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85" windowWidth="14985" windowHeight="7365"/>
  </bookViews>
  <sheets>
    <sheet name="Steam, Gas &amp; Wind" sheetId="2" r:id="rId1"/>
    <sheet name="Hydro" sheetId="3" r:id="rId2"/>
  </sheets>
  <externalReferences>
    <externalReference r:id="rId3"/>
  </externalReferences>
  <definedNames>
    <definedName name="Controls">[1]Controls!$A$1:$I$543</definedName>
    <definedName name="OregonReserve">'[1]Oregon Reserve'!$A$5:$I$34</definedName>
    <definedName name="OregonReserve_WaterRights">'[1]Oregon Reserve'!$A$22:$H$33</definedName>
    <definedName name="ReserveControls">[1]Reserve!$A$1:$H$114</definedName>
    <definedName name="ReserveControls_SteamWaterRights">[1]Reserve!$A$18:$H$28</definedName>
  </definedNames>
  <calcPr calcId="145621"/>
</workbook>
</file>

<file path=xl/calcChain.xml><?xml version="1.0" encoding="utf-8"?>
<calcChain xmlns="http://schemas.openxmlformats.org/spreadsheetml/2006/main">
  <c r="I49" i="3"/>
  <c r="G49"/>
  <c r="I48"/>
  <c r="G48"/>
  <c r="C48"/>
  <c r="I47"/>
  <c r="G47"/>
  <c r="C47"/>
  <c r="I46"/>
  <c r="G46"/>
  <c r="I45"/>
  <c r="G45"/>
  <c r="I44"/>
  <c r="G44"/>
  <c r="J44" s="1"/>
  <c r="C44"/>
  <c r="I43"/>
  <c r="G43"/>
  <c r="I42"/>
  <c r="J42" s="1"/>
  <c r="G42"/>
  <c r="I41"/>
  <c r="G41"/>
  <c r="I40"/>
  <c r="J40" s="1"/>
  <c r="G40"/>
  <c r="I39"/>
  <c r="G39"/>
  <c r="I38"/>
  <c r="J38" s="1"/>
  <c r="G38"/>
  <c r="I37"/>
  <c r="G37"/>
  <c r="I36"/>
  <c r="G36"/>
  <c r="I35"/>
  <c r="G35"/>
  <c r="I34"/>
  <c r="J34" s="1"/>
  <c r="G34"/>
  <c r="I33"/>
  <c r="G33"/>
  <c r="I32"/>
  <c r="G32"/>
  <c r="C32"/>
  <c r="I31"/>
  <c r="G31"/>
  <c r="I30"/>
  <c r="G30"/>
  <c r="J30" s="1"/>
  <c r="I29"/>
  <c r="G29"/>
  <c r="I28"/>
  <c r="G28"/>
  <c r="J28" s="1"/>
  <c r="I27"/>
  <c r="G27"/>
  <c r="C27"/>
  <c r="I26"/>
  <c r="G26"/>
  <c r="C26"/>
  <c r="I25"/>
  <c r="G25"/>
  <c r="C25"/>
  <c r="I24"/>
  <c r="G24"/>
  <c r="I23"/>
  <c r="G23"/>
  <c r="I22"/>
  <c r="G22"/>
  <c r="I21"/>
  <c r="G21"/>
  <c r="I20"/>
  <c r="G20"/>
  <c r="I19"/>
  <c r="G19"/>
  <c r="I18"/>
  <c r="G18"/>
  <c r="I17"/>
  <c r="G17"/>
  <c r="I16"/>
  <c r="J16" s="1"/>
  <c r="G16"/>
  <c r="I15"/>
  <c r="G15"/>
  <c r="I14"/>
  <c r="J14" s="1"/>
  <c r="G14"/>
  <c r="I13"/>
  <c r="G13"/>
  <c r="I12"/>
  <c r="G12"/>
  <c r="I11"/>
  <c r="G11"/>
  <c r="I10"/>
  <c r="J10" s="1"/>
  <c r="G10"/>
  <c r="I9"/>
  <c r="G9"/>
  <c r="I8"/>
  <c r="J8" s="1"/>
  <c r="G8"/>
  <c r="I7"/>
  <c r="G7"/>
  <c r="I6"/>
  <c r="J6" s="1"/>
  <c r="G6"/>
  <c r="I5"/>
  <c r="G5"/>
  <c r="I4"/>
  <c r="G4"/>
  <c r="I3"/>
  <c r="G3"/>
  <c r="D4" i="2"/>
  <c r="F4"/>
  <c r="H4"/>
  <c r="D5"/>
  <c r="F5"/>
  <c r="H5"/>
  <c r="D6"/>
  <c r="F6"/>
  <c r="H6"/>
  <c r="D7"/>
  <c r="F7"/>
  <c r="H7"/>
  <c r="D8"/>
  <c r="F8"/>
  <c r="H8"/>
  <c r="D9"/>
  <c r="F9"/>
  <c r="H9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H16"/>
  <c r="D17"/>
  <c r="F17"/>
  <c r="H17"/>
  <c r="D18"/>
  <c r="F18"/>
  <c r="H18"/>
  <c r="D19"/>
  <c r="F19"/>
  <c r="H19"/>
  <c r="D20"/>
  <c r="F20"/>
  <c r="H20"/>
  <c r="D21"/>
  <c r="F21"/>
  <c r="H21"/>
  <c r="D22"/>
  <c r="F22"/>
  <c r="H22"/>
  <c r="D23"/>
  <c r="F23"/>
  <c r="H23"/>
  <c r="D24"/>
  <c r="F24"/>
  <c r="H24"/>
  <c r="D25"/>
  <c r="F25"/>
  <c r="H25"/>
  <c r="D26"/>
  <c r="F26"/>
  <c r="H26"/>
  <c r="D27"/>
  <c r="F27"/>
  <c r="H27"/>
  <c r="D28"/>
  <c r="F28"/>
  <c r="H28"/>
  <c r="D29"/>
  <c r="F29"/>
  <c r="H29"/>
  <c r="D30"/>
  <c r="F30"/>
  <c r="H30"/>
  <c r="D31"/>
  <c r="F31"/>
  <c r="H31"/>
  <c r="D32"/>
  <c r="F32"/>
  <c r="H32"/>
  <c r="D33"/>
  <c r="F33"/>
  <c r="H33"/>
  <c r="D34"/>
  <c r="F34"/>
  <c r="H34"/>
  <c r="D36"/>
  <c r="F36"/>
  <c r="H36"/>
  <c r="D37"/>
  <c r="F37"/>
  <c r="H37"/>
  <c r="B38"/>
  <c r="D38"/>
  <c r="F38"/>
  <c r="H38"/>
  <c r="B39"/>
  <c r="D39"/>
  <c r="F39"/>
  <c r="H39"/>
  <c r="D40"/>
  <c r="F40"/>
  <c r="H40"/>
  <c r="D41"/>
  <c r="F41"/>
  <c r="H41"/>
  <c r="D42"/>
  <c r="F42"/>
  <c r="H42"/>
  <c r="D43"/>
  <c r="F43"/>
  <c r="H43"/>
  <c r="D44"/>
  <c r="F44"/>
  <c r="H44"/>
  <c r="E46"/>
  <c r="H46" s="1"/>
  <c r="E47"/>
  <c r="E48"/>
  <c r="E49"/>
  <c r="H49" s="1"/>
  <c r="E50"/>
  <c r="H50" s="1"/>
  <c r="E51"/>
  <c r="H51" s="1"/>
  <c r="E52"/>
  <c r="H52" s="1"/>
  <c r="E53"/>
  <c r="H53" s="1"/>
  <c r="E54"/>
  <c r="H54" s="1"/>
  <c r="E55"/>
  <c r="H55" s="1"/>
  <c r="E56"/>
  <c r="H56" s="1"/>
  <c r="E57"/>
  <c r="H57" s="1"/>
  <c r="E58"/>
  <c r="H58" s="1"/>
  <c r="J36" i="3" l="1"/>
  <c r="J32"/>
  <c r="J26"/>
  <c r="J18"/>
  <c r="J20"/>
  <c r="J12"/>
  <c r="J4"/>
  <c r="J22"/>
  <c r="J46"/>
  <c r="J48"/>
  <c r="C50"/>
  <c r="J3"/>
  <c r="J5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24"/>
  <c r="F47" i="2"/>
  <c r="H47"/>
  <c r="F48"/>
  <c r="H48"/>
</calcChain>
</file>

<file path=xl/sharedStrings.xml><?xml version="1.0" encoding="utf-8"?>
<sst xmlns="http://schemas.openxmlformats.org/spreadsheetml/2006/main" count="193" uniqueCount="151">
  <si>
    <t>Plant</t>
  </si>
  <si>
    <t>Year Installed</t>
  </si>
  <si>
    <t>Nameplate Rating
(MW)</t>
  </si>
  <si>
    <t>Location</t>
  </si>
  <si>
    <t>License Expiration Date</t>
  </si>
  <si>
    <t>Current  Useful Life</t>
  </si>
  <si>
    <t>Ashton</t>
  </si>
  <si>
    <t>Ashton, ID</t>
  </si>
  <si>
    <t>St. Anthony</t>
  </si>
  <si>
    <t>Cutler</t>
  </si>
  <si>
    <t>Logan, ID</t>
  </si>
  <si>
    <t>Grace</t>
  </si>
  <si>
    <t>Grace, ID</t>
  </si>
  <si>
    <t>Oneida</t>
  </si>
  <si>
    <t>Preston, ID</t>
  </si>
  <si>
    <t>Soda</t>
  </si>
  <si>
    <t>Soda, ID</t>
  </si>
  <si>
    <t>Pioneer</t>
  </si>
  <si>
    <t>Ogden, UT</t>
  </si>
  <si>
    <t>Stairs</t>
  </si>
  <si>
    <t>Salt Lake City, UT</t>
  </si>
  <si>
    <t>Weber</t>
  </si>
  <si>
    <t>Big Fork</t>
  </si>
  <si>
    <t>Big Fork, MT</t>
  </si>
  <si>
    <t>Wallowa Falls</t>
  </si>
  <si>
    <t>Joseph, OR</t>
  </si>
  <si>
    <t>Merwin</t>
  </si>
  <si>
    <t>Areil, WA</t>
  </si>
  <si>
    <t>Swift</t>
  </si>
  <si>
    <t>Cougar, WA</t>
  </si>
  <si>
    <t>Yale</t>
  </si>
  <si>
    <t>Lemolo No.1</t>
  </si>
  <si>
    <t>Toketee Falls, OR</t>
  </si>
  <si>
    <t>Lemolo No.2</t>
  </si>
  <si>
    <t>Clearwater No.1</t>
  </si>
  <si>
    <t>Clearwater No.2</t>
  </si>
  <si>
    <t>Toketee</t>
  </si>
  <si>
    <t>Fish Creek</t>
  </si>
  <si>
    <t>Soda Springs</t>
  </si>
  <si>
    <t>Slide Creek</t>
  </si>
  <si>
    <t>Prospect No.1</t>
  </si>
  <si>
    <t>Prospect, OR</t>
  </si>
  <si>
    <t>Prospect No.2</t>
  </si>
  <si>
    <t>Prospect No.4</t>
  </si>
  <si>
    <t>Prospect No.3</t>
  </si>
  <si>
    <t>Keno Regulating Dam</t>
  </si>
  <si>
    <t>Klamath Falls, OR</t>
  </si>
  <si>
    <t>2/28/2006
 Annual</t>
  </si>
  <si>
    <t>East Side</t>
  </si>
  <si>
    <t>West Side</t>
  </si>
  <si>
    <t>J. C. Boyle</t>
  </si>
  <si>
    <t>Keno, OR</t>
  </si>
  <si>
    <t>Klamath Lake Reservoir</t>
  </si>
  <si>
    <t>Unlicensed</t>
  </si>
  <si>
    <t>Iron Gate</t>
  </si>
  <si>
    <t>Hombrook, CA</t>
  </si>
  <si>
    <t>COPCO No.1</t>
  </si>
  <si>
    <t>COPCO No.2</t>
  </si>
  <si>
    <t>Fall Creek</t>
  </si>
  <si>
    <t>Lifton Pump Station</t>
  </si>
  <si>
    <t>St. Charles, ID</t>
  </si>
  <si>
    <t>Paris</t>
  </si>
  <si>
    <t>Exempt</t>
  </si>
  <si>
    <t>Last Chance</t>
  </si>
  <si>
    <t>Granite</t>
  </si>
  <si>
    <t>Olmsted</t>
  </si>
  <si>
    <t>Orem, UT</t>
  </si>
  <si>
    <t>Fountain Green</t>
  </si>
  <si>
    <t>Fountain Green, UT</t>
  </si>
  <si>
    <t>Gunlock</t>
  </si>
  <si>
    <t>St. George, UT</t>
  </si>
  <si>
    <t>Santa Clara</t>
  </si>
  <si>
    <t>Veyo</t>
  </si>
  <si>
    <t>Viva Naughton</t>
  </si>
  <si>
    <t>Kemmerer, WY</t>
  </si>
  <si>
    <t>Bend</t>
  </si>
  <si>
    <t>Bend, OR</t>
  </si>
  <si>
    <t>Eagle Point</t>
  </si>
  <si>
    <t>Shady Cove, OR</t>
  </si>
  <si>
    <t>Total Capacity*</t>
  </si>
  <si>
    <t xml:space="preserve">Notes:  </t>
  </si>
  <si>
    <t>Total capacity includes Olmsted (not owned by PacifiCorp Energy) at 10.3 MW</t>
  </si>
  <si>
    <t xml:space="preserve">Seven  Mile Hill II (Wind) </t>
  </si>
  <si>
    <t xml:space="preserve">Seven  Mile Hill I (Wind) </t>
  </si>
  <si>
    <t xml:space="preserve">Marengo II (Wind) </t>
  </si>
  <si>
    <t xml:space="preserve">Marengo I (Wind) </t>
  </si>
  <si>
    <t>High Plains (Wind)</t>
  </si>
  <si>
    <t xml:space="preserve">Goodnoe Hills (Wind) </t>
  </si>
  <si>
    <t>Rolling Hills (Wind)</t>
  </si>
  <si>
    <t>Glenrock III (Wind)</t>
  </si>
  <si>
    <t>Glenrock (Wind)</t>
  </si>
  <si>
    <t xml:space="preserve">Dunlap (Wind) </t>
  </si>
  <si>
    <t>Leaning Juniper 1 (Wind)</t>
  </si>
  <si>
    <t>Foote Creek (Wind)</t>
  </si>
  <si>
    <t>Wind</t>
  </si>
  <si>
    <t>Gadsby-6 (CT)</t>
  </si>
  <si>
    <t>Gadsby-5 (CT)</t>
  </si>
  <si>
    <t>Gadsby-4 (CT)</t>
  </si>
  <si>
    <t>Hermiston 2 (CCCT)</t>
  </si>
  <si>
    <t>Hermiston 1 (CCCT)</t>
  </si>
  <si>
    <t>Chehalis (CCCT)</t>
  </si>
  <si>
    <t>Currant Creek (CCCT)</t>
  </si>
  <si>
    <t>Blundell 2 (Geothermal)</t>
  </si>
  <si>
    <t>Blundell 1 (Geothermal)</t>
  </si>
  <si>
    <t>Gadsby-3 (Rankine)</t>
  </si>
  <si>
    <t>Gadsby-2 (Rankine)</t>
  </si>
  <si>
    <t>Gadsby-1 (Rankine)</t>
  </si>
  <si>
    <t>Wyodak-1</t>
  </si>
  <si>
    <t>Naughton-3</t>
  </si>
  <si>
    <t>Naughton-2</t>
  </si>
  <si>
    <t>Naughton-1</t>
  </si>
  <si>
    <t>Jim Bridger-4</t>
  </si>
  <si>
    <t>Jim Bridger-3</t>
  </si>
  <si>
    <t>Jim Bridger-2</t>
  </si>
  <si>
    <t>Jim Bridger-1</t>
  </si>
  <si>
    <t>Huntington-2</t>
  </si>
  <si>
    <t>Huntington-1</t>
  </si>
  <si>
    <t>Hunter-3</t>
  </si>
  <si>
    <t>Hunter-2</t>
  </si>
  <si>
    <t>Hunter-1</t>
  </si>
  <si>
    <t>Hayden-2</t>
  </si>
  <si>
    <t>Hayden-1</t>
  </si>
  <si>
    <t>Dave Johnston-4</t>
  </si>
  <si>
    <t>Dave Johnston-3</t>
  </si>
  <si>
    <t>Dave Johnston-2</t>
  </si>
  <si>
    <t>Dave Johnston-1</t>
  </si>
  <si>
    <t>Craig-2</t>
  </si>
  <si>
    <t>Craig-1</t>
  </si>
  <si>
    <t>Colstrip-4</t>
  </si>
  <si>
    <t>Colstrip-3</t>
  </si>
  <si>
    <t>Cholla-4</t>
  </si>
  <si>
    <t>Carbon-2</t>
  </si>
  <si>
    <t>Carbon-1</t>
  </si>
  <si>
    <t>Steam</t>
  </si>
  <si>
    <t>Commercial Operations Date</t>
  </si>
  <si>
    <t>Current Retirement Year</t>
  </si>
  <si>
    <t>Recommeded Retirement Year</t>
  </si>
  <si>
    <t>Gas</t>
  </si>
  <si>
    <t>Net Dependable Capacity (MW, PacifiCorp share)</t>
  </si>
  <si>
    <t>Current Retirement Year Life Span (Years)</t>
  </si>
  <si>
    <t>Recommended Retirement Year Life Span (Years)</t>
  </si>
  <si>
    <t>Life Span Difference: Recommended - Current (Years)</t>
  </si>
  <si>
    <t>PacifiCorp Estimated Plant Retirement Lives - Steam, Gas &amp; Wind</t>
  </si>
  <si>
    <t>PacifiCorp Estimated Plant Retirement Lives - Hydro</t>
  </si>
  <si>
    <t>McFadden Ridge I (Wind)</t>
  </si>
  <si>
    <t>Current Life Span</t>
  </si>
  <si>
    <t>Useful Life Based On Current License</t>
  </si>
  <si>
    <t>Proposed Life Span</t>
  </si>
  <si>
    <t>Change</t>
  </si>
  <si>
    <t>Lake Side (CCCT)</t>
  </si>
  <si>
    <t>Camas (Co-gen)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</si>
</sst>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00_);_(* \(#,##0.000\);_(* &quot;-&quot;??_);_(@_)"/>
  </numFmts>
  <fonts count="12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3" applyFont="1" applyFill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3" fontId="4" fillId="0" borderId="0" xfId="3" applyNumberFormat="1" applyFont="1" applyFill="1" applyAlignment="1">
      <alignment horizontal="center"/>
    </xf>
    <xf numFmtId="0" fontId="4" fillId="0" borderId="0" xfId="2" applyFont="1" applyFill="1" applyAlignment="1">
      <alignment horizontal="right" vertical="center"/>
    </xf>
    <xf numFmtId="0" fontId="6" fillId="0" borderId="0" xfId="9" applyFill="1"/>
    <xf numFmtId="0" fontId="6" fillId="0" borderId="0" xfId="9" applyFont="1" applyFill="1" applyAlignment="1">
      <alignment horizontal="center"/>
    </xf>
    <xf numFmtId="0" fontId="6" fillId="0" borderId="0" xfId="9" applyFill="1" applyAlignment="1">
      <alignment horizontal="center"/>
    </xf>
    <xf numFmtId="0" fontId="8" fillId="0" borderId="0" xfId="9" applyFont="1" applyFill="1" applyBorder="1"/>
    <xf numFmtId="0" fontId="9" fillId="0" borderId="0" xfId="9" applyFont="1" applyFill="1" applyBorder="1"/>
    <xf numFmtId="0" fontId="8" fillId="0" borderId="0" xfId="9" applyFont="1" applyFill="1" applyBorder="1" applyAlignment="1">
      <alignment horizontal="center" wrapText="1"/>
    </xf>
    <xf numFmtId="0" fontId="6" fillId="0" borderId="0" xfId="9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horizontal="left" vertical="center" indent="1"/>
    </xf>
    <xf numFmtId="164" fontId="4" fillId="0" borderId="1" xfId="1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 indent="1"/>
    </xf>
    <xf numFmtId="0" fontId="4" fillId="0" borderId="5" xfId="2" applyFont="1" applyFill="1" applyBorder="1" applyAlignment="1">
      <alignment horizontal="left" vertical="center" indent="1"/>
    </xf>
    <xf numFmtId="0" fontId="4" fillId="0" borderId="7" xfId="2" applyFont="1" applyFill="1" applyBorder="1" applyAlignment="1">
      <alignment horizontal="left" vertical="center" indent="1"/>
    </xf>
    <xf numFmtId="0" fontId="4" fillId="0" borderId="8" xfId="2" applyFont="1" applyFill="1" applyBorder="1" applyAlignment="1">
      <alignment horizontal="center" vertical="center"/>
    </xf>
    <xf numFmtId="2" fontId="4" fillId="0" borderId="8" xfId="2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left" vertical="center" indent="1"/>
    </xf>
    <xf numFmtId="0" fontId="5" fillId="0" borderId="8" xfId="5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vertical="center"/>
    </xf>
    <xf numFmtId="166" fontId="4" fillId="0" borderId="0" xfId="1" applyNumberFormat="1" applyFont="1" applyFill="1" applyAlignment="1">
      <alignment horizontal="center" vertical="center"/>
    </xf>
    <xf numFmtId="0" fontId="11" fillId="0" borderId="9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4" fillId="0" borderId="10" xfId="9" applyFont="1" applyFill="1" applyBorder="1" applyAlignment="1">
      <alignment horizontal="center"/>
    </xf>
    <xf numFmtId="0" fontId="4" fillId="0" borderId="11" xfId="9" applyFont="1" applyFill="1" applyBorder="1" applyAlignment="1">
      <alignment horizontal="left" indent="1"/>
    </xf>
    <xf numFmtId="3" fontId="4" fillId="0" borderId="12" xfId="9" applyNumberFormat="1" applyFont="1" applyFill="1" applyBorder="1" applyAlignment="1">
      <alignment horizontal="center"/>
    </xf>
    <xf numFmtId="0" fontId="4" fillId="0" borderId="12" xfId="9" applyFont="1" applyFill="1" applyBorder="1" applyAlignment="1">
      <alignment horizontal="center"/>
    </xf>
    <xf numFmtId="165" fontId="4" fillId="0" borderId="12" xfId="9" applyNumberFormat="1" applyFont="1" applyFill="1" applyBorder="1" applyAlignment="1">
      <alignment horizontal="center"/>
    </xf>
    <xf numFmtId="0" fontId="4" fillId="0" borderId="5" xfId="9" applyFont="1" applyFill="1" applyBorder="1" applyAlignment="1">
      <alignment horizontal="left" indent="1"/>
    </xf>
    <xf numFmtId="3" fontId="4" fillId="0" borderId="1" xfId="9" applyNumberFormat="1" applyFont="1" applyFill="1" applyBorder="1" applyAlignment="1">
      <alignment horizontal="center"/>
    </xf>
    <xf numFmtId="0" fontId="4" fillId="0" borderId="1" xfId="9" applyFont="1" applyFill="1" applyBorder="1" applyAlignment="1">
      <alignment horizontal="center"/>
    </xf>
    <xf numFmtId="165" fontId="4" fillId="0" borderId="1" xfId="9" applyNumberFormat="1" applyFont="1" applyFill="1" applyBorder="1" applyAlignment="1">
      <alignment horizontal="center"/>
    </xf>
    <xf numFmtId="1" fontId="4" fillId="0" borderId="1" xfId="9" applyNumberFormat="1" applyFont="1" applyFill="1" applyBorder="1" applyAlignment="1">
      <alignment horizontal="center"/>
    </xf>
    <xf numFmtId="0" fontId="4" fillId="0" borderId="6" xfId="9" applyFont="1" applyFill="1" applyBorder="1" applyAlignment="1">
      <alignment horizontal="center"/>
    </xf>
    <xf numFmtId="0" fontId="5" fillId="0" borderId="13" xfId="9" applyFont="1" applyFill="1" applyBorder="1" applyAlignment="1">
      <alignment horizontal="left" wrapText="1"/>
    </xf>
    <xf numFmtId="0" fontId="5" fillId="0" borderId="14" xfId="9" applyFont="1" applyFill="1" applyBorder="1" applyAlignment="1">
      <alignment horizontal="center" wrapText="1"/>
    </xf>
    <xf numFmtId="0" fontId="5" fillId="0" borderId="15" xfId="9" applyFont="1" applyFill="1" applyBorder="1" applyAlignment="1">
      <alignment horizontal="center" wrapText="1"/>
    </xf>
    <xf numFmtId="1" fontId="4" fillId="0" borderId="6" xfId="9" applyNumberFormat="1" applyFont="1" applyFill="1" applyBorder="1" applyAlignment="1">
      <alignment horizontal="center"/>
    </xf>
    <xf numFmtId="0" fontId="4" fillId="0" borderId="7" xfId="9" applyFont="1" applyFill="1" applyBorder="1" applyAlignment="1">
      <alignment horizontal="left" indent="1"/>
    </xf>
    <xf numFmtId="165" fontId="4" fillId="0" borderId="8" xfId="9" applyNumberFormat="1" applyFont="1" applyFill="1" applyBorder="1" applyAlignment="1">
      <alignment horizontal="center"/>
    </xf>
    <xf numFmtId="0" fontId="4" fillId="0" borderId="8" xfId="9" applyFont="1" applyFill="1" applyBorder="1" applyAlignment="1">
      <alignment horizontal="center"/>
    </xf>
    <xf numFmtId="1" fontId="4" fillId="0" borderId="8" xfId="9" applyNumberFormat="1" applyFont="1" applyFill="1" applyBorder="1" applyAlignment="1">
      <alignment horizontal="center"/>
    </xf>
    <xf numFmtId="0" fontId="4" fillId="0" borderId="16" xfId="9" applyFont="1" applyFill="1" applyBorder="1" applyAlignment="1">
      <alignment horizontal="center"/>
    </xf>
    <xf numFmtId="3" fontId="4" fillId="0" borderId="14" xfId="9" applyNumberFormat="1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 wrapText="1"/>
    </xf>
  </cellXfs>
  <cellStyles count="21">
    <cellStyle name="Comma" xfId="1" builtinId="3"/>
    <cellStyle name="Comma 2" xfId="6"/>
    <cellStyle name="Comma 2 2" xfId="7"/>
    <cellStyle name="Comma 3" xfId="4"/>
    <cellStyle name="Comma 4" xfId="8"/>
    <cellStyle name="Comma_Hydro Life Estimates - 5-1-02" xfId="5"/>
    <cellStyle name="Normal" xfId="0" builtinId="0"/>
    <cellStyle name="Normal 2" xfId="9"/>
    <cellStyle name="Normal 2 2" xfId="10"/>
    <cellStyle name="Normal 2 3" xfId="11"/>
    <cellStyle name="Normal 2 4" xfId="12"/>
    <cellStyle name="Normal 3" xfId="13"/>
    <cellStyle name="Normal 3 2" xfId="14"/>
    <cellStyle name="Normal 4" xfId="3"/>
    <cellStyle name="Normal 4 2" xfId="15"/>
    <cellStyle name="Normal 5" xfId="16"/>
    <cellStyle name="Normal 6" xfId="17"/>
    <cellStyle name="Normal 7" xfId="18"/>
    <cellStyle name="Normal_Hydro Life Estimates - 5-1-02" xfId="2"/>
    <cellStyle name="Percent 2" xfId="19"/>
    <cellStyle name="Percent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8642/Local%20Settings/Temporary%20Internet%20Files/Content.Outlook/1NTPE3ET/Copy%20of%20Pacificorp%202011%20Depr%20Schedules%20Scenario%208%20incl%20Comparisons%208%2013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011Summary"/>
      <sheetName val="OregonAccelSummary"/>
      <sheetName val="Comparison2006Proposed"/>
      <sheetName val="Comparison2006Approved"/>
      <sheetName val="OregonAccel-2006Proposed"/>
      <sheetName val="OregonAccel-2006Approved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F8" t="str">
            <v>BLUNDELL PLANT Total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F14" t="str">
            <v>CARBON PLANT Total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F21" t="str">
            <v>CHOLLA PLANT Total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F27" t="str">
            <v>COLSTRIP PLANT Total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F33" t="str">
            <v>CRAIG PLANT Total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F40" t="str">
            <v>DAVE JOHNSTON PLANT Total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F46" t="str">
            <v>GADSBY PLANT Total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F52" t="str">
            <v>HAYDEN PLANT Total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F59" t="str">
            <v>HUNTER PLANT Total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F65" t="str">
            <v>HUNTINGTON PLANT Total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F70" t="str">
            <v>JAMES RIVER PLANT Total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F77" t="str">
            <v>JIM BRIDGER PLANT Total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F84" t="str">
            <v>NAUGHTON PLANT Total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F91" t="str">
            <v>WYODAK PLANT Total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F100" t="str">
            <v>Water Rights Total</v>
          </cell>
          <cell r="I100">
            <v>36503523.319999993</v>
          </cell>
        </row>
        <row r="101">
          <cell r="A101" t="str">
            <v xml:space="preserve">0; </v>
          </cell>
          <cell r="C101" t="str">
            <v>S Total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F109" t="str">
            <v>ASHTON / ST ANTHONY LICENSE (2381) Total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F117" t="str">
            <v>BEAR RIVER LICENSE (20) Total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F124" t="str">
            <v>BEND (23) Total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F130" t="str">
            <v>BIG FORK (410) Total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F139" t="str">
            <v>CONDIT (213) Total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F148" t="str">
            <v>CUTLER (444) Total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F155" t="str">
            <v>EAGLE POINT (36) Total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F161" t="str">
            <v>FOUNTAIN GREEN (446) Total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F167" t="str">
            <v>GRANITE (445) Total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F176" t="str">
            <v>KLAMATH DAMS - Accelerated Rates Total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F185" t="str">
            <v>KLAMATH RIVER LICENSE (2082) Total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F191" t="str">
            <v>LAST CHANCE (468) Total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F200" t="str">
            <v>LIFTON (458) Total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F209" t="str">
            <v>MERWIN (215) Total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F216" t="str">
            <v>NORTH UMPQUA RIVER LICENSE (1927) Total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F221" t="str">
            <v>OLMSTED (448) Total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F227" t="str">
            <v>PARIS (460) Total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F236" t="str">
            <v>PIONEER (449) Total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F243" t="str">
            <v>PROSPECT #3 (33) Total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F252" t="str">
            <v>PROSPECT 1,2&amp;4 LICENSE (2630) Total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F259" t="str">
            <v>SANTA CLARA LICENSE (9281) Total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F265" t="str">
            <v>STAIRS (452) Total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F274" t="str">
            <v>SWIFT (218) Total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F280" t="str">
            <v>VIVA NAUGHTON (467) Total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F286" t="str">
            <v>WALLOWA FALLS (29) Total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F293" t="str">
            <v>WEBER (454) Total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F301" t="str">
            <v>YALE (219) Total</v>
          </cell>
          <cell r="I301">
            <v>52367478.350000001</v>
          </cell>
        </row>
        <row r="302">
          <cell r="A302" t="str">
            <v xml:space="preserve">0; </v>
          </cell>
          <cell r="C302" t="str">
            <v>H Total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F309" t="str">
            <v>CHEHALIS CCCT PLANT Total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F316" t="str">
            <v>CURRANT CREEK CCCT PLANT Total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F323" t="str">
            <v>HERMISTON CCCT PLANT Total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F330" t="str">
            <v>LAKESIDE CCCT PLANT Total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F336" t="str">
            <v>GADSBY CT PLANT - PEAKING UNITS 4-6 Total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F341" t="str">
            <v>LITTLE MOUNTAIN Total</v>
          </cell>
          <cell r="I341">
            <v>1731661.8200000003</v>
          </cell>
        </row>
        <row r="342">
          <cell r="A342" t="str">
            <v xml:space="preserve">34100; </v>
          </cell>
          <cell r="C342" t="str">
            <v>O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C343" t="str">
            <v>O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C344" t="str">
            <v>O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C345" t="str">
            <v>O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C346" t="str">
            <v>O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F347" t="str">
            <v>WIND PLANTS Total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F349" t="str">
            <v>EAST SIDE MOBILE GENERATION EQUIP Total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F351" t="str">
            <v>WEST SIDE MOBILE GENERATION EQUIP Total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F353" t="str">
            <v>Solar Generation - Utah Total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F355" t="str">
            <v>Solar Generation - Oregon Total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F357" t="str">
            <v>Solar Generation - Wyoming Total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F359" t="str">
            <v>Solar Generation - Atlantic City Total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F362" t="str">
            <v>Water Rights Total</v>
          </cell>
          <cell r="I362">
            <v>17420186.490000002</v>
          </cell>
        </row>
        <row r="363">
          <cell r="A363" t="str">
            <v xml:space="preserve">0; </v>
          </cell>
          <cell r="C363" t="str">
            <v>O Total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F374" t="str">
            <v>TRANSMISSION PLANT Total</v>
          </cell>
          <cell r="I374">
            <v>4450047956.6399927</v>
          </cell>
        </row>
        <row r="375">
          <cell r="A375" t="str">
            <v xml:space="preserve">0; </v>
          </cell>
          <cell r="C375" t="str">
            <v>T Total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F390" t="str">
            <v>DISTRIBUTION PLANT (OREGON) Total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F405" t="str">
            <v>DISTRIBUTION PLANT (WASHINGTON) Total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F420" t="str">
            <v>DISTRIBUTION PLANT (WYOMING) Total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F435" t="str">
            <v>DISTRIBUTION PLANT (CALIFORNIA) Total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F449" t="str">
            <v>DISTRIBUTION PLANT (UTAH) Total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F463" t="str">
            <v>DISTRIBUTION PLANT (IDAHO) Total</v>
          </cell>
          <cell r="I463">
            <v>282034462.51000005</v>
          </cell>
        </row>
        <row r="464">
          <cell r="A464" t="str">
            <v xml:space="preserve">0; </v>
          </cell>
          <cell r="C464" t="str">
            <v>D Total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F471" t="str">
            <v>GENERAL PLANT (OREGON) Total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F478" t="str">
            <v>GENERAL PLANT (WASHINGTON) Total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F486" t="str">
            <v>GENERAL PLANT (WYOMING) Total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F493" t="str">
            <v>GENERAL PLANT (CALIFORNIA) Total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F499" t="str">
            <v>GENERAL PLANT (AZ, CO, MT, etc.) Total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F508" t="str">
            <v>GENERAL PLANT (UTAH) Total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F516" t="str">
            <v>GENERAL PLANT (IDAHO) Total</v>
          </cell>
          <cell r="I516">
            <v>27706981.32</v>
          </cell>
        </row>
        <row r="517">
          <cell r="A517">
            <v>390.3</v>
          </cell>
          <cell r="C517" t="str">
            <v>G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C518" t="str">
            <v>G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C519" t="str">
            <v>G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C520" t="str">
            <v>G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C521" t="str">
            <v>G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C522" t="str">
            <v>G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C523" t="str">
            <v>G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C524" t="str">
            <v>G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C525" t="str">
            <v>G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C526" t="str">
            <v>G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F527" t="str">
            <v>GENERAL VINTAGE ACCOUNTS Total</v>
          </cell>
          <cell r="I527">
            <v>514634341.2900002</v>
          </cell>
        </row>
        <row r="528">
          <cell r="A528" t="str">
            <v xml:space="preserve">0; </v>
          </cell>
          <cell r="C528" t="str">
            <v>G Total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F539" t="str">
            <v>MINING OPERATIONS (UTAH) Total</v>
          </cell>
          <cell r="I539">
            <v>235124849.29000002</v>
          </cell>
        </row>
        <row r="540">
          <cell r="C540" t="str">
            <v>M Total</v>
          </cell>
          <cell r="I540">
            <v>235124849.29000002</v>
          </cell>
        </row>
        <row r="541">
          <cell r="C541" t="str">
            <v>Grand Total</v>
          </cell>
          <cell r="I541">
            <v>21606320187.510002</v>
          </cell>
        </row>
      </sheetData>
      <sheetData sheetId="17">
        <row r="1">
          <cell r="A1" t="str">
            <v>Location</v>
          </cell>
          <cell r="B1" t="str">
            <v>FG</v>
          </cell>
          <cell r="C1" t="str">
            <v>Group-C</v>
          </cell>
          <cell r="D1" t="str">
            <v>Location-C</v>
          </cell>
          <cell r="E1" t="str">
            <v>Description</v>
          </cell>
          <cell r="F1" t="str">
            <v>Plant Balance</v>
          </cell>
          <cell r="G1" t="str">
            <v>Accum Deprec</v>
          </cell>
        </row>
        <row r="2">
          <cell r="A2">
            <v>181</v>
          </cell>
          <cell r="B2" t="str">
            <v>S</v>
          </cell>
          <cell r="D2">
            <v>381</v>
          </cell>
          <cell r="E2" t="str">
            <v>BLUNDELL PLANT</v>
          </cell>
          <cell r="F2">
            <v>112907267.66000001</v>
          </cell>
          <cell r="G2">
            <v>-51238618.939999998</v>
          </cell>
        </row>
        <row r="3">
          <cell r="A3">
            <v>101</v>
          </cell>
          <cell r="B3" t="str">
            <v>S</v>
          </cell>
          <cell r="D3">
            <v>250252</v>
          </cell>
          <cell r="E3" t="str">
            <v>CARBON PLANT</v>
          </cell>
          <cell r="F3">
            <v>119574189.12</v>
          </cell>
          <cell r="G3">
            <v>-64441908.240000002</v>
          </cell>
        </row>
        <row r="4">
          <cell r="A4">
            <v>102</v>
          </cell>
          <cell r="B4" t="str">
            <v>S</v>
          </cell>
          <cell r="D4">
            <v>240244</v>
          </cell>
          <cell r="E4" t="str">
            <v>CHOLLA PLANT</v>
          </cell>
          <cell r="F4">
            <v>523828155.26999998</v>
          </cell>
          <cell r="G4">
            <v>-168737284.37</v>
          </cell>
        </row>
        <row r="5">
          <cell r="A5">
            <v>103</v>
          </cell>
          <cell r="B5" t="str">
            <v>S</v>
          </cell>
          <cell r="D5">
            <v>401000</v>
          </cell>
          <cell r="E5" t="str">
            <v>COLSTRIP PLANT</v>
          </cell>
          <cell r="F5">
            <v>219072292.44999999</v>
          </cell>
          <cell r="G5">
            <v>-116503758.92</v>
          </cell>
        </row>
        <row r="6">
          <cell r="A6">
            <v>104</v>
          </cell>
          <cell r="B6" t="str">
            <v>S</v>
          </cell>
          <cell r="D6">
            <v>400406</v>
          </cell>
          <cell r="E6" t="str">
            <v>CRAIG PLANT</v>
          </cell>
          <cell r="F6">
            <v>174852172.21000001</v>
          </cell>
          <cell r="G6">
            <v>-88400556.069999993</v>
          </cell>
        </row>
        <row r="7">
          <cell r="A7">
            <v>105</v>
          </cell>
          <cell r="B7" t="str">
            <v>S</v>
          </cell>
          <cell r="D7">
            <v>514000</v>
          </cell>
          <cell r="E7" t="str">
            <v>DAVE JOHNSTON PLANT</v>
          </cell>
          <cell r="F7">
            <v>867379541.65999997</v>
          </cell>
          <cell r="G7">
            <v>-237559867.05000001</v>
          </cell>
        </row>
        <row r="8">
          <cell r="A8">
            <v>106</v>
          </cell>
          <cell r="B8" t="str">
            <v>S</v>
          </cell>
          <cell r="D8">
            <v>260263</v>
          </cell>
          <cell r="E8" t="str">
            <v>GADSBY PLANT</v>
          </cell>
          <cell r="F8">
            <v>79917543.670000002</v>
          </cell>
          <cell r="G8">
            <v>-80137269.900000006</v>
          </cell>
        </row>
        <row r="9">
          <cell r="A9">
            <v>107</v>
          </cell>
          <cell r="B9" t="str">
            <v>S</v>
          </cell>
          <cell r="D9">
            <v>410412</v>
          </cell>
          <cell r="E9" t="str">
            <v>HAYDEN PLANT</v>
          </cell>
          <cell r="F9">
            <v>81384009.900000006</v>
          </cell>
          <cell r="G9">
            <v>-39112442.659999996</v>
          </cell>
        </row>
        <row r="10">
          <cell r="A10">
            <v>108</v>
          </cell>
          <cell r="B10" t="str">
            <v>S</v>
          </cell>
          <cell r="D10">
            <v>300305</v>
          </cell>
          <cell r="E10" t="str">
            <v>HUNTER PLANT</v>
          </cell>
          <cell r="F10">
            <v>1130798566.55</v>
          </cell>
          <cell r="G10">
            <v>-461326119.88999999</v>
          </cell>
        </row>
        <row r="11">
          <cell r="A11">
            <v>109</v>
          </cell>
          <cell r="B11" t="str">
            <v>S</v>
          </cell>
          <cell r="D11">
            <v>280282</v>
          </cell>
          <cell r="E11" t="str">
            <v>HUNTINGTON PLANT</v>
          </cell>
          <cell r="F11">
            <v>815842400.92999995</v>
          </cell>
          <cell r="G11">
            <v>-243383704.94</v>
          </cell>
        </row>
        <row r="12">
          <cell r="A12">
            <v>191</v>
          </cell>
          <cell r="B12" t="str">
            <v>S</v>
          </cell>
          <cell r="D12">
            <v>220000</v>
          </cell>
          <cell r="E12" t="str">
            <v>JAMES RIVER PLANT</v>
          </cell>
          <cell r="F12">
            <v>34450539.979999997</v>
          </cell>
          <cell r="G12">
            <v>-26458555.52</v>
          </cell>
        </row>
        <row r="13">
          <cell r="A13">
            <v>110</v>
          </cell>
          <cell r="B13" t="str">
            <v>S</v>
          </cell>
          <cell r="D13">
            <v>517000</v>
          </cell>
          <cell r="E13" t="str">
            <v>JIM BRIDGER PLANT</v>
          </cell>
          <cell r="F13">
            <v>1053751118.37</v>
          </cell>
          <cell r="G13">
            <v>-486768531.69</v>
          </cell>
        </row>
        <row r="14">
          <cell r="A14">
            <v>111</v>
          </cell>
          <cell r="B14" t="str">
            <v>S</v>
          </cell>
          <cell r="D14">
            <v>270273</v>
          </cell>
          <cell r="E14" t="str">
            <v>NAUGHTON PLANT</v>
          </cell>
          <cell r="F14">
            <v>614898389.86999989</v>
          </cell>
          <cell r="G14">
            <v>-212201492.62</v>
          </cell>
        </row>
        <row r="15">
          <cell r="A15">
            <v>112</v>
          </cell>
          <cell r="B15" t="str">
            <v>S</v>
          </cell>
          <cell r="D15">
            <v>519000</v>
          </cell>
          <cell r="E15" t="str">
            <v>WYODAK PLANT</v>
          </cell>
          <cell r="F15">
            <v>445757416.58999997</v>
          </cell>
          <cell r="G15">
            <v>-144659685.34</v>
          </cell>
        </row>
        <row r="16">
          <cell r="E16" t="str">
            <v>Sub-total</v>
          </cell>
          <cell r="F16">
            <v>6274413604.2299995</v>
          </cell>
          <cell r="G16">
            <v>-2420929796.1500001</v>
          </cell>
        </row>
        <row r="18">
          <cell r="E18" t="str">
            <v>Water Rights:</v>
          </cell>
        </row>
        <row r="19">
          <cell r="A19">
            <v>101</v>
          </cell>
          <cell r="B19" t="str">
            <v>S</v>
          </cell>
          <cell r="D19">
            <v>250252</v>
          </cell>
          <cell r="E19" t="str">
            <v>CARBON PLANT</v>
          </cell>
          <cell r="F19">
            <v>865460.63</v>
          </cell>
          <cell r="G19">
            <v>-683010.14</v>
          </cell>
        </row>
        <row r="20">
          <cell r="A20">
            <v>105</v>
          </cell>
          <cell r="B20" t="str">
            <v>S</v>
          </cell>
          <cell r="D20">
            <v>514000</v>
          </cell>
          <cell r="E20" t="str">
            <v>DAVE JOHNSTON PLANT</v>
          </cell>
          <cell r="F20">
            <v>9700996.6099999994</v>
          </cell>
          <cell r="G20">
            <v>-2534227.08</v>
          </cell>
        </row>
        <row r="21">
          <cell r="A21">
            <v>106</v>
          </cell>
          <cell r="B21" t="str">
            <v>S</v>
          </cell>
          <cell r="D21">
            <v>260263</v>
          </cell>
          <cell r="E21" t="str">
            <v>GADSBY PLANT</v>
          </cell>
          <cell r="F21">
            <v>8138.01</v>
          </cell>
          <cell r="G21">
            <v>-12995.48</v>
          </cell>
        </row>
        <row r="22">
          <cell r="A22">
            <v>108</v>
          </cell>
          <cell r="B22" t="str">
            <v>S</v>
          </cell>
          <cell r="D22">
            <v>300305</v>
          </cell>
          <cell r="E22" t="str">
            <v>HUNTER PLANT</v>
          </cell>
          <cell r="F22">
            <v>24271831.300000001</v>
          </cell>
          <cell r="G22">
            <v>-10839178.970000001</v>
          </cell>
        </row>
        <row r="23">
          <cell r="A23">
            <v>109</v>
          </cell>
          <cell r="B23" t="str">
            <v>S</v>
          </cell>
          <cell r="D23">
            <v>280282</v>
          </cell>
          <cell r="E23" t="str">
            <v>HUNTINGTON PLANT</v>
          </cell>
          <cell r="F23">
            <v>1471639</v>
          </cell>
          <cell r="G23">
            <v>-981840.79</v>
          </cell>
        </row>
        <row r="24">
          <cell r="A24">
            <v>110</v>
          </cell>
          <cell r="B24" t="str">
            <v>S</v>
          </cell>
          <cell r="D24">
            <v>517000</v>
          </cell>
          <cell r="E24" t="str">
            <v>JIM BRIDGER PLANT</v>
          </cell>
          <cell r="F24">
            <v>171270</v>
          </cell>
          <cell r="G24">
            <v>-96462.75</v>
          </cell>
        </row>
        <row r="25">
          <cell r="A25">
            <v>111</v>
          </cell>
          <cell r="B25" t="str">
            <v>S</v>
          </cell>
          <cell r="D25">
            <v>270273</v>
          </cell>
          <cell r="E25" t="str">
            <v>NAUGHTON PLANT</v>
          </cell>
          <cell r="F25">
            <v>690.97</v>
          </cell>
          <cell r="G25">
            <v>-631.41</v>
          </cell>
        </row>
        <row r="26">
          <cell r="A26">
            <v>112</v>
          </cell>
          <cell r="B26" t="str">
            <v>S</v>
          </cell>
          <cell r="D26">
            <v>519000</v>
          </cell>
          <cell r="E26" t="str">
            <v>WYODAK PLANT</v>
          </cell>
          <cell r="F26">
            <v>13496.8</v>
          </cell>
          <cell r="G26">
            <v>-7722.45</v>
          </cell>
        </row>
        <row r="27">
          <cell r="E27" t="str">
            <v>Water Rights</v>
          </cell>
          <cell r="F27">
            <v>36503523.319999993</v>
          </cell>
          <cell r="G27">
            <v>-15156069.07</v>
          </cell>
        </row>
        <row r="28">
          <cell r="E28" t="str">
            <v>Total Steam</v>
          </cell>
          <cell r="F28">
            <v>6310917127.5499992</v>
          </cell>
          <cell r="G28">
            <v>-2436085865.2200003</v>
          </cell>
        </row>
        <row r="30">
          <cell r="A30">
            <v>301</v>
          </cell>
          <cell r="B30" t="str">
            <v>H</v>
          </cell>
          <cell r="D30">
            <v>2381</v>
          </cell>
          <cell r="E30" t="str">
            <v>ASHTON / ST ANTHONY LICENSE (2381)</v>
          </cell>
          <cell r="F30">
            <v>20003453.899999999</v>
          </cell>
          <cell r="G30">
            <v>-5490290.5199999996</v>
          </cell>
        </row>
        <row r="31">
          <cell r="A31">
            <v>302</v>
          </cell>
          <cell r="B31" t="str">
            <v>H</v>
          </cell>
          <cell r="D31">
            <v>20</v>
          </cell>
          <cell r="E31" t="str">
            <v>BEAR RIVER LICENSE (20)</v>
          </cell>
          <cell r="F31">
            <v>45418651.329999998</v>
          </cell>
          <cell r="G31">
            <v>-16853240.399999999</v>
          </cell>
        </row>
        <row r="32">
          <cell r="A32">
            <v>303</v>
          </cell>
          <cell r="B32" t="str">
            <v>H</v>
          </cell>
          <cell r="D32">
            <v>23000</v>
          </cell>
          <cell r="E32" t="str">
            <v>BEND (23)</v>
          </cell>
          <cell r="F32">
            <v>1330234.28</v>
          </cell>
          <cell r="G32">
            <v>-964349</v>
          </cell>
        </row>
        <row r="33">
          <cell r="A33">
            <v>304</v>
          </cell>
          <cell r="B33" t="str">
            <v>H</v>
          </cell>
          <cell r="D33">
            <v>410000</v>
          </cell>
          <cell r="E33" t="str">
            <v>BIG FORK (410)</v>
          </cell>
          <cell r="F33">
            <v>7331538.9299999997</v>
          </cell>
          <cell r="G33">
            <v>-3752905.24</v>
          </cell>
        </row>
        <row r="34">
          <cell r="A34">
            <v>305</v>
          </cell>
          <cell r="B34" t="str">
            <v>H</v>
          </cell>
          <cell r="D34">
            <v>213000</v>
          </cell>
          <cell r="E34" t="str">
            <v>CONDIT (213)</v>
          </cell>
          <cell r="F34">
            <v>1401313.96</v>
          </cell>
          <cell r="G34">
            <v>-1364856.93</v>
          </cell>
        </row>
        <row r="35">
          <cell r="A35">
            <v>306</v>
          </cell>
          <cell r="B35" t="str">
            <v>H</v>
          </cell>
          <cell r="D35">
            <v>444</v>
          </cell>
          <cell r="E35" t="str">
            <v>CUTLER (444)</v>
          </cell>
          <cell r="F35">
            <v>26766689.16</v>
          </cell>
          <cell r="G35">
            <v>-7639439.6799999997</v>
          </cell>
        </row>
        <row r="36">
          <cell r="A36">
            <v>307</v>
          </cell>
          <cell r="B36" t="str">
            <v>H</v>
          </cell>
          <cell r="D36">
            <v>36000</v>
          </cell>
          <cell r="E36" t="str">
            <v>EAGLE POINT (36)</v>
          </cell>
          <cell r="F36">
            <v>1833611.43</v>
          </cell>
          <cell r="G36">
            <v>-1528625.47</v>
          </cell>
        </row>
        <row r="37">
          <cell r="A37">
            <v>308</v>
          </cell>
          <cell r="B37" t="str">
            <v>H</v>
          </cell>
          <cell r="D37">
            <v>446</v>
          </cell>
          <cell r="E37" t="str">
            <v>FOUNTAIN GREEN (446)</v>
          </cell>
          <cell r="F37">
            <v>593217.28000000003</v>
          </cell>
          <cell r="G37">
            <v>-435628.79999999999</v>
          </cell>
        </row>
        <row r="38">
          <cell r="A38">
            <v>309</v>
          </cell>
          <cell r="B38" t="str">
            <v>H</v>
          </cell>
          <cell r="D38">
            <v>445</v>
          </cell>
          <cell r="E38" t="str">
            <v>GRANITE (445)</v>
          </cell>
          <cell r="F38">
            <v>5237299.63</v>
          </cell>
          <cell r="G38">
            <v>-1865459.08</v>
          </cell>
        </row>
        <row r="39">
          <cell r="A39">
            <v>311</v>
          </cell>
          <cell r="B39" t="str">
            <v>H</v>
          </cell>
          <cell r="D39">
            <v>18000</v>
          </cell>
          <cell r="E39" t="str">
            <v>KLAMATH DAMS - Accelerated Rates</v>
          </cell>
          <cell r="F39">
            <v>83239500.859999999</v>
          </cell>
          <cell r="G39">
            <v>-31347979.739999998</v>
          </cell>
        </row>
        <row r="40">
          <cell r="A40">
            <v>310</v>
          </cell>
          <cell r="B40" t="str">
            <v>H</v>
          </cell>
          <cell r="D40">
            <v>2082</v>
          </cell>
          <cell r="E40" t="str">
            <v>KLAMATH RIVER LICENSE (2082)</v>
          </cell>
          <cell r="F40">
            <v>15005638.65</v>
          </cell>
          <cell r="G40">
            <v>-8368256.1299999999</v>
          </cell>
        </row>
        <row r="41">
          <cell r="A41">
            <v>312</v>
          </cell>
          <cell r="B41" t="str">
            <v>H</v>
          </cell>
          <cell r="D41">
            <v>468</v>
          </cell>
          <cell r="E41" t="str">
            <v>LAST CHANCE (468)</v>
          </cell>
          <cell r="F41">
            <v>2802535.81</v>
          </cell>
          <cell r="G41">
            <v>-1449737.93</v>
          </cell>
        </row>
        <row r="42">
          <cell r="A42">
            <v>313</v>
          </cell>
          <cell r="B42" t="str">
            <v>H</v>
          </cell>
          <cell r="D42">
            <v>458</v>
          </cell>
          <cell r="E42" t="str">
            <v>LIFTON (458)</v>
          </cell>
          <cell r="F42">
            <v>17758278.199999999</v>
          </cell>
          <cell r="G42">
            <v>-4815592.0599999996</v>
          </cell>
        </row>
        <row r="43">
          <cell r="A43">
            <v>314</v>
          </cell>
          <cell r="B43" t="str">
            <v>H</v>
          </cell>
          <cell r="D43">
            <v>215000</v>
          </cell>
          <cell r="E43" t="str">
            <v>MERWIN (215)</v>
          </cell>
          <cell r="F43">
            <v>64020529.539999999</v>
          </cell>
          <cell r="G43">
            <v>-24431210.329999998</v>
          </cell>
        </row>
        <row r="44">
          <cell r="A44">
            <v>315</v>
          </cell>
          <cell r="B44" t="str">
            <v>H</v>
          </cell>
          <cell r="D44">
            <v>1927</v>
          </cell>
          <cell r="E44" t="str">
            <v>NORTH UMPQUA RIVER LICENSE (1927)</v>
          </cell>
          <cell r="F44">
            <v>188363479.34999999</v>
          </cell>
          <cell r="G44">
            <v>-49872536.380000003</v>
          </cell>
        </row>
        <row r="45">
          <cell r="A45">
            <v>316</v>
          </cell>
          <cell r="B45" t="str">
            <v>H</v>
          </cell>
          <cell r="D45">
            <v>448</v>
          </cell>
          <cell r="E45" t="str">
            <v>OLMSTED (448)</v>
          </cell>
          <cell r="F45">
            <v>235407.22</v>
          </cell>
          <cell r="G45">
            <v>-175631.83</v>
          </cell>
        </row>
        <row r="46">
          <cell r="A46">
            <v>317</v>
          </cell>
          <cell r="B46" t="str">
            <v>H</v>
          </cell>
          <cell r="D46">
            <v>460</v>
          </cell>
          <cell r="E46" t="str">
            <v>PARIS (460)</v>
          </cell>
          <cell r="F46">
            <v>437064.38</v>
          </cell>
          <cell r="G46">
            <v>-323004.7</v>
          </cell>
        </row>
        <row r="47">
          <cell r="A47">
            <v>318</v>
          </cell>
          <cell r="B47" t="str">
            <v>H</v>
          </cell>
          <cell r="D47">
            <v>449</v>
          </cell>
          <cell r="E47" t="str">
            <v>PIONEER (449)</v>
          </cell>
          <cell r="F47">
            <v>10975904.24</v>
          </cell>
          <cell r="G47">
            <v>-4824743.6900000004</v>
          </cell>
        </row>
        <row r="48">
          <cell r="A48">
            <v>320</v>
          </cell>
          <cell r="B48" t="str">
            <v>H</v>
          </cell>
          <cell r="D48">
            <v>33000</v>
          </cell>
          <cell r="E48" t="str">
            <v>PROSPECT #3 (33)</v>
          </cell>
          <cell r="F48">
            <v>6978554.7699999996</v>
          </cell>
          <cell r="G48">
            <v>-4852595.6900000004</v>
          </cell>
        </row>
        <row r="49">
          <cell r="A49">
            <v>319</v>
          </cell>
          <cell r="B49" t="str">
            <v>H</v>
          </cell>
          <cell r="D49">
            <v>2630</v>
          </cell>
          <cell r="E49" t="str">
            <v>PROSPECT 1,2&amp;4 LICENSE (2630)</v>
          </cell>
          <cell r="F49">
            <v>35867509.560000002</v>
          </cell>
          <cell r="G49">
            <v>-8746432.3900000006</v>
          </cell>
        </row>
        <row r="50">
          <cell r="A50">
            <v>321</v>
          </cell>
          <cell r="B50" t="str">
            <v>H</v>
          </cell>
          <cell r="D50">
            <v>9281</v>
          </cell>
          <cell r="E50" t="str">
            <v>SANTA CLARA LICENSE (9281)</v>
          </cell>
          <cell r="F50">
            <v>2486456.27</v>
          </cell>
          <cell r="G50">
            <v>-1489294.37</v>
          </cell>
        </row>
        <row r="51">
          <cell r="A51">
            <v>323</v>
          </cell>
          <cell r="B51" t="str">
            <v>H</v>
          </cell>
          <cell r="D51">
            <v>452</v>
          </cell>
          <cell r="E51" t="str">
            <v>STAIRS (452)</v>
          </cell>
          <cell r="F51">
            <v>1624229.6500000001</v>
          </cell>
          <cell r="G51">
            <v>-779891.67</v>
          </cell>
        </row>
        <row r="52">
          <cell r="A52">
            <v>324</v>
          </cell>
          <cell r="B52" t="str">
            <v>H</v>
          </cell>
          <cell r="D52">
            <v>218000</v>
          </cell>
          <cell r="E52" t="str">
            <v>SWIFT (218)</v>
          </cell>
          <cell r="F52">
            <v>98825719.629999995</v>
          </cell>
          <cell r="G52">
            <v>-38740051.770000003</v>
          </cell>
        </row>
        <row r="53">
          <cell r="A53">
            <v>325</v>
          </cell>
          <cell r="B53" t="str">
            <v>H</v>
          </cell>
          <cell r="D53">
            <v>467</v>
          </cell>
          <cell r="E53" t="str">
            <v>VIVA NAUGHTON (467)</v>
          </cell>
          <cell r="F53">
            <v>1194485.95</v>
          </cell>
          <cell r="G53">
            <v>-534773.61</v>
          </cell>
        </row>
        <row r="54">
          <cell r="A54">
            <v>326</v>
          </cell>
          <cell r="B54" t="str">
            <v>H</v>
          </cell>
          <cell r="D54">
            <v>29000</v>
          </cell>
          <cell r="E54" t="str">
            <v>WALLOWA FALLS (29)</v>
          </cell>
          <cell r="F54">
            <v>2831430.19</v>
          </cell>
          <cell r="G54">
            <v>-2156565.66</v>
          </cell>
        </row>
        <row r="55">
          <cell r="A55">
            <v>327</v>
          </cell>
          <cell r="B55" t="str">
            <v>H</v>
          </cell>
          <cell r="D55">
            <v>454</v>
          </cell>
          <cell r="E55" t="str">
            <v>WEBER (454)</v>
          </cell>
          <cell r="F55">
            <v>2947776.72</v>
          </cell>
          <cell r="G55">
            <v>-1893656</v>
          </cell>
        </row>
        <row r="56">
          <cell r="A56">
            <v>328</v>
          </cell>
          <cell r="B56" t="str">
            <v>H</v>
          </cell>
          <cell r="D56">
            <v>219000</v>
          </cell>
          <cell r="E56" t="str">
            <v>YALE (219)</v>
          </cell>
          <cell r="F56">
            <v>52367478.350000001</v>
          </cell>
          <cell r="G56">
            <v>-27962123.390000001</v>
          </cell>
        </row>
        <row r="57">
          <cell r="A57" t="str">
            <v>DecommissioningReserve</v>
          </cell>
          <cell r="B57" t="str">
            <v>H</v>
          </cell>
          <cell r="E57" t="str">
            <v>DECOMMISSIONING RESERVE</v>
          </cell>
          <cell r="G57">
            <v>-7112646.9500000002</v>
          </cell>
        </row>
        <row r="58">
          <cell r="E58" t="str">
            <v>Total Hydro</v>
          </cell>
          <cell r="F58">
            <v>697877989.24000013</v>
          </cell>
          <cell r="G58">
            <v>-259771519.41000003</v>
          </cell>
        </row>
        <row r="60">
          <cell r="A60">
            <v>401</v>
          </cell>
          <cell r="B60" t="str">
            <v>O</v>
          </cell>
          <cell r="D60">
            <v>203300</v>
          </cell>
          <cell r="E60" t="str">
            <v>CHEHALIS CCCT PLANT</v>
          </cell>
          <cell r="F60">
            <v>341683658.12</v>
          </cell>
          <cell r="G60">
            <v>-66806438.359999999</v>
          </cell>
        </row>
        <row r="61">
          <cell r="A61">
            <v>402</v>
          </cell>
          <cell r="B61" t="str">
            <v>O</v>
          </cell>
          <cell r="D61">
            <v>310318</v>
          </cell>
          <cell r="E61" t="str">
            <v>CURRANT CREEK CCCT PLANT</v>
          </cell>
          <cell r="F61">
            <v>352129810.50999999</v>
          </cell>
          <cell r="G61">
            <v>-54593880.630000003</v>
          </cell>
        </row>
        <row r="62">
          <cell r="A62">
            <v>403</v>
          </cell>
          <cell r="B62" t="str">
            <v>O</v>
          </cell>
          <cell r="D62">
            <v>129500</v>
          </cell>
          <cell r="E62" t="str">
            <v>HERMISTON CCCT PLANT</v>
          </cell>
          <cell r="F62">
            <v>169811190.19999999</v>
          </cell>
          <cell r="G62">
            <v>-52703467.079999998</v>
          </cell>
        </row>
        <row r="63">
          <cell r="A63">
            <v>404</v>
          </cell>
          <cell r="B63" t="str">
            <v>O</v>
          </cell>
          <cell r="D63">
            <v>225228</v>
          </cell>
          <cell r="E63" t="str">
            <v>LAKESIDE CCCT PLANT</v>
          </cell>
          <cell r="F63">
            <v>339533797.08999997</v>
          </cell>
          <cell r="G63">
            <v>-20968867.969999999</v>
          </cell>
        </row>
        <row r="64">
          <cell r="A64">
            <v>501</v>
          </cell>
          <cell r="B64" t="str">
            <v>O</v>
          </cell>
          <cell r="D64">
            <v>264267</v>
          </cell>
          <cell r="E64" t="str">
            <v>GADSBY CT PLANT - PEAKING UNITS 4-6</v>
          </cell>
          <cell r="F64">
            <v>81939705.060000002</v>
          </cell>
          <cell r="G64">
            <v>-23103105.969999999</v>
          </cell>
        </row>
        <row r="65">
          <cell r="A65">
            <v>502</v>
          </cell>
          <cell r="B65" t="str">
            <v>O</v>
          </cell>
          <cell r="D65">
            <v>475</v>
          </cell>
          <cell r="E65" t="str">
            <v>LITTLE MOUNTAIN</v>
          </cell>
          <cell r="F65">
            <v>1731661.82</v>
          </cell>
          <cell r="G65">
            <v>-2072532.13</v>
          </cell>
        </row>
        <row r="66">
          <cell r="A66" t="str">
            <v>Wind</v>
          </cell>
          <cell r="B66" t="str">
            <v>O</v>
          </cell>
          <cell r="E66" t="str">
            <v>WIND PLANTS</v>
          </cell>
          <cell r="F66">
            <v>1997238832.4200001</v>
          </cell>
          <cell r="G66">
            <v>-262563567.88999999</v>
          </cell>
        </row>
        <row r="67">
          <cell r="A67">
            <v>801</v>
          </cell>
          <cell r="B67" t="str">
            <v>O</v>
          </cell>
          <cell r="D67">
            <v>235</v>
          </cell>
          <cell r="E67" t="str">
            <v>EAST SIDE MOBILE GENERATION EQUIP</v>
          </cell>
          <cell r="F67">
            <v>839680.12</v>
          </cell>
          <cell r="G67">
            <v>-230289.99</v>
          </cell>
        </row>
        <row r="68">
          <cell r="A68">
            <v>802</v>
          </cell>
          <cell r="B68" t="str">
            <v>O</v>
          </cell>
          <cell r="D68">
            <v>122350</v>
          </cell>
          <cell r="E68" t="str">
            <v>WEST SIDE MOBILE GENERATION EQUIP</v>
          </cell>
          <cell r="F68">
            <v>849226.01</v>
          </cell>
          <cell r="G68">
            <v>-108198.54</v>
          </cell>
        </row>
        <row r="69">
          <cell r="A69">
            <v>702</v>
          </cell>
          <cell r="B69" t="str">
            <v>O</v>
          </cell>
          <cell r="D69">
            <v>15058</v>
          </cell>
          <cell r="E69" t="str">
            <v>Solar Generation - Utah</v>
          </cell>
          <cell r="F69">
            <v>36389.01</v>
          </cell>
          <cell r="G69">
            <v>-43952.77</v>
          </cell>
        </row>
        <row r="70">
          <cell r="A70">
            <v>704</v>
          </cell>
          <cell r="B70" t="str">
            <v>O</v>
          </cell>
          <cell r="D70">
            <v>119850</v>
          </cell>
          <cell r="E70" t="str">
            <v>Solar Generation - Oregon</v>
          </cell>
          <cell r="F70">
            <v>56321.97</v>
          </cell>
          <cell r="G70">
            <v>-60789.120000000003</v>
          </cell>
        </row>
        <row r="71">
          <cell r="A71">
            <v>703</v>
          </cell>
          <cell r="B71" t="str">
            <v>O</v>
          </cell>
          <cell r="D71">
            <v>525000</v>
          </cell>
          <cell r="E71" t="str">
            <v>Solar Generation - Wyoming</v>
          </cell>
          <cell r="F71">
            <v>55086.78</v>
          </cell>
          <cell r="G71">
            <v>-66516.25</v>
          </cell>
        </row>
        <row r="72">
          <cell r="A72">
            <v>701</v>
          </cell>
          <cell r="B72" t="str">
            <v>O</v>
          </cell>
          <cell r="D72">
            <v>502001</v>
          </cell>
          <cell r="E72" t="str">
            <v>Solar Generation - Atlantic City</v>
          </cell>
          <cell r="F72">
            <v>5545.93</v>
          </cell>
          <cell r="G72">
            <v>-1616.2</v>
          </cell>
        </row>
        <row r="73">
          <cell r="E73" t="str">
            <v>Sub-total</v>
          </cell>
          <cell r="F73">
            <v>3285910905.04</v>
          </cell>
          <cell r="G73">
            <v>-483323222.89999998</v>
          </cell>
        </row>
        <row r="75">
          <cell r="E75" t="str">
            <v>Water Rights:</v>
          </cell>
        </row>
        <row r="76">
          <cell r="A76">
            <v>402</v>
          </cell>
          <cell r="B76" t="str">
            <v>O</v>
          </cell>
          <cell r="D76">
            <v>310318</v>
          </cell>
          <cell r="E76" t="str">
            <v>CURRANT CREEK CCCT PLANT</v>
          </cell>
          <cell r="F76">
            <v>2891146.49</v>
          </cell>
          <cell r="G76">
            <v>-351.02</v>
          </cell>
        </row>
        <row r="77">
          <cell r="A77">
            <v>404</v>
          </cell>
          <cell r="B77" t="str">
            <v>O</v>
          </cell>
          <cell r="D77">
            <v>225228</v>
          </cell>
          <cell r="E77" t="str">
            <v>LAKESIDE CCCT PLANT</v>
          </cell>
          <cell r="F77">
            <v>14529040</v>
          </cell>
          <cell r="G77">
            <v>0</v>
          </cell>
        </row>
        <row r="78">
          <cell r="E78" t="str">
            <v>Water Rights</v>
          </cell>
          <cell r="F78">
            <v>17420186.490000002</v>
          </cell>
          <cell r="G78">
            <v>-351.02</v>
          </cell>
        </row>
        <row r="79">
          <cell r="E79" t="str">
            <v>Total Other</v>
          </cell>
          <cell r="F79">
            <v>3303331091.5299997</v>
          </cell>
          <cell r="G79">
            <v>-483323573.91999996</v>
          </cell>
        </row>
        <row r="82">
          <cell r="A82" t="str">
            <v>Transmission</v>
          </cell>
          <cell r="B82" t="str">
            <v>T</v>
          </cell>
          <cell r="C82">
            <v>555</v>
          </cell>
          <cell r="E82" t="str">
            <v>TRANSMISSION PLANT</v>
          </cell>
          <cell r="F82">
            <v>4450047956.6399994</v>
          </cell>
          <cell r="G82">
            <v>-1225781308.9100001</v>
          </cell>
        </row>
        <row r="84">
          <cell r="A84" t="str">
            <v>OregonDist</v>
          </cell>
          <cell r="B84" t="str">
            <v>D</v>
          </cell>
          <cell r="C84">
            <v>100</v>
          </cell>
          <cell r="E84" t="str">
            <v>DISTRIBUTION PLANT (OREGON)</v>
          </cell>
          <cell r="F84">
            <v>1746776175.6400001</v>
          </cell>
          <cell r="G84">
            <v>-791511086.92000103</v>
          </cell>
        </row>
        <row r="85">
          <cell r="A85" t="str">
            <v>WashingtonDist</v>
          </cell>
          <cell r="B85" t="str">
            <v>D</v>
          </cell>
          <cell r="C85">
            <v>200</v>
          </cell>
          <cell r="E85" t="str">
            <v>DISTRIBUTION PLANT (WASHINGTON)</v>
          </cell>
          <cell r="F85">
            <v>404227933.07000005</v>
          </cell>
          <cell r="G85">
            <v>-178370996.30000001</v>
          </cell>
        </row>
        <row r="86">
          <cell r="A86" t="str">
            <v>IdahoDist</v>
          </cell>
          <cell r="B86" t="str">
            <v>D</v>
          </cell>
          <cell r="C86">
            <v>300</v>
          </cell>
          <cell r="E86" t="str">
            <v>DISTRIBUTION PLANT (IDAHO)</v>
          </cell>
          <cell r="F86">
            <v>282034462.50999999</v>
          </cell>
          <cell r="G86">
            <v>-119172266.55000001</v>
          </cell>
        </row>
        <row r="87">
          <cell r="A87" t="str">
            <v>WyomingDist</v>
          </cell>
          <cell r="B87" t="str">
            <v>D</v>
          </cell>
          <cell r="C87">
            <v>500</v>
          </cell>
          <cell r="E87" t="str">
            <v>DISTRIBUTION PLANT (WYOMING)</v>
          </cell>
          <cell r="F87">
            <v>593075080.83000004</v>
          </cell>
          <cell r="G87">
            <v>-226408868.86000001</v>
          </cell>
        </row>
        <row r="88">
          <cell r="A88" t="str">
            <v>CaliforniaDist</v>
          </cell>
          <cell r="B88" t="str">
            <v>D</v>
          </cell>
          <cell r="C88">
            <v>600</v>
          </cell>
          <cell r="E88" t="str">
            <v>DISTRIBUTION PLANT (CALIFORNIA)</v>
          </cell>
          <cell r="F88">
            <v>225035480.86000001</v>
          </cell>
          <cell r="G88">
            <v>-101665301.34000009</v>
          </cell>
        </row>
        <row r="89">
          <cell r="A89" t="str">
            <v>UtahDist</v>
          </cell>
          <cell r="B89" t="str">
            <v>D</v>
          </cell>
          <cell r="C89">
            <v>850</v>
          </cell>
          <cell r="E89" t="str">
            <v>DISTRIBUTION PLANT (UTAH)</v>
          </cell>
          <cell r="F89">
            <v>2388444688.1899996</v>
          </cell>
          <cell r="G89">
            <v>-742835137.15999997</v>
          </cell>
        </row>
        <row r="90">
          <cell r="E90" t="str">
            <v>Total Distribution</v>
          </cell>
          <cell r="F90">
            <v>5639593821.1000004</v>
          </cell>
          <cell r="G90">
            <v>-2159963657.1300011</v>
          </cell>
        </row>
        <row r="92">
          <cell r="A92" t="str">
            <v>OregonGen</v>
          </cell>
          <cell r="B92" t="str">
            <v>G</v>
          </cell>
          <cell r="C92">
            <v>100</v>
          </cell>
          <cell r="E92" t="str">
            <v>GENERAL PLANT (OREGON)</v>
          </cell>
          <cell r="F92">
            <v>134886354.88</v>
          </cell>
          <cell r="G92">
            <v>-33455943.760000002</v>
          </cell>
        </row>
        <row r="93">
          <cell r="A93" t="str">
            <v>AZCOMTGen</v>
          </cell>
          <cell r="B93" t="str">
            <v>G</v>
          </cell>
          <cell r="C93">
            <v>150</v>
          </cell>
          <cell r="E93" t="str">
            <v>GENERAL PLANT (AZ, CO, MT, etc.)</v>
          </cell>
          <cell r="F93">
            <v>3715887.71</v>
          </cell>
          <cell r="G93">
            <v>-2084000.93</v>
          </cell>
        </row>
        <row r="94">
          <cell r="A94" t="str">
            <v>WashingtonGen</v>
          </cell>
          <cell r="B94" t="str">
            <v>G</v>
          </cell>
          <cell r="C94">
            <v>200</v>
          </cell>
          <cell r="E94" t="str">
            <v>GENERAL PLANT (WASHINGTON)</v>
          </cell>
          <cell r="F94">
            <v>27282076.609999999</v>
          </cell>
          <cell r="G94">
            <v>-10727133.060000001</v>
          </cell>
        </row>
        <row r="95">
          <cell r="A95" t="str">
            <v>IdahoGen</v>
          </cell>
          <cell r="B95" t="str">
            <v>G</v>
          </cell>
          <cell r="C95">
            <v>300</v>
          </cell>
          <cell r="E95" t="str">
            <v>GENERAL PLANT (IDAHO)</v>
          </cell>
          <cell r="F95">
            <v>27706981.319999997</v>
          </cell>
          <cell r="G95">
            <v>-8956252.6899999995</v>
          </cell>
        </row>
        <row r="96">
          <cell r="A96" t="str">
            <v>WyomingGen</v>
          </cell>
          <cell r="B96" t="str">
            <v>G</v>
          </cell>
          <cell r="C96">
            <v>500</v>
          </cell>
          <cell r="E96" t="str">
            <v>GENERAL PLANT (WYOMING)</v>
          </cell>
          <cell r="F96">
            <v>56396614.310000002</v>
          </cell>
          <cell r="G96">
            <v>-13870278.960000001</v>
          </cell>
        </row>
        <row r="97">
          <cell r="A97" t="str">
            <v>CaliforniaGen</v>
          </cell>
          <cell r="B97" t="str">
            <v>G</v>
          </cell>
          <cell r="C97">
            <v>600</v>
          </cell>
          <cell r="E97" t="str">
            <v>GENERAL PLANT (CALIFORNIA)</v>
          </cell>
          <cell r="F97">
            <v>10157893.85</v>
          </cell>
          <cell r="G97">
            <v>-3854765.98</v>
          </cell>
        </row>
        <row r="98">
          <cell r="A98" t="str">
            <v>UtahGen</v>
          </cell>
          <cell r="B98" t="str">
            <v>G</v>
          </cell>
          <cell r="C98">
            <v>850</v>
          </cell>
          <cell r="E98" t="str">
            <v>GENERAL PLANT (UTAH)</v>
          </cell>
          <cell r="F98">
            <v>194647202.19</v>
          </cell>
          <cell r="G98">
            <v>-60504981.149999999</v>
          </cell>
        </row>
        <row r="99">
          <cell r="B99" t="str">
            <v>G</v>
          </cell>
          <cell r="E99" t="str">
            <v>GENERAL VINTAGE ACCOUNTS</v>
          </cell>
          <cell r="F99">
            <v>221456161.55000001</v>
          </cell>
          <cell r="G99">
            <v>-109343113.78</v>
          </cell>
        </row>
        <row r="100">
          <cell r="B100" t="str">
            <v>G</v>
          </cell>
          <cell r="E100" t="str">
            <v>COMMUNICATION VINTAGE ACCOUNT</v>
          </cell>
          <cell r="F100">
            <v>293178179.73999989</v>
          </cell>
          <cell r="G100">
            <v>-76651971.049999997</v>
          </cell>
        </row>
        <row r="101">
          <cell r="F101">
            <v>969427352.15999997</v>
          </cell>
          <cell r="G101">
            <v>-319448441.36000001</v>
          </cell>
        </row>
        <row r="103">
          <cell r="A103" t="str">
            <v>Mining</v>
          </cell>
          <cell r="B103" t="str">
            <v>M</v>
          </cell>
          <cell r="C103">
            <v>850</v>
          </cell>
          <cell r="E103" t="str">
            <v>MINING OPERATIONS (UTAH)</v>
          </cell>
          <cell r="F103">
            <v>235124849.29000002</v>
          </cell>
          <cell r="G103">
            <v>-120358710.65000001</v>
          </cell>
        </row>
        <row r="105">
          <cell r="B105" t="str">
            <v>Grand Total</v>
          </cell>
          <cell r="E105" t="str">
            <v>Total for Study (All but Oregon)</v>
          </cell>
          <cell r="F105">
            <v>21606320187.509995</v>
          </cell>
          <cell r="G105">
            <v>-7004733076.6000013</v>
          </cell>
        </row>
      </sheetData>
      <sheetData sheetId="18">
        <row r="5">
          <cell r="B5" t="str">
            <v>FG</v>
          </cell>
          <cell r="C5" t="str">
            <v>Group-C</v>
          </cell>
          <cell r="D5" t="str">
            <v>Location-C</v>
          </cell>
          <cell r="E5" t="str">
            <v>Description</v>
          </cell>
          <cell r="F5" t="str">
            <v>Plant Balance</v>
          </cell>
          <cell r="G5" t="str">
            <v>Accum Deprec</v>
          </cell>
        </row>
        <row r="6">
          <cell r="A6">
            <v>181</v>
          </cell>
          <cell r="B6" t="str">
            <v>S</v>
          </cell>
          <cell r="D6">
            <v>381</v>
          </cell>
          <cell r="E6" t="str">
            <v>BLUNDELL PLANT</v>
          </cell>
          <cell r="F6">
            <v>112907267.66000001</v>
          </cell>
          <cell r="G6">
            <v>-51238618.939999998</v>
          </cell>
        </row>
        <row r="7">
          <cell r="A7">
            <v>101</v>
          </cell>
          <cell r="B7" t="str">
            <v>S</v>
          </cell>
          <cell r="D7">
            <v>250252</v>
          </cell>
          <cell r="E7" t="str">
            <v>CARBON PLANT</v>
          </cell>
          <cell r="F7">
            <v>119574189.12</v>
          </cell>
          <cell r="G7">
            <v>-69539346.5</v>
          </cell>
        </row>
        <row r="8">
          <cell r="A8">
            <v>102</v>
          </cell>
          <cell r="B8" t="str">
            <v>S</v>
          </cell>
          <cell r="D8">
            <v>240244</v>
          </cell>
          <cell r="E8" t="str">
            <v>CHOLLA PLANT</v>
          </cell>
          <cell r="F8">
            <v>523828155.26999998</v>
          </cell>
          <cell r="G8">
            <v>-185242784.75</v>
          </cell>
        </row>
        <row r="9">
          <cell r="A9">
            <v>103</v>
          </cell>
          <cell r="B9" t="str">
            <v>S</v>
          </cell>
          <cell r="D9">
            <v>401000</v>
          </cell>
          <cell r="E9" t="str">
            <v>COLSTRIP PLANT</v>
          </cell>
          <cell r="F9">
            <v>219072292.44999999</v>
          </cell>
          <cell r="G9">
            <v>-122648251.41</v>
          </cell>
        </row>
        <row r="10">
          <cell r="A10">
            <v>104</v>
          </cell>
          <cell r="B10" t="str">
            <v>S</v>
          </cell>
          <cell r="D10">
            <v>400406</v>
          </cell>
          <cell r="E10" t="str">
            <v>CRAIG PLANT</v>
          </cell>
          <cell r="F10">
            <v>174852172.21000001</v>
          </cell>
          <cell r="G10">
            <v>-94119398.799999997</v>
          </cell>
        </row>
        <row r="11">
          <cell r="A11">
            <v>105</v>
          </cell>
          <cell r="B11" t="str">
            <v>S</v>
          </cell>
          <cell r="D11">
            <v>514000</v>
          </cell>
          <cell r="E11" t="str">
            <v>DAVE JOHNSTON PLANT</v>
          </cell>
          <cell r="F11">
            <v>867379541.65999997</v>
          </cell>
          <cell r="G11">
            <v>-251512165.06</v>
          </cell>
        </row>
        <row r="12">
          <cell r="A12">
            <v>106</v>
          </cell>
          <cell r="B12" t="str">
            <v>S</v>
          </cell>
          <cell r="D12">
            <v>260263</v>
          </cell>
          <cell r="E12" t="str">
            <v>GADSBY PLANT</v>
          </cell>
          <cell r="F12">
            <v>79917543.670000002</v>
          </cell>
          <cell r="G12">
            <v>-80137269.900000006</v>
          </cell>
        </row>
        <row r="13">
          <cell r="A13">
            <v>107</v>
          </cell>
          <cell r="B13" t="str">
            <v>S</v>
          </cell>
          <cell r="D13">
            <v>410412</v>
          </cell>
          <cell r="E13" t="str">
            <v>HAYDEN PLANT</v>
          </cell>
          <cell r="F13">
            <v>81384009.900000006</v>
          </cell>
          <cell r="G13">
            <v>-41796972.659999996</v>
          </cell>
        </row>
        <row r="14">
          <cell r="A14">
            <v>108</v>
          </cell>
          <cell r="B14" t="str">
            <v>S</v>
          </cell>
          <cell r="D14">
            <v>300305</v>
          </cell>
          <cell r="E14" t="str">
            <v>HUNTER PLANT</v>
          </cell>
          <cell r="F14">
            <v>1130798566.55</v>
          </cell>
          <cell r="G14">
            <v>-496049101.49000001</v>
          </cell>
        </row>
        <row r="15">
          <cell r="A15">
            <v>109</v>
          </cell>
          <cell r="B15" t="str">
            <v>S</v>
          </cell>
          <cell r="D15">
            <v>280282</v>
          </cell>
          <cell r="E15" t="str">
            <v>HUNTINGTON PLANT</v>
          </cell>
          <cell r="F15">
            <v>815842400.92999995</v>
          </cell>
          <cell r="G15">
            <v>-257416485.32999998</v>
          </cell>
        </row>
        <row r="16">
          <cell r="A16">
            <v>191</v>
          </cell>
          <cell r="B16" t="str">
            <v>S</v>
          </cell>
          <cell r="D16">
            <v>220000</v>
          </cell>
          <cell r="E16" t="str">
            <v>JAMES RIVER PLANT</v>
          </cell>
          <cell r="F16">
            <v>34450539.979999997</v>
          </cell>
          <cell r="G16">
            <v>-26458555.52</v>
          </cell>
        </row>
        <row r="17">
          <cell r="A17">
            <v>110</v>
          </cell>
          <cell r="B17" t="str">
            <v>S</v>
          </cell>
          <cell r="D17">
            <v>517000</v>
          </cell>
          <cell r="E17" t="str">
            <v>JIM BRIDGER PLANT</v>
          </cell>
          <cell r="F17">
            <v>1053751118.37</v>
          </cell>
          <cell r="G17">
            <v>-529574049.76999998</v>
          </cell>
        </row>
        <row r="18">
          <cell r="A18">
            <v>111</v>
          </cell>
          <cell r="B18" t="str">
            <v>S</v>
          </cell>
          <cell r="D18">
            <v>270273</v>
          </cell>
          <cell r="E18" t="str">
            <v>NAUGHTON PLANT</v>
          </cell>
          <cell r="F18">
            <v>614898389.86999989</v>
          </cell>
          <cell r="G18">
            <v>-212774680.28999999</v>
          </cell>
        </row>
        <row r="19">
          <cell r="A19">
            <v>112</v>
          </cell>
          <cell r="B19" t="str">
            <v>S</v>
          </cell>
          <cell r="D19">
            <v>519000</v>
          </cell>
          <cell r="E19" t="str">
            <v>WYODAK PLANT</v>
          </cell>
          <cell r="F19">
            <v>445757416.58999997</v>
          </cell>
          <cell r="G19">
            <v>-159134270.63</v>
          </cell>
        </row>
        <row r="20">
          <cell r="E20" t="str">
            <v>Sub-total</v>
          </cell>
          <cell r="F20">
            <v>6274413604.2299995</v>
          </cell>
          <cell r="G20">
            <v>-2577641951.0500002</v>
          </cell>
        </row>
        <row r="22">
          <cell r="E22" t="str">
            <v>Water Rights:</v>
          </cell>
        </row>
        <row r="23">
          <cell r="A23">
            <v>101</v>
          </cell>
          <cell r="B23" t="str">
            <v>S</v>
          </cell>
          <cell r="D23">
            <v>250252</v>
          </cell>
          <cell r="E23" t="str">
            <v>CARBON PLANT</v>
          </cell>
          <cell r="F23">
            <v>865460.63</v>
          </cell>
          <cell r="G23">
            <v>-683010.14</v>
          </cell>
        </row>
        <row r="24">
          <cell r="A24">
            <v>105</v>
          </cell>
          <cell r="B24" t="str">
            <v>S</v>
          </cell>
          <cell r="D24">
            <v>514000</v>
          </cell>
          <cell r="E24" t="str">
            <v>DAVE JOHNSTON PLANT</v>
          </cell>
          <cell r="F24">
            <v>9700996.6099999994</v>
          </cell>
          <cell r="G24">
            <v>-2534227.08</v>
          </cell>
        </row>
        <row r="25">
          <cell r="A25">
            <v>106</v>
          </cell>
          <cell r="B25" t="str">
            <v>S</v>
          </cell>
          <cell r="D25">
            <v>260263</v>
          </cell>
          <cell r="E25" t="str">
            <v>GADSBY PLANT</v>
          </cell>
          <cell r="F25">
            <v>8138.01</v>
          </cell>
          <cell r="G25">
            <v>-12995.48</v>
          </cell>
        </row>
        <row r="26">
          <cell r="A26">
            <v>108</v>
          </cell>
          <cell r="B26" t="str">
            <v>S</v>
          </cell>
          <cell r="D26">
            <v>300305</v>
          </cell>
          <cell r="E26" t="str">
            <v>HUNTER PLANT</v>
          </cell>
          <cell r="F26">
            <v>24271831.300000001</v>
          </cell>
          <cell r="G26">
            <v>-10839178.970000001</v>
          </cell>
        </row>
        <row r="27">
          <cell r="A27">
            <v>109</v>
          </cell>
          <cell r="B27" t="str">
            <v>S</v>
          </cell>
          <cell r="D27">
            <v>280282</v>
          </cell>
          <cell r="E27" t="str">
            <v>HUNTINGTON PLANT</v>
          </cell>
          <cell r="F27">
            <v>1471639</v>
          </cell>
          <cell r="G27">
            <v>-981840.79</v>
          </cell>
        </row>
        <row r="28">
          <cell r="A28">
            <v>110</v>
          </cell>
          <cell r="B28" t="str">
            <v>S</v>
          </cell>
          <cell r="D28">
            <v>517000</v>
          </cell>
          <cell r="E28" t="str">
            <v>JIM BRIDGER PLANT</v>
          </cell>
          <cell r="F28">
            <v>171270</v>
          </cell>
          <cell r="G28">
            <v>-96462.75</v>
          </cell>
        </row>
        <row r="29">
          <cell r="A29">
            <v>111</v>
          </cell>
          <cell r="B29" t="str">
            <v>S</v>
          </cell>
          <cell r="D29">
            <v>270273</v>
          </cell>
          <cell r="E29" t="str">
            <v>NAUGHTON PLANT</v>
          </cell>
          <cell r="F29">
            <v>690.97</v>
          </cell>
          <cell r="G29">
            <v>-631.41</v>
          </cell>
        </row>
        <row r="30">
          <cell r="A30">
            <v>112</v>
          </cell>
          <cell r="B30" t="str">
            <v>S</v>
          </cell>
          <cell r="D30">
            <v>519000</v>
          </cell>
          <cell r="E30" t="str">
            <v>WYODAK PLANT</v>
          </cell>
          <cell r="F30">
            <v>13496.8</v>
          </cell>
          <cell r="G30">
            <v>-7722.45</v>
          </cell>
        </row>
        <row r="31">
          <cell r="E31" t="str">
            <v>Water Rights</v>
          </cell>
          <cell r="F31">
            <v>36503523.319999993</v>
          </cell>
          <cell r="G31">
            <v>-15156069.07</v>
          </cell>
        </row>
        <row r="32">
          <cell r="E32" t="str">
            <v>Total Steam (Oregon only)</v>
          </cell>
          <cell r="F32">
            <v>6310917127.5499992</v>
          </cell>
          <cell r="G32">
            <v>-2592798020.1200004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zoomScaleNormal="100" workbookViewId="0">
      <selection activeCell="B6" sqref="B6"/>
    </sheetView>
  </sheetViews>
  <sheetFormatPr defaultRowHeight="12.75"/>
  <cols>
    <col min="1" max="1" width="27.140625" style="9" customWidth="1"/>
    <col min="2" max="3" width="17.7109375" style="11" customWidth="1"/>
    <col min="4" max="5" width="17.7109375" style="10" customWidth="1"/>
    <col min="6" max="6" width="17.7109375" style="11" customWidth="1"/>
    <col min="7" max="8" width="17.7109375" style="10" customWidth="1"/>
    <col min="9" max="253" width="9.140625" style="9"/>
    <col min="254" max="254" width="22.5703125" style="9" customWidth="1"/>
    <col min="255" max="256" width="10.7109375" style="9" customWidth="1"/>
    <col min="257" max="257" width="10.42578125" style="9" customWidth="1"/>
    <col min="258" max="258" width="14.7109375" style="9" customWidth="1"/>
    <col min="259" max="259" width="7.42578125" style="9" bestFit="1" customWidth="1"/>
    <col min="260" max="260" width="11.5703125" style="9" bestFit="1" customWidth="1"/>
    <col min="261" max="261" width="14.7109375" style="9" customWidth="1"/>
    <col min="262" max="262" width="5.140625" style="9" bestFit="1" customWidth="1"/>
    <col min="263" max="263" width="14.7109375" style="9" customWidth="1"/>
    <col min="264" max="264" width="10.7109375" style="9" customWidth="1"/>
    <col min="265" max="509" width="9.140625" style="9"/>
    <col min="510" max="510" width="22.5703125" style="9" customWidth="1"/>
    <col min="511" max="512" width="10.7109375" style="9" customWidth="1"/>
    <col min="513" max="513" width="10.42578125" style="9" customWidth="1"/>
    <col min="514" max="514" width="14.7109375" style="9" customWidth="1"/>
    <col min="515" max="515" width="7.42578125" style="9" bestFit="1" customWidth="1"/>
    <col min="516" max="516" width="11.5703125" style="9" bestFit="1" customWidth="1"/>
    <col min="517" max="517" width="14.7109375" style="9" customWidth="1"/>
    <col min="518" max="518" width="5.140625" style="9" bestFit="1" customWidth="1"/>
    <col min="519" max="519" width="14.7109375" style="9" customWidth="1"/>
    <col min="520" max="520" width="10.7109375" style="9" customWidth="1"/>
    <col min="521" max="765" width="9.140625" style="9"/>
    <col min="766" max="766" width="22.5703125" style="9" customWidth="1"/>
    <col min="767" max="768" width="10.7109375" style="9" customWidth="1"/>
    <col min="769" max="769" width="10.42578125" style="9" customWidth="1"/>
    <col min="770" max="770" width="14.7109375" style="9" customWidth="1"/>
    <col min="771" max="771" width="7.42578125" style="9" bestFit="1" customWidth="1"/>
    <col min="772" max="772" width="11.5703125" style="9" bestFit="1" customWidth="1"/>
    <col min="773" max="773" width="14.7109375" style="9" customWidth="1"/>
    <col min="774" max="774" width="5.140625" style="9" bestFit="1" customWidth="1"/>
    <col min="775" max="775" width="14.7109375" style="9" customWidth="1"/>
    <col min="776" max="776" width="10.7109375" style="9" customWidth="1"/>
    <col min="777" max="1021" width="9.140625" style="9"/>
    <col min="1022" max="1022" width="22.5703125" style="9" customWidth="1"/>
    <col min="1023" max="1024" width="10.7109375" style="9" customWidth="1"/>
    <col min="1025" max="1025" width="10.42578125" style="9" customWidth="1"/>
    <col min="1026" max="1026" width="14.7109375" style="9" customWidth="1"/>
    <col min="1027" max="1027" width="7.42578125" style="9" bestFit="1" customWidth="1"/>
    <col min="1028" max="1028" width="11.5703125" style="9" bestFit="1" customWidth="1"/>
    <col min="1029" max="1029" width="14.7109375" style="9" customWidth="1"/>
    <col min="1030" max="1030" width="5.140625" style="9" bestFit="1" customWidth="1"/>
    <col min="1031" max="1031" width="14.7109375" style="9" customWidth="1"/>
    <col min="1032" max="1032" width="10.7109375" style="9" customWidth="1"/>
    <col min="1033" max="1277" width="9.140625" style="9"/>
    <col min="1278" max="1278" width="22.5703125" style="9" customWidth="1"/>
    <col min="1279" max="1280" width="10.7109375" style="9" customWidth="1"/>
    <col min="1281" max="1281" width="10.42578125" style="9" customWidth="1"/>
    <col min="1282" max="1282" width="14.7109375" style="9" customWidth="1"/>
    <col min="1283" max="1283" width="7.42578125" style="9" bestFit="1" customWidth="1"/>
    <col min="1284" max="1284" width="11.5703125" style="9" bestFit="1" customWidth="1"/>
    <col min="1285" max="1285" width="14.7109375" style="9" customWidth="1"/>
    <col min="1286" max="1286" width="5.140625" style="9" bestFit="1" customWidth="1"/>
    <col min="1287" max="1287" width="14.7109375" style="9" customWidth="1"/>
    <col min="1288" max="1288" width="10.7109375" style="9" customWidth="1"/>
    <col min="1289" max="1533" width="9.140625" style="9"/>
    <col min="1534" max="1534" width="22.5703125" style="9" customWidth="1"/>
    <col min="1535" max="1536" width="10.7109375" style="9" customWidth="1"/>
    <col min="1537" max="1537" width="10.42578125" style="9" customWidth="1"/>
    <col min="1538" max="1538" width="14.7109375" style="9" customWidth="1"/>
    <col min="1539" max="1539" width="7.42578125" style="9" bestFit="1" customWidth="1"/>
    <col min="1540" max="1540" width="11.5703125" style="9" bestFit="1" customWidth="1"/>
    <col min="1541" max="1541" width="14.7109375" style="9" customWidth="1"/>
    <col min="1542" max="1542" width="5.140625" style="9" bestFit="1" customWidth="1"/>
    <col min="1543" max="1543" width="14.7109375" style="9" customWidth="1"/>
    <col min="1544" max="1544" width="10.7109375" style="9" customWidth="1"/>
    <col min="1545" max="1789" width="9.140625" style="9"/>
    <col min="1790" max="1790" width="22.5703125" style="9" customWidth="1"/>
    <col min="1791" max="1792" width="10.7109375" style="9" customWidth="1"/>
    <col min="1793" max="1793" width="10.42578125" style="9" customWidth="1"/>
    <col min="1794" max="1794" width="14.7109375" style="9" customWidth="1"/>
    <col min="1795" max="1795" width="7.42578125" style="9" bestFit="1" customWidth="1"/>
    <col min="1796" max="1796" width="11.5703125" style="9" bestFit="1" customWidth="1"/>
    <col min="1797" max="1797" width="14.7109375" style="9" customWidth="1"/>
    <col min="1798" max="1798" width="5.140625" style="9" bestFit="1" customWidth="1"/>
    <col min="1799" max="1799" width="14.7109375" style="9" customWidth="1"/>
    <col min="1800" max="1800" width="10.7109375" style="9" customWidth="1"/>
    <col min="1801" max="2045" width="9.140625" style="9"/>
    <col min="2046" max="2046" width="22.5703125" style="9" customWidth="1"/>
    <col min="2047" max="2048" width="10.7109375" style="9" customWidth="1"/>
    <col min="2049" max="2049" width="10.42578125" style="9" customWidth="1"/>
    <col min="2050" max="2050" width="14.7109375" style="9" customWidth="1"/>
    <col min="2051" max="2051" width="7.42578125" style="9" bestFit="1" customWidth="1"/>
    <col min="2052" max="2052" width="11.5703125" style="9" bestFit="1" customWidth="1"/>
    <col min="2053" max="2053" width="14.7109375" style="9" customWidth="1"/>
    <col min="2054" max="2054" width="5.140625" style="9" bestFit="1" customWidth="1"/>
    <col min="2055" max="2055" width="14.7109375" style="9" customWidth="1"/>
    <col min="2056" max="2056" width="10.7109375" style="9" customWidth="1"/>
    <col min="2057" max="2301" width="9.140625" style="9"/>
    <col min="2302" max="2302" width="22.5703125" style="9" customWidth="1"/>
    <col min="2303" max="2304" width="10.7109375" style="9" customWidth="1"/>
    <col min="2305" max="2305" width="10.42578125" style="9" customWidth="1"/>
    <col min="2306" max="2306" width="14.7109375" style="9" customWidth="1"/>
    <col min="2307" max="2307" width="7.42578125" style="9" bestFit="1" customWidth="1"/>
    <col min="2308" max="2308" width="11.5703125" style="9" bestFit="1" customWidth="1"/>
    <col min="2309" max="2309" width="14.7109375" style="9" customWidth="1"/>
    <col min="2310" max="2310" width="5.140625" style="9" bestFit="1" customWidth="1"/>
    <col min="2311" max="2311" width="14.7109375" style="9" customWidth="1"/>
    <col min="2312" max="2312" width="10.7109375" style="9" customWidth="1"/>
    <col min="2313" max="2557" width="9.140625" style="9"/>
    <col min="2558" max="2558" width="22.5703125" style="9" customWidth="1"/>
    <col min="2559" max="2560" width="10.7109375" style="9" customWidth="1"/>
    <col min="2561" max="2561" width="10.42578125" style="9" customWidth="1"/>
    <col min="2562" max="2562" width="14.7109375" style="9" customWidth="1"/>
    <col min="2563" max="2563" width="7.42578125" style="9" bestFit="1" customWidth="1"/>
    <col min="2564" max="2564" width="11.5703125" style="9" bestFit="1" customWidth="1"/>
    <col min="2565" max="2565" width="14.7109375" style="9" customWidth="1"/>
    <col min="2566" max="2566" width="5.140625" style="9" bestFit="1" customWidth="1"/>
    <col min="2567" max="2567" width="14.7109375" style="9" customWidth="1"/>
    <col min="2568" max="2568" width="10.7109375" style="9" customWidth="1"/>
    <col min="2569" max="2813" width="9.140625" style="9"/>
    <col min="2814" max="2814" width="22.5703125" style="9" customWidth="1"/>
    <col min="2815" max="2816" width="10.7109375" style="9" customWidth="1"/>
    <col min="2817" max="2817" width="10.42578125" style="9" customWidth="1"/>
    <col min="2818" max="2818" width="14.7109375" style="9" customWidth="1"/>
    <col min="2819" max="2819" width="7.42578125" style="9" bestFit="1" customWidth="1"/>
    <col min="2820" max="2820" width="11.5703125" style="9" bestFit="1" customWidth="1"/>
    <col min="2821" max="2821" width="14.7109375" style="9" customWidth="1"/>
    <col min="2822" max="2822" width="5.140625" style="9" bestFit="1" customWidth="1"/>
    <col min="2823" max="2823" width="14.7109375" style="9" customWidth="1"/>
    <col min="2824" max="2824" width="10.7109375" style="9" customWidth="1"/>
    <col min="2825" max="3069" width="9.140625" style="9"/>
    <col min="3070" max="3070" width="22.5703125" style="9" customWidth="1"/>
    <col min="3071" max="3072" width="10.7109375" style="9" customWidth="1"/>
    <col min="3073" max="3073" width="10.42578125" style="9" customWidth="1"/>
    <col min="3074" max="3074" width="14.7109375" style="9" customWidth="1"/>
    <col min="3075" max="3075" width="7.42578125" style="9" bestFit="1" customWidth="1"/>
    <col min="3076" max="3076" width="11.5703125" style="9" bestFit="1" customWidth="1"/>
    <col min="3077" max="3077" width="14.7109375" style="9" customWidth="1"/>
    <col min="3078" max="3078" width="5.140625" style="9" bestFit="1" customWidth="1"/>
    <col min="3079" max="3079" width="14.7109375" style="9" customWidth="1"/>
    <col min="3080" max="3080" width="10.7109375" style="9" customWidth="1"/>
    <col min="3081" max="3325" width="9.140625" style="9"/>
    <col min="3326" max="3326" width="22.5703125" style="9" customWidth="1"/>
    <col min="3327" max="3328" width="10.7109375" style="9" customWidth="1"/>
    <col min="3329" max="3329" width="10.42578125" style="9" customWidth="1"/>
    <col min="3330" max="3330" width="14.7109375" style="9" customWidth="1"/>
    <col min="3331" max="3331" width="7.42578125" style="9" bestFit="1" customWidth="1"/>
    <col min="3332" max="3332" width="11.5703125" style="9" bestFit="1" customWidth="1"/>
    <col min="3333" max="3333" width="14.7109375" style="9" customWidth="1"/>
    <col min="3334" max="3334" width="5.140625" style="9" bestFit="1" customWidth="1"/>
    <col min="3335" max="3335" width="14.7109375" style="9" customWidth="1"/>
    <col min="3336" max="3336" width="10.7109375" style="9" customWidth="1"/>
    <col min="3337" max="3581" width="9.140625" style="9"/>
    <col min="3582" max="3582" width="22.5703125" style="9" customWidth="1"/>
    <col min="3583" max="3584" width="10.7109375" style="9" customWidth="1"/>
    <col min="3585" max="3585" width="10.42578125" style="9" customWidth="1"/>
    <col min="3586" max="3586" width="14.7109375" style="9" customWidth="1"/>
    <col min="3587" max="3587" width="7.42578125" style="9" bestFit="1" customWidth="1"/>
    <col min="3588" max="3588" width="11.5703125" style="9" bestFit="1" customWidth="1"/>
    <col min="3589" max="3589" width="14.7109375" style="9" customWidth="1"/>
    <col min="3590" max="3590" width="5.140625" style="9" bestFit="1" customWidth="1"/>
    <col min="3591" max="3591" width="14.7109375" style="9" customWidth="1"/>
    <col min="3592" max="3592" width="10.7109375" style="9" customWidth="1"/>
    <col min="3593" max="3837" width="9.140625" style="9"/>
    <col min="3838" max="3838" width="22.5703125" style="9" customWidth="1"/>
    <col min="3839" max="3840" width="10.7109375" style="9" customWidth="1"/>
    <col min="3841" max="3841" width="10.42578125" style="9" customWidth="1"/>
    <col min="3842" max="3842" width="14.7109375" style="9" customWidth="1"/>
    <col min="3843" max="3843" width="7.42578125" style="9" bestFit="1" customWidth="1"/>
    <col min="3844" max="3844" width="11.5703125" style="9" bestFit="1" customWidth="1"/>
    <col min="3845" max="3845" width="14.7109375" style="9" customWidth="1"/>
    <col min="3846" max="3846" width="5.140625" style="9" bestFit="1" customWidth="1"/>
    <col min="3847" max="3847" width="14.7109375" style="9" customWidth="1"/>
    <col min="3848" max="3848" width="10.7109375" style="9" customWidth="1"/>
    <col min="3849" max="4093" width="9.140625" style="9"/>
    <col min="4094" max="4094" width="22.5703125" style="9" customWidth="1"/>
    <col min="4095" max="4096" width="10.7109375" style="9" customWidth="1"/>
    <col min="4097" max="4097" width="10.42578125" style="9" customWidth="1"/>
    <col min="4098" max="4098" width="14.7109375" style="9" customWidth="1"/>
    <col min="4099" max="4099" width="7.42578125" style="9" bestFit="1" customWidth="1"/>
    <col min="4100" max="4100" width="11.5703125" style="9" bestFit="1" customWidth="1"/>
    <col min="4101" max="4101" width="14.7109375" style="9" customWidth="1"/>
    <col min="4102" max="4102" width="5.140625" style="9" bestFit="1" customWidth="1"/>
    <col min="4103" max="4103" width="14.7109375" style="9" customWidth="1"/>
    <col min="4104" max="4104" width="10.7109375" style="9" customWidth="1"/>
    <col min="4105" max="4349" width="9.140625" style="9"/>
    <col min="4350" max="4350" width="22.5703125" style="9" customWidth="1"/>
    <col min="4351" max="4352" width="10.7109375" style="9" customWidth="1"/>
    <col min="4353" max="4353" width="10.42578125" style="9" customWidth="1"/>
    <col min="4354" max="4354" width="14.7109375" style="9" customWidth="1"/>
    <col min="4355" max="4355" width="7.42578125" style="9" bestFit="1" customWidth="1"/>
    <col min="4356" max="4356" width="11.5703125" style="9" bestFit="1" customWidth="1"/>
    <col min="4357" max="4357" width="14.7109375" style="9" customWidth="1"/>
    <col min="4358" max="4358" width="5.140625" style="9" bestFit="1" customWidth="1"/>
    <col min="4359" max="4359" width="14.7109375" style="9" customWidth="1"/>
    <col min="4360" max="4360" width="10.7109375" style="9" customWidth="1"/>
    <col min="4361" max="4605" width="9.140625" style="9"/>
    <col min="4606" max="4606" width="22.5703125" style="9" customWidth="1"/>
    <col min="4607" max="4608" width="10.7109375" style="9" customWidth="1"/>
    <col min="4609" max="4609" width="10.42578125" style="9" customWidth="1"/>
    <col min="4610" max="4610" width="14.7109375" style="9" customWidth="1"/>
    <col min="4611" max="4611" width="7.42578125" style="9" bestFit="1" customWidth="1"/>
    <col min="4612" max="4612" width="11.5703125" style="9" bestFit="1" customWidth="1"/>
    <col min="4613" max="4613" width="14.7109375" style="9" customWidth="1"/>
    <col min="4614" max="4614" width="5.140625" style="9" bestFit="1" customWidth="1"/>
    <col min="4615" max="4615" width="14.7109375" style="9" customWidth="1"/>
    <col min="4616" max="4616" width="10.7109375" style="9" customWidth="1"/>
    <col min="4617" max="4861" width="9.140625" style="9"/>
    <col min="4862" max="4862" width="22.5703125" style="9" customWidth="1"/>
    <col min="4863" max="4864" width="10.7109375" style="9" customWidth="1"/>
    <col min="4865" max="4865" width="10.42578125" style="9" customWidth="1"/>
    <col min="4866" max="4866" width="14.7109375" style="9" customWidth="1"/>
    <col min="4867" max="4867" width="7.42578125" style="9" bestFit="1" customWidth="1"/>
    <col min="4868" max="4868" width="11.5703125" style="9" bestFit="1" customWidth="1"/>
    <col min="4869" max="4869" width="14.7109375" style="9" customWidth="1"/>
    <col min="4870" max="4870" width="5.140625" style="9" bestFit="1" customWidth="1"/>
    <col min="4871" max="4871" width="14.7109375" style="9" customWidth="1"/>
    <col min="4872" max="4872" width="10.7109375" style="9" customWidth="1"/>
    <col min="4873" max="5117" width="9.140625" style="9"/>
    <col min="5118" max="5118" width="22.5703125" style="9" customWidth="1"/>
    <col min="5119" max="5120" width="10.7109375" style="9" customWidth="1"/>
    <col min="5121" max="5121" width="10.42578125" style="9" customWidth="1"/>
    <col min="5122" max="5122" width="14.7109375" style="9" customWidth="1"/>
    <col min="5123" max="5123" width="7.42578125" style="9" bestFit="1" customWidth="1"/>
    <col min="5124" max="5124" width="11.5703125" style="9" bestFit="1" customWidth="1"/>
    <col min="5125" max="5125" width="14.7109375" style="9" customWidth="1"/>
    <col min="5126" max="5126" width="5.140625" style="9" bestFit="1" customWidth="1"/>
    <col min="5127" max="5127" width="14.7109375" style="9" customWidth="1"/>
    <col min="5128" max="5128" width="10.7109375" style="9" customWidth="1"/>
    <col min="5129" max="5373" width="9.140625" style="9"/>
    <col min="5374" max="5374" width="22.5703125" style="9" customWidth="1"/>
    <col min="5375" max="5376" width="10.7109375" style="9" customWidth="1"/>
    <col min="5377" max="5377" width="10.42578125" style="9" customWidth="1"/>
    <col min="5378" max="5378" width="14.7109375" style="9" customWidth="1"/>
    <col min="5379" max="5379" width="7.42578125" style="9" bestFit="1" customWidth="1"/>
    <col min="5380" max="5380" width="11.5703125" style="9" bestFit="1" customWidth="1"/>
    <col min="5381" max="5381" width="14.7109375" style="9" customWidth="1"/>
    <col min="5382" max="5382" width="5.140625" style="9" bestFit="1" customWidth="1"/>
    <col min="5383" max="5383" width="14.7109375" style="9" customWidth="1"/>
    <col min="5384" max="5384" width="10.7109375" style="9" customWidth="1"/>
    <col min="5385" max="5629" width="9.140625" style="9"/>
    <col min="5630" max="5630" width="22.5703125" style="9" customWidth="1"/>
    <col min="5631" max="5632" width="10.7109375" style="9" customWidth="1"/>
    <col min="5633" max="5633" width="10.42578125" style="9" customWidth="1"/>
    <col min="5634" max="5634" width="14.7109375" style="9" customWidth="1"/>
    <col min="5635" max="5635" width="7.42578125" style="9" bestFit="1" customWidth="1"/>
    <col min="5636" max="5636" width="11.5703125" style="9" bestFit="1" customWidth="1"/>
    <col min="5637" max="5637" width="14.7109375" style="9" customWidth="1"/>
    <col min="5638" max="5638" width="5.140625" style="9" bestFit="1" customWidth="1"/>
    <col min="5639" max="5639" width="14.7109375" style="9" customWidth="1"/>
    <col min="5640" max="5640" width="10.7109375" style="9" customWidth="1"/>
    <col min="5641" max="5885" width="9.140625" style="9"/>
    <col min="5886" max="5886" width="22.5703125" style="9" customWidth="1"/>
    <col min="5887" max="5888" width="10.7109375" style="9" customWidth="1"/>
    <col min="5889" max="5889" width="10.42578125" style="9" customWidth="1"/>
    <col min="5890" max="5890" width="14.7109375" style="9" customWidth="1"/>
    <col min="5891" max="5891" width="7.42578125" style="9" bestFit="1" customWidth="1"/>
    <col min="5892" max="5892" width="11.5703125" style="9" bestFit="1" customWidth="1"/>
    <col min="5893" max="5893" width="14.7109375" style="9" customWidth="1"/>
    <col min="5894" max="5894" width="5.140625" style="9" bestFit="1" customWidth="1"/>
    <col min="5895" max="5895" width="14.7109375" style="9" customWidth="1"/>
    <col min="5896" max="5896" width="10.7109375" style="9" customWidth="1"/>
    <col min="5897" max="6141" width="9.140625" style="9"/>
    <col min="6142" max="6142" width="22.5703125" style="9" customWidth="1"/>
    <col min="6143" max="6144" width="10.7109375" style="9" customWidth="1"/>
    <col min="6145" max="6145" width="10.42578125" style="9" customWidth="1"/>
    <col min="6146" max="6146" width="14.7109375" style="9" customWidth="1"/>
    <col min="6147" max="6147" width="7.42578125" style="9" bestFit="1" customWidth="1"/>
    <col min="6148" max="6148" width="11.5703125" style="9" bestFit="1" customWidth="1"/>
    <col min="6149" max="6149" width="14.7109375" style="9" customWidth="1"/>
    <col min="6150" max="6150" width="5.140625" style="9" bestFit="1" customWidth="1"/>
    <col min="6151" max="6151" width="14.7109375" style="9" customWidth="1"/>
    <col min="6152" max="6152" width="10.7109375" style="9" customWidth="1"/>
    <col min="6153" max="6397" width="9.140625" style="9"/>
    <col min="6398" max="6398" width="22.5703125" style="9" customWidth="1"/>
    <col min="6399" max="6400" width="10.7109375" style="9" customWidth="1"/>
    <col min="6401" max="6401" width="10.42578125" style="9" customWidth="1"/>
    <col min="6402" max="6402" width="14.7109375" style="9" customWidth="1"/>
    <col min="6403" max="6403" width="7.42578125" style="9" bestFit="1" customWidth="1"/>
    <col min="6404" max="6404" width="11.5703125" style="9" bestFit="1" customWidth="1"/>
    <col min="6405" max="6405" width="14.7109375" style="9" customWidth="1"/>
    <col min="6406" max="6406" width="5.140625" style="9" bestFit="1" customWidth="1"/>
    <col min="6407" max="6407" width="14.7109375" style="9" customWidth="1"/>
    <col min="6408" max="6408" width="10.7109375" style="9" customWidth="1"/>
    <col min="6409" max="6653" width="9.140625" style="9"/>
    <col min="6654" max="6654" width="22.5703125" style="9" customWidth="1"/>
    <col min="6655" max="6656" width="10.7109375" style="9" customWidth="1"/>
    <col min="6657" max="6657" width="10.42578125" style="9" customWidth="1"/>
    <col min="6658" max="6658" width="14.7109375" style="9" customWidth="1"/>
    <col min="6659" max="6659" width="7.42578125" style="9" bestFit="1" customWidth="1"/>
    <col min="6660" max="6660" width="11.5703125" style="9" bestFit="1" customWidth="1"/>
    <col min="6661" max="6661" width="14.7109375" style="9" customWidth="1"/>
    <col min="6662" max="6662" width="5.140625" style="9" bestFit="1" customWidth="1"/>
    <col min="6663" max="6663" width="14.7109375" style="9" customWidth="1"/>
    <col min="6664" max="6664" width="10.7109375" style="9" customWidth="1"/>
    <col min="6665" max="6909" width="9.140625" style="9"/>
    <col min="6910" max="6910" width="22.5703125" style="9" customWidth="1"/>
    <col min="6911" max="6912" width="10.7109375" style="9" customWidth="1"/>
    <col min="6913" max="6913" width="10.42578125" style="9" customWidth="1"/>
    <col min="6914" max="6914" width="14.7109375" style="9" customWidth="1"/>
    <col min="6915" max="6915" width="7.42578125" style="9" bestFit="1" customWidth="1"/>
    <col min="6916" max="6916" width="11.5703125" style="9" bestFit="1" customWidth="1"/>
    <col min="6917" max="6917" width="14.7109375" style="9" customWidth="1"/>
    <col min="6918" max="6918" width="5.140625" style="9" bestFit="1" customWidth="1"/>
    <col min="6919" max="6919" width="14.7109375" style="9" customWidth="1"/>
    <col min="6920" max="6920" width="10.7109375" style="9" customWidth="1"/>
    <col min="6921" max="7165" width="9.140625" style="9"/>
    <col min="7166" max="7166" width="22.5703125" style="9" customWidth="1"/>
    <col min="7167" max="7168" width="10.7109375" style="9" customWidth="1"/>
    <col min="7169" max="7169" width="10.42578125" style="9" customWidth="1"/>
    <col min="7170" max="7170" width="14.7109375" style="9" customWidth="1"/>
    <col min="7171" max="7171" width="7.42578125" style="9" bestFit="1" customWidth="1"/>
    <col min="7172" max="7172" width="11.5703125" style="9" bestFit="1" customWidth="1"/>
    <col min="7173" max="7173" width="14.7109375" style="9" customWidth="1"/>
    <col min="7174" max="7174" width="5.140625" style="9" bestFit="1" customWidth="1"/>
    <col min="7175" max="7175" width="14.7109375" style="9" customWidth="1"/>
    <col min="7176" max="7176" width="10.7109375" style="9" customWidth="1"/>
    <col min="7177" max="7421" width="9.140625" style="9"/>
    <col min="7422" max="7422" width="22.5703125" style="9" customWidth="1"/>
    <col min="7423" max="7424" width="10.7109375" style="9" customWidth="1"/>
    <col min="7425" max="7425" width="10.42578125" style="9" customWidth="1"/>
    <col min="7426" max="7426" width="14.7109375" style="9" customWidth="1"/>
    <col min="7427" max="7427" width="7.42578125" style="9" bestFit="1" customWidth="1"/>
    <col min="7428" max="7428" width="11.5703125" style="9" bestFit="1" customWidth="1"/>
    <col min="7429" max="7429" width="14.7109375" style="9" customWidth="1"/>
    <col min="7430" max="7430" width="5.140625" style="9" bestFit="1" customWidth="1"/>
    <col min="7431" max="7431" width="14.7109375" style="9" customWidth="1"/>
    <col min="7432" max="7432" width="10.7109375" style="9" customWidth="1"/>
    <col min="7433" max="7677" width="9.140625" style="9"/>
    <col min="7678" max="7678" width="22.5703125" style="9" customWidth="1"/>
    <col min="7679" max="7680" width="10.7109375" style="9" customWidth="1"/>
    <col min="7681" max="7681" width="10.42578125" style="9" customWidth="1"/>
    <col min="7682" max="7682" width="14.7109375" style="9" customWidth="1"/>
    <col min="7683" max="7683" width="7.42578125" style="9" bestFit="1" customWidth="1"/>
    <col min="7684" max="7684" width="11.5703125" style="9" bestFit="1" customWidth="1"/>
    <col min="7685" max="7685" width="14.7109375" style="9" customWidth="1"/>
    <col min="7686" max="7686" width="5.140625" style="9" bestFit="1" customWidth="1"/>
    <col min="7687" max="7687" width="14.7109375" style="9" customWidth="1"/>
    <col min="7688" max="7688" width="10.7109375" style="9" customWidth="1"/>
    <col min="7689" max="7933" width="9.140625" style="9"/>
    <col min="7934" max="7934" width="22.5703125" style="9" customWidth="1"/>
    <col min="7935" max="7936" width="10.7109375" style="9" customWidth="1"/>
    <col min="7937" max="7937" width="10.42578125" style="9" customWidth="1"/>
    <col min="7938" max="7938" width="14.7109375" style="9" customWidth="1"/>
    <col min="7939" max="7939" width="7.42578125" style="9" bestFit="1" customWidth="1"/>
    <col min="7940" max="7940" width="11.5703125" style="9" bestFit="1" customWidth="1"/>
    <col min="7941" max="7941" width="14.7109375" style="9" customWidth="1"/>
    <col min="7942" max="7942" width="5.140625" style="9" bestFit="1" customWidth="1"/>
    <col min="7943" max="7943" width="14.7109375" style="9" customWidth="1"/>
    <col min="7944" max="7944" width="10.7109375" style="9" customWidth="1"/>
    <col min="7945" max="8189" width="9.140625" style="9"/>
    <col min="8190" max="8190" width="22.5703125" style="9" customWidth="1"/>
    <col min="8191" max="8192" width="10.7109375" style="9" customWidth="1"/>
    <col min="8193" max="8193" width="10.42578125" style="9" customWidth="1"/>
    <col min="8194" max="8194" width="14.7109375" style="9" customWidth="1"/>
    <col min="8195" max="8195" width="7.42578125" style="9" bestFit="1" customWidth="1"/>
    <col min="8196" max="8196" width="11.5703125" style="9" bestFit="1" customWidth="1"/>
    <col min="8197" max="8197" width="14.7109375" style="9" customWidth="1"/>
    <col min="8198" max="8198" width="5.140625" style="9" bestFit="1" customWidth="1"/>
    <col min="8199" max="8199" width="14.7109375" style="9" customWidth="1"/>
    <col min="8200" max="8200" width="10.7109375" style="9" customWidth="1"/>
    <col min="8201" max="8445" width="9.140625" style="9"/>
    <col min="8446" max="8446" width="22.5703125" style="9" customWidth="1"/>
    <col min="8447" max="8448" width="10.7109375" style="9" customWidth="1"/>
    <col min="8449" max="8449" width="10.42578125" style="9" customWidth="1"/>
    <col min="8450" max="8450" width="14.7109375" style="9" customWidth="1"/>
    <col min="8451" max="8451" width="7.42578125" style="9" bestFit="1" customWidth="1"/>
    <col min="8452" max="8452" width="11.5703125" style="9" bestFit="1" customWidth="1"/>
    <col min="8453" max="8453" width="14.7109375" style="9" customWidth="1"/>
    <col min="8454" max="8454" width="5.140625" style="9" bestFit="1" customWidth="1"/>
    <col min="8455" max="8455" width="14.7109375" style="9" customWidth="1"/>
    <col min="8456" max="8456" width="10.7109375" style="9" customWidth="1"/>
    <col min="8457" max="8701" width="9.140625" style="9"/>
    <col min="8702" max="8702" width="22.5703125" style="9" customWidth="1"/>
    <col min="8703" max="8704" width="10.7109375" style="9" customWidth="1"/>
    <col min="8705" max="8705" width="10.42578125" style="9" customWidth="1"/>
    <col min="8706" max="8706" width="14.7109375" style="9" customWidth="1"/>
    <col min="8707" max="8707" width="7.42578125" style="9" bestFit="1" customWidth="1"/>
    <col min="8708" max="8708" width="11.5703125" style="9" bestFit="1" customWidth="1"/>
    <col min="8709" max="8709" width="14.7109375" style="9" customWidth="1"/>
    <col min="8710" max="8710" width="5.140625" style="9" bestFit="1" customWidth="1"/>
    <col min="8711" max="8711" width="14.7109375" style="9" customWidth="1"/>
    <col min="8712" max="8712" width="10.7109375" style="9" customWidth="1"/>
    <col min="8713" max="8957" width="9.140625" style="9"/>
    <col min="8958" max="8958" width="22.5703125" style="9" customWidth="1"/>
    <col min="8959" max="8960" width="10.7109375" style="9" customWidth="1"/>
    <col min="8961" max="8961" width="10.42578125" style="9" customWidth="1"/>
    <col min="8962" max="8962" width="14.7109375" style="9" customWidth="1"/>
    <col min="8963" max="8963" width="7.42578125" style="9" bestFit="1" customWidth="1"/>
    <col min="8964" max="8964" width="11.5703125" style="9" bestFit="1" customWidth="1"/>
    <col min="8965" max="8965" width="14.7109375" style="9" customWidth="1"/>
    <col min="8966" max="8966" width="5.140625" style="9" bestFit="1" customWidth="1"/>
    <col min="8967" max="8967" width="14.7109375" style="9" customWidth="1"/>
    <col min="8968" max="8968" width="10.7109375" style="9" customWidth="1"/>
    <col min="8969" max="9213" width="9.140625" style="9"/>
    <col min="9214" max="9214" width="22.5703125" style="9" customWidth="1"/>
    <col min="9215" max="9216" width="10.7109375" style="9" customWidth="1"/>
    <col min="9217" max="9217" width="10.42578125" style="9" customWidth="1"/>
    <col min="9218" max="9218" width="14.7109375" style="9" customWidth="1"/>
    <col min="9219" max="9219" width="7.42578125" style="9" bestFit="1" customWidth="1"/>
    <col min="9220" max="9220" width="11.5703125" style="9" bestFit="1" customWidth="1"/>
    <col min="9221" max="9221" width="14.7109375" style="9" customWidth="1"/>
    <col min="9222" max="9222" width="5.140625" style="9" bestFit="1" customWidth="1"/>
    <col min="9223" max="9223" width="14.7109375" style="9" customWidth="1"/>
    <col min="9224" max="9224" width="10.7109375" style="9" customWidth="1"/>
    <col min="9225" max="9469" width="9.140625" style="9"/>
    <col min="9470" max="9470" width="22.5703125" style="9" customWidth="1"/>
    <col min="9471" max="9472" width="10.7109375" style="9" customWidth="1"/>
    <col min="9473" max="9473" width="10.42578125" style="9" customWidth="1"/>
    <col min="9474" max="9474" width="14.7109375" style="9" customWidth="1"/>
    <col min="9475" max="9475" width="7.42578125" style="9" bestFit="1" customWidth="1"/>
    <col min="9476" max="9476" width="11.5703125" style="9" bestFit="1" customWidth="1"/>
    <col min="9477" max="9477" width="14.7109375" style="9" customWidth="1"/>
    <col min="9478" max="9478" width="5.140625" style="9" bestFit="1" customWidth="1"/>
    <col min="9479" max="9479" width="14.7109375" style="9" customWidth="1"/>
    <col min="9480" max="9480" width="10.7109375" style="9" customWidth="1"/>
    <col min="9481" max="9725" width="9.140625" style="9"/>
    <col min="9726" max="9726" width="22.5703125" style="9" customWidth="1"/>
    <col min="9727" max="9728" width="10.7109375" style="9" customWidth="1"/>
    <col min="9729" max="9729" width="10.42578125" style="9" customWidth="1"/>
    <col min="9730" max="9730" width="14.7109375" style="9" customWidth="1"/>
    <col min="9731" max="9731" width="7.42578125" style="9" bestFit="1" customWidth="1"/>
    <col min="9732" max="9732" width="11.5703125" style="9" bestFit="1" customWidth="1"/>
    <col min="9733" max="9733" width="14.7109375" style="9" customWidth="1"/>
    <col min="9734" max="9734" width="5.140625" style="9" bestFit="1" customWidth="1"/>
    <col min="9735" max="9735" width="14.7109375" style="9" customWidth="1"/>
    <col min="9736" max="9736" width="10.7109375" style="9" customWidth="1"/>
    <col min="9737" max="9981" width="9.140625" style="9"/>
    <col min="9982" max="9982" width="22.5703125" style="9" customWidth="1"/>
    <col min="9983" max="9984" width="10.7109375" style="9" customWidth="1"/>
    <col min="9985" max="9985" width="10.42578125" style="9" customWidth="1"/>
    <col min="9986" max="9986" width="14.7109375" style="9" customWidth="1"/>
    <col min="9987" max="9987" width="7.42578125" style="9" bestFit="1" customWidth="1"/>
    <col min="9988" max="9988" width="11.5703125" style="9" bestFit="1" customWidth="1"/>
    <col min="9989" max="9989" width="14.7109375" style="9" customWidth="1"/>
    <col min="9990" max="9990" width="5.140625" style="9" bestFit="1" customWidth="1"/>
    <col min="9991" max="9991" width="14.7109375" style="9" customWidth="1"/>
    <col min="9992" max="9992" width="10.7109375" style="9" customWidth="1"/>
    <col min="9993" max="10237" width="9.140625" style="9"/>
    <col min="10238" max="10238" width="22.5703125" style="9" customWidth="1"/>
    <col min="10239" max="10240" width="10.7109375" style="9" customWidth="1"/>
    <col min="10241" max="10241" width="10.42578125" style="9" customWidth="1"/>
    <col min="10242" max="10242" width="14.7109375" style="9" customWidth="1"/>
    <col min="10243" max="10243" width="7.42578125" style="9" bestFit="1" customWidth="1"/>
    <col min="10244" max="10244" width="11.5703125" style="9" bestFit="1" customWidth="1"/>
    <col min="10245" max="10245" width="14.7109375" style="9" customWidth="1"/>
    <col min="10246" max="10246" width="5.140625" style="9" bestFit="1" customWidth="1"/>
    <col min="10247" max="10247" width="14.7109375" style="9" customWidth="1"/>
    <col min="10248" max="10248" width="10.7109375" style="9" customWidth="1"/>
    <col min="10249" max="10493" width="9.140625" style="9"/>
    <col min="10494" max="10494" width="22.5703125" style="9" customWidth="1"/>
    <col min="10495" max="10496" width="10.7109375" style="9" customWidth="1"/>
    <col min="10497" max="10497" width="10.42578125" style="9" customWidth="1"/>
    <col min="10498" max="10498" width="14.7109375" style="9" customWidth="1"/>
    <col min="10499" max="10499" width="7.42578125" style="9" bestFit="1" customWidth="1"/>
    <col min="10500" max="10500" width="11.5703125" style="9" bestFit="1" customWidth="1"/>
    <col min="10501" max="10501" width="14.7109375" style="9" customWidth="1"/>
    <col min="10502" max="10502" width="5.140625" style="9" bestFit="1" customWidth="1"/>
    <col min="10503" max="10503" width="14.7109375" style="9" customWidth="1"/>
    <col min="10504" max="10504" width="10.7109375" style="9" customWidth="1"/>
    <col min="10505" max="10749" width="9.140625" style="9"/>
    <col min="10750" max="10750" width="22.5703125" style="9" customWidth="1"/>
    <col min="10751" max="10752" width="10.7109375" style="9" customWidth="1"/>
    <col min="10753" max="10753" width="10.42578125" style="9" customWidth="1"/>
    <col min="10754" max="10754" width="14.7109375" style="9" customWidth="1"/>
    <col min="10755" max="10755" width="7.42578125" style="9" bestFit="1" customWidth="1"/>
    <col min="10756" max="10756" width="11.5703125" style="9" bestFit="1" customWidth="1"/>
    <col min="10757" max="10757" width="14.7109375" style="9" customWidth="1"/>
    <col min="10758" max="10758" width="5.140625" style="9" bestFit="1" customWidth="1"/>
    <col min="10759" max="10759" width="14.7109375" style="9" customWidth="1"/>
    <col min="10760" max="10760" width="10.7109375" style="9" customWidth="1"/>
    <col min="10761" max="11005" width="9.140625" style="9"/>
    <col min="11006" max="11006" width="22.5703125" style="9" customWidth="1"/>
    <col min="11007" max="11008" width="10.7109375" style="9" customWidth="1"/>
    <col min="11009" max="11009" width="10.42578125" style="9" customWidth="1"/>
    <col min="11010" max="11010" width="14.7109375" style="9" customWidth="1"/>
    <col min="11011" max="11011" width="7.42578125" style="9" bestFit="1" customWidth="1"/>
    <col min="11012" max="11012" width="11.5703125" style="9" bestFit="1" customWidth="1"/>
    <col min="11013" max="11013" width="14.7109375" style="9" customWidth="1"/>
    <col min="11014" max="11014" width="5.140625" style="9" bestFit="1" customWidth="1"/>
    <col min="11015" max="11015" width="14.7109375" style="9" customWidth="1"/>
    <col min="11016" max="11016" width="10.7109375" style="9" customWidth="1"/>
    <col min="11017" max="11261" width="9.140625" style="9"/>
    <col min="11262" max="11262" width="22.5703125" style="9" customWidth="1"/>
    <col min="11263" max="11264" width="10.7109375" style="9" customWidth="1"/>
    <col min="11265" max="11265" width="10.42578125" style="9" customWidth="1"/>
    <col min="11266" max="11266" width="14.7109375" style="9" customWidth="1"/>
    <col min="11267" max="11267" width="7.42578125" style="9" bestFit="1" customWidth="1"/>
    <col min="11268" max="11268" width="11.5703125" style="9" bestFit="1" customWidth="1"/>
    <col min="11269" max="11269" width="14.7109375" style="9" customWidth="1"/>
    <col min="11270" max="11270" width="5.140625" style="9" bestFit="1" customWidth="1"/>
    <col min="11271" max="11271" width="14.7109375" style="9" customWidth="1"/>
    <col min="11272" max="11272" width="10.7109375" style="9" customWidth="1"/>
    <col min="11273" max="11517" width="9.140625" style="9"/>
    <col min="11518" max="11518" width="22.5703125" style="9" customWidth="1"/>
    <col min="11519" max="11520" width="10.7109375" style="9" customWidth="1"/>
    <col min="11521" max="11521" width="10.42578125" style="9" customWidth="1"/>
    <col min="11522" max="11522" width="14.7109375" style="9" customWidth="1"/>
    <col min="11523" max="11523" width="7.42578125" style="9" bestFit="1" customWidth="1"/>
    <col min="11524" max="11524" width="11.5703125" style="9" bestFit="1" customWidth="1"/>
    <col min="11525" max="11525" width="14.7109375" style="9" customWidth="1"/>
    <col min="11526" max="11526" width="5.140625" style="9" bestFit="1" customWidth="1"/>
    <col min="11527" max="11527" width="14.7109375" style="9" customWidth="1"/>
    <col min="11528" max="11528" width="10.7109375" style="9" customWidth="1"/>
    <col min="11529" max="11773" width="9.140625" style="9"/>
    <col min="11774" max="11774" width="22.5703125" style="9" customWidth="1"/>
    <col min="11775" max="11776" width="10.7109375" style="9" customWidth="1"/>
    <col min="11777" max="11777" width="10.42578125" style="9" customWidth="1"/>
    <col min="11778" max="11778" width="14.7109375" style="9" customWidth="1"/>
    <col min="11779" max="11779" width="7.42578125" style="9" bestFit="1" customWidth="1"/>
    <col min="11780" max="11780" width="11.5703125" style="9" bestFit="1" customWidth="1"/>
    <col min="11781" max="11781" width="14.7109375" style="9" customWidth="1"/>
    <col min="11782" max="11782" width="5.140625" style="9" bestFit="1" customWidth="1"/>
    <col min="11783" max="11783" width="14.7109375" style="9" customWidth="1"/>
    <col min="11784" max="11784" width="10.7109375" style="9" customWidth="1"/>
    <col min="11785" max="12029" width="9.140625" style="9"/>
    <col min="12030" max="12030" width="22.5703125" style="9" customWidth="1"/>
    <col min="12031" max="12032" width="10.7109375" style="9" customWidth="1"/>
    <col min="12033" max="12033" width="10.42578125" style="9" customWidth="1"/>
    <col min="12034" max="12034" width="14.7109375" style="9" customWidth="1"/>
    <col min="12035" max="12035" width="7.42578125" style="9" bestFit="1" customWidth="1"/>
    <col min="12036" max="12036" width="11.5703125" style="9" bestFit="1" customWidth="1"/>
    <col min="12037" max="12037" width="14.7109375" style="9" customWidth="1"/>
    <col min="12038" max="12038" width="5.140625" style="9" bestFit="1" customWidth="1"/>
    <col min="12039" max="12039" width="14.7109375" style="9" customWidth="1"/>
    <col min="12040" max="12040" width="10.7109375" style="9" customWidth="1"/>
    <col min="12041" max="12285" width="9.140625" style="9"/>
    <col min="12286" max="12286" width="22.5703125" style="9" customWidth="1"/>
    <col min="12287" max="12288" width="10.7109375" style="9" customWidth="1"/>
    <col min="12289" max="12289" width="10.42578125" style="9" customWidth="1"/>
    <col min="12290" max="12290" width="14.7109375" style="9" customWidth="1"/>
    <col min="12291" max="12291" width="7.42578125" style="9" bestFit="1" customWidth="1"/>
    <col min="12292" max="12292" width="11.5703125" style="9" bestFit="1" customWidth="1"/>
    <col min="12293" max="12293" width="14.7109375" style="9" customWidth="1"/>
    <col min="12294" max="12294" width="5.140625" style="9" bestFit="1" customWidth="1"/>
    <col min="12295" max="12295" width="14.7109375" style="9" customWidth="1"/>
    <col min="12296" max="12296" width="10.7109375" style="9" customWidth="1"/>
    <col min="12297" max="12541" width="9.140625" style="9"/>
    <col min="12542" max="12542" width="22.5703125" style="9" customWidth="1"/>
    <col min="12543" max="12544" width="10.7109375" style="9" customWidth="1"/>
    <col min="12545" max="12545" width="10.42578125" style="9" customWidth="1"/>
    <col min="12546" max="12546" width="14.7109375" style="9" customWidth="1"/>
    <col min="12547" max="12547" width="7.42578125" style="9" bestFit="1" customWidth="1"/>
    <col min="12548" max="12548" width="11.5703125" style="9" bestFit="1" customWidth="1"/>
    <col min="12549" max="12549" width="14.7109375" style="9" customWidth="1"/>
    <col min="12550" max="12550" width="5.140625" style="9" bestFit="1" customWidth="1"/>
    <col min="12551" max="12551" width="14.7109375" style="9" customWidth="1"/>
    <col min="12552" max="12552" width="10.7109375" style="9" customWidth="1"/>
    <col min="12553" max="12797" width="9.140625" style="9"/>
    <col min="12798" max="12798" width="22.5703125" style="9" customWidth="1"/>
    <col min="12799" max="12800" width="10.7109375" style="9" customWidth="1"/>
    <col min="12801" max="12801" width="10.42578125" style="9" customWidth="1"/>
    <col min="12802" max="12802" width="14.7109375" style="9" customWidth="1"/>
    <col min="12803" max="12803" width="7.42578125" style="9" bestFit="1" customWidth="1"/>
    <col min="12804" max="12804" width="11.5703125" style="9" bestFit="1" customWidth="1"/>
    <col min="12805" max="12805" width="14.7109375" style="9" customWidth="1"/>
    <col min="12806" max="12806" width="5.140625" style="9" bestFit="1" customWidth="1"/>
    <col min="12807" max="12807" width="14.7109375" style="9" customWidth="1"/>
    <col min="12808" max="12808" width="10.7109375" style="9" customWidth="1"/>
    <col min="12809" max="13053" width="9.140625" style="9"/>
    <col min="13054" max="13054" width="22.5703125" style="9" customWidth="1"/>
    <col min="13055" max="13056" width="10.7109375" style="9" customWidth="1"/>
    <col min="13057" max="13057" width="10.42578125" style="9" customWidth="1"/>
    <col min="13058" max="13058" width="14.7109375" style="9" customWidth="1"/>
    <col min="13059" max="13059" width="7.42578125" style="9" bestFit="1" customWidth="1"/>
    <col min="13060" max="13060" width="11.5703125" style="9" bestFit="1" customWidth="1"/>
    <col min="13061" max="13061" width="14.7109375" style="9" customWidth="1"/>
    <col min="13062" max="13062" width="5.140625" style="9" bestFit="1" customWidth="1"/>
    <col min="13063" max="13063" width="14.7109375" style="9" customWidth="1"/>
    <col min="13064" max="13064" width="10.7109375" style="9" customWidth="1"/>
    <col min="13065" max="13309" width="9.140625" style="9"/>
    <col min="13310" max="13310" width="22.5703125" style="9" customWidth="1"/>
    <col min="13311" max="13312" width="10.7109375" style="9" customWidth="1"/>
    <col min="13313" max="13313" width="10.42578125" style="9" customWidth="1"/>
    <col min="13314" max="13314" width="14.7109375" style="9" customWidth="1"/>
    <col min="13315" max="13315" width="7.42578125" style="9" bestFit="1" customWidth="1"/>
    <col min="13316" max="13316" width="11.5703125" style="9" bestFit="1" customWidth="1"/>
    <col min="13317" max="13317" width="14.7109375" style="9" customWidth="1"/>
    <col min="13318" max="13318" width="5.140625" style="9" bestFit="1" customWidth="1"/>
    <col min="13319" max="13319" width="14.7109375" style="9" customWidth="1"/>
    <col min="13320" max="13320" width="10.7109375" style="9" customWidth="1"/>
    <col min="13321" max="13565" width="9.140625" style="9"/>
    <col min="13566" max="13566" width="22.5703125" style="9" customWidth="1"/>
    <col min="13567" max="13568" width="10.7109375" style="9" customWidth="1"/>
    <col min="13569" max="13569" width="10.42578125" style="9" customWidth="1"/>
    <col min="13570" max="13570" width="14.7109375" style="9" customWidth="1"/>
    <col min="13571" max="13571" width="7.42578125" style="9" bestFit="1" customWidth="1"/>
    <col min="13572" max="13572" width="11.5703125" style="9" bestFit="1" customWidth="1"/>
    <col min="13573" max="13573" width="14.7109375" style="9" customWidth="1"/>
    <col min="13574" max="13574" width="5.140625" style="9" bestFit="1" customWidth="1"/>
    <col min="13575" max="13575" width="14.7109375" style="9" customWidth="1"/>
    <col min="13576" max="13576" width="10.7109375" style="9" customWidth="1"/>
    <col min="13577" max="13821" width="9.140625" style="9"/>
    <col min="13822" max="13822" width="22.5703125" style="9" customWidth="1"/>
    <col min="13823" max="13824" width="10.7109375" style="9" customWidth="1"/>
    <col min="13825" max="13825" width="10.42578125" style="9" customWidth="1"/>
    <col min="13826" max="13826" width="14.7109375" style="9" customWidth="1"/>
    <col min="13827" max="13827" width="7.42578125" style="9" bestFit="1" customWidth="1"/>
    <col min="13828" max="13828" width="11.5703125" style="9" bestFit="1" customWidth="1"/>
    <col min="13829" max="13829" width="14.7109375" style="9" customWidth="1"/>
    <col min="13830" max="13830" width="5.140625" style="9" bestFit="1" customWidth="1"/>
    <col min="13831" max="13831" width="14.7109375" style="9" customWidth="1"/>
    <col min="13832" max="13832" width="10.7109375" style="9" customWidth="1"/>
    <col min="13833" max="14077" width="9.140625" style="9"/>
    <col min="14078" max="14078" width="22.5703125" style="9" customWidth="1"/>
    <col min="14079" max="14080" width="10.7109375" style="9" customWidth="1"/>
    <col min="14081" max="14081" width="10.42578125" style="9" customWidth="1"/>
    <col min="14082" max="14082" width="14.7109375" style="9" customWidth="1"/>
    <col min="14083" max="14083" width="7.42578125" style="9" bestFit="1" customWidth="1"/>
    <col min="14084" max="14084" width="11.5703125" style="9" bestFit="1" customWidth="1"/>
    <col min="14085" max="14085" width="14.7109375" style="9" customWidth="1"/>
    <col min="14086" max="14086" width="5.140625" style="9" bestFit="1" customWidth="1"/>
    <col min="14087" max="14087" width="14.7109375" style="9" customWidth="1"/>
    <col min="14088" max="14088" width="10.7109375" style="9" customWidth="1"/>
    <col min="14089" max="14333" width="9.140625" style="9"/>
    <col min="14334" max="14334" width="22.5703125" style="9" customWidth="1"/>
    <col min="14335" max="14336" width="10.7109375" style="9" customWidth="1"/>
    <col min="14337" max="14337" width="10.42578125" style="9" customWidth="1"/>
    <col min="14338" max="14338" width="14.7109375" style="9" customWidth="1"/>
    <col min="14339" max="14339" width="7.42578125" style="9" bestFit="1" customWidth="1"/>
    <col min="14340" max="14340" width="11.5703125" style="9" bestFit="1" customWidth="1"/>
    <col min="14341" max="14341" width="14.7109375" style="9" customWidth="1"/>
    <col min="14342" max="14342" width="5.140625" style="9" bestFit="1" customWidth="1"/>
    <col min="14343" max="14343" width="14.7109375" style="9" customWidth="1"/>
    <col min="14344" max="14344" width="10.7109375" style="9" customWidth="1"/>
    <col min="14345" max="14589" width="9.140625" style="9"/>
    <col min="14590" max="14590" width="22.5703125" style="9" customWidth="1"/>
    <col min="14591" max="14592" width="10.7109375" style="9" customWidth="1"/>
    <col min="14593" max="14593" width="10.42578125" style="9" customWidth="1"/>
    <col min="14594" max="14594" width="14.7109375" style="9" customWidth="1"/>
    <col min="14595" max="14595" width="7.42578125" style="9" bestFit="1" customWidth="1"/>
    <col min="14596" max="14596" width="11.5703125" style="9" bestFit="1" customWidth="1"/>
    <col min="14597" max="14597" width="14.7109375" style="9" customWidth="1"/>
    <col min="14598" max="14598" width="5.140625" style="9" bestFit="1" customWidth="1"/>
    <col min="14599" max="14599" width="14.7109375" style="9" customWidth="1"/>
    <col min="14600" max="14600" width="10.7109375" style="9" customWidth="1"/>
    <col min="14601" max="14845" width="9.140625" style="9"/>
    <col min="14846" max="14846" width="22.5703125" style="9" customWidth="1"/>
    <col min="14847" max="14848" width="10.7109375" style="9" customWidth="1"/>
    <col min="14849" max="14849" width="10.42578125" style="9" customWidth="1"/>
    <col min="14850" max="14850" width="14.7109375" style="9" customWidth="1"/>
    <col min="14851" max="14851" width="7.42578125" style="9" bestFit="1" customWidth="1"/>
    <col min="14852" max="14852" width="11.5703125" style="9" bestFit="1" customWidth="1"/>
    <col min="14853" max="14853" width="14.7109375" style="9" customWidth="1"/>
    <col min="14854" max="14854" width="5.140625" style="9" bestFit="1" customWidth="1"/>
    <col min="14855" max="14855" width="14.7109375" style="9" customWidth="1"/>
    <col min="14856" max="14856" width="10.7109375" style="9" customWidth="1"/>
    <col min="14857" max="15101" width="9.140625" style="9"/>
    <col min="15102" max="15102" width="22.5703125" style="9" customWidth="1"/>
    <col min="15103" max="15104" width="10.7109375" style="9" customWidth="1"/>
    <col min="15105" max="15105" width="10.42578125" style="9" customWidth="1"/>
    <col min="15106" max="15106" width="14.7109375" style="9" customWidth="1"/>
    <col min="15107" max="15107" width="7.42578125" style="9" bestFit="1" customWidth="1"/>
    <col min="15108" max="15108" width="11.5703125" style="9" bestFit="1" customWidth="1"/>
    <col min="15109" max="15109" width="14.7109375" style="9" customWidth="1"/>
    <col min="15110" max="15110" width="5.140625" style="9" bestFit="1" customWidth="1"/>
    <col min="15111" max="15111" width="14.7109375" style="9" customWidth="1"/>
    <col min="15112" max="15112" width="10.7109375" style="9" customWidth="1"/>
    <col min="15113" max="15357" width="9.140625" style="9"/>
    <col min="15358" max="15358" width="22.5703125" style="9" customWidth="1"/>
    <col min="15359" max="15360" width="10.7109375" style="9" customWidth="1"/>
    <col min="15361" max="15361" width="10.42578125" style="9" customWidth="1"/>
    <col min="15362" max="15362" width="14.7109375" style="9" customWidth="1"/>
    <col min="15363" max="15363" width="7.42578125" style="9" bestFit="1" customWidth="1"/>
    <col min="15364" max="15364" width="11.5703125" style="9" bestFit="1" customWidth="1"/>
    <col min="15365" max="15365" width="14.7109375" style="9" customWidth="1"/>
    <col min="15366" max="15366" width="5.140625" style="9" bestFit="1" customWidth="1"/>
    <col min="15367" max="15367" width="14.7109375" style="9" customWidth="1"/>
    <col min="15368" max="15368" width="10.7109375" style="9" customWidth="1"/>
    <col min="15369" max="15613" width="9.140625" style="9"/>
    <col min="15614" max="15614" width="22.5703125" style="9" customWidth="1"/>
    <col min="15615" max="15616" width="10.7109375" style="9" customWidth="1"/>
    <col min="15617" max="15617" width="10.42578125" style="9" customWidth="1"/>
    <col min="15618" max="15618" width="14.7109375" style="9" customWidth="1"/>
    <col min="15619" max="15619" width="7.42578125" style="9" bestFit="1" customWidth="1"/>
    <col min="15620" max="15620" width="11.5703125" style="9" bestFit="1" customWidth="1"/>
    <col min="15621" max="15621" width="14.7109375" style="9" customWidth="1"/>
    <col min="15622" max="15622" width="5.140625" style="9" bestFit="1" customWidth="1"/>
    <col min="15623" max="15623" width="14.7109375" style="9" customWidth="1"/>
    <col min="15624" max="15624" width="10.7109375" style="9" customWidth="1"/>
    <col min="15625" max="15869" width="9.140625" style="9"/>
    <col min="15870" max="15870" width="22.5703125" style="9" customWidth="1"/>
    <col min="15871" max="15872" width="10.7109375" style="9" customWidth="1"/>
    <col min="15873" max="15873" width="10.42578125" style="9" customWidth="1"/>
    <col min="15874" max="15874" width="14.7109375" style="9" customWidth="1"/>
    <col min="15875" max="15875" width="7.42578125" style="9" bestFit="1" customWidth="1"/>
    <col min="15876" max="15876" width="11.5703125" style="9" bestFit="1" customWidth="1"/>
    <col min="15877" max="15877" width="14.7109375" style="9" customWidth="1"/>
    <col min="15878" max="15878" width="5.140625" style="9" bestFit="1" customWidth="1"/>
    <col min="15879" max="15879" width="14.7109375" style="9" customWidth="1"/>
    <col min="15880" max="15880" width="10.7109375" style="9" customWidth="1"/>
    <col min="15881" max="16125" width="9.140625" style="9"/>
    <col min="16126" max="16126" width="22.5703125" style="9" customWidth="1"/>
    <col min="16127" max="16128" width="10.7109375" style="9" customWidth="1"/>
    <col min="16129" max="16129" width="10.42578125" style="9" customWidth="1"/>
    <col min="16130" max="16130" width="14.7109375" style="9" customWidth="1"/>
    <col min="16131" max="16131" width="7.42578125" style="9" bestFit="1" customWidth="1"/>
    <col min="16132" max="16132" width="11.5703125" style="9" bestFit="1" customWidth="1"/>
    <col min="16133" max="16133" width="14.7109375" style="9" customWidth="1"/>
    <col min="16134" max="16134" width="5.140625" style="9" bestFit="1" customWidth="1"/>
    <col min="16135" max="16135" width="14.7109375" style="9" customWidth="1"/>
    <col min="16136" max="16136" width="10.7109375" style="9" customWidth="1"/>
    <col min="16137" max="16384" width="9.140625" style="9"/>
  </cols>
  <sheetData>
    <row r="1" spans="1:8" ht="24" thickBot="1">
      <c r="A1" s="63" t="s">
        <v>142</v>
      </c>
      <c r="B1" s="63"/>
      <c r="C1" s="63"/>
      <c r="D1" s="63"/>
      <c r="E1" s="63"/>
      <c r="F1" s="63"/>
      <c r="G1" s="63"/>
      <c r="H1" s="63"/>
    </row>
    <row r="2" spans="1:8" s="15" customFormat="1" ht="81" customHeight="1" thickTop="1">
      <c r="A2" s="39"/>
      <c r="B2" s="40" t="s">
        <v>138</v>
      </c>
      <c r="C2" s="40" t="s">
        <v>134</v>
      </c>
      <c r="D2" s="40" t="s">
        <v>139</v>
      </c>
      <c r="E2" s="40" t="s">
        <v>135</v>
      </c>
      <c r="F2" s="40" t="s">
        <v>140</v>
      </c>
      <c r="G2" s="40" t="s">
        <v>136</v>
      </c>
      <c r="H2" s="41" t="s">
        <v>141</v>
      </c>
    </row>
    <row r="3" spans="1:8" s="14" customFormat="1" ht="15.75">
      <c r="A3" s="53" t="s">
        <v>133</v>
      </c>
      <c r="B3" s="54"/>
      <c r="C3" s="54"/>
      <c r="D3" s="54"/>
      <c r="E3" s="54"/>
      <c r="F3" s="54"/>
      <c r="G3" s="54"/>
      <c r="H3" s="55"/>
    </row>
    <row r="4" spans="1:8" s="12" customFormat="1" ht="15.75">
      <c r="A4" s="43" t="s">
        <v>132</v>
      </c>
      <c r="B4" s="44">
        <v>67</v>
      </c>
      <c r="C4" s="45">
        <v>1954</v>
      </c>
      <c r="D4" s="46">
        <f t="shared" ref="D4:D34" si="0">+E4-C4</f>
        <v>66</v>
      </c>
      <c r="E4" s="45">
        <v>2020</v>
      </c>
      <c r="F4" s="46">
        <f t="shared" ref="F4:F34" si="1">+G4-C4</f>
        <v>61</v>
      </c>
      <c r="G4" s="45">
        <v>2015</v>
      </c>
      <c r="H4" s="42">
        <f t="shared" ref="H4:H34" si="2">+G4-E4</f>
        <v>-5</v>
      </c>
    </row>
    <row r="5" spans="1:8" s="12" customFormat="1" ht="15.75">
      <c r="A5" s="47" t="s">
        <v>131</v>
      </c>
      <c r="B5" s="48">
        <v>105</v>
      </c>
      <c r="C5" s="49">
        <v>1957</v>
      </c>
      <c r="D5" s="50">
        <f t="shared" si="0"/>
        <v>63</v>
      </c>
      <c r="E5" s="51">
        <v>2020</v>
      </c>
      <c r="F5" s="50">
        <f t="shared" si="1"/>
        <v>58</v>
      </c>
      <c r="G5" s="51">
        <v>2015</v>
      </c>
      <c r="H5" s="52">
        <f t="shared" si="2"/>
        <v>-5</v>
      </c>
    </row>
    <row r="6" spans="1:8" s="12" customFormat="1" ht="15.75">
      <c r="A6" s="47" t="s">
        <v>130</v>
      </c>
      <c r="B6" s="48">
        <v>395</v>
      </c>
      <c r="C6" s="49">
        <v>1981</v>
      </c>
      <c r="D6" s="50">
        <f t="shared" si="0"/>
        <v>61</v>
      </c>
      <c r="E6" s="51">
        <v>2042</v>
      </c>
      <c r="F6" s="50">
        <f t="shared" si="1"/>
        <v>61</v>
      </c>
      <c r="G6" s="51">
        <v>2042</v>
      </c>
      <c r="H6" s="52">
        <f t="shared" si="2"/>
        <v>0</v>
      </c>
    </row>
    <row r="7" spans="1:8" s="12" customFormat="1" ht="15.75">
      <c r="A7" s="47" t="s">
        <v>129</v>
      </c>
      <c r="B7" s="48">
        <v>74</v>
      </c>
      <c r="C7" s="49">
        <v>1984</v>
      </c>
      <c r="D7" s="50">
        <f t="shared" si="0"/>
        <v>62</v>
      </c>
      <c r="E7" s="51">
        <v>2046</v>
      </c>
      <c r="F7" s="50">
        <f t="shared" si="1"/>
        <v>62</v>
      </c>
      <c r="G7" s="51">
        <v>2046</v>
      </c>
      <c r="H7" s="52">
        <f t="shared" si="2"/>
        <v>0</v>
      </c>
    </row>
    <row r="8" spans="1:8" s="12" customFormat="1" ht="15.75">
      <c r="A8" s="47" t="s">
        <v>128</v>
      </c>
      <c r="B8" s="48">
        <v>74</v>
      </c>
      <c r="C8" s="49">
        <v>1986</v>
      </c>
      <c r="D8" s="50">
        <f t="shared" si="0"/>
        <v>60</v>
      </c>
      <c r="E8" s="51">
        <v>2046</v>
      </c>
      <c r="F8" s="50">
        <f t="shared" si="1"/>
        <v>60</v>
      </c>
      <c r="G8" s="51">
        <v>2046</v>
      </c>
      <c r="H8" s="52">
        <f t="shared" si="2"/>
        <v>0</v>
      </c>
    </row>
    <row r="9" spans="1:8" s="12" customFormat="1" ht="15.75">
      <c r="A9" s="47" t="s">
        <v>127</v>
      </c>
      <c r="B9" s="48">
        <v>83.9</v>
      </c>
      <c r="C9" s="49">
        <v>1980</v>
      </c>
      <c r="D9" s="50">
        <f t="shared" si="0"/>
        <v>54</v>
      </c>
      <c r="E9" s="51">
        <v>2034</v>
      </c>
      <c r="F9" s="50">
        <f t="shared" si="1"/>
        <v>54</v>
      </c>
      <c r="G9" s="51">
        <v>2034</v>
      </c>
      <c r="H9" s="52">
        <f t="shared" si="2"/>
        <v>0</v>
      </c>
    </row>
    <row r="10" spans="1:8" s="12" customFormat="1" ht="15.75">
      <c r="A10" s="47" t="s">
        <v>126</v>
      </c>
      <c r="B10" s="48">
        <v>82.5</v>
      </c>
      <c r="C10" s="49">
        <v>1979</v>
      </c>
      <c r="D10" s="50">
        <f t="shared" si="0"/>
        <v>55</v>
      </c>
      <c r="E10" s="51">
        <v>2034</v>
      </c>
      <c r="F10" s="50">
        <f t="shared" si="1"/>
        <v>55</v>
      </c>
      <c r="G10" s="51">
        <v>2034</v>
      </c>
      <c r="H10" s="52">
        <f t="shared" si="2"/>
        <v>0</v>
      </c>
    </row>
    <row r="11" spans="1:8" s="12" customFormat="1" ht="15.75">
      <c r="A11" s="47" t="s">
        <v>125</v>
      </c>
      <c r="B11" s="48">
        <v>106</v>
      </c>
      <c r="C11" s="49">
        <v>1959</v>
      </c>
      <c r="D11" s="50">
        <f t="shared" si="0"/>
        <v>68</v>
      </c>
      <c r="E11" s="51">
        <v>2027</v>
      </c>
      <c r="F11" s="50">
        <f t="shared" si="1"/>
        <v>68</v>
      </c>
      <c r="G11" s="51">
        <v>2027</v>
      </c>
      <c r="H11" s="52">
        <f t="shared" si="2"/>
        <v>0</v>
      </c>
    </row>
    <row r="12" spans="1:8" s="12" customFormat="1" ht="15.75">
      <c r="A12" s="47" t="s">
        <v>124</v>
      </c>
      <c r="B12" s="48">
        <v>106</v>
      </c>
      <c r="C12" s="49">
        <v>1960</v>
      </c>
      <c r="D12" s="50">
        <f t="shared" si="0"/>
        <v>67</v>
      </c>
      <c r="E12" s="51">
        <v>2027</v>
      </c>
      <c r="F12" s="50">
        <f t="shared" si="1"/>
        <v>67</v>
      </c>
      <c r="G12" s="51">
        <v>2027</v>
      </c>
      <c r="H12" s="52">
        <f t="shared" si="2"/>
        <v>0</v>
      </c>
    </row>
    <row r="13" spans="1:8" s="12" customFormat="1" ht="15.75">
      <c r="A13" s="47" t="s">
        <v>123</v>
      </c>
      <c r="B13" s="48">
        <v>220</v>
      </c>
      <c r="C13" s="49">
        <v>1964</v>
      </c>
      <c r="D13" s="50">
        <f t="shared" si="0"/>
        <v>63</v>
      </c>
      <c r="E13" s="51">
        <v>2027</v>
      </c>
      <c r="F13" s="50">
        <f t="shared" si="1"/>
        <v>63</v>
      </c>
      <c r="G13" s="51">
        <v>2027</v>
      </c>
      <c r="H13" s="52">
        <f t="shared" si="2"/>
        <v>0</v>
      </c>
    </row>
    <row r="14" spans="1:8" s="12" customFormat="1" ht="15.75">
      <c r="A14" s="47" t="s">
        <v>122</v>
      </c>
      <c r="B14" s="48">
        <v>330</v>
      </c>
      <c r="C14" s="49">
        <v>1972</v>
      </c>
      <c r="D14" s="50">
        <f t="shared" si="0"/>
        <v>55</v>
      </c>
      <c r="E14" s="51">
        <v>2027</v>
      </c>
      <c r="F14" s="50">
        <f t="shared" si="1"/>
        <v>55</v>
      </c>
      <c r="G14" s="51">
        <v>2027</v>
      </c>
      <c r="H14" s="52">
        <f t="shared" si="2"/>
        <v>0</v>
      </c>
    </row>
    <row r="15" spans="1:8" s="12" customFormat="1" ht="15.75">
      <c r="A15" s="47" t="s">
        <v>121</v>
      </c>
      <c r="B15" s="48">
        <v>45.1</v>
      </c>
      <c r="C15" s="49">
        <v>1965</v>
      </c>
      <c r="D15" s="50">
        <f t="shared" si="0"/>
        <v>65</v>
      </c>
      <c r="E15" s="51">
        <v>2030</v>
      </c>
      <c r="F15" s="50">
        <f t="shared" si="1"/>
        <v>65</v>
      </c>
      <c r="G15" s="51">
        <v>2030</v>
      </c>
      <c r="H15" s="52">
        <f t="shared" si="2"/>
        <v>0</v>
      </c>
    </row>
    <row r="16" spans="1:8" s="12" customFormat="1" ht="15.75">
      <c r="A16" s="47" t="s">
        <v>120</v>
      </c>
      <c r="B16" s="48">
        <v>33</v>
      </c>
      <c r="C16" s="49">
        <v>1976</v>
      </c>
      <c r="D16" s="50">
        <f t="shared" si="0"/>
        <v>54</v>
      </c>
      <c r="E16" s="51">
        <v>2030</v>
      </c>
      <c r="F16" s="50">
        <f t="shared" si="1"/>
        <v>54</v>
      </c>
      <c r="G16" s="51">
        <v>2030</v>
      </c>
      <c r="H16" s="52">
        <f t="shared" si="2"/>
        <v>0</v>
      </c>
    </row>
    <row r="17" spans="1:8" s="12" customFormat="1" ht="15.75">
      <c r="A17" s="47" t="s">
        <v>119</v>
      </c>
      <c r="B17" s="48">
        <v>418.1</v>
      </c>
      <c r="C17" s="49">
        <v>1978</v>
      </c>
      <c r="D17" s="50">
        <f t="shared" si="0"/>
        <v>64</v>
      </c>
      <c r="E17" s="51">
        <v>2042</v>
      </c>
      <c r="F17" s="50">
        <f t="shared" si="1"/>
        <v>64</v>
      </c>
      <c r="G17" s="51">
        <v>2042</v>
      </c>
      <c r="H17" s="52">
        <f t="shared" si="2"/>
        <v>0</v>
      </c>
    </row>
    <row r="18" spans="1:8" s="12" customFormat="1" ht="15.75">
      <c r="A18" s="47" t="s">
        <v>118</v>
      </c>
      <c r="B18" s="48">
        <v>269</v>
      </c>
      <c r="C18" s="49">
        <v>1980</v>
      </c>
      <c r="D18" s="50">
        <f t="shared" si="0"/>
        <v>62</v>
      </c>
      <c r="E18" s="51">
        <v>2042</v>
      </c>
      <c r="F18" s="50">
        <f t="shared" si="1"/>
        <v>62</v>
      </c>
      <c r="G18" s="51">
        <v>2042</v>
      </c>
      <c r="H18" s="52">
        <f t="shared" si="2"/>
        <v>0</v>
      </c>
    </row>
    <row r="19" spans="1:8" s="12" customFormat="1" ht="15.75">
      <c r="A19" s="47" t="s">
        <v>117</v>
      </c>
      <c r="B19" s="48">
        <v>460</v>
      </c>
      <c r="C19" s="49">
        <v>1983</v>
      </c>
      <c r="D19" s="50">
        <f t="shared" si="0"/>
        <v>59</v>
      </c>
      <c r="E19" s="51">
        <v>2042</v>
      </c>
      <c r="F19" s="50">
        <f t="shared" si="1"/>
        <v>59</v>
      </c>
      <c r="G19" s="51">
        <v>2042</v>
      </c>
      <c r="H19" s="52">
        <f t="shared" si="2"/>
        <v>0</v>
      </c>
    </row>
    <row r="20" spans="1:8" s="12" customFormat="1" ht="15.75">
      <c r="A20" s="47" t="s">
        <v>116</v>
      </c>
      <c r="B20" s="48">
        <v>459</v>
      </c>
      <c r="C20" s="49">
        <v>1977</v>
      </c>
      <c r="D20" s="50">
        <f t="shared" si="0"/>
        <v>59</v>
      </c>
      <c r="E20" s="51">
        <v>2036</v>
      </c>
      <c r="F20" s="50">
        <f t="shared" si="1"/>
        <v>59</v>
      </c>
      <c r="G20" s="51">
        <v>2036</v>
      </c>
      <c r="H20" s="52">
        <f t="shared" si="2"/>
        <v>0</v>
      </c>
    </row>
    <row r="21" spans="1:8" s="12" customFormat="1" ht="15.75">
      <c r="A21" s="47" t="s">
        <v>115</v>
      </c>
      <c r="B21" s="48">
        <v>450</v>
      </c>
      <c r="C21" s="49">
        <v>1974</v>
      </c>
      <c r="D21" s="50">
        <f t="shared" si="0"/>
        <v>62</v>
      </c>
      <c r="E21" s="51">
        <v>2036</v>
      </c>
      <c r="F21" s="50">
        <f t="shared" si="1"/>
        <v>62</v>
      </c>
      <c r="G21" s="51">
        <v>2036</v>
      </c>
      <c r="H21" s="52">
        <f t="shared" si="2"/>
        <v>0</v>
      </c>
    </row>
    <row r="22" spans="1:8" s="12" customFormat="1" ht="15.75">
      <c r="A22" s="47" t="s">
        <v>114</v>
      </c>
      <c r="B22" s="48">
        <v>354</v>
      </c>
      <c r="C22" s="49">
        <v>1974</v>
      </c>
      <c r="D22" s="50">
        <f t="shared" si="0"/>
        <v>63</v>
      </c>
      <c r="E22" s="51">
        <v>2037</v>
      </c>
      <c r="F22" s="50">
        <f t="shared" si="1"/>
        <v>63</v>
      </c>
      <c r="G22" s="51">
        <v>2037</v>
      </c>
      <c r="H22" s="52">
        <f t="shared" si="2"/>
        <v>0</v>
      </c>
    </row>
    <row r="23" spans="1:8" s="12" customFormat="1" ht="15.75">
      <c r="A23" s="47" t="s">
        <v>113</v>
      </c>
      <c r="B23" s="48">
        <v>352</v>
      </c>
      <c r="C23" s="49">
        <v>1975</v>
      </c>
      <c r="D23" s="50">
        <f t="shared" si="0"/>
        <v>62</v>
      </c>
      <c r="E23" s="51">
        <v>2037</v>
      </c>
      <c r="F23" s="50">
        <f t="shared" si="1"/>
        <v>62</v>
      </c>
      <c r="G23" s="51">
        <v>2037</v>
      </c>
      <c r="H23" s="52">
        <f t="shared" si="2"/>
        <v>0</v>
      </c>
    </row>
    <row r="24" spans="1:8" s="12" customFormat="1" ht="15.75">
      <c r="A24" s="47" t="s">
        <v>112</v>
      </c>
      <c r="B24" s="48">
        <v>348.7</v>
      </c>
      <c r="C24" s="49">
        <v>1976</v>
      </c>
      <c r="D24" s="50">
        <f t="shared" si="0"/>
        <v>61</v>
      </c>
      <c r="E24" s="51">
        <v>2037</v>
      </c>
      <c r="F24" s="50">
        <f t="shared" si="1"/>
        <v>61</v>
      </c>
      <c r="G24" s="51">
        <v>2037</v>
      </c>
      <c r="H24" s="52">
        <f t="shared" si="2"/>
        <v>0</v>
      </c>
    </row>
    <row r="25" spans="1:8" s="12" customFormat="1" ht="15.75">
      <c r="A25" s="47" t="s">
        <v>111</v>
      </c>
      <c r="B25" s="48">
        <v>354</v>
      </c>
      <c r="C25" s="49">
        <v>1979</v>
      </c>
      <c r="D25" s="50">
        <f t="shared" si="0"/>
        <v>58</v>
      </c>
      <c r="E25" s="51">
        <v>2037</v>
      </c>
      <c r="F25" s="50">
        <f t="shared" si="1"/>
        <v>58</v>
      </c>
      <c r="G25" s="51">
        <v>2037</v>
      </c>
      <c r="H25" s="52">
        <f t="shared" si="2"/>
        <v>0</v>
      </c>
    </row>
    <row r="26" spans="1:8" s="12" customFormat="1" ht="15.75">
      <c r="A26" s="47" t="s">
        <v>110</v>
      </c>
      <c r="B26" s="48">
        <v>160</v>
      </c>
      <c r="C26" s="49">
        <v>1963</v>
      </c>
      <c r="D26" s="50">
        <f t="shared" si="0"/>
        <v>66</v>
      </c>
      <c r="E26" s="51">
        <v>2029</v>
      </c>
      <c r="F26" s="50">
        <f t="shared" si="1"/>
        <v>66</v>
      </c>
      <c r="G26" s="51">
        <v>2029</v>
      </c>
      <c r="H26" s="52">
        <f t="shared" si="2"/>
        <v>0</v>
      </c>
    </row>
    <row r="27" spans="1:8" s="12" customFormat="1" ht="15.75">
      <c r="A27" s="47" t="s">
        <v>109</v>
      </c>
      <c r="B27" s="48">
        <v>201</v>
      </c>
      <c r="C27" s="49">
        <v>1968</v>
      </c>
      <c r="D27" s="50">
        <f t="shared" si="0"/>
        <v>61</v>
      </c>
      <c r="E27" s="51">
        <v>2029</v>
      </c>
      <c r="F27" s="50">
        <f t="shared" si="1"/>
        <v>61</v>
      </c>
      <c r="G27" s="51">
        <v>2029</v>
      </c>
      <c r="H27" s="52">
        <f t="shared" si="2"/>
        <v>0</v>
      </c>
    </row>
    <row r="28" spans="1:8" s="12" customFormat="1" ht="15.75">
      <c r="A28" s="47" t="s">
        <v>108</v>
      </c>
      <c r="B28" s="48">
        <v>330</v>
      </c>
      <c r="C28" s="49">
        <v>1971</v>
      </c>
      <c r="D28" s="50">
        <f t="shared" si="0"/>
        <v>58</v>
      </c>
      <c r="E28" s="51">
        <v>2029</v>
      </c>
      <c r="F28" s="50">
        <f t="shared" si="1"/>
        <v>58</v>
      </c>
      <c r="G28" s="51">
        <v>2029</v>
      </c>
      <c r="H28" s="52">
        <f t="shared" si="2"/>
        <v>0</v>
      </c>
    </row>
    <row r="29" spans="1:8" s="12" customFormat="1" ht="15.75">
      <c r="A29" s="47" t="s">
        <v>107</v>
      </c>
      <c r="B29" s="48">
        <v>268</v>
      </c>
      <c r="C29" s="49">
        <v>1978</v>
      </c>
      <c r="D29" s="50">
        <f t="shared" si="0"/>
        <v>61</v>
      </c>
      <c r="E29" s="51">
        <v>2039</v>
      </c>
      <c r="F29" s="50">
        <f t="shared" si="1"/>
        <v>61</v>
      </c>
      <c r="G29" s="51">
        <v>2039</v>
      </c>
      <c r="H29" s="52">
        <f t="shared" si="2"/>
        <v>0</v>
      </c>
    </row>
    <row r="30" spans="1:8" s="12" customFormat="1" ht="15.75">
      <c r="A30" s="47" t="s">
        <v>106</v>
      </c>
      <c r="B30" s="48">
        <v>57</v>
      </c>
      <c r="C30" s="49">
        <v>1951</v>
      </c>
      <c r="D30" s="50">
        <f t="shared" si="0"/>
        <v>66</v>
      </c>
      <c r="E30" s="51">
        <v>2017</v>
      </c>
      <c r="F30" s="50">
        <f t="shared" si="1"/>
        <v>71</v>
      </c>
      <c r="G30" s="51">
        <v>2022</v>
      </c>
      <c r="H30" s="52">
        <f t="shared" si="2"/>
        <v>5</v>
      </c>
    </row>
    <row r="31" spans="1:8" s="12" customFormat="1" ht="15.75">
      <c r="A31" s="47" t="s">
        <v>105</v>
      </c>
      <c r="B31" s="48">
        <v>69</v>
      </c>
      <c r="C31" s="49">
        <v>1952</v>
      </c>
      <c r="D31" s="50">
        <f t="shared" si="0"/>
        <v>65</v>
      </c>
      <c r="E31" s="51">
        <v>2017</v>
      </c>
      <c r="F31" s="50">
        <f t="shared" si="1"/>
        <v>70</v>
      </c>
      <c r="G31" s="51">
        <v>2022</v>
      </c>
      <c r="H31" s="52">
        <f t="shared" si="2"/>
        <v>5</v>
      </c>
    </row>
    <row r="32" spans="1:8" s="12" customFormat="1" ht="15.75">
      <c r="A32" s="47" t="s">
        <v>104</v>
      </c>
      <c r="B32" s="48">
        <v>104.5</v>
      </c>
      <c r="C32" s="49">
        <v>1955</v>
      </c>
      <c r="D32" s="50">
        <f t="shared" si="0"/>
        <v>62</v>
      </c>
      <c r="E32" s="51">
        <v>2017</v>
      </c>
      <c r="F32" s="50">
        <f t="shared" si="1"/>
        <v>67</v>
      </c>
      <c r="G32" s="51">
        <v>2022</v>
      </c>
      <c r="H32" s="52">
        <f t="shared" si="2"/>
        <v>5</v>
      </c>
    </row>
    <row r="33" spans="1:9" s="12" customFormat="1" ht="15.75">
      <c r="A33" s="47" t="s">
        <v>103</v>
      </c>
      <c r="B33" s="48">
        <v>23</v>
      </c>
      <c r="C33" s="49">
        <v>1984</v>
      </c>
      <c r="D33" s="50">
        <f t="shared" si="0"/>
        <v>49</v>
      </c>
      <c r="E33" s="51">
        <v>2033</v>
      </c>
      <c r="F33" s="50">
        <f t="shared" si="1"/>
        <v>49</v>
      </c>
      <c r="G33" s="51">
        <v>2033</v>
      </c>
      <c r="H33" s="52">
        <f t="shared" si="2"/>
        <v>0</v>
      </c>
    </row>
    <row r="34" spans="1:9" s="12" customFormat="1" ht="15.75">
      <c r="A34" s="47" t="s">
        <v>102</v>
      </c>
      <c r="B34" s="48">
        <v>10</v>
      </c>
      <c r="C34" s="49">
        <v>2007</v>
      </c>
      <c r="D34" s="50">
        <f t="shared" si="0"/>
        <v>26</v>
      </c>
      <c r="E34" s="51">
        <v>2033</v>
      </c>
      <c r="F34" s="50">
        <f t="shared" si="1"/>
        <v>30</v>
      </c>
      <c r="G34" s="51">
        <v>2037</v>
      </c>
      <c r="H34" s="52">
        <f t="shared" si="2"/>
        <v>4</v>
      </c>
    </row>
    <row r="35" spans="1:9" s="12" customFormat="1" ht="15.75">
      <c r="A35" s="53" t="s">
        <v>137</v>
      </c>
      <c r="B35" s="54"/>
      <c r="C35" s="54"/>
      <c r="D35" s="54"/>
      <c r="E35" s="54"/>
      <c r="F35" s="54"/>
      <c r="G35" s="54"/>
      <c r="H35" s="55"/>
    </row>
    <row r="36" spans="1:9" s="12" customFormat="1" ht="15.75">
      <c r="A36" s="47" t="s">
        <v>101</v>
      </c>
      <c r="B36" s="48">
        <v>550</v>
      </c>
      <c r="C36" s="49">
        <v>2005</v>
      </c>
      <c r="D36" s="50">
        <f>+E36-C36</f>
        <v>40</v>
      </c>
      <c r="E36" s="51">
        <v>2045</v>
      </c>
      <c r="F36" s="50">
        <f>+G36-C36</f>
        <v>40</v>
      </c>
      <c r="G36" s="51">
        <v>2045</v>
      </c>
      <c r="H36" s="52">
        <f t="shared" ref="H36:H44" si="3">+G36-E36</f>
        <v>0</v>
      </c>
    </row>
    <row r="37" spans="1:9" s="12" customFormat="1" ht="15.75">
      <c r="A37" s="47" t="s">
        <v>100</v>
      </c>
      <c r="B37" s="48">
        <v>517</v>
      </c>
      <c r="C37" s="49">
        <v>2003</v>
      </c>
      <c r="D37" s="50">
        <f>+E37-C37</f>
        <v>40</v>
      </c>
      <c r="E37" s="51">
        <v>2043</v>
      </c>
      <c r="F37" s="50">
        <f>+G37-C37</f>
        <v>40</v>
      </c>
      <c r="G37" s="51">
        <v>2043</v>
      </c>
      <c r="H37" s="52">
        <f t="shared" si="3"/>
        <v>0</v>
      </c>
    </row>
    <row r="38" spans="1:9" s="12" customFormat="1" ht="15.75">
      <c r="A38" s="47" t="s">
        <v>99</v>
      </c>
      <c r="B38" s="48">
        <f>474/4</f>
        <v>118.5</v>
      </c>
      <c r="C38" s="49">
        <v>1996</v>
      </c>
      <c r="D38" s="50">
        <f t="shared" ref="D38:D44" si="4">+E38-C38</f>
        <v>40</v>
      </c>
      <c r="E38" s="51">
        <v>2036</v>
      </c>
      <c r="F38" s="50">
        <f t="shared" ref="F38:F44" si="5">+G38-C38</f>
        <v>40</v>
      </c>
      <c r="G38" s="51">
        <v>2036</v>
      </c>
      <c r="H38" s="52">
        <f t="shared" si="3"/>
        <v>0</v>
      </c>
    </row>
    <row r="39" spans="1:9" s="12" customFormat="1" ht="15.75">
      <c r="A39" s="47" t="s">
        <v>98</v>
      </c>
      <c r="B39" s="48">
        <f>474/4</f>
        <v>118.5</v>
      </c>
      <c r="C39" s="49">
        <v>1996</v>
      </c>
      <c r="D39" s="50">
        <f t="shared" si="4"/>
        <v>40</v>
      </c>
      <c r="E39" s="51">
        <v>2036</v>
      </c>
      <c r="F39" s="50">
        <f t="shared" si="5"/>
        <v>40</v>
      </c>
      <c r="G39" s="51">
        <v>2036</v>
      </c>
      <c r="H39" s="52">
        <f t="shared" si="3"/>
        <v>0</v>
      </c>
      <c r="I39" s="13"/>
    </row>
    <row r="40" spans="1:9" s="12" customFormat="1" ht="15.75">
      <c r="A40" s="47" t="s">
        <v>149</v>
      </c>
      <c r="B40" s="48">
        <v>558</v>
      </c>
      <c r="C40" s="49">
        <v>2007</v>
      </c>
      <c r="D40" s="50">
        <f t="shared" si="4"/>
        <v>40</v>
      </c>
      <c r="E40" s="51">
        <v>2047</v>
      </c>
      <c r="F40" s="50">
        <f t="shared" si="5"/>
        <v>40</v>
      </c>
      <c r="G40" s="51">
        <v>2047</v>
      </c>
      <c r="H40" s="52">
        <f t="shared" si="3"/>
        <v>0</v>
      </c>
      <c r="I40" s="13"/>
    </row>
    <row r="41" spans="1:9" s="12" customFormat="1" ht="15.75">
      <c r="A41" s="47" t="s">
        <v>97</v>
      </c>
      <c r="B41" s="48">
        <v>40</v>
      </c>
      <c r="C41" s="49">
        <v>2002</v>
      </c>
      <c r="D41" s="50">
        <f t="shared" si="4"/>
        <v>30</v>
      </c>
      <c r="E41" s="51">
        <v>2032</v>
      </c>
      <c r="F41" s="50">
        <f t="shared" si="5"/>
        <v>30</v>
      </c>
      <c r="G41" s="51">
        <v>2032</v>
      </c>
      <c r="H41" s="52">
        <f t="shared" si="3"/>
        <v>0</v>
      </c>
    </row>
    <row r="42" spans="1:9" s="12" customFormat="1" ht="15.75">
      <c r="A42" s="47" t="s">
        <v>96</v>
      </c>
      <c r="B42" s="48">
        <v>40</v>
      </c>
      <c r="C42" s="49">
        <v>2002</v>
      </c>
      <c r="D42" s="50">
        <f t="shared" si="4"/>
        <v>30</v>
      </c>
      <c r="E42" s="51">
        <v>2032</v>
      </c>
      <c r="F42" s="50">
        <f t="shared" si="5"/>
        <v>30</v>
      </c>
      <c r="G42" s="51">
        <v>2032</v>
      </c>
      <c r="H42" s="52">
        <f t="shared" si="3"/>
        <v>0</v>
      </c>
    </row>
    <row r="43" spans="1:9" s="12" customFormat="1" ht="15.75">
      <c r="A43" s="47" t="s">
        <v>95</v>
      </c>
      <c r="B43" s="48">
        <v>40</v>
      </c>
      <c r="C43" s="49">
        <v>2002</v>
      </c>
      <c r="D43" s="50">
        <f t="shared" si="4"/>
        <v>30</v>
      </c>
      <c r="E43" s="51">
        <v>2032</v>
      </c>
      <c r="F43" s="50">
        <f t="shared" si="5"/>
        <v>30</v>
      </c>
      <c r="G43" s="51">
        <v>2032</v>
      </c>
      <c r="H43" s="52">
        <f t="shared" si="3"/>
        <v>0</v>
      </c>
    </row>
    <row r="44" spans="1:9" s="12" customFormat="1" ht="15.75">
      <c r="A44" s="47" t="s">
        <v>150</v>
      </c>
      <c r="B44" s="48">
        <v>14</v>
      </c>
      <c r="C44" s="49">
        <v>1996</v>
      </c>
      <c r="D44" s="50">
        <f t="shared" si="4"/>
        <v>20</v>
      </c>
      <c r="E44" s="51">
        <v>2016</v>
      </c>
      <c r="F44" s="50">
        <f t="shared" si="5"/>
        <v>20</v>
      </c>
      <c r="G44" s="51">
        <v>2016</v>
      </c>
      <c r="H44" s="52">
        <f t="shared" si="3"/>
        <v>0</v>
      </c>
    </row>
    <row r="45" spans="1:9" s="12" customFormat="1" ht="15.75">
      <c r="A45" s="53" t="s">
        <v>94</v>
      </c>
      <c r="B45" s="54"/>
      <c r="C45" s="62"/>
      <c r="D45" s="54"/>
      <c r="E45" s="54"/>
      <c r="F45" s="54"/>
      <c r="G45" s="54"/>
      <c r="H45" s="55"/>
    </row>
    <row r="46" spans="1:9" s="12" customFormat="1" ht="15.75">
      <c r="A46" s="47" t="s">
        <v>93</v>
      </c>
      <c r="B46" s="48">
        <v>33</v>
      </c>
      <c r="C46" s="49">
        <v>1999</v>
      </c>
      <c r="D46" s="50">
        <v>25</v>
      </c>
      <c r="E46" s="51">
        <f t="shared" ref="E46:E58" si="6">+D46+C46</f>
        <v>2024</v>
      </c>
      <c r="F46" s="50">
        <v>30</v>
      </c>
      <c r="G46" s="51">
        <v>2029</v>
      </c>
      <c r="H46" s="56">
        <f>+G46-E46</f>
        <v>5</v>
      </c>
    </row>
    <row r="47" spans="1:9" s="12" customFormat="1" ht="15.75">
      <c r="A47" s="47" t="s">
        <v>92</v>
      </c>
      <c r="B47" s="48">
        <v>100.5</v>
      </c>
      <c r="C47" s="49">
        <v>2006</v>
      </c>
      <c r="D47" s="50">
        <v>25</v>
      </c>
      <c r="E47" s="51">
        <f t="shared" si="6"/>
        <v>2031</v>
      </c>
      <c r="F47" s="50">
        <f>+G47-C47</f>
        <v>30</v>
      </c>
      <c r="G47" s="51">
        <v>2036</v>
      </c>
      <c r="H47" s="52">
        <f t="shared" ref="H47:H58" si="7">+G47-E47</f>
        <v>5</v>
      </c>
    </row>
    <row r="48" spans="1:9" s="12" customFormat="1" ht="15.75">
      <c r="A48" s="47" t="s">
        <v>91</v>
      </c>
      <c r="B48" s="48">
        <v>111</v>
      </c>
      <c r="C48" s="49">
        <v>2010</v>
      </c>
      <c r="D48" s="50">
        <v>25</v>
      </c>
      <c r="E48" s="51">
        <f t="shared" si="6"/>
        <v>2035</v>
      </c>
      <c r="F48" s="50">
        <f>+G48-C48</f>
        <v>30</v>
      </c>
      <c r="G48" s="51">
        <v>2040</v>
      </c>
      <c r="H48" s="52">
        <f t="shared" si="7"/>
        <v>5</v>
      </c>
    </row>
    <row r="49" spans="1:8" ht="15.75">
      <c r="A49" s="47" t="s">
        <v>90</v>
      </c>
      <c r="B49" s="48">
        <v>99</v>
      </c>
      <c r="C49" s="49">
        <v>2008</v>
      </c>
      <c r="D49" s="50">
        <v>25</v>
      </c>
      <c r="E49" s="51">
        <f t="shared" si="6"/>
        <v>2033</v>
      </c>
      <c r="F49" s="50">
        <v>30</v>
      </c>
      <c r="G49" s="51">
        <v>2038</v>
      </c>
      <c r="H49" s="52">
        <f t="shared" si="7"/>
        <v>5</v>
      </c>
    </row>
    <row r="50" spans="1:8" ht="15.75">
      <c r="A50" s="47" t="s">
        <v>89</v>
      </c>
      <c r="B50" s="48">
        <v>39</v>
      </c>
      <c r="C50" s="49">
        <v>2009</v>
      </c>
      <c r="D50" s="50">
        <v>25</v>
      </c>
      <c r="E50" s="51">
        <f t="shared" si="6"/>
        <v>2034</v>
      </c>
      <c r="F50" s="50">
        <v>30</v>
      </c>
      <c r="G50" s="51">
        <v>2039</v>
      </c>
      <c r="H50" s="52">
        <f t="shared" si="7"/>
        <v>5</v>
      </c>
    </row>
    <row r="51" spans="1:8" ht="15.75">
      <c r="A51" s="47" t="s">
        <v>88</v>
      </c>
      <c r="B51" s="48">
        <v>99</v>
      </c>
      <c r="C51" s="49">
        <v>2009</v>
      </c>
      <c r="D51" s="50">
        <v>25</v>
      </c>
      <c r="E51" s="51">
        <f t="shared" si="6"/>
        <v>2034</v>
      </c>
      <c r="F51" s="50">
        <v>30</v>
      </c>
      <c r="G51" s="51">
        <v>2039</v>
      </c>
      <c r="H51" s="52">
        <f t="shared" si="7"/>
        <v>5</v>
      </c>
    </row>
    <row r="52" spans="1:8" ht="15.75">
      <c r="A52" s="47" t="s">
        <v>87</v>
      </c>
      <c r="B52" s="48">
        <v>94</v>
      </c>
      <c r="C52" s="49">
        <v>2008</v>
      </c>
      <c r="D52" s="50">
        <v>25</v>
      </c>
      <c r="E52" s="51">
        <f t="shared" si="6"/>
        <v>2033</v>
      </c>
      <c r="F52" s="50">
        <v>30</v>
      </c>
      <c r="G52" s="51">
        <v>2038</v>
      </c>
      <c r="H52" s="52">
        <f t="shared" si="7"/>
        <v>5</v>
      </c>
    </row>
    <row r="53" spans="1:8" ht="15.75">
      <c r="A53" s="47" t="s">
        <v>144</v>
      </c>
      <c r="B53" s="48">
        <v>29</v>
      </c>
      <c r="C53" s="49">
        <v>2009</v>
      </c>
      <c r="D53" s="50">
        <v>25</v>
      </c>
      <c r="E53" s="51">
        <f t="shared" si="6"/>
        <v>2034</v>
      </c>
      <c r="F53" s="50">
        <v>30</v>
      </c>
      <c r="G53" s="51">
        <v>2039</v>
      </c>
      <c r="H53" s="52">
        <f t="shared" si="7"/>
        <v>5</v>
      </c>
    </row>
    <row r="54" spans="1:8" ht="15.75">
      <c r="A54" s="47" t="s">
        <v>86</v>
      </c>
      <c r="B54" s="48">
        <v>99</v>
      </c>
      <c r="C54" s="49">
        <v>2009</v>
      </c>
      <c r="D54" s="50">
        <v>25</v>
      </c>
      <c r="E54" s="51">
        <f t="shared" si="6"/>
        <v>2034</v>
      </c>
      <c r="F54" s="50">
        <v>30</v>
      </c>
      <c r="G54" s="51">
        <v>2039</v>
      </c>
      <c r="H54" s="52">
        <f t="shared" si="7"/>
        <v>5</v>
      </c>
    </row>
    <row r="55" spans="1:8" ht="15.75">
      <c r="A55" s="47" t="s">
        <v>85</v>
      </c>
      <c r="B55" s="48">
        <v>141</v>
      </c>
      <c r="C55" s="49">
        <v>2007</v>
      </c>
      <c r="D55" s="50">
        <v>25</v>
      </c>
      <c r="E55" s="51">
        <f t="shared" si="6"/>
        <v>2032</v>
      </c>
      <c r="F55" s="50">
        <v>30</v>
      </c>
      <c r="G55" s="51">
        <v>2037</v>
      </c>
      <c r="H55" s="52">
        <f t="shared" si="7"/>
        <v>5</v>
      </c>
    </row>
    <row r="56" spans="1:8" ht="15.75">
      <c r="A56" s="47" t="s">
        <v>84</v>
      </c>
      <c r="B56" s="48">
        <v>70</v>
      </c>
      <c r="C56" s="49">
        <v>2008</v>
      </c>
      <c r="D56" s="50">
        <v>25</v>
      </c>
      <c r="E56" s="51">
        <f t="shared" si="6"/>
        <v>2033</v>
      </c>
      <c r="F56" s="50">
        <v>30</v>
      </c>
      <c r="G56" s="51">
        <v>2038</v>
      </c>
      <c r="H56" s="52">
        <f t="shared" si="7"/>
        <v>5</v>
      </c>
    </row>
    <row r="57" spans="1:8" ht="15.75">
      <c r="A57" s="47" t="s">
        <v>83</v>
      </c>
      <c r="B57" s="48">
        <v>99</v>
      </c>
      <c r="C57" s="49">
        <v>2008</v>
      </c>
      <c r="D57" s="50">
        <v>25</v>
      </c>
      <c r="E57" s="51">
        <f t="shared" si="6"/>
        <v>2033</v>
      </c>
      <c r="F57" s="50">
        <v>30</v>
      </c>
      <c r="G57" s="51">
        <v>2038</v>
      </c>
      <c r="H57" s="52">
        <f t="shared" si="7"/>
        <v>5</v>
      </c>
    </row>
    <row r="58" spans="1:8" ht="16.5" thickBot="1">
      <c r="A58" s="57" t="s">
        <v>82</v>
      </c>
      <c r="B58" s="60">
        <v>20</v>
      </c>
      <c r="C58" s="59">
        <v>2008</v>
      </c>
      <c r="D58" s="58">
        <v>25</v>
      </c>
      <c r="E58" s="60">
        <f t="shared" si="6"/>
        <v>2033</v>
      </c>
      <c r="F58" s="58">
        <v>30</v>
      </c>
      <c r="G58" s="60">
        <v>2038</v>
      </c>
      <c r="H58" s="61">
        <f t="shared" si="7"/>
        <v>5</v>
      </c>
    </row>
    <row r="59" spans="1:8" ht="13.5" thickTop="1"/>
  </sheetData>
  <mergeCells count="1">
    <mergeCell ref="A1:H1"/>
  </mergeCells>
  <printOptions horizontalCentered="1"/>
  <pageMargins left="0.23" right="0.2" top="0.5" bottom="0.5" header="0.25" footer="0.2"/>
  <pageSetup scale="58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workbookViewId="0">
      <selection sqref="A1:J1"/>
    </sheetView>
  </sheetViews>
  <sheetFormatPr defaultColWidth="9.28515625" defaultRowHeight="15.75"/>
  <cols>
    <col min="1" max="1" width="23.7109375" style="4" customWidth="1"/>
    <col min="2" max="2" width="9.42578125" style="4" customWidth="1"/>
    <col min="3" max="3" width="12.42578125" style="2" customWidth="1"/>
    <col min="4" max="4" width="22.140625" style="1" customWidth="1"/>
    <col min="5" max="5" width="14.140625" style="2" customWidth="1"/>
    <col min="6" max="6" width="12.42578125" style="2" customWidth="1"/>
    <col min="7" max="7" width="9.7109375" style="2" customWidth="1"/>
    <col min="8" max="8" width="15.85546875" style="3" customWidth="1"/>
    <col min="9" max="9" width="11.5703125" style="4" customWidth="1"/>
    <col min="10" max="16384" width="9.28515625" style="4"/>
  </cols>
  <sheetData>
    <row r="1" spans="1:10" ht="23.25" customHeight="1" thickBot="1">
      <c r="A1" s="64" t="s">
        <v>143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2" customFormat="1" ht="64.5" customHeight="1" thickTop="1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145</v>
      </c>
      <c r="H2" s="27" t="s">
        <v>146</v>
      </c>
      <c r="I2" s="26" t="s">
        <v>147</v>
      </c>
      <c r="J2" s="28" t="s">
        <v>148</v>
      </c>
    </row>
    <row r="3" spans="1:10">
      <c r="A3" s="29" t="s">
        <v>6</v>
      </c>
      <c r="B3" s="16">
        <v>1910</v>
      </c>
      <c r="C3" s="17">
        <v>6.85</v>
      </c>
      <c r="D3" s="23" t="s">
        <v>7</v>
      </c>
      <c r="E3" s="18">
        <v>46752</v>
      </c>
      <c r="F3" s="19">
        <v>2027</v>
      </c>
      <c r="G3" s="20">
        <f>+F3-B3</f>
        <v>117</v>
      </c>
      <c r="H3" s="19">
        <v>2027</v>
      </c>
      <c r="I3" s="16">
        <f>+H3-B3</f>
        <v>117</v>
      </c>
      <c r="J3" s="24">
        <f>+I3-G3</f>
        <v>0</v>
      </c>
    </row>
    <row r="4" spans="1:10">
      <c r="A4" s="29" t="s">
        <v>8</v>
      </c>
      <c r="B4" s="16">
        <v>1915</v>
      </c>
      <c r="C4" s="17">
        <v>0.5</v>
      </c>
      <c r="D4" s="23" t="s">
        <v>7</v>
      </c>
      <c r="E4" s="18">
        <v>46752</v>
      </c>
      <c r="F4" s="19">
        <v>2027</v>
      </c>
      <c r="G4" s="20">
        <f t="shared" ref="G4:G49" si="0">+F4-B4</f>
        <v>112</v>
      </c>
      <c r="H4" s="19">
        <v>2027</v>
      </c>
      <c r="I4" s="16">
        <f t="shared" ref="I4:I49" si="1">+H4-B4</f>
        <v>112</v>
      </c>
      <c r="J4" s="24">
        <f t="shared" ref="J4:J49" si="2">+I4-G4</f>
        <v>0</v>
      </c>
    </row>
    <row r="5" spans="1:10">
      <c r="A5" s="29" t="s">
        <v>9</v>
      </c>
      <c r="B5" s="16">
        <v>1927</v>
      </c>
      <c r="C5" s="17">
        <v>30</v>
      </c>
      <c r="D5" s="23" t="s">
        <v>10</v>
      </c>
      <c r="E5" s="18">
        <v>45382</v>
      </c>
      <c r="F5" s="19">
        <v>2024</v>
      </c>
      <c r="G5" s="20">
        <f t="shared" si="0"/>
        <v>97</v>
      </c>
      <c r="H5" s="19">
        <v>2024</v>
      </c>
      <c r="I5" s="16">
        <f t="shared" si="1"/>
        <v>97</v>
      </c>
      <c r="J5" s="24">
        <f t="shared" si="2"/>
        <v>0</v>
      </c>
    </row>
    <row r="6" spans="1:10">
      <c r="A6" s="29" t="s">
        <v>11</v>
      </c>
      <c r="B6" s="16">
        <v>1908</v>
      </c>
      <c r="C6" s="17">
        <v>33</v>
      </c>
      <c r="D6" s="23" t="s">
        <v>12</v>
      </c>
      <c r="E6" s="18">
        <v>48913</v>
      </c>
      <c r="F6" s="19">
        <v>2033</v>
      </c>
      <c r="G6" s="20">
        <f t="shared" si="0"/>
        <v>125</v>
      </c>
      <c r="H6" s="19">
        <v>2033</v>
      </c>
      <c r="I6" s="16">
        <f t="shared" si="1"/>
        <v>125</v>
      </c>
      <c r="J6" s="24">
        <f t="shared" si="2"/>
        <v>0</v>
      </c>
    </row>
    <row r="7" spans="1:10">
      <c r="A7" s="29" t="s">
        <v>13</v>
      </c>
      <c r="B7" s="16">
        <v>1915</v>
      </c>
      <c r="C7" s="17">
        <v>30</v>
      </c>
      <c r="D7" s="23" t="s">
        <v>14</v>
      </c>
      <c r="E7" s="18">
        <v>48913</v>
      </c>
      <c r="F7" s="19">
        <v>2033</v>
      </c>
      <c r="G7" s="20">
        <f t="shared" si="0"/>
        <v>118</v>
      </c>
      <c r="H7" s="19">
        <v>2033</v>
      </c>
      <c r="I7" s="16">
        <f t="shared" si="1"/>
        <v>118</v>
      </c>
      <c r="J7" s="24">
        <f t="shared" si="2"/>
        <v>0</v>
      </c>
    </row>
    <row r="8" spans="1:10">
      <c r="A8" s="29" t="s">
        <v>15</v>
      </c>
      <c r="B8" s="16">
        <v>1924</v>
      </c>
      <c r="C8" s="17">
        <v>14</v>
      </c>
      <c r="D8" s="23" t="s">
        <v>16</v>
      </c>
      <c r="E8" s="18">
        <v>48913</v>
      </c>
      <c r="F8" s="19">
        <v>2033</v>
      </c>
      <c r="G8" s="20">
        <f t="shared" si="0"/>
        <v>109</v>
      </c>
      <c r="H8" s="19">
        <v>2033</v>
      </c>
      <c r="I8" s="16">
        <f t="shared" si="1"/>
        <v>109</v>
      </c>
      <c r="J8" s="24">
        <f t="shared" si="2"/>
        <v>0</v>
      </c>
    </row>
    <row r="9" spans="1:10">
      <c r="A9" s="29" t="s">
        <v>17</v>
      </c>
      <c r="B9" s="16">
        <v>1897</v>
      </c>
      <c r="C9" s="17">
        <v>5</v>
      </c>
      <c r="D9" s="23" t="s">
        <v>18</v>
      </c>
      <c r="E9" s="18">
        <v>47726</v>
      </c>
      <c r="F9" s="19">
        <v>2030</v>
      </c>
      <c r="G9" s="20">
        <f t="shared" si="0"/>
        <v>133</v>
      </c>
      <c r="H9" s="19">
        <v>2030</v>
      </c>
      <c r="I9" s="16">
        <f t="shared" si="1"/>
        <v>133</v>
      </c>
      <c r="J9" s="24">
        <f t="shared" si="2"/>
        <v>0</v>
      </c>
    </row>
    <row r="10" spans="1:10">
      <c r="A10" s="29" t="s">
        <v>19</v>
      </c>
      <c r="B10" s="16">
        <v>1895</v>
      </c>
      <c r="C10" s="17">
        <v>1</v>
      </c>
      <c r="D10" s="23" t="s">
        <v>20</v>
      </c>
      <c r="E10" s="18">
        <v>47664</v>
      </c>
      <c r="F10" s="19">
        <v>2025</v>
      </c>
      <c r="G10" s="20">
        <f t="shared" si="0"/>
        <v>130</v>
      </c>
      <c r="H10" s="19">
        <v>2030</v>
      </c>
      <c r="I10" s="16">
        <f t="shared" si="1"/>
        <v>135</v>
      </c>
      <c r="J10" s="24">
        <f t="shared" si="2"/>
        <v>5</v>
      </c>
    </row>
    <row r="11" spans="1:10" ht="16.5" customHeight="1">
      <c r="A11" s="29" t="s">
        <v>21</v>
      </c>
      <c r="B11" s="16">
        <v>1911</v>
      </c>
      <c r="C11" s="17">
        <v>3.85</v>
      </c>
      <c r="D11" s="23" t="s">
        <v>18</v>
      </c>
      <c r="E11" s="18">
        <v>43982</v>
      </c>
      <c r="F11" s="19">
        <v>2020</v>
      </c>
      <c r="G11" s="20">
        <f t="shared" si="0"/>
        <v>109</v>
      </c>
      <c r="H11" s="19">
        <v>2020</v>
      </c>
      <c r="I11" s="16">
        <f t="shared" si="1"/>
        <v>109</v>
      </c>
      <c r="J11" s="24">
        <f t="shared" si="2"/>
        <v>0</v>
      </c>
    </row>
    <row r="12" spans="1:10">
      <c r="A12" s="29" t="s">
        <v>22</v>
      </c>
      <c r="B12" s="16">
        <v>1910</v>
      </c>
      <c r="C12" s="17">
        <v>4.1500000000000004</v>
      </c>
      <c r="D12" s="23" t="s">
        <v>23</v>
      </c>
      <c r="E12" s="18">
        <v>56065</v>
      </c>
      <c r="F12" s="19">
        <v>2053</v>
      </c>
      <c r="G12" s="20">
        <f t="shared" si="0"/>
        <v>143</v>
      </c>
      <c r="H12" s="19">
        <v>2053</v>
      </c>
      <c r="I12" s="16">
        <f t="shared" si="1"/>
        <v>143</v>
      </c>
      <c r="J12" s="24">
        <f t="shared" si="2"/>
        <v>0</v>
      </c>
    </row>
    <row r="13" spans="1:10">
      <c r="A13" s="29" t="s">
        <v>24</v>
      </c>
      <c r="B13" s="16">
        <v>1921</v>
      </c>
      <c r="C13" s="17">
        <v>1.1000000000000001</v>
      </c>
      <c r="D13" s="23" t="s">
        <v>25</v>
      </c>
      <c r="E13" s="18">
        <v>42428</v>
      </c>
      <c r="F13" s="19">
        <v>2016</v>
      </c>
      <c r="G13" s="20">
        <f t="shared" si="0"/>
        <v>95</v>
      </c>
      <c r="H13" s="19">
        <v>2016</v>
      </c>
      <c r="I13" s="16">
        <f t="shared" si="1"/>
        <v>95</v>
      </c>
      <c r="J13" s="24">
        <f t="shared" si="2"/>
        <v>0</v>
      </c>
    </row>
    <row r="14" spans="1:10">
      <c r="A14" s="29" t="s">
        <v>26</v>
      </c>
      <c r="B14" s="16">
        <v>1931</v>
      </c>
      <c r="C14" s="17">
        <v>136</v>
      </c>
      <c r="D14" s="23" t="s">
        <v>27</v>
      </c>
      <c r="E14" s="18">
        <v>57860</v>
      </c>
      <c r="F14" s="19">
        <v>2046</v>
      </c>
      <c r="G14" s="20">
        <f t="shared" si="0"/>
        <v>115</v>
      </c>
      <c r="H14" s="19">
        <v>2058</v>
      </c>
      <c r="I14" s="16">
        <f t="shared" si="1"/>
        <v>127</v>
      </c>
      <c r="J14" s="24">
        <f t="shared" si="2"/>
        <v>12</v>
      </c>
    </row>
    <row r="15" spans="1:10">
      <c r="A15" s="29" t="s">
        <v>28</v>
      </c>
      <c r="B15" s="16">
        <v>1958</v>
      </c>
      <c r="C15" s="17">
        <v>240</v>
      </c>
      <c r="D15" s="23" t="s">
        <v>29</v>
      </c>
      <c r="E15" s="18">
        <v>57860</v>
      </c>
      <c r="F15" s="19">
        <v>2046</v>
      </c>
      <c r="G15" s="20">
        <f t="shared" si="0"/>
        <v>88</v>
      </c>
      <c r="H15" s="19">
        <v>2058</v>
      </c>
      <c r="I15" s="16">
        <f t="shared" si="1"/>
        <v>100</v>
      </c>
      <c r="J15" s="24">
        <f t="shared" si="2"/>
        <v>12</v>
      </c>
    </row>
    <row r="16" spans="1:10">
      <c r="A16" s="29" t="s">
        <v>30</v>
      </c>
      <c r="B16" s="16">
        <v>1953</v>
      </c>
      <c r="C16" s="17">
        <v>134</v>
      </c>
      <c r="D16" s="23" t="s">
        <v>29</v>
      </c>
      <c r="E16" s="18">
        <v>57860</v>
      </c>
      <c r="F16" s="19">
        <v>2046</v>
      </c>
      <c r="G16" s="20">
        <f t="shared" si="0"/>
        <v>93</v>
      </c>
      <c r="H16" s="19">
        <v>2058</v>
      </c>
      <c r="I16" s="16">
        <f t="shared" si="1"/>
        <v>105</v>
      </c>
      <c r="J16" s="24">
        <f t="shared" si="2"/>
        <v>12</v>
      </c>
    </row>
    <row r="17" spans="1:10">
      <c r="A17" s="29" t="s">
        <v>31</v>
      </c>
      <c r="B17" s="16">
        <v>1955</v>
      </c>
      <c r="C17" s="17">
        <v>31.99</v>
      </c>
      <c r="D17" s="23" t="s">
        <v>32</v>
      </c>
      <c r="E17" s="18">
        <v>50709</v>
      </c>
      <c r="F17" s="19">
        <v>2038</v>
      </c>
      <c r="G17" s="20">
        <f t="shared" si="0"/>
        <v>83</v>
      </c>
      <c r="H17" s="19">
        <v>2038</v>
      </c>
      <c r="I17" s="16">
        <f t="shared" si="1"/>
        <v>83</v>
      </c>
      <c r="J17" s="24">
        <f t="shared" si="2"/>
        <v>0</v>
      </c>
    </row>
    <row r="18" spans="1:10">
      <c r="A18" s="29" t="s">
        <v>33</v>
      </c>
      <c r="B18" s="16">
        <v>1956</v>
      </c>
      <c r="C18" s="17">
        <v>38.5</v>
      </c>
      <c r="D18" s="23" t="s">
        <v>32</v>
      </c>
      <c r="E18" s="18">
        <v>50709</v>
      </c>
      <c r="F18" s="19">
        <v>2038</v>
      </c>
      <c r="G18" s="20">
        <f t="shared" si="0"/>
        <v>82</v>
      </c>
      <c r="H18" s="19">
        <v>2038</v>
      </c>
      <c r="I18" s="16">
        <f t="shared" si="1"/>
        <v>82</v>
      </c>
      <c r="J18" s="24">
        <f t="shared" si="2"/>
        <v>0</v>
      </c>
    </row>
    <row r="19" spans="1:10">
      <c r="A19" s="29" t="s">
        <v>34</v>
      </c>
      <c r="B19" s="16">
        <v>1953</v>
      </c>
      <c r="C19" s="17">
        <v>15</v>
      </c>
      <c r="D19" s="23" t="s">
        <v>32</v>
      </c>
      <c r="E19" s="18">
        <v>50709</v>
      </c>
      <c r="F19" s="19">
        <v>2038</v>
      </c>
      <c r="G19" s="20">
        <f t="shared" si="0"/>
        <v>85</v>
      </c>
      <c r="H19" s="19">
        <v>2038</v>
      </c>
      <c r="I19" s="16">
        <f t="shared" si="1"/>
        <v>85</v>
      </c>
      <c r="J19" s="24">
        <f t="shared" si="2"/>
        <v>0</v>
      </c>
    </row>
    <row r="20" spans="1:10">
      <c r="A20" s="29" t="s">
        <v>35</v>
      </c>
      <c r="B20" s="16">
        <v>1953</v>
      </c>
      <c r="C20" s="17">
        <v>26</v>
      </c>
      <c r="D20" s="23" t="s">
        <v>32</v>
      </c>
      <c r="E20" s="18">
        <v>50709</v>
      </c>
      <c r="F20" s="19">
        <v>2038</v>
      </c>
      <c r="G20" s="20">
        <f t="shared" si="0"/>
        <v>85</v>
      </c>
      <c r="H20" s="19">
        <v>2038</v>
      </c>
      <c r="I20" s="16">
        <f t="shared" si="1"/>
        <v>85</v>
      </c>
      <c r="J20" s="24">
        <f t="shared" si="2"/>
        <v>0</v>
      </c>
    </row>
    <row r="21" spans="1:10">
      <c r="A21" s="29" t="s">
        <v>36</v>
      </c>
      <c r="B21" s="16">
        <v>1949</v>
      </c>
      <c r="C21" s="17">
        <v>42.5</v>
      </c>
      <c r="D21" s="23" t="s">
        <v>32</v>
      </c>
      <c r="E21" s="18">
        <v>50709</v>
      </c>
      <c r="F21" s="19">
        <v>2038</v>
      </c>
      <c r="G21" s="20">
        <f t="shared" si="0"/>
        <v>89</v>
      </c>
      <c r="H21" s="19">
        <v>2038</v>
      </c>
      <c r="I21" s="16">
        <f t="shared" si="1"/>
        <v>89</v>
      </c>
      <c r="J21" s="24">
        <f t="shared" si="2"/>
        <v>0</v>
      </c>
    </row>
    <row r="22" spans="1:10">
      <c r="A22" s="29" t="s">
        <v>37</v>
      </c>
      <c r="B22" s="16">
        <v>1952</v>
      </c>
      <c r="C22" s="17">
        <v>11</v>
      </c>
      <c r="D22" s="23" t="s">
        <v>32</v>
      </c>
      <c r="E22" s="18">
        <v>50709</v>
      </c>
      <c r="F22" s="19">
        <v>2038</v>
      </c>
      <c r="G22" s="20">
        <f t="shared" si="0"/>
        <v>86</v>
      </c>
      <c r="H22" s="19">
        <v>2038</v>
      </c>
      <c r="I22" s="16">
        <f t="shared" si="1"/>
        <v>86</v>
      </c>
      <c r="J22" s="24">
        <f t="shared" si="2"/>
        <v>0</v>
      </c>
    </row>
    <row r="23" spans="1:10">
      <c r="A23" s="29" t="s">
        <v>38</v>
      </c>
      <c r="B23" s="16">
        <v>1952</v>
      </c>
      <c r="C23" s="17">
        <v>11</v>
      </c>
      <c r="D23" s="23" t="s">
        <v>32</v>
      </c>
      <c r="E23" s="18">
        <v>50709</v>
      </c>
      <c r="F23" s="19">
        <v>2038</v>
      </c>
      <c r="G23" s="20">
        <f t="shared" si="0"/>
        <v>86</v>
      </c>
      <c r="H23" s="19">
        <v>2038</v>
      </c>
      <c r="I23" s="16">
        <f t="shared" si="1"/>
        <v>86</v>
      </c>
      <c r="J23" s="24">
        <f t="shared" si="2"/>
        <v>0</v>
      </c>
    </row>
    <row r="24" spans="1:10">
      <c r="A24" s="29" t="s">
        <v>39</v>
      </c>
      <c r="B24" s="16">
        <v>1951</v>
      </c>
      <c r="C24" s="17">
        <v>18</v>
      </c>
      <c r="D24" s="23" t="s">
        <v>32</v>
      </c>
      <c r="E24" s="18">
        <v>50709</v>
      </c>
      <c r="F24" s="19">
        <v>2038</v>
      </c>
      <c r="G24" s="20">
        <f t="shared" si="0"/>
        <v>87</v>
      </c>
      <c r="H24" s="19">
        <v>2038</v>
      </c>
      <c r="I24" s="16">
        <f t="shared" si="1"/>
        <v>87</v>
      </c>
      <c r="J24" s="24">
        <f t="shared" si="2"/>
        <v>0</v>
      </c>
    </row>
    <row r="25" spans="1:10">
      <c r="A25" s="29" t="s">
        <v>40</v>
      </c>
      <c r="B25" s="16">
        <v>1912</v>
      </c>
      <c r="C25" s="17">
        <f>3.76</f>
        <v>3.76</v>
      </c>
      <c r="D25" s="23" t="s">
        <v>41</v>
      </c>
      <c r="E25" s="21">
        <v>50496</v>
      </c>
      <c r="F25" s="19">
        <v>2037</v>
      </c>
      <c r="G25" s="20">
        <f t="shared" si="0"/>
        <v>125</v>
      </c>
      <c r="H25" s="19">
        <v>2038</v>
      </c>
      <c r="I25" s="16">
        <f t="shared" si="1"/>
        <v>126</v>
      </c>
      <c r="J25" s="24">
        <f t="shared" si="2"/>
        <v>1</v>
      </c>
    </row>
    <row r="26" spans="1:10">
      <c r="A26" s="29" t="s">
        <v>42</v>
      </c>
      <c r="B26" s="16">
        <v>1928</v>
      </c>
      <c r="C26" s="17">
        <f>32</f>
        <v>32</v>
      </c>
      <c r="D26" s="23" t="s">
        <v>41</v>
      </c>
      <c r="E26" s="21">
        <v>50496</v>
      </c>
      <c r="F26" s="19">
        <v>2037</v>
      </c>
      <c r="G26" s="20">
        <f t="shared" si="0"/>
        <v>109</v>
      </c>
      <c r="H26" s="19">
        <v>2038</v>
      </c>
      <c r="I26" s="16">
        <f t="shared" si="1"/>
        <v>110</v>
      </c>
      <c r="J26" s="24">
        <f t="shared" si="2"/>
        <v>1</v>
      </c>
    </row>
    <row r="27" spans="1:10">
      <c r="A27" s="29" t="s">
        <v>43</v>
      </c>
      <c r="B27" s="16">
        <v>1944</v>
      </c>
      <c r="C27" s="17">
        <f>1</f>
        <v>1</v>
      </c>
      <c r="D27" s="23" t="s">
        <v>41</v>
      </c>
      <c r="E27" s="21">
        <v>50496</v>
      </c>
      <c r="F27" s="19">
        <v>2037</v>
      </c>
      <c r="G27" s="20">
        <f t="shared" si="0"/>
        <v>93</v>
      </c>
      <c r="H27" s="19">
        <v>2038</v>
      </c>
      <c r="I27" s="16">
        <f t="shared" si="1"/>
        <v>94</v>
      </c>
      <c r="J27" s="24">
        <f t="shared" si="2"/>
        <v>1</v>
      </c>
    </row>
    <row r="28" spans="1:10">
      <c r="A28" s="29" t="s">
        <v>44</v>
      </c>
      <c r="B28" s="16">
        <v>1932</v>
      </c>
      <c r="C28" s="17">
        <v>7.2</v>
      </c>
      <c r="D28" s="23" t="s">
        <v>41</v>
      </c>
      <c r="E28" s="18">
        <v>43465</v>
      </c>
      <c r="F28" s="19">
        <v>2018</v>
      </c>
      <c r="G28" s="20">
        <f t="shared" si="0"/>
        <v>86</v>
      </c>
      <c r="H28" s="19">
        <v>2018</v>
      </c>
      <c r="I28" s="16">
        <f t="shared" si="1"/>
        <v>86</v>
      </c>
      <c r="J28" s="24">
        <f t="shared" si="2"/>
        <v>0</v>
      </c>
    </row>
    <row r="29" spans="1:10" ht="31.5">
      <c r="A29" s="29" t="s">
        <v>45</v>
      </c>
      <c r="B29" s="16">
        <v>1967</v>
      </c>
      <c r="C29" s="17">
        <v>0</v>
      </c>
      <c r="D29" s="23" t="s">
        <v>46</v>
      </c>
      <c r="E29" s="22" t="s">
        <v>47</v>
      </c>
      <c r="F29" s="19">
        <v>2046</v>
      </c>
      <c r="G29" s="20">
        <f t="shared" si="0"/>
        <v>79</v>
      </c>
      <c r="H29" s="19">
        <v>2020</v>
      </c>
      <c r="I29" s="16">
        <f t="shared" si="1"/>
        <v>53</v>
      </c>
      <c r="J29" s="24">
        <f t="shared" si="2"/>
        <v>-26</v>
      </c>
    </row>
    <row r="30" spans="1:10" ht="31.5">
      <c r="A30" s="29" t="s">
        <v>48</v>
      </c>
      <c r="B30" s="16">
        <v>1924</v>
      </c>
      <c r="C30" s="17">
        <v>3.2</v>
      </c>
      <c r="D30" s="23" t="s">
        <v>46</v>
      </c>
      <c r="E30" s="22" t="s">
        <v>47</v>
      </c>
      <c r="F30" s="19">
        <v>2046</v>
      </c>
      <c r="G30" s="20">
        <f t="shared" si="0"/>
        <v>122</v>
      </c>
      <c r="H30" s="19">
        <v>2016</v>
      </c>
      <c r="I30" s="16">
        <f t="shared" si="1"/>
        <v>92</v>
      </c>
      <c r="J30" s="24">
        <f t="shared" si="2"/>
        <v>-30</v>
      </c>
    </row>
    <row r="31" spans="1:10" ht="31.5">
      <c r="A31" s="29" t="s">
        <v>49</v>
      </c>
      <c r="B31" s="16">
        <v>1908</v>
      </c>
      <c r="C31" s="17">
        <v>0.6</v>
      </c>
      <c r="D31" s="23" t="s">
        <v>46</v>
      </c>
      <c r="E31" s="22" t="s">
        <v>47</v>
      </c>
      <c r="F31" s="19">
        <v>2046</v>
      </c>
      <c r="G31" s="20">
        <f t="shared" si="0"/>
        <v>138</v>
      </c>
      <c r="H31" s="19">
        <v>2016</v>
      </c>
      <c r="I31" s="16">
        <f t="shared" si="1"/>
        <v>108</v>
      </c>
      <c r="J31" s="24">
        <f t="shared" si="2"/>
        <v>-30</v>
      </c>
    </row>
    <row r="32" spans="1:10" ht="31.5">
      <c r="A32" s="29" t="s">
        <v>50</v>
      </c>
      <c r="B32" s="16">
        <v>1958</v>
      </c>
      <c r="C32" s="17">
        <f>50.35+47.63</f>
        <v>97.98</v>
      </c>
      <c r="D32" s="23" t="s">
        <v>51</v>
      </c>
      <c r="E32" s="22" t="s">
        <v>47</v>
      </c>
      <c r="F32" s="19">
        <v>2019</v>
      </c>
      <c r="G32" s="20">
        <f t="shared" si="0"/>
        <v>61</v>
      </c>
      <c r="H32" s="19">
        <v>2019</v>
      </c>
      <c r="I32" s="16">
        <f t="shared" si="1"/>
        <v>61</v>
      </c>
      <c r="J32" s="24">
        <f t="shared" si="2"/>
        <v>0</v>
      </c>
    </row>
    <row r="33" spans="1:10" ht="31.5">
      <c r="A33" s="29" t="s">
        <v>52</v>
      </c>
      <c r="B33" s="16">
        <v>1919</v>
      </c>
      <c r="C33" s="17">
        <v>0</v>
      </c>
      <c r="D33" s="23" t="s">
        <v>46</v>
      </c>
      <c r="E33" s="16" t="s">
        <v>53</v>
      </c>
      <c r="F33" s="19">
        <v>2046</v>
      </c>
      <c r="G33" s="20">
        <f t="shared" si="0"/>
        <v>127</v>
      </c>
      <c r="H33" s="19">
        <v>2020</v>
      </c>
      <c r="I33" s="16">
        <f t="shared" si="1"/>
        <v>101</v>
      </c>
      <c r="J33" s="24">
        <f t="shared" si="2"/>
        <v>-26</v>
      </c>
    </row>
    <row r="34" spans="1:10" ht="31.5">
      <c r="A34" s="29" t="s">
        <v>54</v>
      </c>
      <c r="B34" s="16">
        <v>1962</v>
      </c>
      <c r="C34" s="17">
        <v>18</v>
      </c>
      <c r="D34" s="23" t="s">
        <v>55</v>
      </c>
      <c r="E34" s="22" t="s">
        <v>47</v>
      </c>
      <c r="F34" s="19">
        <v>2019</v>
      </c>
      <c r="G34" s="20">
        <f t="shared" si="0"/>
        <v>57</v>
      </c>
      <c r="H34" s="19">
        <v>2019</v>
      </c>
      <c r="I34" s="16">
        <f t="shared" si="1"/>
        <v>57</v>
      </c>
      <c r="J34" s="24">
        <f t="shared" si="2"/>
        <v>0</v>
      </c>
    </row>
    <row r="35" spans="1:10" ht="31.5">
      <c r="A35" s="29" t="s">
        <v>56</v>
      </c>
      <c r="B35" s="16">
        <v>1918</v>
      </c>
      <c r="C35" s="17">
        <v>20</v>
      </c>
      <c r="D35" s="23" t="s">
        <v>55</v>
      </c>
      <c r="E35" s="22" t="s">
        <v>47</v>
      </c>
      <c r="F35" s="19">
        <v>2019</v>
      </c>
      <c r="G35" s="20">
        <f t="shared" si="0"/>
        <v>101</v>
      </c>
      <c r="H35" s="19">
        <v>2019</v>
      </c>
      <c r="I35" s="16">
        <f t="shared" si="1"/>
        <v>101</v>
      </c>
      <c r="J35" s="24">
        <f t="shared" si="2"/>
        <v>0</v>
      </c>
    </row>
    <row r="36" spans="1:10" ht="31.5">
      <c r="A36" s="29" t="s">
        <v>57</v>
      </c>
      <c r="B36" s="16">
        <v>1925</v>
      </c>
      <c r="C36" s="17">
        <v>27</v>
      </c>
      <c r="D36" s="23" t="s">
        <v>55</v>
      </c>
      <c r="E36" s="22" t="s">
        <v>47</v>
      </c>
      <c r="F36" s="19">
        <v>2019</v>
      </c>
      <c r="G36" s="20">
        <f t="shared" si="0"/>
        <v>94</v>
      </c>
      <c r="H36" s="19">
        <v>2019</v>
      </c>
      <c r="I36" s="16">
        <f t="shared" si="1"/>
        <v>94</v>
      </c>
      <c r="J36" s="24">
        <f t="shared" si="2"/>
        <v>0</v>
      </c>
    </row>
    <row r="37" spans="1:10" ht="31.5">
      <c r="A37" s="29" t="s">
        <v>58</v>
      </c>
      <c r="B37" s="16">
        <v>1903</v>
      </c>
      <c r="C37" s="17">
        <v>2.2000000000000002</v>
      </c>
      <c r="D37" s="23" t="s">
        <v>55</v>
      </c>
      <c r="E37" s="22" t="s">
        <v>47</v>
      </c>
      <c r="F37" s="19">
        <v>2046</v>
      </c>
      <c r="G37" s="20">
        <f t="shared" si="0"/>
        <v>143</v>
      </c>
      <c r="H37" s="19">
        <v>2020</v>
      </c>
      <c r="I37" s="16">
        <f t="shared" si="1"/>
        <v>117</v>
      </c>
      <c r="J37" s="24">
        <f t="shared" si="2"/>
        <v>-26</v>
      </c>
    </row>
    <row r="38" spans="1:10">
      <c r="A38" s="29" t="s">
        <v>59</v>
      </c>
      <c r="B38" s="16">
        <v>1918</v>
      </c>
      <c r="C38" s="17">
        <v>0</v>
      </c>
      <c r="D38" s="23" t="s">
        <v>60</v>
      </c>
      <c r="E38" s="16" t="s">
        <v>53</v>
      </c>
      <c r="F38" s="19">
        <v>2033</v>
      </c>
      <c r="G38" s="20">
        <f t="shared" si="0"/>
        <v>115</v>
      </c>
      <c r="H38" s="19">
        <v>2033</v>
      </c>
      <c r="I38" s="16">
        <f t="shared" si="1"/>
        <v>115</v>
      </c>
      <c r="J38" s="24">
        <f t="shared" si="2"/>
        <v>0</v>
      </c>
    </row>
    <row r="39" spans="1:10">
      <c r="A39" s="29" t="s">
        <v>61</v>
      </c>
      <c r="B39" s="16">
        <v>1910</v>
      </c>
      <c r="C39" s="17">
        <v>0.71499999999999997</v>
      </c>
      <c r="D39" s="23" t="s">
        <v>14</v>
      </c>
      <c r="E39" s="16" t="s">
        <v>62</v>
      </c>
      <c r="F39" s="19">
        <v>2010</v>
      </c>
      <c r="G39" s="20">
        <f t="shared" si="0"/>
        <v>100</v>
      </c>
      <c r="H39" s="19">
        <v>2017</v>
      </c>
      <c r="I39" s="16">
        <f t="shared" si="1"/>
        <v>107</v>
      </c>
      <c r="J39" s="24">
        <f t="shared" si="2"/>
        <v>7</v>
      </c>
    </row>
    <row r="40" spans="1:10">
      <c r="A40" s="29" t="s">
        <v>63</v>
      </c>
      <c r="B40" s="16">
        <v>1984</v>
      </c>
      <c r="C40" s="17">
        <v>1.734</v>
      </c>
      <c r="D40" s="23" t="s">
        <v>12</v>
      </c>
      <c r="E40" s="16" t="s">
        <v>62</v>
      </c>
      <c r="F40" s="19">
        <v>2025</v>
      </c>
      <c r="G40" s="20">
        <f t="shared" si="0"/>
        <v>41</v>
      </c>
      <c r="H40" s="19">
        <v>2025</v>
      </c>
      <c r="I40" s="16">
        <f t="shared" si="1"/>
        <v>41</v>
      </c>
      <c r="J40" s="24">
        <f t="shared" si="2"/>
        <v>0</v>
      </c>
    </row>
    <row r="41" spans="1:10">
      <c r="A41" s="29" t="s">
        <v>64</v>
      </c>
      <c r="B41" s="16">
        <v>1896</v>
      </c>
      <c r="C41" s="17">
        <v>2</v>
      </c>
      <c r="D41" s="23" t="s">
        <v>20</v>
      </c>
      <c r="E41" s="16" t="s">
        <v>53</v>
      </c>
      <c r="F41" s="19">
        <v>2030</v>
      </c>
      <c r="G41" s="20">
        <f t="shared" si="0"/>
        <v>134</v>
      </c>
      <c r="H41" s="19">
        <v>2030</v>
      </c>
      <c r="I41" s="16">
        <f t="shared" si="1"/>
        <v>134</v>
      </c>
      <c r="J41" s="24">
        <f t="shared" si="2"/>
        <v>0</v>
      </c>
    </row>
    <row r="42" spans="1:10">
      <c r="A42" s="29" t="s">
        <v>65</v>
      </c>
      <c r="B42" s="16">
        <v>1904</v>
      </c>
      <c r="C42" s="17">
        <v>10.3</v>
      </c>
      <c r="D42" s="23" t="s">
        <v>66</v>
      </c>
      <c r="E42" s="16" t="s">
        <v>53</v>
      </c>
      <c r="F42" s="19">
        <v>2016</v>
      </c>
      <c r="G42" s="20">
        <f t="shared" si="0"/>
        <v>112</v>
      </c>
      <c r="H42" s="19">
        <v>2016</v>
      </c>
      <c r="I42" s="16">
        <f t="shared" si="1"/>
        <v>112</v>
      </c>
      <c r="J42" s="24">
        <f t="shared" si="2"/>
        <v>0</v>
      </c>
    </row>
    <row r="43" spans="1:10">
      <c r="A43" s="29" t="s">
        <v>67</v>
      </c>
      <c r="B43" s="16">
        <v>1922</v>
      </c>
      <c r="C43" s="17">
        <v>0.16</v>
      </c>
      <c r="D43" s="23" t="s">
        <v>68</v>
      </c>
      <c r="E43" s="16" t="s">
        <v>62</v>
      </c>
      <c r="F43" s="19">
        <v>2010</v>
      </c>
      <c r="G43" s="20">
        <f t="shared" si="0"/>
        <v>88</v>
      </c>
      <c r="H43" s="19">
        <v>2011</v>
      </c>
      <c r="I43" s="16">
        <f t="shared" si="1"/>
        <v>89</v>
      </c>
      <c r="J43" s="24">
        <f t="shared" si="2"/>
        <v>1</v>
      </c>
    </row>
    <row r="44" spans="1:10">
      <c r="A44" s="30" t="s">
        <v>69</v>
      </c>
      <c r="B44" s="16">
        <v>1917</v>
      </c>
      <c r="C44" s="17">
        <f>0.5+0.8+0.75</f>
        <v>2.0499999999999998</v>
      </c>
      <c r="D44" s="23" t="s">
        <v>70</v>
      </c>
      <c r="E44" s="16" t="s">
        <v>62</v>
      </c>
      <c r="F44" s="19">
        <v>2020</v>
      </c>
      <c r="G44" s="20">
        <f t="shared" si="0"/>
        <v>103</v>
      </c>
      <c r="H44" s="19">
        <v>2020</v>
      </c>
      <c r="I44" s="16">
        <f t="shared" si="1"/>
        <v>103</v>
      </c>
      <c r="J44" s="24">
        <f t="shared" si="2"/>
        <v>0</v>
      </c>
    </row>
    <row r="45" spans="1:10">
      <c r="A45" s="30" t="s">
        <v>71</v>
      </c>
      <c r="B45" s="16">
        <v>1920</v>
      </c>
      <c r="C45" s="17"/>
      <c r="D45" s="23" t="s">
        <v>70</v>
      </c>
      <c r="E45" s="16" t="s">
        <v>62</v>
      </c>
      <c r="F45" s="19">
        <v>2020</v>
      </c>
      <c r="G45" s="20">
        <f t="shared" si="0"/>
        <v>100</v>
      </c>
      <c r="H45" s="19">
        <v>2020</v>
      </c>
      <c r="I45" s="16">
        <f t="shared" si="1"/>
        <v>100</v>
      </c>
      <c r="J45" s="24">
        <f t="shared" si="2"/>
        <v>0</v>
      </c>
    </row>
    <row r="46" spans="1:10">
      <c r="A46" s="30" t="s">
        <v>72</v>
      </c>
      <c r="B46" s="16">
        <v>1920</v>
      </c>
      <c r="C46" s="17"/>
      <c r="D46" s="23" t="s">
        <v>70</v>
      </c>
      <c r="E46" s="16" t="s">
        <v>62</v>
      </c>
      <c r="F46" s="19">
        <v>2020</v>
      </c>
      <c r="G46" s="20">
        <f t="shared" si="0"/>
        <v>100</v>
      </c>
      <c r="H46" s="19">
        <v>2020</v>
      </c>
      <c r="I46" s="16">
        <f t="shared" si="1"/>
        <v>100</v>
      </c>
      <c r="J46" s="24">
        <f t="shared" si="2"/>
        <v>0</v>
      </c>
    </row>
    <row r="47" spans="1:10">
      <c r="A47" s="29" t="s">
        <v>73</v>
      </c>
      <c r="B47" s="16">
        <v>1986</v>
      </c>
      <c r="C47" s="17">
        <f>0.567+0.173</f>
        <v>0.74</v>
      </c>
      <c r="D47" s="23" t="s">
        <v>74</v>
      </c>
      <c r="E47" s="16" t="s">
        <v>62</v>
      </c>
      <c r="F47" s="19">
        <v>2040</v>
      </c>
      <c r="G47" s="20">
        <f t="shared" si="0"/>
        <v>54</v>
      </c>
      <c r="H47" s="19">
        <v>2040</v>
      </c>
      <c r="I47" s="16">
        <f t="shared" si="1"/>
        <v>54</v>
      </c>
      <c r="J47" s="24">
        <f t="shared" si="2"/>
        <v>0</v>
      </c>
    </row>
    <row r="48" spans="1:10">
      <c r="A48" s="30" t="s">
        <v>75</v>
      </c>
      <c r="B48" s="16">
        <v>1913</v>
      </c>
      <c r="C48" s="17">
        <f>0.2+0.35+0.56</f>
        <v>1.1100000000000001</v>
      </c>
      <c r="D48" s="23" t="s">
        <v>76</v>
      </c>
      <c r="E48" s="16" t="s">
        <v>53</v>
      </c>
      <c r="F48" s="19">
        <v>2010</v>
      </c>
      <c r="G48" s="20">
        <f t="shared" si="0"/>
        <v>97</v>
      </c>
      <c r="H48" s="19">
        <v>2016</v>
      </c>
      <c r="I48" s="16">
        <f t="shared" si="1"/>
        <v>103</v>
      </c>
      <c r="J48" s="24">
        <f t="shared" si="2"/>
        <v>6</v>
      </c>
    </row>
    <row r="49" spans="1:10" ht="16.5" thickBot="1">
      <c r="A49" s="31" t="s">
        <v>77</v>
      </c>
      <c r="B49" s="32">
        <v>1957</v>
      </c>
      <c r="C49" s="33">
        <v>2.8130000000000002</v>
      </c>
      <c r="D49" s="34" t="s">
        <v>78</v>
      </c>
      <c r="E49" s="32" t="s">
        <v>53</v>
      </c>
      <c r="F49" s="35">
        <v>2025</v>
      </c>
      <c r="G49" s="36">
        <f t="shared" si="0"/>
        <v>68</v>
      </c>
      <c r="H49" s="35">
        <v>2025</v>
      </c>
      <c r="I49" s="32">
        <f t="shared" si="1"/>
        <v>68</v>
      </c>
      <c r="J49" s="37">
        <f t="shared" si="2"/>
        <v>0</v>
      </c>
    </row>
    <row r="50" spans="1:10" ht="16.5" thickTop="1">
      <c r="A50" s="8" t="s">
        <v>79</v>
      </c>
      <c r="C50" s="38">
        <f>SUM(C3:C49)</f>
        <v>1068.0020000000002</v>
      </c>
      <c r="D50" s="7"/>
    </row>
    <row r="51" spans="1:10">
      <c r="A51" s="8" t="s">
        <v>80</v>
      </c>
      <c r="B51" s="4" t="s">
        <v>81</v>
      </c>
      <c r="C51" s="5"/>
    </row>
    <row r="52" spans="1:10">
      <c r="C52" s="5"/>
    </row>
    <row r="53" spans="1:10">
      <c r="C53" s="6"/>
    </row>
  </sheetData>
  <mergeCells count="1">
    <mergeCell ref="A1:J1"/>
  </mergeCell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FED9E1-A73A-488D-8C22-4F361F4EC435}"/>
</file>

<file path=customXml/itemProps2.xml><?xml version="1.0" encoding="utf-8"?>
<ds:datastoreItem xmlns:ds="http://schemas.openxmlformats.org/officeDocument/2006/customXml" ds:itemID="{83A61B2C-0977-410C-9FCA-9EEEB9F2A221}"/>
</file>

<file path=customXml/itemProps3.xml><?xml version="1.0" encoding="utf-8"?>
<ds:datastoreItem xmlns:ds="http://schemas.openxmlformats.org/officeDocument/2006/customXml" ds:itemID="{093DEC42-EB28-4852-A3C9-8ECED689759D}"/>
</file>

<file path=customXml/itemProps4.xml><?xml version="1.0" encoding="utf-8"?>
<ds:datastoreItem xmlns:ds="http://schemas.openxmlformats.org/officeDocument/2006/customXml" ds:itemID="{17B84B54-CA1E-4E78-BFC7-7C6DC3C8E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Steam, Gas &amp; Wind</vt:lpstr>
      <vt:lpstr>Hydro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Lay, Henry E</dc:creator>
  <cp:lastModifiedBy>p08642</cp:lastModifiedBy>
  <cp:lastPrinted>2012-11-26T19:55:00Z</cp:lastPrinted>
  <dcterms:created xsi:type="dcterms:W3CDTF">2012-08-23T01:38:43Z</dcterms:created>
  <dcterms:modified xsi:type="dcterms:W3CDTF">2013-01-08T21:57:39Z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