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1340" windowHeight="4755"/>
  </bookViews>
  <sheets>
    <sheet name="Capitalization" sheetId="21" r:id="rId1"/>
    <sheet name="Interest Expense" sheetId="20" r:id="rId2"/>
    <sheet name="S&amp;P Plan Adj" sheetId="2" state="hidden" r:id="rId3"/>
  </sheets>
  <definedNames>
    <definedName name="_xlnm.Print_Area" localSheetId="0">Capitalization!$A$1:$E$17</definedName>
    <definedName name="_xlnm.Print_Area" localSheetId="1">'Interest Expense'!$A$1:$J$19</definedName>
    <definedName name="_xlnm.Print_Area" localSheetId="2">'S&amp;P Plan Adj'!$A$1:$O$32</definedName>
  </definedNames>
  <calcPr calcId="145621"/>
</workbook>
</file>

<file path=xl/calcChain.xml><?xml version="1.0" encoding="utf-8"?>
<calcChain xmlns="http://schemas.openxmlformats.org/spreadsheetml/2006/main">
  <c r="C17" i="20"/>
  <c r="C16"/>
  <c r="C15"/>
  <c r="C14"/>
  <c r="C13"/>
  <c r="C10"/>
  <c r="C18" s="1"/>
  <c r="H18"/>
  <c r="G18"/>
  <c r="F18"/>
  <c r="E18"/>
  <c r="D18"/>
  <c r="D11" i="21"/>
  <c r="C7"/>
  <c r="D13" i="2" l="1"/>
  <c r="O25"/>
  <c r="N25"/>
  <c r="M25"/>
  <c r="L25"/>
  <c r="K25"/>
  <c r="J25"/>
  <c r="I25"/>
  <c r="H25"/>
  <c r="G25"/>
  <c r="D26" l="1"/>
  <c r="D25"/>
  <c r="D24"/>
  <c r="D23"/>
  <c r="D21"/>
  <c r="E21" s="1"/>
  <c r="F21" s="1"/>
  <c r="G21" s="1"/>
  <c r="H21" s="1"/>
  <c r="I21" s="1"/>
  <c r="J21" s="1"/>
  <c r="K21" s="1"/>
  <c r="L21" s="1"/>
  <c r="M21" s="1"/>
  <c r="N21" s="1"/>
  <c r="O21" s="1"/>
  <c r="D20"/>
  <c r="E20" s="1"/>
  <c r="F20" s="1"/>
  <c r="G20" s="1"/>
  <c r="H20" s="1"/>
  <c r="I20" s="1"/>
  <c r="J20" s="1"/>
  <c r="K20" s="1"/>
  <c r="L20" s="1"/>
  <c r="M20" s="1"/>
  <c r="N20" s="1"/>
  <c r="O20" s="1"/>
  <c r="D19"/>
  <c r="E19" s="1"/>
  <c r="F19" s="1"/>
  <c r="G19" s="1"/>
  <c r="H19" s="1"/>
  <c r="I19" s="1"/>
  <c r="J19" s="1"/>
  <c r="K19" s="1"/>
  <c r="L19" s="1"/>
  <c r="M19" s="1"/>
  <c r="N19" s="1"/>
  <c r="O19" s="1"/>
  <c r="D18"/>
  <c r="E18" s="1"/>
  <c r="F18" s="1"/>
  <c r="G18" s="1"/>
  <c r="H18" s="1"/>
  <c r="I18" s="1"/>
  <c r="J18" s="1"/>
  <c r="K18" s="1"/>
  <c r="L18" s="1"/>
  <c r="M18" s="1"/>
  <c r="N18" s="1"/>
  <c r="O18" s="1"/>
  <c r="D16"/>
  <c r="D15"/>
  <c r="D14"/>
  <c r="D11"/>
  <c r="D10"/>
  <c r="D8"/>
  <c r="E8" s="1"/>
  <c r="D9"/>
  <c r="D29" l="1"/>
  <c r="E9"/>
  <c r="D30"/>
  <c r="E10"/>
  <c r="E28"/>
  <c r="F8"/>
  <c r="D31"/>
  <c r="E11"/>
  <c r="D28"/>
  <c r="F11" l="1"/>
  <c r="E31"/>
  <c r="G8"/>
  <c r="F28"/>
  <c r="E30"/>
  <c r="F10"/>
  <c r="F9"/>
  <c r="E29"/>
  <c r="G9" l="1"/>
  <c r="F29"/>
  <c r="H8"/>
  <c r="G28"/>
  <c r="G11"/>
  <c r="F31"/>
  <c r="G10"/>
  <c r="F30"/>
  <c r="H10" l="1"/>
  <c r="G30"/>
  <c r="H11"/>
  <c r="G31"/>
  <c r="I8"/>
  <c r="H28"/>
  <c r="H9"/>
  <c r="G29"/>
  <c r="H29" l="1"/>
  <c r="I9"/>
  <c r="J8"/>
  <c r="I28"/>
  <c r="I11"/>
  <c r="H31"/>
  <c r="I10"/>
  <c r="H30"/>
  <c r="J10" l="1"/>
  <c r="I30"/>
  <c r="J11"/>
  <c r="I31"/>
  <c r="K8"/>
  <c r="J28"/>
  <c r="J9"/>
  <c r="I29"/>
  <c r="J29" l="1"/>
  <c r="K9"/>
  <c r="L8"/>
  <c r="K28"/>
  <c r="K11"/>
  <c r="J31"/>
  <c r="K10"/>
  <c r="J30"/>
  <c r="L10" l="1"/>
  <c r="K30"/>
  <c r="L11"/>
  <c r="K31"/>
  <c r="M8"/>
  <c r="L28"/>
  <c r="L9"/>
  <c r="K29"/>
  <c r="M9" l="1"/>
  <c r="L29"/>
  <c r="N8"/>
  <c r="M28"/>
  <c r="M11"/>
  <c r="L31"/>
  <c r="M10"/>
  <c r="L30"/>
  <c r="N10" l="1"/>
  <c r="M30"/>
  <c r="N11"/>
  <c r="M31"/>
  <c r="O8"/>
  <c r="O28" s="1"/>
  <c r="N28"/>
  <c r="M29"/>
  <c r="N9"/>
  <c r="O11" l="1"/>
  <c r="O31" s="1"/>
  <c r="N31"/>
  <c r="O10"/>
  <c r="O30" s="1"/>
  <c r="N30"/>
  <c r="N29"/>
  <c r="O9"/>
  <c r="O29" s="1"/>
</calcChain>
</file>

<file path=xl/sharedStrings.xml><?xml version="1.0" encoding="utf-8"?>
<sst xmlns="http://schemas.openxmlformats.org/spreadsheetml/2006/main" count="121" uniqueCount="38">
  <si>
    <t>Debt</t>
  </si>
  <si>
    <t>Equity</t>
  </si>
  <si>
    <t>EBITDA</t>
  </si>
  <si>
    <t>Interest</t>
  </si>
  <si>
    <t>Expense</t>
  </si>
  <si>
    <t>AROs</t>
  </si>
  <si>
    <t>PacifiCorp</t>
  </si>
  <si>
    <t>50% of Hybrids (Pfd Stk)</t>
  </si>
  <si>
    <t>Accrued Interest</t>
  </si>
  <si>
    <t>S&amp;P Adjustments</t>
  </si>
  <si>
    <t>FFO</t>
  </si>
  <si>
    <t>Actual</t>
  </si>
  <si>
    <t>PPA</t>
  </si>
  <si>
    <t>ARO</t>
  </si>
  <si>
    <t>PRBO</t>
  </si>
  <si>
    <t>OL</t>
  </si>
  <si>
    <t>Total</t>
  </si>
  <si>
    <t>S&amp;P</t>
  </si>
  <si>
    <t>2012 Fall Plan</t>
  </si>
  <si>
    <t>Credit Metrics</t>
  </si>
  <si>
    <t>Debt Imputation Adjustments</t>
  </si>
  <si>
    <t>$000s</t>
  </si>
  <si>
    <t>Plan</t>
  </si>
  <si>
    <t>Pre-Adjusted (10-Q)</t>
  </si>
  <si>
    <t>PPAs</t>
  </si>
  <si>
    <t>OLs</t>
  </si>
  <si>
    <t>P&amp;PR</t>
  </si>
  <si>
    <t>Total Adjusted</t>
  </si>
  <si>
    <t>June 2012</t>
  </si>
  <si>
    <t>S&amp;P Capitalization Adjustments</t>
  </si>
  <si>
    <t>$m</t>
  </si>
  <si>
    <t>Pre-Adjusted (10-K/10-Q)</t>
  </si>
  <si>
    <t>S&amp;P Interest Expense Adjustments</t>
  </si>
  <si>
    <t>12 months ended June 2012</t>
  </si>
  <si>
    <t>Q2</t>
  </si>
  <si>
    <t>Q1</t>
  </si>
  <si>
    <t>Annual</t>
  </si>
  <si>
    <t>12-mo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</si>
</sst>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/>
    <xf numFmtId="164" fontId="0" fillId="0" borderId="0" xfId="1" applyNumberFormat="1" applyFont="1"/>
    <xf numFmtId="0" fontId="0" fillId="0" borderId="0" xfId="0" applyBorder="1"/>
    <xf numFmtId="0" fontId="4" fillId="0" borderId="0" xfId="0" applyFont="1" applyBorder="1"/>
    <xf numFmtId="43" fontId="0" fillId="0" borderId="0" xfId="1" applyFont="1" applyBorder="1"/>
    <xf numFmtId="0" fontId="0" fillId="0" borderId="0" xfId="0" applyFill="1" applyBorder="1"/>
    <xf numFmtId="43" fontId="0" fillId="0" borderId="0" xfId="1" applyFont="1" applyBorder="1" applyAlignment="1">
      <alignment horizontal="center"/>
    </xf>
    <xf numFmtId="0" fontId="0" fillId="0" borderId="1" xfId="0" applyBorder="1" applyAlignment="1">
      <alignment horizontal="center"/>
    </xf>
    <xf numFmtId="44" fontId="0" fillId="0" borderId="0" xfId="2" applyFont="1" applyBorder="1"/>
    <xf numFmtId="0" fontId="2" fillId="0" borderId="0" xfId="0" applyFont="1"/>
    <xf numFmtId="43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1" applyNumberFormat="1" applyFont="1"/>
    <xf numFmtId="0" fontId="0" fillId="0" borderId="1" xfId="0" applyBorder="1"/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165" fontId="0" fillId="2" borderId="0" xfId="1" applyNumberFormat="1" applyFont="1" applyFill="1" applyAlignment="1">
      <alignment horizontal="center"/>
    </xf>
    <xf numFmtId="165" fontId="0" fillId="2" borderId="0" xfId="0" applyNumberFormat="1" applyFill="1" applyAlignment="1">
      <alignment horizontal="center"/>
    </xf>
    <xf numFmtId="43" fontId="0" fillId="2" borderId="0" xfId="0" applyNumberFormat="1" applyFill="1" applyAlignment="1">
      <alignment horizontal="center"/>
    </xf>
    <xf numFmtId="17" fontId="2" fillId="0" borderId="0" xfId="0" quotePrefix="1" applyNumberFormat="1" applyFont="1"/>
    <xf numFmtId="43" fontId="0" fillId="0" borderId="0" xfId="1" applyFont="1" applyFill="1" applyBorder="1" applyAlignment="1">
      <alignment horizontal="center"/>
    </xf>
    <xf numFmtId="43" fontId="5" fillId="0" borderId="0" xfId="1" applyFont="1" applyFill="1" applyBorder="1"/>
    <xf numFmtId="0" fontId="0" fillId="0" borderId="0" xfId="0" applyFont="1" applyBorder="1"/>
    <xf numFmtId="17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44" fontId="0" fillId="0" borderId="0" xfId="2" applyNumberFormat="1" applyFont="1" applyFill="1" applyBorder="1"/>
    <xf numFmtId="44" fontId="5" fillId="0" borderId="0" xfId="2" applyNumberFormat="1" applyFont="1" applyBorder="1" applyAlignment="1">
      <alignment horizontal="center"/>
    </xf>
    <xf numFmtId="44" fontId="6" fillId="0" borderId="2" xfId="2" applyNumberFormat="1" applyFont="1" applyBorder="1"/>
    <xf numFmtId="17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44" fontId="6" fillId="3" borderId="1" xfId="2" applyNumberFormat="1" applyFont="1" applyFill="1" applyBorder="1" applyAlignment="1">
      <alignment horizontal="center"/>
    </xf>
    <xf numFmtId="43" fontId="0" fillId="3" borderId="0" xfId="1" applyFont="1" applyFill="1" applyBorder="1" applyAlignment="1">
      <alignment horizontal="center"/>
    </xf>
    <xf numFmtId="43" fontId="6" fillId="3" borderId="0" xfId="1" applyFont="1" applyFill="1" applyBorder="1"/>
    <xf numFmtId="43" fontId="6" fillId="3" borderId="0" xfId="1" applyFont="1" applyFill="1"/>
    <xf numFmtId="44" fontId="6" fillId="3" borderId="2" xfId="2" applyNumberFormat="1" applyFont="1" applyFill="1" applyBorder="1"/>
    <xf numFmtId="44" fontId="6" fillId="3" borderId="0" xfId="2" applyNumberFormat="1" applyFont="1" applyFill="1" applyBorder="1" applyAlignment="1">
      <alignment horizontal="center"/>
    </xf>
    <xf numFmtId="44" fontId="1" fillId="0" borderId="1" xfId="2" applyNumberFormat="1" applyFont="1" applyBorder="1" applyAlignment="1">
      <alignment horizontal="center"/>
    </xf>
    <xf numFmtId="43" fontId="1" fillId="0" borderId="0" xfId="1" applyFont="1" applyBorder="1" applyAlignment="1">
      <alignment horizontal="center"/>
    </xf>
    <xf numFmtId="43" fontId="1" fillId="0" borderId="0" xfId="1" applyFont="1" applyBorder="1"/>
    <xf numFmtId="43" fontId="1" fillId="0" borderId="0" xfId="1" applyFont="1"/>
    <xf numFmtId="44" fontId="1" fillId="0" borderId="2" xfId="2" applyNumberFormat="1" applyFont="1" applyBorder="1"/>
    <xf numFmtId="44" fontId="1" fillId="0" borderId="2" xfId="2" applyFont="1" applyBorder="1"/>
    <xf numFmtId="43" fontId="1" fillId="0" borderId="2" xfId="1" applyFont="1" applyFill="1" applyBorder="1"/>
    <xf numFmtId="43" fontId="1" fillId="0" borderId="0" xfId="1" applyFont="1" applyFill="1" applyBorder="1"/>
    <xf numFmtId="43" fontId="1" fillId="0" borderId="0" xfId="1" applyFont="1" applyFill="1"/>
  </cellXfs>
  <cellStyles count="4">
    <cellStyle name="Comma" xfId="1" builtinId="3"/>
    <cellStyle name="Currency" xfId="2" builtinId="4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7"/>
  <sheetViews>
    <sheetView tabSelected="1" workbookViewId="0">
      <selection activeCell="C16" sqref="C16:D16"/>
    </sheetView>
  </sheetViews>
  <sheetFormatPr defaultRowHeight="15"/>
  <cols>
    <col min="1" max="1" width="5.42578125" customWidth="1"/>
    <col min="2" max="2" width="29.85546875" bestFit="1" customWidth="1"/>
    <col min="3" max="4" width="10.5703125" bestFit="1" customWidth="1"/>
    <col min="5" max="5" width="2.85546875" customWidth="1"/>
  </cols>
  <sheetData>
    <row r="1" spans="1:4">
      <c r="A1" s="11" t="s">
        <v>6</v>
      </c>
    </row>
    <row r="2" spans="1:4">
      <c r="A2" s="11" t="s">
        <v>29</v>
      </c>
    </row>
    <row r="3" spans="1:4">
      <c r="A3" s="21" t="s">
        <v>28</v>
      </c>
    </row>
    <row r="4" spans="1:4">
      <c r="A4" t="s">
        <v>30</v>
      </c>
      <c r="C4" s="4"/>
      <c r="D4" s="4"/>
    </row>
    <row r="5" spans="1:4">
      <c r="C5" s="4"/>
      <c r="D5" s="4"/>
    </row>
    <row r="6" spans="1:4">
      <c r="C6" s="9" t="s">
        <v>0</v>
      </c>
      <c r="D6" s="9" t="s">
        <v>1</v>
      </c>
    </row>
    <row r="7" spans="1:4" s="3" customFormat="1">
      <c r="B7" s="24" t="s">
        <v>23</v>
      </c>
      <c r="C7" s="40">
        <f>66+6806</f>
        <v>6872</v>
      </c>
      <c r="D7" s="40">
        <v>7542</v>
      </c>
    </row>
    <row r="8" spans="1:4" s="3" customFormat="1">
      <c r="B8" s="24"/>
      <c r="C8" s="28"/>
      <c r="D8" s="28"/>
    </row>
    <row r="9" spans="1:4" s="3" customFormat="1">
      <c r="B9" s="5" t="s">
        <v>9</v>
      </c>
      <c r="C9" s="8"/>
      <c r="D9" s="8"/>
    </row>
    <row r="10" spans="1:4" s="3" customFormat="1">
      <c r="B10" s="7" t="s">
        <v>8</v>
      </c>
      <c r="C10" s="41">
        <v>115</v>
      </c>
      <c r="D10" s="8"/>
    </row>
    <row r="11" spans="1:4">
      <c r="B11" s="7" t="s">
        <v>7</v>
      </c>
      <c r="C11" s="42">
        <v>20.5</v>
      </c>
      <c r="D11" s="6">
        <f>-C11</f>
        <v>-20.5</v>
      </c>
    </row>
    <row r="12" spans="1:4" s="3" customFormat="1">
      <c r="B12" s="7" t="s">
        <v>25</v>
      </c>
      <c r="C12" s="41">
        <v>46.642210381684116</v>
      </c>
      <c r="D12" s="8"/>
    </row>
    <row r="13" spans="1:4">
      <c r="B13" t="s">
        <v>5</v>
      </c>
      <c r="C13" s="43">
        <v>79.95</v>
      </c>
      <c r="D13" s="2"/>
    </row>
    <row r="14" spans="1:4">
      <c r="B14" t="s">
        <v>24</v>
      </c>
      <c r="C14" s="43">
        <v>229.11099999999999</v>
      </c>
      <c r="D14" s="2"/>
    </row>
    <row r="15" spans="1:4">
      <c r="B15" s="4" t="s">
        <v>26</v>
      </c>
      <c r="C15" s="42">
        <v>358.15</v>
      </c>
      <c r="D15" s="6"/>
    </row>
    <row r="16" spans="1:4">
      <c r="B16" s="7" t="s">
        <v>27</v>
      </c>
      <c r="C16" s="44">
        <v>7721.3532103816842</v>
      </c>
      <c r="D16" s="45">
        <v>7521.5</v>
      </c>
    </row>
    <row r="17" spans="3:4">
      <c r="C17" s="10"/>
      <c r="D17" s="10"/>
    </row>
  </sheetData>
  <pageMargins left="0.7" right="0.7" top="0.75" bottom="0.75" header="0.3" footer="0.3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9"/>
  <sheetViews>
    <sheetView tabSelected="1" workbookViewId="0">
      <selection activeCell="C16" sqref="C16:D16"/>
    </sheetView>
  </sheetViews>
  <sheetFormatPr defaultRowHeight="15"/>
  <cols>
    <col min="1" max="1" width="5.42578125" customWidth="1"/>
    <col min="2" max="2" width="29.85546875" bestFit="1" customWidth="1"/>
    <col min="3" max="8" width="9" bestFit="1" customWidth="1"/>
    <col min="9" max="9" width="8" customWidth="1"/>
    <col min="10" max="10" width="2.85546875" customWidth="1"/>
  </cols>
  <sheetData>
    <row r="1" spans="1:9">
      <c r="A1" s="11" t="s">
        <v>6</v>
      </c>
    </row>
    <row r="2" spans="1:9">
      <c r="A2" s="11" t="s">
        <v>32</v>
      </c>
    </row>
    <row r="3" spans="1:9">
      <c r="A3" s="21" t="s">
        <v>33</v>
      </c>
    </row>
    <row r="4" spans="1:9">
      <c r="A4" t="s">
        <v>30</v>
      </c>
      <c r="D4" s="4"/>
      <c r="E4" s="4"/>
      <c r="F4" s="4"/>
      <c r="G4" s="4"/>
      <c r="H4" s="4"/>
      <c r="I4" s="4"/>
    </row>
    <row r="5" spans="1:9">
      <c r="D5" s="4"/>
      <c r="E5" s="4"/>
      <c r="F5" s="4"/>
      <c r="G5" s="4"/>
      <c r="H5" s="4"/>
      <c r="I5" s="4"/>
    </row>
    <row r="6" spans="1:9">
      <c r="C6" s="30">
        <v>41061</v>
      </c>
      <c r="D6" s="25">
        <v>41061</v>
      </c>
      <c r="E6" s="25">
        <v>40969</v>
      </c>
      <c r="F6" s="25">
        <v>40878</v>
      </c>
      <c r="G6" s="25">
        <v>40695</v>
      </c>
      <c r="H6" s="25">
        <v>40603</v>
      </c>
      <c r="I6" s="4"/>
    </row>
    <row r="7" spans="1:9">
      <c r="C7" s="31" t="s">
        <v>37</v>
      </c>
      <c r="D7" s="26" t="s">
        <v>34</v>
      </c>
      <c r="E7" s="26" t="s">
        <v>35</v>
      </c>
      <c r="F7" s="26" t="s">
        <v>36</v>
      </c>
      <c r="G7" s="26" t="s">
        <v>34</v>
      </c>
      <c r="H7" s="26" t="s">
        <v>35</v>
      </c>
      <c r="I7" s="4"/>
    </row>
    <row r="8" spans="1:9">
      <c r="C8" s="32" t="s">
        <v>3</v>
      </c>
      <c r="D8" s="1" t="s">
        <v>3</v>
      </c>
      <c r="E8" s="1" t="s">
        <v>3</v>
      </c>
      <c r="F8" s="1" t="s">
        <v>3</v>
      </c>
      <c r="G8" s="1" t="s">
        <v>3</v>
      </c>
      <c r="H8" s="1" t="s">
        <v>3</v>
      </c>
      <c r="I8" s="1"/>
    </row>
    <row r="9" spans="1:9">
      <c r="C9" s="33" t="s">
        <v>4</v>
      </c>
      <c r="D9" s="9" t="s">
        <v>4</v>
      </c>
      <c r="E9" s="9" t="s">
        <v>4</v>
      </c>
      <c r="F9" s="9" t="s">
        <v>4</v>
      </c>
      <c r="G9" s="9" t="s">
        <v>4</v>
      </c>
      <c r="H9" s="9" t="s">
        <v>4</v>
      </c>
      <c r="I9" s="26"/>
    </row>
    <row r="10" spans="1:9" s="3" customFormat="1">
      <c r="B10" s="4" t="s">
        <v>31</v>
      </c>
      <c r="C10" s="34">
        <f>D10+E10+F10-G10-H10</f>
        <v>387</v>
      </c>
      <c r="D10" s="40">
        <v>95</v>
      </c>
      <c r="E10" s="40">
        <v>95</v>
      </c>
      <c r="F10" s="46">
        <v>392</v>
      </c>
      <c r="G10" s="40">
        <v>99</v>
      </c>
      <c r="H10" s="40">
        <v>96</v>
      </c>
      <c r="I10" s="27"/>
    </row>
    <row r="11" spans="1:9" s="3" customFormat="1">
      <c r="B11" s="4"/>
      <c r="C11" s="39"/>
      <c r="D11" s="28"/>
      <c r="E11" s="28"/>
      <c r="F11" s="23"/>
      <c r="G11" s="28"/>
      <c r="H11" s="28"/>
      <c r="I11" s="27"/>
    </row>
    <row r="12" spans="1:9" s="3" customFormat="1">
      <c r="B12" s="5" t="s">
        <v>9</v>
      </c>
      <c r="C12" s="35"/>
      <c r="D12" s="22"/>
      <c r="E12" s="22"/>
      <c r="F12" s="6"/>
      <c r="G12" s="6"/>
      <c r="H12" s="6"/>
      <c r="I12" s="6"/>
    </row>
    <row r="13" spans="1:9">
      <c r="B13" s="7" t="s">
        <v>7</v>
      </c>
      <c r="C13" s="36">
        <f t="shared" ref="C13:C17" si="0">D13+E13+F13-G13-H13</f>
        <v>0.5</v>
      </c>
      <c r="D13" s="47">
        <v>0.25</v>
      </c>
      <c r="E13" s="47">
        <v>0.25</v>
      </c>
      <c r="F13" s="47">
        <v>1</v>
      </c>
      <c r="G13" s="47">
        <v>0.5</v>
      </c>
      <c r="H13" s="47">
        <v>0.5</v>
      </c>
      <c r="I13" s="6"/>
    </row>
    <row r="14" spans="1:9" s="3" customFormat="1">
      <c r="B14" s="7" t="s">
        <v>25</v>
      </c>
      <c r="C14" s="37">
        <f t="shared" si="0"/>
        <v>2.6309532655228427</v>
      </c>
      <c r="D14" s="48">
        <v>0.62703560740922026</v>
      </c>
      <c r="E14" s="48">
        <v>0.62703560740922026</v>
      </c>
      <c r="F14" s="48">
        <v>2.5081424296368802</v>
      </c>
      <c r="G14" s="48">
        <v>0.565630189466239</v>
      </c>
      <c r="H14" s="48">
        <v>0.565630189466239</v>
      </c>
      <c r="I14" s="2"/>
    </row>
    <row r="15" spans="1:9">
      <c r="B15" t="s">
        <v>5</v>
      </c>
      <c r="C15" s="37">
        <f t="shared" si="0"/>
        <v>6.5</v>
      </c>
      <c r="D15" s="48">
        <v>1.5</v>
      </c>
      <c r="E15" s="48">
        <v>1.5</v>
      </c>
      <c r="F15" s="48">
        <v>6</v>
      </c>
      <c r="G15" s="48">
        <v>1.25</v>
      </c>
      <c r="H15" s="48">
        <v>1.25</v>
      </c>
      <c r="I15" s="2"/>
    </row>
    <row r="16" spans="1:9">
      <c r="B16" t="s">
        <v>24</v>
      </c>
      <c r="C16" s="37">
        <f t="shared" si="0"/>
        <v>9.5066021038356858</v>
      </c>
      <c r="D16" s="48">
        <v>3.3679317000000002</v>
      </c>
      <c r="E16" s="48">
        <v>3.3679317000000002</v>
      </c>
      <c r="F16" s="48">
        <v>13.471726800000001</v>
      </c>
      <c r="G16" s="48">
        <v>5.350494048082159</v>
      </c>
      <c r="H16" s="48">
        <v>5.350494048082159</v>
      </c>
      <c r="I16" s="2"/>
    </row>
    <row r="17" spans="2:9">
      <c r="B17" s="4" t="s">
        <v>26</v>
      </c>
      <c r="C17" s="36">
        <f t="shared" si="0"/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6"/>
    </row>
    <row r="18" spans="2:9">
      <c r="B18" s="7" t="s">
        <v>27</v>
      </c>
      <c r="C18" s="38">
        <f t="shared" ref="C18:H18" si="1">SUM(C10:C17)</f>
        <v>406.13755536935855</v>
      </c>
      <c r="D18" s="29">
        <f t="shared" si="1"/>
        <v>100.74496730740923</v>
      </c>
      <c r="E18" s="29">
        <f t="shared" si="1"/>
        <v>100.74496730740923</v>
      </c>
      <c r="F18" s="29">
        <f t="shared" si="1"/>
        <v>414.9798692296369</v>
      </c>
      <c r="G18" s="29">
        <f t="shared" si="1"/>
        <v>106.66612423754839</v>
      </c>
      <c r="H18" s="29">
        <f t="shared" si="1"/>
        <v>103.66612423754839</v>
      </c>
      <c r="I18" s="10"/>
    </row>
    <row r="19" spans="2:9">
      <c r="D19" s="10"/>
      <c r="E19" s="10"/>
      <c r="F19" s="10"/>
      <c r="G19" s="10"/>
      <c r="H19" s="10"/>
      <c r="I19" s="10"/>
    </row>
  </sheetData>
  <pageMargins left="0.7" right="0.7" top="0.75" bottom="0.75" header="0.3" footer="0.3"/>
  <pageSetup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1"/>
  <sheetViews>
    <sheetView workbookViewId="0">
      <pane xSplit="3" ySplit="7" topLeftCell="D17" activePane="bottomRight" state="frozen"/>
      <selection pane="topRight" activeCell="D1" sqref="D1"/>
      <selection pane="bottomLeft" activeCell="A4" sqref="A4"/>
      <selection pane="bottomRight" activeCell="F24" sqref="F24"/>
    </sheetView>
  </sheetViews>
  <sheetFormatPr defaultRowHeight="15"/>
  <cols>
    <col min="2" max="2" width="5.85546875" bestFit="1" customWidth="1"/>
    <col min="3" max="3" width="8" bestFit="1" customWidth="1"/>
    <col min="4" max="4" width="9" style="1" bestFit="1" customWidth="1"/>
    <col min="5" max="5" width="9" bestFit="1" customWidth="1"/>
  </cols>
  <sheetData>
    <row r="1" spans="1:23">
      <c r="A1" t="s">
        <v>18</v>
      </c>
    </row>
    <row r="2" spans="1:23">
      <c r="A2" t="s">
        <v>19</v>
      </c>
    </row>
    <row r="3" spans="1:23">
      <c r="A3" t="s">
        <v>20</v>
      </c>
    </row>
    <row r="4" spans="1:23">
      <c r="A4" t="s">
        <v>21</v>
      </c>
    </row>
    <row r="6" spans="1:23">
      <c r="D6" s="16" t="s">
        <v>11</v>
      </c>
      <c r="E6" s="1" t="s">
        <v>22</v>
      </c>
      <c r="F6" s="1" t="s">
        <v>22</v>
      </c>
      <c r="G6" s="1" t="s">
        <v>22</v>
      </c>
      <c r="H6" s="1" t="s">
        <v>22</v>
      </c>
      <c r="I6" s="1" t="s">
        <v>22</v>
      </c>
      <c r="J6" s="1" t="s">
        <v>22</v>
      </c>
      <c r="K6" s="1" t="s">
        <v>22</v>
      </c>
      <c r="L6" s="1" t="s">
        <v>22</v>
      </c>
      <c r="M6" s="1" t="s">
        <v>22</v>
      </c>
      <c r="N6" s="1" t="s">
        <v>22</v>
      </c>
      <c r="O6" s="1" t="s">
        <v>22</v>
      </c>
    </row>
    <row r="7" spans="1:23">
      <c r="A7" s="15"/>
      <c r="B7" s="15"/>
      <c r="C7" s="15"/>
      <c r="D7" s="17">
        <v>2011</v>
      </c>
      <c r="E7" s="9">
        <v>2012</v>
      </c>
      <c r="F7" s="9">
        <v>2013</v>
      </c>
      <c r="G7" s="9">
        <v>2014</v>
      </c>
      <c r="H7" s="9">
        <v>2015</v>
      </c>
      <c r="I7" s="9">
        <v>2016</v>
      </c>
      <c r="J7" s="9">
        <v>2017</v>
      </c>
      <c r="K7" s="9">
        <v>2018</v>
      </c>
      <c r="L7" s="9">
        <v>2019</v>
      </c>
      <c r="M7" s="9">
        <v>2020</v>
      </c>
      <c r="N7" s="9">
        <v>2021</v>
      </c>
      <c r="O7" s="9">
        <v>2022</v>
      </c>
    </row>
    <row r="8" spans="1:23">
      <c r="A8" s="1" t="s">
        <v>17</v>
      </c>
      <c r="B8" t="s">
        <v>15</v>
      </c>
      <c r="C8" t="s">
        <v>2</v>
      </c>
      <c r="D8" s="18" t="e">
        <f>#REF!*1000</f>
        <v>#REF!</v>
      </c>
      <c r="E8" s="14" t="e">
        <f>D8</f>
        <v>#REF!</v>
      </c>
      <c r="F8" s="14" t="e">
        <f t="shared" ref="F8:O8" si="0">E8</f>
        <v>#REF!</v>
      </c>
      <c r="G8" s="14" t="e">
        <f t="shared" si="0"/>
        <v>#REF!</v>
      </c>
      <c r="H8" s="14" t="e">
        <f t="shared" si="0"/>
        <v>#REF!</v>
      </c>
      <c r="I8" s="14" t="e">
        <f t="shared" si="0"/>
        <v>#REF!</v>
      </c>
      <c r="J8" s="14" t="e">
        <f t="shared" si="0"/>
        <v>#REF!</v>
      </c>
      <c r="K8" s="14" t="e">
        <f t="shared" si="0"/>
        <v>#REF!</v>
      </c>
      <c r="L8" s="14" t="e">
        <f t="shared" si="0"/>
        <v>#REF!</v>
      </c>
      <c r="M8" s="14" t="e">
        <f t="shared" si="0"/>
        <v>#REF!</v>
      </c>
      <c r="N8" s="14" t="e">
        <f t="shared" si="0"/>
        <v>#REF!</v>
      </c>
      <c r="O8" s="14" t="e">
        <f t="shared" si="0"/>
        <v>#REF!</v>
      </c>
      <c r="P8" s="14"/>
      <c r="Q8" s="14"/>
      <c r="R8" s="14"/>
      <c r="S8" s="14"/>
      <c r="T8" s="14"/>
      <c r="U8" s="14"/>
      <c r="V8" s="14"/>
      <c r="W8" s="14"/>
    </row>
    <row r="9" spans="1:23">
      <c r="A9" s="1" t="s">
        <v>17</v>
      </c>
      <c r="B9" t="s">
        <v>15</v>
      </c>
      <c r="C9" t="s">
        <v>0</v>
      </c>
      <c r="D9" s="18" t="e">
        <f>#REF!*1000</f>
        <v>#REF!</v>
      </c>
      <c r="E9" s="14" t="e">
        <f t="shared" ref="E9:O11" si="1">D9</f>
        <v>#REF!</v>
      </c>
      <c r="F9" s="14" t="e">
        <f t="shared" si="1"/>
        <v>#REF!</v>
      </c>
      <c r="G9" s="14" t="e">
        <f t="shared" si="1"/>
        <v>#REF!</v>
      </c>
      <c r="H9" s="14" t="e">
        <f t="shared" si="1"/>
        <v>#REF!</v>
      </c>
      <c r="I9" s="14" t="e">
        <f t="shared" si="1"/>
        <v>#REF!</v>
      </c>
      <c r="J9" s="14" t="e">
        <f t="shared" si="1"/>
        <v>#REF!</v>
      </c>
      <c r="K9" s="14" t="e">
        <f t="shared" si="1"/>
        <v>#REF!</v>
      </c>
      <c r="L9" s="14" t="e">
        <f t="shared" si="1"/>
        <v>#REF!</v>
      </c>
      <c r="M9" s="14" t="e">
        <f t="shared" si="1"/>
        <v>#REF!</v>
      </c>
      <c r="N9" s="14" t="e">
        <f t="shared" si="1"/>
        <v>#REF!</v>
      </c>
      <c r="O9" s="14" t="e">
        <f t="shared" si="1"/>
        <v>#REF!</v>
      </c>
      <c r="P9" s="14"/>
      <c r="Q9" s="14"/>
      <c r="R9" s="14"/>
      <c r="S9" s="14"/>
      <c r="T9" s="14"/>
      <c r="U9" s="14"/>
      <c r="V9" s="14"/>
      <c r="W9" s="14"/>
    </row>
    <row r="10" spans="1:23">
      <c r="A10" s="1" t="s">
        <v>17</v>
      </c>
      <c r="B10" t="s">
        <v>15</v>
      </c>
      <c r="C10" t="s">
        <v>3</v>
      </c>
      <c r="D10" s="18" t="e">
        <f>#REF!*1000</f>
        <v>#REF!</v>
      </c>
      <c r="E10" s="14" t="e">
        <f t="shared" si="1"/>
        <v>#REF!</v>
      </c>
      <c r="F10" s="14" t="e">
        <f t="shared" si="1"/>
        <v>#REF!</v>
      </c>
      <c r="G10" s="14" t="e">
        <f t="shared" si="1"/>
        <v>#REF!</v>
      </c>
      <c r="H10" s="14" t="e">
        <f t="shared" si="1"/>
        <v>#REF!</v>
      </c>
      <c r="I10" s="14" t="e">
        <f t="shared" si="1"/>
        <v>#REF!</v>
      </c>
      <c r="J10" s="14" t="e">
        <f t="shared" si="1"/>
        <v>#REF!</v>
      </c>
      <c r="K10" s="14" t="e">
        <f t="shared" si="1"/>
        <v>#REF!</v>
      </c>
      <c r="L10" s="14" t="e">
        <f t="shared" si="1"/>
        <v>#REF!</v>
      </c>
      <c r="M10" s="14" t="e">
        <f t="shared" si="1"/>
        <v>#REF!</v>
      </c>
      <c r="N10" s="14" t="e">
        <f t="shared" si="1"/>
        <v>#REF!</v>
      </c>
      <c r="O10" s="14" t="e">
        <f t="shared" si="1"/>
        <v>#REF!</v>
      </c>
      <c r="P10" s="14"/>
      <c r="Q10" s="14"/>
      <c r="R10" s="14"/>
      <c r="S10" s="14"/>
      <c r="T10" s="14"/>
      <c r="U10" s="14"/>
      <c r="V10" s="14"/>
      <c r="W10" s="14"/>
    </row>
    <row r="11" spans="1:23">
      <c r="A11" s="1" t="s">
        <v>17</v>
      </c>
      <c r="B11" t="s">
        <v>15</v>
      </c>
      <c r="C11" t="s">
        <v>10</v>
      </c>
      <c r="D11" s="18" t="e">
        <f>#REF!*1000</f>
        <v>#REF!</v>
      </c>
      <c r="E11" s="14" t="e">
        <f t="shared" si="1"/>
        <v>#REF!</v>
      </c>
      <c r="F11" s="14" t="e">
        <f t="shared" si="1"/>
        <v>#REF!</v>
      </c>
      <c r="G11" s="14" t="e">
        <f t="shared" si="1"/>
        <v>#REF!</v>
      </c>
      <c r="H11" s="14" t="e">
        <f t="shared" si="1"/>
        <v>#REF!</v>
      </c>
      <c r="I11" s="14" t="e">
        <f t="shared" si="1"/>
        <v>#REF!</v>
      </c>
      <c r="J11" s="14" t="e">
        <f t="shared" si="1"/>
        <v>#REF!</v>
      </c>
      <c r="K11" s="14" t="e">
        <f t="shared" si="1"/>
        <v>#REF!</v>
      </c>
      <c r="L11" s="14" t="e">
        <f t="shared" si="1"/>
        <v>#REF!</v>
      </c>
      <c r="M11" s="14" t="e">
        <f t="shared" si="1"/>
        <v>#REF!</v>
      </c>
      <c r="N11" s="14" t="e">
        <f t="shared" si="1"/>
        <v>#REF!</v>
      </c>
      <c r="O11" s="14" t="e">
        <f t="shared" si="1"/>
        <v>#REF!</v>
      </c>
      <c r="P11" s="14"/>
      <c r="Q11" s="14"/>
      <c r="R11" s="14"/>
      <c r="S11" s="14"/>
      <c r="T11" s="14"/>
      <c r="U11" s="14"/>
      <c r="V11" s="14"/>
      <c r="W11" s="14"/>
    </row>
    <row r="12" spans="1:23">
      <c r="D12" s="18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>
      <c r="A13" s="1" t="s">
        <v>17</v>
      </c>
      <c r="B13" t="s">
        <v>12</v>
      </c>
      <c r="C13" t="s">
        <v>2</v>
      </c>
      <c r="D13" s="18" t="e">
        <f>(#REF!)*1000</f>
        <v>#REF!</v>
      </c>
      <c r="E13" s="14">
        <v>18827.003381493865</v>
      </c>
      <c r="F13" s="14">
        <v>20682.331105219455</v>
      </c>
      <c r="G13" s="14">
        <v>21057.587396649804</v>
      </c>
      <c r="H13" s="14">
        <v>21123.051389009252</v>
      </c>
      <c r="I13" s="14">
        <v>17358.430518899761</v>
      </c>
      <c r="J13" s="14">
        <v>13487.57808883275</v>
      </c>
      <c r="K13" s="14">
        <v>13806.722938031329</v>
      </c>
      <c r="L13" s="14">
        <v>14686.78412216176</v>
      </c>
      <c r="M13" s="14">
        <v>15556.766795521347</v>
      </c>
      <c r="N13" s="14">
        <v>14802.79719629552</v>
      </c>
      <c r="O13" s="14">
        <v>14379.15352934789</v>
      </c>
      <c r="P13" s="14"/>
      <c r="Q13" s="14"/>
      <c r="R13" s="14"/>
      <c r="S13" s="14"/>
      <c r="T13" s="14"/>
      <c r="U13" s="14"/>
      <c r="V13" s="14"/>
      <c r="W13" s="14"/>
    </row>
    <row r="14" spans="1:23">
      <c r="A14" s="1" t="s">
        <v>17</v>
      </c>
      <c r="B14" t="s">
        <v>12</v>
      </c>
      <c r="C14" t="s">
        <v>0</v>
      </c>
      <c r="D14" s="18" t="e">
        <f>#REF!*1000</f>
        <v>#REF!</v>
      </c>
      <c r="E14" s="14">
        <v>148495.21248178076</v>
      </c>
      <c r="F14" s="14">
        <v>151477.56908160905</v>
      </c>
      <c r="G14" s="14">
        <v>139091.2357758242</v>
      </c>
      <c r="H14" s="14">
        <v>125590.54872448978</v>
      </c>
      <c r="I14" s="14">
        <v>111228.90330918304</v>
      </c>
      <c r="J14" s="14">
        <v>99898.343453846639</v>
      </c>
      <c r="K14" s="14">
        <v>100666.98683136336</v>
      </c>
      <c r="L14" s="14">
        <v>101152.40135867639</v>
      </c>
      <c r="M14" s="14">
        <v>100758.35437333069</v>
      </c>
      <c r="N14" s="14">
        <v>90666.950271753347</v>
      </c>
      <c r="O14" s="14">
        <v>80758.502202832387</v>
      </c>
      <c r="P14" s="14"/>
      <c r="Q14" s="14"/>
      <c r="R14" s="14"/>
      <c r="S14" s="14"/>
      <c r="T14" s="14"/>
      <c r="U14" s="14"/>
      <c r="V14" s="14"/>
      <c r="W14" s="14"/>
    </row>
    <row r="15" spans="1:23">
      <c r="A15" s="1" t="s">
        <v>17</v>
      </c>
      <c r="B15" t="s">
        <v>12</v>
      </c>
      <c r="C15" t="s">
        <v>3</v>
      </c>
      <c r="D15" s="18" t="e">
        <f>#REF!*1000</f>
        <v>#REF!</v>
      </c>
      <c r="E15" s="14">
        <v>8728.5485896790724</v>
      </c>
      <c r="F15" s="14">
        <v>8903.8515106169816</v>
      </c>
      <c r="G15" s="14">
        <v>8175.7828389029473</v>
      </c>
      <c r="H15" s="14">
        <v>7382.212454025509</v>
      </c>
      <c r="I15" s="14">
        <v>6538.034936513779</v>
      </c>
      <c r="J15" s="14">
        <v>5872.0246282171047</v>
      </c>
      <c r="K15" s="14">
        <v>5917.2054859475384</v>
      </c>
      <c r="L15" s="14">
        <v>5945.7381518629982</v>
      </c>
      <c r="M15" s="14">
        <v>5922.5760700643777</v>
      </c>
      <c r="N15" s="14">
        <v>5329.4033369736617</v>
      </c>
      <c r="O15" s="14">
        <v>4746.9847594824878</v>
      </c>
      <c r="P15" s="14"/>
      <c r="Q15" s="14"/>
      <c r="R15" s="14"/>
      <c r="S15" s="14"/>
      <c r="T15" s="14"/>
      <c r="U15" s="14"/>
      <c r="V15" s="14"/>
      <c r="W15" s="14"/>
    </row>
    <row r="16" spans="1:23">
      <c r="A16" s="1" t="s">
        <v>17</v>
      </c>
      <c r="B16" t="s">
        <v>12</v>
      </c>
      <c r="C16" t="s">
        <v>10</v>
      </c>
      <c r="D16" s="18" t="e">
        <f>#REF!*1000</f>
        <v>#REF!</v>
      </c>
      <c r="E16" s="14">
        <v>10098.454791814791</v>
      </c>
      <c r="F16" s="14">
        <v>11778.479594602473</v>
      </c>
      <c r="G16" s="14">
        <v>12881.804557746855</v>
      </c>
      <c r="H16" s="14">
        <v>13740.838934983742</v>
      </c>
      <c r="I16" s="14">
        <v>10820.395582385981</v>
      </c>
      <c r="J16" s="14">
        <v>7615.5534606156452</v>
      </c>
      <c r="K16" s="14">
        <v>7889.5174520837918</v>
      </c>
      <c r="L16" s="14">
        <v>8741.0459702987609</v>
      </c>
      <c r="M16" s="14">
        <v>9634.1907254569705</v>
      </c>
      <c r="N16" s="14">
        <v>9473.3938593218591</v>
      </c>
      <c r="O16" s="14">
        <v>9632.1687698654023</v>
      </c>
      <c r="P16" s="14"/>
      <c r="Q16" s="14"/>
      <c r="R16" s="14"/>
      <c r="S16" s="14"/>
      <c r="T16" s="14"/>
      <c r="U16" s="14"/>
      <c r="V16" s="14"/>
      <c r="W16" s="14"/>
    </row>
    <row r="17" spans="1:23">
      <c r="D17" s="18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</row>
    <row r="18" spans="1:23">
      <c r="A18" s="1" t="s">
        <v>17</v>
      </c>
      <c r="B18" t="s">
        <v>13</v>
      </c>
      <c r="C18" t="s">
        <v>2</v>
      </c>
      <c r="D18" s="18" t="e">
        <f>#REF!*1000</f>
        <v>#REF!</v>
      </c>
      <c r="E18" s="14" t="e">
        <f>D18</f>
        <v>#REF!</v>
      </c>
      <c r="F18" s="14" t="e">
        <f t="shared" ref="F18:O18" si="2">E18</f>
        <v>#REF!</v>
      </c>
      <c r="G18" s="14" t="e">
        <f t="shared" si="2"/>
        <v>#REF!</v>
      </c>
      <c r="H18" s="14" t="e">
        <f t="shared" si="2"/>
        <v>#REF!</v>
      </c>
      <c r="I18" s="14" t="e">
        <f t="shared" si="2"/>
        <v>#REF!</v>
      </c>
      <c r="J18" s="14" t="e">
        <f t="shared" si="2"/>
        <v>#REF!</v>
      </c>
      <c r="K18" s="14" t="e">
        <f t="shared" si="2"/>
        <v>#REF!</v>
      </c>
      <c r="L18" s="14" t="e">
        <f t="shared" si="2"/>
        <v>#REF!</v>
      </c>
      <c r="M18" s="14" t="e">
        <f t="shared" si="2"/>
        <v>#REF!</v>
      </c>
      <c r="N18" s="14" t="e">
        <f t="shared" si="2"/>
        <v>#REF!</v>
      </c>
      <c r="O18" s="14" t="e">
        <f t="shared" si="2"/>
        <v>#REF!</v>
      </c>
      <c r="P18" s="14"/>
      <c r="Q18" s="14"/>
      <c r="R18" s="14"/>
      <c r="S18" s="14"/>
      <c r="T18" s="14"/>
      <c r="U18" s="14"/>
      <c r="V18" s="14"/>
      <c r="W18" s="14"/>
    </row>
    <row r="19" spans="1:23">
      <c r="A19" s="1" t="s">
        <v>17</v>
      </c>
      <c r="B19" t="s">
        <v>13</v>
      </c>
      <c r="C19" t="s">
        <v>0</v>
      </c>
      <c r="D19" s="18" t="e">
        <f>#REF!*1000</f>
        <v>#REF!</v>
      </c>
      <c r="E19" s="14" t="e">
        <f t="shared" ref="E19:O21" si="3">D19</f>
        <v>#REF!</v>
      </c>
      <c r="F19" s="14" t="e">
        <f t="shared" si="3"/>
        <v>#REF!</v>
      </c>
      <c r="G19" s="14" t="e">
        <f t="shared" si="3"/>
        <v>#REF!</v>
      </c>
      <c r="H19" s="14" t="e">
        <f t="shared" si="3"/>
        <v>#REF!</v>
      </c>
      <c r="I19" s="14" t="e">
        <f t="shared" si="3"/>
        <v>#REF!</v>
      </c>
      <c r="J19" s="14" t="e">
        <f t="shared" si="3"/>
        <v>#REF!</v>
      </c>
      <c r="K19" s="14" t="e">
        <f t="shared" si="3"/>
        <v>#REF!</v>
      </c>
      <c r="L19" s="14" t="e">
        <f t="shared" si="3"/>
        <v>#REF!</v>
      </c>
      <c r="M19" s="14" t="e">
        <f t="shared" si="3"/>
        <v>#REF!</v>
      </c>
      <c r="N19" s="14" t="e">
        <f t="shared" si="3"/>
        <v>#REF!</v>
      </c>
      <c r="O19" s="14" t="e">
        <f t="shared" si="3"/>
        <v>#REF!</v>
      </c>
      <c r="P19" s="14"/>
      <c r="Q19" s="14"/>
      <c r="R19" s="14"/>
      <c r="S19" s="14"/>
      <c r="T19" s="14"/>
      <c r="U19" s="14"/>
      <c r="V19" s="14"/>
      <c r="W19" s="14"/>
    </row>
    <row r="20" spans="1:23">
      <c r="A20" s="1" t="s">
        <v>17</v>
      </c>
      <c r="B20" t="s">
        <v>13</v>
      </c>
      <c r="C20" t="s">
        <v>3</v>
      </c>
      <c r="D20" s="18" t="e">
        <f>#REF!*1000</f>
        <v>#REF!</v>
      </c>
      <c r="E20" s="14" t="e">
        <f t="shared" si="3"/>
        <v>#REF!</v>
      </c>
      <c r="F20" s="14" t="e">
        <f t="shared" si="3"/>
        <v>#REF!</v>
      </c>
      <c r="G20" s="14" t="e">
        <f t="shared" si="3"/>
        <v>#REF!</v>
      </c>
      <c r="H20" s="14" t="e">
        <f t="shared" si="3"/>
        <v>#REF!</v>
      </c>
      <c r="I20" s="14" t="e">
        <f t="shared" si="3"/>
        <v>#REF!</v>
      </c>
      <c r="J20" s="14" t="e">
        <f t="shared" si="3"/>
        <v>#REF!</v>
      </c>
      <c r="K20" s="14" t="e">
        <f t="shared" si="3"/>
        <v>#REF!</v>
      </c>
      <c r="L20" s="14" t="e">
        <f t="shared" si="3"/>
        <v>#REF!</v>
      </c>
      <c r="M20" s="14" t="e">
        <f t="shared" si="3"/>
        <v>#REF!</v>
      </c>
      <c r="N20" s="14" t="e">
        <f t="shared" si="3"/>
        <v>#REF!</v>
      </c>
      <c r="O20" s="14" t="e">
        <f t="shared" si="3"/>
        <v>#REF!</v>
      </c>
      <c r="P20" s="14"/>
      <c r="Q20" s="14"/>
      <c r="R20" s="14"/>
      <c r="S20" s="14"/>
      <c r="T20" s="14"/>
      <c r="U20" s="14"/>
      <c r="V20" s="14"/>
      <c r="W20" s="14"/>
    </row>
    <row r="21" spans="1:23">
      <c r="A21" s="1" t="s">
        <v>17</v>
      </c>
      <c r="B21" t="s">
        <v>13</v>
      </c>
      <c r="C21" t="s">
        <v>10</v>
      </c>
      <c r="D21" s="18" t="e">
        <f>#REF!*1000</f>
        <v>#REF!</v>
      </c>
      <c r="E21" s="14" t="e">
        <f t="shared" si="3"/>
        <v>#REF!</v>
      </c>
      <c r="F21" s="14" t="e">
        <f t="shared" si="3"/>
        <v>#REF!</v>
      </c>
      <c r="G21" s="14" t="e">
        <f t="shared" si="3"/>
        <v>#REF!</v>
      </c>
      <c r="H21" s="14" t="e">
        <f t="shared" si="3"/>
        <v>#REF!</v>
      </c>
      <c r="I21" s="14" t="e">
        <f t="shared" si="3"/>
        <v>#REF!</v>
      </c>
      <c r="J21" s="14" t="e">
        <f t="shared" si="3"/>
        <v>#REF!</v>
      </c>
      <c r="K21" s="14" t="e">
        <f t="shared" si="3"/>
        <v>#REF!</v>
      </c>
      <c r="L21" s="14" t="e">
        <f t="shared" si="3"/>
        <v>#REF!</v>
      </c>
      <c r="M21" s="14" t="e">
        <f t="shared" si="3"/>
        <v>#REF!</v>
      </c>
      <c r="N21" s="14" t="e">
        <f t="shared" si="3"/>
        <v>#REF!</v>
      </c>
      <c r="O21" s="14" t="e">
        <f t="shared" si="3"/>
        <v>#REF!</v>
      </c>
      <c r="P21" s="14"/>
      <c r="Q21" s="14"/>
      <c r="R21" s="14"/>
      <c r="S21" s="14"/>
      <c r="T21" s="14"/>
      <c r="U21" s="14"/>
      <c r="V21" s="14"/>
      <c r="W21" s="14"/>
    </row>
    <row r="22" spans="1:23">
      <c r="D22" s="18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</row>
    <row r="23" spans="1:23">
      <c r="A23" s="1" t="s">
        <v>17</v>
      </c>
      <c r="B23" t="s">
        <v>14</v>
      </c>
      <c r="C23" t="s">
        <v>2</v>
      </c>
      <c r="D23" s="18" t="e">
        <f>#REF!*1000</f>
        <v>#REF!</v>
      </c>
      <c r="E23" s="14">
        <v>22200</v>
      </c>
      <c r="F23" s="14">
        <v>42400</v>
      </c>
      <c r="G23" s="14">
        <v>27400</v>
      </c>
      <c r="H23" s="14">
        <v>15900</v>
      </c>
      <c r="I23" s="14">
        <v>22800</v>
      </c>
      <c r="J23" s="14">
        <v>21500</v>
      </c>
      <c r="K23" s="14">
        <v>19200</v>
      </c>
      <c r="L23" s="14">
        <v>22100</v>
      </c>
      <c r="M23" s="14">
        <v>17700</v>
      </c>
      <c r="N23" s="14">
        <v>13600</v>
      </c>
      <c r="O23" s="14">
        <v>9900</v>
      </c>
      <c r="P23" s="14"/>
      <c r="Q23" s="14"/>
      <c r="R23" s="14"/>
      <c r="S23" s="14"/>
      <c r="T23" s="14"/>
      <c r="U23" s="14"/>
      <c r="V23" s="14"/>
      <c r="W23" s="14"/>
    </row>
    <row r="24" spans="1:23">
      <c r="A24" s="1" t="s">
        <v>17</v>
      </c>
      <c r="B24" t="s">
        <v>14</v>
      </c>
      <c r="C24" t="s">
        <v>0</v>
      </c>
      <c r="D24" s="19" t="e">
        <f>#REF!*1000</f>
        <v>#REF!</v>
      </c>
      <c r="E24" s="14">
        <v>427100</v>
      </c>
      <c r="F24" s="14">
        <v>363200</v>
      </c>
      <c r="G24" s="14">
        <v>275100</v>
      </c>
      <c r="H24" s="14">
        <v>233400</v>
      </c>
      <c r="I24" s="14">
        <v>218000</v>
      </c>
      <c r="J24" s="14">
        <v>207000</v>
      </c>
      <c r="K24" s="14">
        <v>194700</v>
      </c>
      <c r="L24" s="14">
        <v>179500</v>
      </c>
      <c r="M24" s="14">
        <v>164600</v>
      </c>
      <c r="N24" s="14">
        <v>148300</v>
      </c>
      <c r="O24" s="14">
        <v>132900</v>
      </c>
    </row>
    <row r="25" spans="1:23">
      <c r="A25" s="1" t="s">
        <v>17</v>
      </c>
      <c r="B25" t="s">
        <v>14</v>
      </c>
      <c r="C25" t="s">
        <v>3</v>
      </c>
      <c r="D25" s="20" t="e">
        <f>#REF!</f>
        <v>#REF!</v>
      </c>
      <c r="E25" s="12">
        <v>0</v>
      </c>
      <c r="F25" s="12">
        <v>0</v>
      </c>
      <c r="G25" s="12" t="e">
        <f>#REF!</f>
        <v>#REF!</v>
      </c>
      <c r="H25" s="12" t="e">
        <f>#REF!</f>
        <v>#REF!</v>
      </c>
      <c r="I25" s="12" t="e">
        <f>#REF!</f>
        <v>#REF!</v>
      </c>
      <c r="J25" s="12" t="e">
        <f>#REF!</f>
        <v>#REF!</v>
      </c>
      <c r="K25" s="12" t="e">
        <f>#REF!</f>
        <v>#REF!</v>
      </c>
      <c r="L25" s="12" t="e">
        <f>#REF!</f>
        <v>#REF!</v>
      </c>
      <c r="M25" s="12" t="e">
        <f>#REF!</f>
        <v>#REF!</v>
      </c>
      <c r="N25" s="12" t="e">
        <f>#REF!</f>
        <v>#REF!</v>
      </c>
      <c r="O25" s="12" t="e">
        <f>#REF!</f>
        <v>#REF!</v>
      </c>
    </row>
    <row r="26" spans="1:23">
      <c r="A26" s="1" t="s">
        <v>17</v>
      </c>
      <c r="B26" t="s">
        <v>14</v>
      </c>
      <c r="C26" t="s">
        <v>10</v>
      </c>
      <c r="D26" s="18" t="e">
        <f>#REF!*1000</f>
        <v>#REF!</v>
      </c>
      <c r="E26" s="14">
        <v>38600</v>
      </c>
      <c r="F26" s="14">
        <v>58200</v>
      </c>
      <c r="G26" s="14">
        <v>65800</v>
      </c>
      <c r="H26" s="14">
        <v>42000</v>
      </c>
      <c r="I26" s="14">
        <v>14800</v>
      </c>
      <c r="J26" s="14">
        <v>12000</v>
      </c>
      <c r="K26" s="14">
        <v>12000</v>
      </c>
      <c r="L26" s="14">
        <v>15900</v>
      </c>
      <c r="M26" s="14">
        <v>15900</v>
      </c>
      <c r="N26" s="14">
        <v>15700</v>
      </c>
      <c r="O26" s="14">
        <v>15900</v>
      </c>
    </row>
    <row r="27" spans="1:23">
      <c r="D27" s="16"/>
    </row>
    <row r="28" spans="1:23">
      <c r="A28" s="1" t="s">
        <v>17</v>
      </c>
      <c r="B28" t="s">
        <v>16</v>
      </c>
      <c r="C28" t="s">
        <v>2</v>
      </c>
      <c r="D28" s="19" t="e">
        <f>D8+D13+D18+D23</f>
        <v>#REF!</v>
      </c>
      <c r="E28" s="13" t="e">
        <f t="shared" ref="E28:O28" si="4">E8+E13+E18+E23</f>
        <v>#REF!</v>
      </c>
      <c r="F28" s="13" t="e">
        <f t="shared" si="4"/>
        <v>#REF!</v>
      </c>
      <c r="G28" s="13" t="e">
        <f t="shared" si="4"/>
        <v>#REF!</v>
      </c>
      <c r="H28" s="13" t="e">
        <f t="shared" si="4"/>
        <v>#REF!</v>
      </c>
      <c r="I28" s="13" t="e">
        <f t="shared" si="4"/>
        <v>#REF!</v>
      </c>
      <c r="J28" s="13" t="e">
        <f t="shared" si="4"/>
        <v>#REF!</v>
      </c>
      <c r="K28" s="13" t="e">
        <f t="shared" si="4"/>
        <v>#REF!</v>
      </c>
      <c r="L28" s="13" t="e">
        <f t="shared" si="4"/>
        <v>#REF!</v>
      </c>
      <c r="M28" s="13" t="e">
        <f t="shared" si="4"/>
        <v>#REF!</v>
      </c>
      <c r="N28" s="13" t="e">
        <f t="shared" si="4"/>
        <v>#REF!</v>
      </c>
      <c r="O28" s="13" t="e">
        <f t="shared" si="4"/>
        <v>#REF!</v>
      </c>
    </row>
    <row r="29" spans="1:23">
      <c r="A29" s="1" t="s">
        <v>17</v>
      </c>
      <c r="B29" t="s">
        <v>16</v>
      </c>
      <c r="C29" t="s">
        <v>0</v>
      </c>
      <c r="D29" s="19" t="e">
        <f t="shared" ref="D29:O31" si="5">D9+D14+D19+D24</f>
        <v>#REF!</v>
      </c>
      <c r="E29" s="13" t="e">
        <f t="shared" si="5"/>
        <v>#REF!</v>
      </c>
      <c r="F29" s="13" t="e">
        <f t="shared" si="5"/>
        <v>#REF!</v>
      </c>
      <c r="G29" s="13" t="e">
        <f t="shared" si="5"/>
        <v>#REF!</v>
      </c>
      <c r="H29" s="13" t="e">
        <f t="shared" si="5"/>
        <v>#REF!</v>
      </c>
      <c r="I29" s="13" t="e">
        <f t="shared" si="5"/>
        <v>#REF!</v>
      </c>
      <c r="J29" s="13" t="e">
        <f t="shared" si="5"/>
        <v>#REF!</v>
      </c>
      <c r="K29" s="13" t="e">
        <f t="shared" si="5"/>
        <v>#REF!</v>
      </c>
      <c r="L29" s="13" t="e">
        <f t="shared" si="5"/>
        <v>#REF!</v>
      </c>
      <c r="M29" s="13" t="e">
        <f t="shared" si="5"/>
        <v>#REF!</v>
      </c>
      <c r="N29" s="13" t="e">
        <f t="shared" si="5"/>
        <v>#REF!</v>
      </c>
      <c r="O29" s="13" t="e">
        <f t="shared" si="5"/>
        <v>#REF!</v>
      </c>
    </row>
    <row r="30" spans="1:23">
      <c r="A30" s="1" t="s">
        <v>17</v>
      </c>
      <c r="B30" t="s">
        <v>16</v>
      </c>
      <c r="C30" t="s">
        <v>3</v>
      </c>
      <c r="D30" s="19" t="e">
        <f t="shared" si="5"/>
        <v>#REF!</v>
      </c>
      <c r="E30" s="13" t="e">
        <f t="shared" si="5"/>
        <v>#REF!</v>
      </c>
      <c r="F30" s="13" t="e">
        <f t="shared" si="5"/>
        <v>#REF!</v>
      </c>
      <c r="G30" s="13" t="e">
        <f t="shared" si="5"/>
        <v>#REF!</v>
      </c>
      <c r="H30" s="13" t="e">
        <f t="shared" si="5"/>
        <v>#REF!</v>
      </c>
      <c r="I30" s="13" t="e">
        <f t="shared" si="5"/>
        <v>#REF!</v>
      </c>
      <c r="J30" s="13" t="e">
        <f t="shared" si="5"/>
        <v>#REF!</v>
      </c>
      <c r="K30" s="13" t="e">
        <f t="shared" si="5"/>
        <v>#REF!</v>
      </c>
      <c r="L30" s="13" t="e">
        <f t="shared" si="5"/>
        <v>#REF!</v>
      </c>
      <c r="M30" s="13" t="e">
        <f t="shared" si="5"/>
        <v>#REF!</v>
      </c>
      <c r="N30" s="13" t="e">
        <f t="shared" si="5"/>
        <v>#REF!</v>
      </c>
      <c r="O30" s="13" t="e">
        <f t="shared" si="5"/>
        <v>#REF!</v>
      </c>
    </row>
    <row r="31" spans="1:23">
      <c r="A31" s="1" t="s">
        <v>17</v>
      </c>
      <c r="B31" t="s">
        <v>16</v>
      </c>
      <c r="C31" t="s">
        <v>10</v>
      </c>
      <c r="D31" s="19" t="e">
        <f t="shared" si="5"/>
        <v>#REF!</v>
      </c>
      <c r="E31" s="13" t="e">
        <f t="shared" si="5"/>
        <v>#REF!</v>
      </c>
      <c r="F31" s="13" t="e">
        <f t="shared" si="5"/>
        <v>#REF!</v>
      </c>
      <c r="G31" s="13" t="e">
        <f t="shared" si="5"/>
        <v>#REF!</v>
      </c>
      <c r="H31" s="13" t="e">
        <f t="shared" si="5"/>
        <v>#REF!</v>
      </c>
      <c r="I31" s="13" t="e">
        <f t="shared" si="5"/>
        <v>#REF!</v>
      </c>
      <c r="J31" s="13" t="e">
        <f t="shared" si="5"/>
        <v>#REF!</v>
      </c>
      <c r="K31" s="13" t="e">
        <f t="shared" si="5"/>
        <v>#REF!</v>
      </c>
      <c r="L31" s="13" t="e">
        <f t="shared" si="5"/>
        <v>#REF!</v>
      </c>
      <c r="M31" s="13" t="e">
        <f t="shared" si="5"/>
        <v>#REF!</v>
      </c>
      <c r="N31" s="13" t="e">
        <f t="shared" si="5"/>
        <v>#REF!</v>
      </c>
      <c r="O31" s="13" t="e">
        <f t="shared" si="5"/>
        <v>#REF!</v>
      </c>
    </row>
  </sheetData>
  <pageMargins left="0.7" right="0.7" top="0.75" bottom="0.75" header="0.3" footer="0.3"/>
  <pageSetup scale="9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2013-01-11T08:00:00+00:00</OpenedDate>
    <Date1 xmlns="dc463f71-b30c-4ab2-9473-d307f9d35888">2013-01-11T08:00:00+00:00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130043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76616498D7811449987485091DF42B7" ma:contentTypeVersion="135" ma:contentTypeDescription="" ma:contentTypeScope="" ma:versionID="ea582effef2760cff9dab7cbb939c49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4841D0-931F-4DF8-BDC6-18478931FEA3}"/>
</file>

<file path=customXml/itemProps2.xml><?xml version="1.0" encoding="utf-8"?>
<ds:datastoreItem xmlns:ds="http://schemas.openxmlformats.org/officeDocument/2006/customXml" ds:itemID="{B67F4A9C-4C47-4E73-BD9D-077E9FB67C6A}"/>
</file>

<file path=customXml/itemProps3.xml><?xml version="1.0" encoding="utf-8"?>
<ds:datastoreItem xmlns:ds="http://schemas.openxmlformats.org/officeDocument/2006/customXml" ds:itemID="{3E6A837A-219C-4492-80BE-C5F58585F88D}"/>
</file>

<file path=customXml/itemProps4.xml><?xml version="1.0" encoding="utf-8"?>
<ds:datastoreItem xmlns:ds="http://schemas.openxmlformats.org/officeDocument/2006/customXml" ds:itemID="{BD4C6E44-F5EF-4464-A0B5-96E3334A0F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Capitalization</vt:lpstr>
      <vt:lpstr>Interest Expense</vt:lpstr>
      <vt:lpstr>S&amp;P Plan Adj</vt:lpstr>
      <vt:lpstr>Capitalization!Print_Area</vt:lpstr>
      <vt:lpstr>'Interest Expense'!Print_Area</vt:lpstr>
      <vt:lpstr>'S&amp;P Plan Adj'!Print_Area</vt:lpstr>
    </vt:vector>
  </TitlesOfParts>
  <Company>PacifiCorp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p75967</dc:creator>
  <cp:lastModifiedBy>p29576</cp:lastModifiedBy>
  <cp:lastPrinted>2012-10-30T23:59:10Z</cp:lastPrinted>
  <dcterms:created xsi:type="dcterms:W3CDTF">2012-08-27T17:16:34Z</dcterms:created>
  <dcterms:modified xsi:type="dcterms:W3CDTF">2013-01-09T02:00:56Z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0x0101006E56B4D1795A2E4DB2F0B01679ED314A00A76616498D7811449987485091DF42B7</vt:lpwstr>
  </property>
  <property fmtid="{D5CDD505-2E9C-101B-9397-08002B2CF9AE}" pid="3" name="_docset_NoMedatataSyncRequired">
    <vt:lpwstr>False</vt:lpwstr>
  </property>
</Properties>
</file>