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5" yWindow="-15" windowWidth="12120" windowHeight="4140" tabRatio="692"/>
  </bookViews>
  <sheets>
    <sheet name="levelized costs" sheetId="12" r:id="rId1"/>
    <sheet name="WA electric exhibit" sheetId="10" r:id="rId2"/>
    <sheet name="WA gas exhibit" sheetId="11" r:id="rId3"/>
  </sheets>
  <externalReferences>
    <externalReference r:id="rId4"/>
    <externalReference r:id="rId5"/>
  </externalReferences>
  <definedNames>
    <definedName name="_xlnm.Print_Area" localSheetId="0">'levelized costs'!$A$1:$F$43</definedName>
    <definedName name="_xlnm.Print_Area" localSheetId="1">'WA electric exhibit'!$A$1:$D$57</definedName>
    <definedName name="_xlnm.Print_Area" localSheetId="2">'WA gas exhibit'!$A$1:$D$58</definedName>
  </definedNames>
  <calcPr calcId="125725"/>
</workbook>
</file>

<file path=xl/calcChain.xml><?xml version="1.0" encoding="utf-8"?>
<calcChain xmlns="http://schemas.openxmlformats.org/spreadsheetml/2006/main">
  <c r="C36" i="11"/>
  <c r="B36"/>
  <c r="C35"/>
  <c r="B35"/>
  <c r="C34"/>
  <c r="B34"/>
  <c r="C27"/>
  <c r="B27"/>
  <c r="C14"/>
  <c r="B14"/>
  <c r="C13"/>
  <c r="B13"/>
  <c r="C10"/>
  <c r="B10"/>
  <c r="C9"/>
  <c r="B9"/>
  <c r="C8"/>
  <c r="B8"/>
  <c r="C36" i="10"/>
  <c r="B36"/>
  <c r="C35"/>
  <c r="B35"/>
  <c r="C34"/>
  <c r="B34"/>
  <c r="C26"/>
  <c r="B26"/>
  <c r="C13"/>
  <c r="B13"/>
  <c r="C12"/>
  <c r="B12"/>
  <c r="C9"/>
  <c r="B9"/>
  <c r="C8"/>
  <c r="B8"/>
  <c r="C7"/>
  <c r="B7"/>
  <c r="C15" i="12" l="1"/>
  <c r="C53" i="11" l="1"/>
  <c r="B53"/>
  <c r="C52"/>
  <c r="D53" l="1"/>
  <c r="B52"/>
  <c r="D52" s="1"/>
  <c r="C51"/>
  <c r="C54" s="1"/>
  <c r="B51"/>
  <c r="B54" s="1"/>
  <c r="C48"/>
  <c r="B48"/>
  <c r="C40"/>
  <c r="B40"/>
  <c r="C39"/>
  <c r="C41" s="1"/>
  <c r="B39"/>
  <c r="C37"/>
  <c r="D36"/>
  <c r="D40" l="1"/>
  <c r="D39"/>
  <c r="B41"/>
  <c r="D48"/>
  <c r="D49" s="1"/>
  <c r="B37"/>
  <c r="D37" s="1"/>
  <c r="D51"/>
  <c r="D54" s="1"/>
  <c r="B49"/>
  <c r="D34"/>
  <c r="D27"/>
  <c r="C26"/>
  <c r="C28" s="1"/>
  <c r="B26"/>
  <c r="C23"/>
  <c r="B23"/>
  <c r="C22"/>
  <c r="C24" s="1"/>
  <c r="B22"/>
  <c r="B24" s="1"/>
  <c r="C15"/>
  <c r="B15"/>
  <c r="D14"/>
  <c r="D13"/>
  <c r="C11"/>
  <c r="C18" s="1"/>
  <c r="B11"/>
  <c r="D10"/>
  <c r="D9"/>
  <c r="D8"/>
  <c r="A4"/>
  <c r="C52" i="10"/>
  <c r="B52"/>
  <c r="C51"/>
  <c r="B51"/>
  <c r="C50"/>
  <c r="B50"/>
  <c r="C47"/>
  <c r="C48" s="1"/>
  <c r="B47"/>
  <c r="B44" i="11" l="1"/>
  <c r="D15"/>
  <c r="F25" i="12" s="1"/>
  <c r="D26" i="11"/>
  <c r="B18"/>
  <c r="B43"/>
  <c r="D41" s="1"/>
  <c r="D44" s="1"/>
  <c r="D50" i="10"/>
  <c r="D52"/>
  <c r="D47"/>
  <c r="D48" s="1"/>
  <c r="C31" i="11"/>
  <c r="C30"/>
  <c r="B28"/>
  <c r="D28" s="1"/>
  <c r="F31" i="12" s="1"/>
  <c r="D23" i="11"/>
  <c r="B57"/>
  <c r="B56"/>
  <c r="D11"/>
  <c r="B17"/>
  <c r="C49"/>
  <c r="C57" s="1"/>
  <c r="D56"/>
  <c r="D22"/>
  <c r="D24"/>
  <c r="C53" i="10"/>
  <c r="C56" s="1"/>
  <c r="B53"/>
  <c r="D51"/>
  <c r="B48"/>
  <c r="C40"/>
  <c r="B40"/>
  <c r="C39"/>
  <c r="B39"/>
  <c r="B30" i="11" l="1"/>
  <c r="D43"/>
  <c r="C43" s="1"/>
  <c r="B31"/>
  <c r="C56"/>
  <c r="D40" i="10"/>
  <c r="B55"/>
  <c r="D53" s="1"/>
  <c r="D56" s="1"/>
  <c r="D17" i="11"/>
  <c r="C17" s="1"/>
  <c r="D18"/>
  <c r="D30"/>
  <c r="D31"/>
  <c r="D39" i="10"/>
  <c r="B41"/>
  <c r="B56"/>
  <c r="C37"/>
  <c r="B37"/>
  <c r="D35"/>
  <c r="D34"/>
  <c r="D26"/>
  <c r="C25"/>
  <c r="C27" s="1"/>
  <c r="B25"/>
  <c r="C22"/>
  <c r="B22"/>
  <c r="C21"/>
  <c r="B21"/>
  <c r="C14"/>
  <c r="B14"/>
  <c r="D13"/>
  <c r="D12"/>
  <c r="C10"/>
  <c r="B10"/>
  <c r="D9"/>
  <c r="D8"/>
  <c r="D7"/>
  <c r="D55" l="1"/>
  <c r="C55" s="1"/>
  <c r="D25"/>
  <c r="D36"/>
  <c r="D37"/>
  <c r="C17"/>
  <c r="D14"/>
  <c r="C25" i="12" s="1"/>
  <c r="C16" i="10"/>
  <c r="B23"/>
  <c r="B44"/>
  <c r="B43"/>
  <c r="B17"/>
  <c r="B27"/>
  <c r="D27" s="1"/>
  <c r="C31" i="12" s="1"/>
  <c r="D22" i="10"/>
  <c r="D10"/>
  <c r="B16"/>
  <c r="D21"/>
  <c r="C33" i="12"/>
  <c r="F32"/>
  <c r="C32"/>
  <c r="F27"/>
  <c r="D15"/>
  <c r="D14"/>
  <c r="C14"/>
  <c r="C28" s="1"/>
  <c r="F10"/>
  <c r="E10"/>
  <c r="D10"/>
  <c r="C10"/>
  <c r="D57" i="11"/>
  <c r="C41" i="10" l="1"/>
  <c r="B30"/>
  <c r="B29"/>
  <c r="D17"/>
  <c r="D16"/>
  <c r="C23"/>
  <c r="F28" i="12"/>
  <c r="F34" s="1"/>
  <c r="D16"/>
  <c r="F33"/>
  <c r="C34"/>
  <c r="C35" s="1"/>
  <c r="C29"/>
  <c r="C16"/>
  <c r="F35" l="1"/>
  <c r="C29" i="10"/>
  <c r="D23"/>
  <c r="C30"/>
  <c r="C43"/>
  <c r="D41"/>
  <c r="F29" i="12"/>
  <c r="D29" i="10" l="1"/>
  <c r="D30"/>
  <c r="D43"/>
  <c r="D44"/>
</calcChain>
</file>

<file path=xl/sharedStrings.xml><?xml version="1.0" encoding="utf-8"?>
<sst xmlns="http://schemas.openxmlformats.org/spreadsheetml/2006/main" count="150" uniqueCount="70">
  <si>
    <t>Total</t>
  </si>
  <si>
    <t>Discount rate</t>
  </si>
  <si>
    <t>Therm savings</t>
  </si>
  <si>
    <t>Limited income portfolio</t>
  </si>
  <si>
    <t>Regular income portfolio</t>
  </si>
  <si>
    <t>Avista Utilities</t>
  </si>
  <si>
    <t>TOTAL RESOURCE COST TEST</t>
  </si>
  <si>
    <t>Electric program electric avoided cost</t>
  </si>
  <si>
    <t>Electric program non-energy benefits</t>
  </si>
  <si>
    <t>TOTAL TRC BENEFITS</t>
  </si>
  <si>
    <t>Electric program non-incentive utility cost</t>
  </si>
  <si>
    <t>Electric program customer cost</t>
  </si>
  <si>
    <t>TOTAL TRC COSTS</t>
  </si>
  <si>
    <t>NET TRC BENEFITS</t>
  </si>
  <si>
    <t>TRC BENEFIT / COST RATIO</t>
  </si>
  <si>
    <t>PARTICIPANT TEST</t>
  </si>
  <si>
    <t>Non-energy benefits</t>
  </si>
  <si>
    <t>TOTAL PARTICIPANT BENEFITS</t>
  </si>
  <si>
    <t>Customer project cost</t>
  </si>
  <si>
    <t>TOTAL PARTICIPANT COSTS</t>
  </si>
  <si>
    <t>NET PARTICIPANT BENEFITS</t>
  </si>
  <si>
    <t>PARTICIPANT BENEFIT / COST RATIO</t>
  </si>
  <si>
    <t>NON-PARTICIPANT TEST</t>
  </si>
  <si>
    <t>TOTAL NON-PARTICIPANT BENEFITS</t>
  </si>
  <si>
    <t>TOTAL NON-PARTICIPANT COSTS</t>
  </si>
  <si>
    <t>NET NON-PARTICIPANT BENEFITS</t>
  </si>
  <si>
    <t>NON-PARTICIPANT BENEFIT / COST RATIO</t>
  </si>
  <si>
    <t>Overall portfolio</t>
  </si>
  <si>
    <t>Electric program lost electric revenue PV</t>
  </si>
  <si>
    <t>Gas program electric avoided cost</t>
  </si>
  <si>
    <t>Gas program gas avoided cost</t>
  </si>
  <si>
    <t>Gas program non-energy benefits</t>
  </si>
  <si>
    <t>Gas program non-incentive utility cost</t>
  </si>
  <si>
    <t>Gas program customer cost</t>
  </si>
  <si>
    <t>Gas program lost gas revenue PV</t>
  </si>
  <si>
    <t>Electric DSM programs</t>
  </si>
  <si>
    <t>Gas DSM programs</t>
  </si>
  <si>
    <t>Total portfolio</t>
  </si>
  <si>
    <r>
      <t>Note</t>
    </r>
    <r>
      <rPr>
        <sz val="10"/>
        <rFont val="Arial"/>
        <family val="2"/>
      </rPr>
      <t>: Electric savings derived from gas DSM programs include the impact of electric to natural gas conversions as well as interactive savings resulting from natural gas DSM projects.  Therm savings derived from electric DSM projects recognize interactive impacts of electric DSM measures.</t>
    </r>
  </si>
  <si>
    <t>DSM Program Portfolio Levelized Cost Calculations</t>
  </si>
  <si>
    <t>Electric DSM Program Portfolio</t>
  </si>
  <si>
    <t>Natural Gas DSM Program Portfolio</t>
  </si>
  <si>
    <t>Total Resource Cost (TRC)</t>
  </si>
  <si>
    <t>Weighted average measure life</t>
  </si>
  <si>
    <t>Therms energy savings</t>
  </si>
  <si>
    <t>TRC levelized cost</t>
  </si>
  <si>
    <t>Gas program gas bill reduction</t>
  </si>
  <si>
    <t>Gas program electric bill reduction</t>
  </si>
  <si>
    <t>Electric program electric bill reduction</t>
  </si>
  <si>
    <t>Electric program gas bill reduction</t>
  </si>
  <si>
    <t>N/A</t>
  </si>
  <si>
    <t>n/a</t>
  </si>
  <si>
    <t>January 1, 2010 through December 31, 2011</t>
  </si>
  <si>
    <t>Summary of Washington Electric Demand-Side Management Cost-Effectiveness</t>
  </si>
  <si>
    <t>Summary of Washington Demand-Side Management Energy Savings and Levelized Costs</t>
  </si>
  <si>
    <t>Summary of Washington Natural Gas Demand-Side Management Cost-Effectiveness</t>
  </si>
  <si>
    <t>PROGRAM ADMINISTRATOR COST TEST</t>
  </si>
  <si>
    <t>Electric program natural gas avoided cost</t>
  </si>
  <si>
    <t>Electric program incentive cost</t>
  </si>
  <si>
    <t>Gas program natural gas avoided cost</t>
  </si>
  <si>
    <t>Gas program incentive cost</t>
  </si>
  <si>
    <t>MWh savings</t>
  </si>
  <si>
    <t>MWh energy savings</t>
  </si>
  <si>
    <t>PACT levelized cost</t>
  </si>
  <si>
    <t>TOTAL PAC COSTS</t>
  </si>
  <si>
    <t>TOTAL PAC BENEFITS</t>
  </si>
  <si>
    <t>NET PAC BENEFITS</t>
  </si>
  <si>
    <t>PAC BENEFIT / COST RATIO</t>
  </si>
  <si>
    <r>
      <t>Program Administrator Cost (PAC)</t>
    </r>
    <r>
      <rPr>
        <vertAlign val="superscript"/>
        <sz val="10"/>
        <rFont val="Arial"/>
        <family val="2"/>
      </rPr>
      <t>1</t>
    </r>
  </si>
  <si>
    <t>1) Program Administrator costs, used for cost-effectiveness reporting, are those associated with projects from the DSM project tracking databases that completed during the 2010-2011 timeframe (net of NEEA expenditures).  These differ from the cash basis expenditures from the financial accounting system that occurred during the 2010-2011 timeframe and described on page 2 of Ms. Hermanson's testimony and page 9 of Mr. Folsom's testimony.</t>
  </si>
</sst>
</file>

<file path=xl/styles.xml><?xml version="1.0" encoding="utf-8"?>
<styleSheet xmlns="http://schemas.openxmlformats.org/spreadsheetml/2006/main">
  <numFmts count="5">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0_);_(&quot;$&quot;* \(#,##0.000\);_(&quot;$&quot;* &quot;-&quot;??_);_(@_)"/>
  </numFmts>
  <fonts count="11">
    <font>
      <sz val="10"/>
      <name val="Arial"/>
    </font>
    <font>
      <sz val="10"/>
      <name val="Arial"/>
      <family val="2"/>
    </font>
    <font>
      <b/>
      <sz val="10"/>
      <name val="Arial"/>
      <family val="2"/>
    </font>
    <font>
      <sz val="8"/>
      <name val="Arial"/>
      <family val="2"/>
    </font>
    <font>
      <b/>
      <u/>
      <sz val="10"/>
      <name val="Arial"/>
      <family val="2"/>
    </font>
    <font>
      <b/>
      <sz val="12"/>
      <name val="Arial"/>
      <family val="2"/>
    </font>
    <font>
      <u/>
      <sz val="10"/>
      <name val="Arial"/>
      <family val="2"/>
    </font>
    <font>
      <b/>
      <sz val="8"/>
      <name val="Arial"/>
      <family val="2"/>
    </font>
    <font>
      <b/>
      <sz val="11"/>
      <name val="Arial"/>
      <family val="2"/>
    </font>
    <font>
      <sz val="11"/>
      <name val="Arial"/>
      <family val="2"/>
    </font>
    <font>
      <vertAlign val="superscript"/>
      <sz val="10"/>
      <name val="Arial"/>
      <family val="2"/>
    </font>
  </fonts>
  <fills count="2">
    <fill>
      <patternFill patternType="none"/>
    </fill>
    <fill>
      <patternFill patternType="gray125"/>
    </fill>
  </fills>
  <borders count="20">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double">
        <color indexed="64"/>
      </bottom>
      <diagonal/>
    </border>
    <border>
      <left style="medium">
        <color indexed="64"/>
      </left>
      <right/>
      <top/>
      <bottom style="double">
        <color indexed="64"/>
      </bottom>
      <diagonal/>
    </border>
    <border>
      <left/>
      <right/>
      <top/>
      <bottom style="double">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style="thick">
        <color indexed="64"/>
      </top>
      <bottom/>
      <diagonal/>
    </border>
    <border>
      <left style="double">
        <color indexed="64"/>
      </left>
      <right/>
      <top/>
      <bottom/>
      <diagonal/>
    </border>
    <border>
      <left style="double">
        <color indexed="64"/>
      </left>
      <right/>
      <top/>
      <bottom style="double">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61">
    <xf numFmtId="0" fontId="0" fillId="0" borderId="0" xfId="0"/>
    <xf numFmtId="0" fontId="0" fillId="0" borderId="1" xfId="0" applyBorder="1" applyAlignment="1">
      <alignment horizontal="center"/>
    </xf>
    <xf numFmtId="0" fontId="0" fillId="0" borderId="0" xfId="0" applyAlignment="1">
      <alignment horizontal="right"/>
    </xf>
    <xf numFmtId="165" fontId="0" fillId="0" borderId="0" xfId="1" applyNumberFormat="1" applyFont="1"/>
    <xf numFmtId="44" fontId="0" fillId="0" borderId="0" xfId="2" applyFont="1"/>
    <xf numFmtId="0" fontId="0" fillId="0" borderId="1" xfId="0" applyBorder="1"/>
    <xf numFmtId="0" fontId="0" fillId="0" borderId="4" xfId="0" applyBorder="1" applyAlignment="1">
      <alignment horizontal="right"/>
    </xf>
    <xf numFmtId="165" fontId="0" fillId="0" borderId="7" xfId="1" applyNumberFormat="1" applyFont="1" applyBorder="1"/>
    <xf numFmtId="165" fontId="0" fillId="0" borderId="8" xfId="1" applyNumberFormat="1" applyFont="1" applyBorder="1"/>
    <xf numFmtId="0" fontId="0" fillId="0" borderId="1" xfId="0" applyFill="1" applyBorder="1" applyAlignment="1">
      <alignment horizontal="center"/>
    </xf>
    <xf numFmtId="165" fontId="0" fillId="0" borderId="2" xfId="1" applyNumberFormat="1" applyFont="1" applyFill="1" applyBorder="1"/>
    <xf numFmtId="165" fontId="0" fillId="0" borderId="3" xfId="1" applyNumberFormat="1" applyFont="1" applyFill="1" applyBorder="1"/>
    <xf numFmtId="165" fontId="0" fillId="0" borderId="5" xfId="1" applyNumberFormat="1" applyFont="1" applyFill="1" applyBorder="1"/>
    <xf numFmtId="165" fontId="0" fillId="0" borderId="4" xfId="1" applyNumberFormat="1" applyFont="1" applyFill="1" applyBorder="1"/>
    <xf numFmtId="0" fontId="4" fillId="0" borderId="0" xfId="0" applyFont="1" applyAlignment="1">
      <alignment horizontal="center"/>
    </xf>
    <xf numFmtId="0" fontId="6" fillId="0" borderId="0" xfId="0" applyFont="1" applyAlignment="1">
      <alignment horizontal="center"/>
    </xf>
    <xf numFmtId="164" fontId="0" fillId="0" borderId="0" xfId="2" applyNumberFormat="1" applyFont="1"/>
    <xf numFmtId="10" fontId="0" fillId="0" borderId="0" xfId="0" applyNumberFormat="1"/>
    <xf numFmtId="166" fontId="0" fillId="0" borderId="9" xfId="2" applyNumberFormat="1" applyFont="1" applyBorder="1"/>
    <xf numFmtId="166" fontId="0" fillId="0" borderId="0" xfId="2" applyNumberFormat="1" applyFont="1"/>
    <xf numFmtId="0" fontId="3" fillId="0" borderId="0" xfId="0" applyFont="1"/>
    <xf numFmtId="0" fontId="7" fillId="0" borderId="10" xfId="0" applyFont="1" applyBorder="1" applyAlignment="1">
      <alignment horizontal="right"/>
    </xf>
    <xf numFmtId="0" fontId="3" fillId="0" borderId="10" xfId="0" applyFont="1" applyBorder="1" applyAlignment="1">
      <alignment horizontal="right" wrapText="1"/>
    </xf>
    <xf numFmtId="0" fontId="3" fillId="0" borderId="0" xfId="0" applyFont="1" applyBorder="1" applyAlignment="1">
      <alignment horizontal="right" wrapText="1"/>
    </xf>
    <xf numFmtId="0" fontId="7" fillId="0" borderId="0" xfId="0" applyFont="1" applyBorder="1" applyAlignment="1">
      <alignment horizontal="right"/>
    </xf>
    <xf numFmtId="0" fontId="3" fillId="0" borderId="11" xfId="0" applyFont="1" applyBorder="1" applyAlignment="1">
      <alignment horizontal="right" wrapText="1"/>
    </xf>
    <xf numFmtId="0" fontId="3" fillId="0" borderId="0" xfId="0" applyFont="1" applyAlignment="1">
      <alignment horizontal="right"/>
    </xf>
    <xf numFmtId="164" fontId="3" fillId="0" borderId="0" xfId="2" applyNumberFormat="1" applyFont="1"/>
    <xf numFmtId="164" fontId="3" fillId="0" borderId="12" xfId="2" applyNumberFormat="1" applyFont="1" applyBorder="1"/>
    <xf numFmtId="164" fontId="3" fillId="0" borderId="13" xfId="2" applyNumberFormat="1" applyFont="1" applyBorder="1"/>
    <xf numFmtId="164" fontId="3" fillId="0" borderId="14" xfId="2" applyNumberFormat="1" applyFont="1" applyBorder="1"/>
    <xf numFmtId="164" fontId="3" fillId="0" borderId="15" xfId="2" applyNumberFormat="1" applyFont="1" applyBorder="1"/>
    <xf numFmtId="2" fontId="3" fillId="0" borderId="0" xfId="0" applyNumberFormat="1" applyFont="1" applyAlignment="1">
      <alignment horizontal="right"/>
    </xf>
    <xf numFmtId="2" fontId="3" fillId="0" borderId="12" xfId="0" applyNumberFormat="1" applyFont="1" applyBorder="1" applyAlignment="1">
      <alignment horizontal="right"/>
    </xf>
    <xf numFmtId="0" fontId="3" fillId="0" borderId="0" xfId="0" applyFont="1" applyBorder="1"/>
    <xf numFmtId="164" fontId="3" fillId="0" borderId="16" xfId="2" applyNumberFormat="1" applyFont="1" applyBorder="1"/>
    <xf numFmtId="2" fontId="3" fillId="0" borderId="0" xfId="0" applyNumberFormat="1" applyFont="1"/>
    <xf numFmtId="0" fontId="3" fillId="0" borderId="11" xfId="0" applyFont="1" applyBorder="1"/>
    <xf numFmtId="10" fontId="0" fillId="0" borderId="0" xfId="0" applyNumberFormat="1" applyFill="1"/>
    <xf numFmtId="0" fontId="0" fillId="0" borderId="0" xfId="0" applyFill="1"/>
    <xf numFmtId="164" fontId="0" fillId="0" borderId="0" xfId="2" applyNumberFormat="1" applyFont="1" applyBorder="1"/>
    <xf numFmtId="165" fontId="0" fillId="0" borderId="0" xfId="1" applyNumberFormat="1" applyFont="1" applyFill="1"/>
    <xf numFmtId="165" fontId="0" fillId="0" borderId="6" xfId="1" applyNumberFormat="1" applyFont="1" applyFill="1" applyBorder="1"/>
    <xf numFmtId="165" fontId="0" fillId="0" borderId="7" xfId="1" applyNumberFormat="1" applyFont="1" applyFill="1" applyBorder="1"/>
    <xf numFmtId="165" fontId="0" fillId="0" borderId="8" xfId="1" applyNumberFormat="1" applyFont="1" applyFill="1" applyBorder="1"/>
    <xf numFmtId="0" fontId="1" fillId="0" borderId="0" xfId="0" applyFont="1" applyAlignment="1">
      <alignment horizontal="right"/>
    </xf>
    <xf numFmtId="166" fontId="0" fillId="0" borderId="0" xfId="2" applyNumberFormat="1" applyFont="1" applyBorder="1"/>
    <xf numFmtId="0" fontId="5" fillId="0" borderId="0" xfId="0" applyFont="1" applyAlignment="1">
      <alignment horizontal="center"/>
    </xf>
    <xf numFmtId="0" fontId="0" fillId="0" borderId="0" xfId="0" applyAlignment="1"/>
    <xf numFmtId="0" fontId="8" fillId="0" borderId="0" xfId="0" applyFont="1" applyAlignment="1">
      <alignment horizontal="center"/>
    </xf>
    <xf numFmtId="0" fontId="9" fillId="0" borderId="0" xfId="0" applyFont="1" applyAlignment="1"/>
    <xf numFmtId="0" fontId="2" fillId="0" borderId="0" xfId="0" applyFont="1" applyAlignment="1">
      <alignment horizontal="center"/>
    </xf>
    <xf numFmtId="0" fontId="0" fillId="0" borderId="0" xfId="0" applyAlignment="1">
      <alignment horizontal="center"/>
    </xf>
    <xf numFmtId="0" fontId="1" fillId="0" borderId="0" xfId="0" applyFont="1" applyFill="1" applyBorder="1" applyAlignment="1">
      <alignment horizontal="left" vertical="top" wrapText="1"/>
    </xf>
    <xf numFmtId="0" fontId="0" fillId="0" borderId="0" xfId="0" applyFill="1" applyAlignment="1">
      <alignment horizontal="center"/>
    </xf>
    <xf numFmtId="0" fontId="2" fillId="0" borderId="17" xfId="0" applyFont="1" applyFill="1"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xf>
  </cellXfs>
  <cellStyles count="3">
    <cellStyle name="Comma" xfId="1" builtinId="3"/>
    <cellStyle name="Currency" xfId="2" builtinId="4"/>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2.xml"/><Relationship Id="rId10" Type="http://schemas.openxmlformats.org/officeDocument/2006/relationships/customXml" Target="../customXml/item1.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mon\Hermanson,%20Lori\Triple%20E\2010\2010%20annual%20report%20w%20Cadmus%20electric%20eval%20results%20w%20final%20WAID%20realization%20rat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mmon\Hermanson,%20Lori\Triple%20E\2011\2011%20DSM%20Annual%20Report%20v3%20w%20waid%20realization%20rates.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Tables for AnnualRpt"/>
      <sheetName val="Tariff Rider Bal"/>
      <sheetName val="Expenditures"/>
      <sheetName val="transport projects"/>
      <sheetName val="ce tables"/>
      <sheetName val="waml"/>
      <sheetName val="Non-Res SL"/>
      <sheetName val="Res-CSS"/>
      <sheetName val="EELA"/>
      <sheetName val="Low Inc-CSS"/>
      <sheetName val="NonDB stuff"/>
      <sheetName val="Jaco Detail"/>
      <sheetName val="Rates"/>
      <sheetName val="ACs and Loadshapes"/>
      <sheetName val="Sheet2"/>
    </sheetNames>
    <sheetDataSet>
      <sheetData sheetId="0"/>
      <sheetData sheetId="1"/>
      <sheetData sheetId="2"/>
      <sheetData sheetId="3"/>
      <sheetData sheetId="4">
        <row r="5">
          <cell r="E5">
            <v>51061380.545430481</v>
          </cell>
          <cell r="F5">
            <v>1704249.302754018</v>
          </cell>
        </row>
        <row r="6">
          <cell r="E6">
            <v>-1686672.9271192523</v>
          </cell>
          <cell r="F6">
            <v>0</v>
          </cell>
        </row>
        <row r="7">
          <cell r="E7">
            <v>610495.280678696</v>
          </cell>
          <cell r="F7">
            <v>83424</v>
          </cell>
        </row>
        <row r="10">
          <cell r="E10">
            <v>2076181.5460096011</v>
          </cell>
          <cell r="F10">
            <v>146408</v>
          </cell>
        </row>
        <row r="11">
          <cell r="E11">
            <v>19409440.373786245</v>
          </cell>
          <cell r="F11">
            <v>812390.37000000011</v>
          </cell>
        </row>
        <row r="24">
          <cell r="E24">
            <v>6946730.8856576001</v>
          </cell>
          <cell r="F24">
            <v>812390.37000000011</v>
          </cell>
        </row>
        <row r="32">
          <cell r="E32">
            <v>30082599.9563738</v>
          </cell>
          <cell r="F32">
            <v>1217084.8771111413</v>
          </cell>
        </row>
        <row r="33">
          <cell r="E33">
            <v>1353424.0528787242</v>
          </cell>
          <cell r="F33">
            <v>0</v>
          </cell>
        </row>
        <row r="34">
          <cell r="E34">
            <v>610495.280678696</v>
          </cell>
          <cell r="F34">
            <v>83424</v>
          </cell>
        </row>
        <row r="60">
          <cell r="E60">
            <v>16110179.686055161</v>
          </cell>
          <cell r="F60">
            <v>153253.88191602405</v>
          </cell>
        </row>
        <row r="61">
          <cell r="E61">
            <v>2421279.2204796257</v>
          </cell>
          <cell r="F61">
            <v>1411.7198509422872</v>
          </cell>
        </row>
        <row r="62">
          <cell r="E62">
            <v>323243.0796928677</v>
          </cell>
          <cell r="F62">
            <v>0</v>
          </cell>
        </row>
        <row r="65">
          <cell r="E65">
            <v>987549.85452214757</v>
          </cell>
          <cell r="F65">
            <v>86593.192998752609</v>
          </cell>
        </row>
        <row r="66">
          <cell r="E66">
            <v>12333979.888849385</v>
          </cell>
          <cell r="F66">
            <v>372508.35999999987</v>
          </cell>
        </row>
        <row r="79">
          <cell r="E79">
            <v>4225044.3100000005</v>
          </cell>
          <cell r="F79">
            <v>372508.35999999987</v>
          </cell>
        </row>
        <row r="87">
          <cell r="E87">
            <v>6549372.1991293579</v>
          </cell>
          <cell r="F87">
            <v>121478.62924629063</v>
          </cell>
        </row>
        <row r="88">
          <cell r="E88">
            <v>1578836.49143784</v>
          </cell>
          <cell r="F88">
            <v>810.81681226388582</v>
          </cell>
        </row>
        <row r="89">
          <cell r="E89">
            <v>323243.0796928677</v>
          </cell>
          <cell r="F89">
            <v>0</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Tables for Rpt"/>
      <sheetName val="waml"/>
      <sheetName val="Tariff Rider Bal"/>
      <sheetName val="Expenditures"/>
      <sheetName val="NonDB stuff"/>
      <sheetName val="Jaco Detail"/>
      <sheetName val=" ce tables"/>
      <sheetName val="Low Income-Dept Com"/>
      <sheetName val="Low Inc-CCS"/>
      <sheetName val="Res-CSS"/>
      <sheetName val="NonRes"/>
      <sheetName val="Retail Rates"/>
      <sheetName val="Avoided costs"/>
      <sheetName val="Sheet3"/>
    </sheetNames>
    <sheetDataSet>
      <sheetData sheetId="0"/>
      <sheetData sheetId="1"/>
      <sheetData sheetId="2"/>
      <sheetData sheetId="3"/>
      <sheetData sheetId="4"/>
      <sheetData sheetId="5"/>
      <sheetData sheetId="6">
        <row r="5">
          <cell r="E5">
            <v>39084519.703619204</v>
          </cell>
          <cell r="F5">
            <v>967511.74949880363</v>
          </cell>
        </row>
        <row r="6">
          <cell r="E6">
            <v>-612533.73050090927</v>
          </cell>
          <cell r="F6">
            <v>0</v>
          </cell>
        </row>
        <row r="7">
          <cell r="E7">
            <v>557925.23742542905</v>
          </cell>
          <cell r="F7">
            <v>29704</v>
          </cell>
        </row>
        <row r="10">
          <cell r="E10">
            <v>5051604.8673544871</v>
          </cell>
          <cell r="F10">
            <v>81709.734977746775</v>
          </cell>
        </row>
        <row r="11">
          <cell r="E11">
            <v>29703238.42398325</v>
          </cell>
          <cell r="F11">
            <v>914069.94</v>
          </cell>
        </row>
        <row r="24">
          <cell r="E24">
            <v>9083063.0600748714</v>
          </cell>
          <cell r="F24">
            <v>914069.94</v>
          </cell>
        </row>
        <row r="32">
          <cell r="E32">
            <v>28931721.674902942</v>
          </cell>
          <cell r="F32">
            <v>1336026.7002795627</v>
          </cell>
        </row>
        <row r="33">
          <cell r="E33">
            <v>-889700.98014060815</v>
          </cell>
          <cell r="F33">
            <v>0</v>
          </cell>
        </row>
        <row r="34">
          <cell r="E34">
            <v>557925.23742542905</v>
          </cell>
          <cell r="F34">
            <v>29704</v>
          </cell>
        </row>
        <row r="60">
          <cell r="E60">
            <v>13505037.350025641</v>
          </cell>
          <cell r="F60">
            <v>244747.54580613747</v>
          </cell>
        </row>
        <row r="61">
          <cell r="E61">
            <v>1859273.3412470175</v>
          </cell>
          <cell r="F61">
            <v>293.59710212328633</v>
          </cell>
        </row>
        <row r="62">
          <cell r="E62">
            <v>334020.05191631266</v>
          </cell>
          <cell r="F62">
            <v>0</v>
          </cell>
        </row>
        <row r="65">
          <cell r="E65">
            <v>1289171.9353763938</v>
          </cell>
          <cell r="F65">
            <v>38315.534623607746</v>
          </cell>
        </row>
        <row r="66">
          <cell r="E66">
            <v>13454184.088691317</v>
          </cell>
          <cell r="F66">
            <v>770591.08000000007</v>
          </cell>
        </row>
        <row r="79">
          <cell r="E79">
            <v>3568502.6899999995</v>
          </cell>
          <cell r="F79">
            <v>770591.08000000007</v>
          </cell>
        </row>
        <row r="87">
          <cell r="E87">
            <v>9271723.7958553843</v>
          </cell>
          <cell r="F87">
            <v>198303.34906218629</v>
          </cell>
        </row>
        <row r="88">
          <cell r="E88">
            <v>1922102.7720420405</v>
          </cell>
          <cell r="F88">
            <v>469.96868990730223</v>
          </cell>
        </row>
        <row r="89">
          <cell r="E89">
            <v>334020.05191631266</v>
          </cell>
          <cell r="F89">
            <v>0</v>
          </cell>
        </row>
      </sheetData>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B2:I45"/>
  <sheetViews>
    <sheetView tabSelected="1" view="pageBreakPreview" topLeftCell="A10" zoomScaleNormal="100" zoomScaleSheetLayoutView="100" workbookViewId="0">
      <selection activeCell="C14" sqref="C14"/>
    </sheetView>
  </sheetViews>
  <sheetFormatPr defaultRowHeight="12.75"/>
  <cols>
    <col min="1" max="1" width="1.85546875" customWidth="1"/>
    <col min="2" max="2" width="31" bestFit="1" customWidth="1"/>
    <col min="3" max="3" width="15.140625" customWidth="1"/>
    <col min="4" max="4" width="21.5703125" customWidth="1"/>
    <col min="5" max="6" width="16.7109375" customWidth="1"/>
    <col min="7" max="8" width="8.42578125" customWidth="1"/>
  </cols>
  <sheetData>
    <row r="2" spans="2:6" ht="15.75">
      <c r="B2" s="47" t="s">
        <v>5</v>
      </c>
      <c r="C2" s="47"/>
      <c r="D2" s="47"/>
      <c r="E2" s="47"/>
      <c r="F2" s="48"/>
    </row>
    <row r="3" spans="2:6" ht="15">
      <c r="B3" s="49" t="s">
        <v>54</v>
      </c>
      <c r="C3" s="49"/>
      <c r="D3" s="49"/>
      <c r="E3" s="49"/>
      <c r="F3" s="50"/>
    </row>
    <row r="4" spans="2:6">
      <c r="B4" s="51" t="s">
        <v>52</v>
      </c>
      <c r="C4" s="51"/>
      <c r="D4" s="51"/>
      <c r="E4" s="51"/>
      <c r="F4" s="51"/>
    </row>
    <row r="5" spans="2:6" ht="42.75" customHeight="1"/>
    <row r="6" spans="2:6">
      <c r="C6" s="52" t="s">
        <v>4</v>
      </c>
      <c r="D6" s="52"/>
      <c r="E6" s="52" t="s">
        <v>3</v>
      </c>
      <c r="F6" s="52"/>
    </row>
    <row r="7" spans="2:6" ht="13.5" thickBot="1">
      <c r="B7" s="5"/>
      <c r="C7" s="1" t="s">
        <v>61</v>
      </c>
      <c r="D7" s="1" t="s">
        <v>2</v>
      </c>
      <c r="E7" s="1" t="s">
        <v>61</v>
      </c>
      <c r="F7" s="1" t="s">
        <v>2</v>
      </c>
    </row>
    <row r="8" spans="2:6">
      <c r="B8" s="2" t="s">
        <v>35</v>
      </c>
      <c r="C8" s="10">
        <v>169431</v>
      </c>
      <c r="D8" s="41">
        <v>-334698</v>
      </c>
      <c r="E8" s="10">
        <v>2910</v>
      </c>
      <c r="F8" s="11">
        <v>0</v>
      </c>
    </row>
    <row r="9" spans="2:6" ht="13.5" thickBot="1">
      <c r="B9" s="6" t="s">
        <v>36</v>
      </c>
      <c r="C9" s="12">
        <v>3174</v>
      </c>
      <c r="D9" s="42">
        <v>2462825</v>
      </c>
      <c r="E9" s="12">
        <v>2</v>
      </c>
      <c r="F9" s="13">
        <v>37091</v>
      </c>
    </row>
    <row r="10" spans="2:6" ht="13.5" thickTop="1">
      <c r="B10" s="2" t="s">
        <v>0</v>
      </c>
      <c r="C10" s="43">
        <f>C8+C9</f>
        <v>172605</v>
      </c>
      <c r="D10" s="41">
        <f>D8+D9</f>
        <v>2128127</v>
      </c>
      <c r="E10" s="43">
        <f>E8+E9</f>
        <v>2912</v>
      </c>
      <c r="F10" s="44">
        <f>F8+F9</f>
        <v>37091</v>
      </c>
    </row>
    <row r="11" spans="2:6">
      <c r="C11" s="39"/>
      <c r="D11" s="39"/>
      <c r="E11" s="39"/>
      <c r="F11" s="39"/>
    </row>
    <row r="12" spans="2:6">
      <c r="C12" s="54" t="s">
        <v>37</v>
      </c>
      <c r="D12" s="54"/>
      <c r="E12" s="39"/>
      <c r="F12" s="39"/>
    </row>
    <row r="13" spans="2:6" ht="13.5" thickBot="1">
      <c r="B13" s="5"/>
      <c r="C13" s="9" t="s">
        <v>61</v>
      </c>
      <c r="D13" s="9" t="s">
        <v>2</v>
      </c>
      <c r="E13" s="39"/>
      <c r="F13" s="39"/>
    </row>
    <row r="14" spans="2:6">
      <c r="B14" s="2" t="s">
        <v>35</v>
      </c>
      <c r="C14" s="10">
        <f>C8+E8</f>
        <v>172341</v>
      </c>
      <c r="D14" s="11">
        <f>D8+F8</f>
        <v>-334698</v>
      </c>
      <c r="E14" s="39"/>
      <c r="F14" s="39"/>
    </row>
    <row r="15" spans="2:6" ht="13.5" thickBot="1">
      <c r="B15" s="6" t="s">
        <v>36</v>
      </c>
      <c r="C15" s="12">
        <f>C9+E9</f>
        <v>3176</v>
      </c>
      <c r="D15" s="13">
        <f>D9+F9</f>
        <v>2499916</v>
      </c>
      <c r="E15" s="39"/>
      <c r="F15" s="39"/>
    </row>
    <row r="16" spans="2:6" ht="13.5" thickTop="1">
      <c r="B16" s="2" t="s">
        <v>0</v>
      </c>
      <c r="C16" s="7">
        <f>C14+C15</f>
        <v>175517</v>
      </c>
      <c r="D16" s="8">
        <f>D14+D15</f>
        <v>2165218</v>
      </c>
    </row>
    <row r="17" spans="2:9" ht="12" customHeight="1"/>
    <row r="18" spans="2:9" ht="13.5" thickBot="1"/>
    <row r="19" spans="2:9" ht="52.5" customHeight="1" thickBot="1">
      <c r="B19" s="55" t="s">
        <v>38</v>
      </c>
      <c r="C19" s="56"/>
      <c r="D19" s="56"/>
      <c r="E19" s="56"/>
      <c r="F19" s="57"/>
    </row>
    <row r="20" spans="2:9" ht="36.75" customHeight="1"/>
    <row r="21" spans="2:9">
      <c r="B21" s="58" t="s">
        <v>39</v>
      </c>
      <c r="C21" s="58"/>
      <c r="D21" s="58"/>
      <c r="E21" s="58"/>
      <c r="F21" s="58"/>
    </row>
    <row r="23" spans="2:9">
      <c r="B23" s="58" t="s">
        <v>40</v>
      </c>
      <c r="C23" s="58"/>
      <c r="D23" s="58" t="s">
        <v>41</v>
      </c>
      <c r="E23" s="59"/>
      <c r="F23" s="59"/>
    </row>
    <row r="24" spans="2:9">
      <c r="B24" s="14"/>
      <c r="C24" s="14"/>
      <c r="D24" s="14"/>
      <c r="E24" s="15"/>
      <c r="F24" s="15"/>
    </row>
    <row r="25" spans="2:9" ht="13.5" customHeight="1">
      <c r="B25" s="2" t="s">
        <v>42</v>
      </c>
      <c r="C25" s="40">
        <f>'WA electric exhibit'!D14</f>
        <v>58195043.256111331</v>
      </c>
      <c r="E25" s="2" t="s">
        <v>42</v>
      </c>
      <c r="F25" s="16">
        <f>'WA gas exhibit'!D15</f>
        <v>29332893.935061604</v>
      </c>
    </row>
    <row r="26" spans="2:9">
      <c r="B26" s="2" t="s">
        <v>43</v>
      </c>
      <c r="C26" s="39">
        <v>11.82</v>
      </c>
      <c r="E26" s="2" t="s">
        <v>43</v>
      </c>
      <c r="F26" s="39">
        <v>20.71</v>
      </c>
    </row>
    <row r="27" spans="2:9">
      <c r="B27" s="2" t="s">
        <v>1</v>
      </c>
      <c r="C27" s="38">
        <v>6.8000000000000005E-2</v>
      </c>
      <c r="E27" s="2" t="s">
        <v>1</v>
      </c>
      <c r="F27" s="38">
        <f>C27</f>
        <v>6.8000000000000005E-2</v>
      </c>
    </row>
    <row r="28" spans="2:9" ht="13.5" thickBot="1">
      <c r="B28" s="45" t="s">
        <v>62</v>
      </c>
      <c r="C28" s="3">
        <f>C14</f>
        <v>172341</v>
      </c>
      <c r="E28" s="2" t="s">
        <v>44</v>
      </c>
      <c r="F28" s="3">
        <f>D15</f>
        <v>2499916</v>
      </c>
    </row>
    <row r="29" spans="2:9" ht="13.5" thickBot="1">
      <c r="B29" s="2" t="s">
        <v>45</v>
      </c>
      <c r="C29" s="18">
        <f>-PMT(C27,C26,C25)/C28</f>
        <v>42.482741736167974</v>
      </c>
      <c r="E29" s="2" t="s">
        <v>45</v>
      </c>
      <c r="F29" s="18">
        <f>-PMT(F27,F26,F25)/F28</f>
        <v>1.0724633732674047</v>
      </c>
      <c r="H29" s="19"/>
      <c r="I29" s="4"/>
    </row>
    <row r="30" spans="2:9" ht="18.75" customHeight="1"/>
    <row r="31" spans="2:9" ht="14.25">
      <c r="B31" s="45" t="s">
        <v>68</v>
      </c>
      <c r="C31" s="16">
        <f>'WA electric exhibit'!D27</f>
        <v>25112158.404074304</v>
      </c>
      <c r="D31" s="45"/>
      <c r="E31" s="45" t="s">
        <v>68</v>
      </c>
      <c r="F31" s="16">
        <f>'WA gas exhibit'!D28</f>
        <v>11338276.957520902</v>
      </c>
    </row>
    <row r="32" spans="2:9">
      <c r="B32" s="2" t="s">
        <v>43</v>
      </c>
      <c r="C32">
        <f>C26</f>
        <v>11.82</v>
      </c>
      <c r="E32" s="2" t="s">
        <v>43</v>
      </c>
      <c r="F32">
        <f>F26</f>
        <v>20.71</v>
      </c>
    </row>
    <row r="33" spans="2:9">
      <c r="B33" s="2" t="s">
        <v>1</v>
      </c>
      <c r="C33" s="17">
        <f>C27</f>
        <v>6.8000000000000005E-2</v>
      </c>
      <c r="E33" s="2" t="s">
        <v>1</v>
      </c>
      <c r="F33" s="17">
        <f>F27</f>
        <v>6.8000000000000005E-2</v>
      </c>
    </row>
    <row r="34" spans="2:9" ht="13.5" thickBot="1">
      <c r="B34" s="45" t="s">
        <v>62</v>
      </c>
      <c r="C34" s="3">
        <f>C28</f>
        <v>172341</v>
      </c>
      <c r="E34" s="2" t="s">
        <v>44</v>
      </c>
      <c r="F34" s="3">
        <f>F28</f>
        <v>2499916</v>
      </c>
    </row>
    <row r="35" spans="2:9" ht="13.5" thickBot="1">
      <c r="B35" s="45" t="s">
        <v>63</v>
      </c>
      <c r="C35" s="18">
        <f>-PMT(C33,C32,C31)/C34</f>
        <v>18.332031049843678</v>
      </c>
      <c r="E35" s="45" t="s">
        <v>63</v>
      </c>
      <c r="F35" s="18">
        <f>-PMT(F33,F32,F31)/F34</f>
        <v>0.41454780356220644</v>
      </c>
      <c r="H35" s="19"/>
      <c r="I35" s="4"/>
    </row>
    <row r="36" spans="2:9">
      <c r="B36" s="45"/>
      <c r="C36" s="46"/>
      <c r="E36" s="45"/>
      <c r="F36" s="46"/>
      <c r="H36" s="19"/>
      <c r="I36" s="4"/>
    </row>
    <row r="37" spans="2:9">
      <c r="B37" s="45"/>
      <c r="C37" s="46"/>
      <c r="E37" s="45"/>
      <c r="F37" s="46"/>
      <c r="H37" s="19"/>
      <c r="I37" s="4"/>
    </row>
    <row r="38" spans="2:9">
      <c r="B38" s="45"/>
      <c r="C38" s="46"/>
      <c r="E38" s="45"/>
      <c r="F38" s="46"/>
      <c r="H38" s="19"/>
      <c r="I38" s="4"/>
    </row>
    <row r="39" spans="2:9">
      <c r="B39" s="45"/>
      <c r="C39" s="46"/>
      <c r="E39" s="45"/>
      <c r="F39" s="46"/>
      <c r="H39" s="19"/>
      <c r="I39" s="4"/>
    </row>
    <row r="40" spans="2:9">
      <c r="B40" s="45"/>
      <c r="C40" s="46"/>
      <c r="E40" s="45"/>
      <c r="F40" s="46"/>
      <c r="H40" s="19"/>
      <c r="I40" s="4"/>
    </row>
    <row r="41" spans="2:9" ht="50.25" customHeight="1">
      <c r="B41" s="53" t="s">
        <v>69</v>
      </c>
      <c r="C41" s="53"/>
      <c r="D41" s="53"/>
      <c r="E41" s="53"/>
      <c r="F41" s="53"/>
      <c r="H41" s="19"/>
      <c r="I41" s="4"/>
    </row>
    <row r="42" spans="2:9">
      <c r="B42" s="45"/>
      <c r="C42" s="46"/>
      <c r="E42" s="45"/>
      <c r="F42" s="46"/>
      <c r="H42" s="19"/>
      <c r="I42" s="4"/>
    </row>
    <row r="44" spans="2:9">
      <c r="F44" s="4"/>
    </row>
    <row r="45" spans="2:9" ht="52.5" customHeight="1"/>
  </sheetData>
  <mergeCells count="11">
    <mergeCell ref="B41:F41"/>
    <mergeCell ref="C12:D12"/>
    <mergeCell ref="B19:F19"/>
    <mergeCell ref="B21:F21"/>
    <mergeCell ref="B23:C23"/>
    <mergeCell ref="D23:F23"/>
    <mergeCell ref="B2:F2"/>
    <mergeCell ref="B3:F3"/>
    <mergeCell ref="B4:F4"/>
    <mergeCell ref="C6:D6"/>
    <mergeCell ref="E6:F6"/>
  </mergeCells>
  <phoneticPr fontId="3" type="noConversion"/>
  <pageMargins left="0.75" right="0.75" top="1" bottom="1" header="0.5" footer="0.5"/>
  <pageSetup scale="86" orientation="portrait" r:id="rId1"/>
  <headerFooter alignWithMargins="0">
    <oddHeader>&amp;RExhibit No. ___(LBH-2)</oddHeader>
    <oddFooter>&amp;RPage 1 of 3</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D715"/>
  <sheetViews>
    <sheetView view="pageBreakPreview" topLeftCell="A10" zoomScaleNormal="100" zoomScaleSheetLayoutView="100" workbookViewId="0">
      <selection activeCell="C14" sqref="C14"/>
    </sheetView>
  </sheetViews>
  <sheetFormatPr defaultRowHeight="11.25"/>
  <cols>
    <col min="1" max="1" width="34" style="20" customWidth="1"/>
    <col min="2" max="2" width="18.7109375" style="20" customWidth="1"/>
    <col min="3" max="3" width="17.7109375" style="20" customWidth="1"/>
    <col min="4" max="4" width="11.85546875" style="20" bestFit="1" customWidth="1"/>
    <col min="5" max="16384" width="9.140625" style="20"/>
  </cols>
  <sheetData>
    <row r="1" spans="1:4" ht="4.5" customHeight="1"/>
    <row r="2" spans="1:4" ht="15.75" customHeight="1">
      <c r="A2" s="60" t="s">
        <v>5</v>
      </c>
      <c r="B2" s="60"/>
      <c r="C2" s="60"/>
      <c r="D2" s="60"/>
    </row>
    <row r="3" spans="1:4" ht="15.75" customHeight="1">
      <c r="A3" s="60" t="s">
        <v>53</v>
      </c>
      <c r="B3" s="60"/>
      <c r="C3" s="60"/>
      <c r="D3" s="60"/>
    </row>
    <row r="4" spans="1:4" ht="15.75" customHeight="1">
      <c r="A4" s="60" t="s">
        <v>52</v>
      </c>
      <c r="B4" s="60"/>
      <c r="C4" s="60"/>
      <c r="D4" s="60"/>
    </row>
    <row r="5" spans="1:4" ht="24.75" customHeight="1" thickBot="1">
      <c r="A5" s="21" t="s">
        <v>6</v>
      </c>
      <c r="B5" s="22" t="s">
        <v>4</v>
      </c>
      <c r="C5" s="22" t="s">
        <v>3</v>
      </c>
      <c r="D5" s="22" t="s">
        <v>27</v>
      </c>
    </row>
    <row r="6" spans="1:4" ht="5.25" customHeight="1" thickTop="1">
      <c r="A6" s="24"/>
      <c r="B6" s="23"/>
      <c r="C6" s="23"/>
      <c r="D6" s="25"/>
    </row>
    <row r="7" spans="1:4" ht="13.5" customHeight="1">
      <c r="A7" s="26" t="s">
        <v>7</v>
      </c>
      <c r="B7" s="27">
        <f>'[1]ce tables'!$E$5+'[2] ce tables'!$E$5</f>
        <v>90145900.249049693</v>
      </c>
      <c r="C7" s="27">
        <f>'[1]ce tables'!$F$5+'[2] ce tables'!$F$5</f>
        <v>2671761.0522528216</v>
      </c>
      <c r="D7" s="28">
        <f>SUM(B7:C7)</f>
        <v>92817661.301302522</v>
      </c>
    </row>
    <row r="8" spans="1:4" ht="13.5" customHeight="1">
      <c r="A8" s="26" t="s">
        <v>57</v>
      </c>
      <c r="B8" s="27">
        <f>'[1]ce tables'!$E$6+'[2] ce tables'!$E$6</f>
        <v>-2299206.6576201618</v>
      </c>
      <c r="C8" s="27">
        <f>'[1]ce tables'!$F$6+'[2] ce tables'!$F$6</f>
        <v>0</v>
      </c>
      <c r="D8" s="28">
        <f>SUM(B8:C8)</f>
        <v>-2299206.6576201618</v>
      </c>
    </row>
    <row r="9" spans="1:4" ht="13.5" customHeight="1" thickBot="1">
      <c r="A9" s="26" t="s">
        <v>8</v>
      </c>
      <c r="B9" s="27">
        <f>'[1]ce tables'!$E$7+'[2] ce tables'!$E$7</f>
        <v>1168420.518104125</v>
      </c>
      <c r="C9" s="27">
        <f>'[1]ce tables'!$F$7+'[2] ce tables'!$F$7</f>
        <v>113128</v>
      </c>
      <c r="D9" s="28">
        <f>SUM(B9:C9)</f>
        <v>1281548.518104125</v>
      </c>
    </row>
    <row r="10" spans="1:4" ht="13.5" customHeight="1" thickTop="1">
      <c r="A10" s="26" t="s">
        <v>9</v>
      </c>
      <c r="B10" s="30">
        <f>SUM(B7:B9)</f>
        <v>89015114.109533653</v>
      </c>
      <c r="C10" s="30">
        <f>SUM(C7:C9)</f>
        <v>2784889.0522528216</v>
      </c>
      <c r="D10" s="31">
        <f>SUM(B10:C10)</f>
        <v>91800003.161786467</v>
      </c>
    </row>
    <row r="11" spans="1:4" ht="9" customHeight="1">
      <c r="A11" s="26"/>
      <c r="B11" s="27"/>
      <c r="C11" s="27"/>
      <c r="D11" s="27"/>
    </row>
    <row r="12" spans="1:4" ht="13.5" customHeight="1">
      <c r="A12" s="26" t="s">
        <v>10</v>
      </c>
      <c r="B12" s="27">
        <f>'[1]ce tables'!$E$10+'[2] ce tables'!$E$10</f>
        <v>7127786.4133640882</v>
      </c>
      <c r="C12" s="27">
        <f>'[1]ce tables'!$F$10+'[2] ce tables'!$F$10</f>
        <v>228117.73497774679</v>
      </c>
      <c r="D12" s="28">
        <f>SUM(B12:C12)</f>
        <v>7355904.1483418345</v>
      </c>
    </row>
    <row r="13" spans="1:4" ht="13.5" customHeight="1" thickBot="1">
      <c r="A13" s="26" t="s">
        <v>11</v>
      </c>
      <c r="B13" s="27">
        <f>'[1]ce tables'!$E$11+'[2] ce tables'!$E$11</f>
        <v>49112678.797769494</v>
      </c>
      <c r="C13" s="27">
        <f>'[1]ce tables'!$F$11+'[2] ce tables'!$F$11</f>
        <v>1726460.31</v>
      </c>
      <c r="D13" s="28">
        <f>SUM(B13:C13)</f>
        <v>50839139.107769497</v>
      </c>
    </row>
    <row r="14" spans="1:4" ht="13.5" customHeight="1" thickTop="1">
      <c r="A14" s="26" t="s">
        <v>12</v>
      </c>
      <c r="B14" s="30">
        <f>SUM(B12:B13)</f>
        <v>56240465.211133584</v>
      </c>
      <c r="C14" s="30">
        <f>SUM(C12:C13)</f>
        <v>1954578.0449777469</v>
      </c>
      <c r="D14" s="31">
        <f>SUM(B14:C14)</f>
        <v>58195043.256111331</v>
      </c>
    </row>
    <row r="15" spans="1:4" ht="9" customHeight="1">
      <c r="A15" s="26"/>
      <c r="B15" s="27"/>
      <c r="C15" s="27"/>
      <c r="D15" s="27"/>
    </row>
    <row r="16" spans="1:4" ht="13.5" customHeight="1">
      <c r="A16" s="26" t="s">
        <v>13</v>
      </c>
      <c r="B16" s="27">
        <f>B10-B14</f>
        <v>32774648.898400068</v>
      </c>
      <c r="C16" s="27">
        <f>C10-C14</f>
        <v>830311.00727507472</v>
      </c>
      <c r="D16" s="28">
        <f>D10-D14</f>
        <v>33604959.905675136</v>
      </c>
    </row>
    <row r="17" spans="1:4" ht="13.5" customHeight="1">
      <c r="A17" s="26" t="s">
        <v>14</v>
      </c>
      <c r="B17" s="32">
        <f>IF(B14&gt;0,B10/B14,"NA")</f>
        <v>1.5827592068337277</v>
      </c>
      <c r="C17" s="32">
        <f>IF(C14&gt;0,C10/C14,"NA")</f>
        <v>1.4248031995491528</v>
      </c>
      <c r="D17" s="33">
        <f>IF(D14&gt;0,D10/D14,"NA")</f>
        <v>1.5774539896427713</v>
      </c>
    </row>
    <row r="18" spans="1:4" ht="12" customHeight="1">
      <c r="A18" s="26"/>
    </row>
    <row r="19" spans="1:4" ht="24.75" customHeight="1" thickBot="1">
      <c r="A19" s="21" t="s">
        <v>56</v>
      </c>
      <c r="B19" s="22" t="s">
        <v>4</v>
      </c>
      <c r="C19" s="22" t="s">
        <v>3</v>
      </c>
      <c r="D19" s="22" t="s">
        <v>27</v>
      </c>
    </row>
    <row r="20" spans="1:4" ht="4.5" customHeight="1" thickTop="1">
      <c r="A20" s="24"/>
      <c r="B20" s="34"/>
      <c r="C20" s="34"/>
      <c r="D20" s="25"/>
    </row>
    <row r="21" spans="1:4" ht="13.5" customHeight="1">
      <c r="A21" s="26" t="s">
        <v>7</v>
      </c>
      <c r="B21" s="27">
        <f>B7</f>
        <v>90145900.249049693</v>
      </c>
      <c r="C21" s="27">
        <f>C7</f>
        <v>2671761.0522528216</v>
      </c>
      <c r="D21" s="28">
        <f>SUM(B21:C21)</f>
        <v>92817661.301302522</v>
      </c>
    </row>
    <row r="22" spans="1:4" ht="13.5" customHeight="1" thickBot="1">
      <c r="A22" s="26" t="s">
        <v>57</v>
      </c>
      <c r="B22" s="27">
        <f>B8</f>
        <v>-2299206.6576201618</v>
      </c>
      <c r="C22" s="27">
        <f>C8</f>
        <v>0</v>
      </c>
      <c r="D22" s="29">
        <f>SUM(B22:C22)</f>
        <v>-2299206.6576201618</v>
      </c>
    </row>
    <row r="23" spans="1:4" ht="13.5" customHeight="1" thickTop="1">
      <c r="A23" s="26" t="s">
        <v>65</v>
      </c>
      <c r="B23" s="30">
        <f>SUM(B21:B22)</f>
        <v>87846693.591429532</v>
      </c>
      <c r="C23" s="35">
        <f>SUM(C21:C22)</f>
        <v>2671761.0522528216</v>
      </c>
      <c r="D23" s="28">
        <f>SUM(B23:C23)</f>
        <v>90518454.643682361</v>
      </c>
    </row>
    <row r="24" spans="1:4" ht="9" customHeight="1">
      <c r="A24" s="26"/>
      <c r="B24" s="27"/>
      <c r="C24" s="27"/>
      <c r="D24" s="27"/>
    </row>
    <row r="25" spans="1:4" ht="13.5" customHeight="1">
      <c r="A25" s="26" t="s">
        <v>10</v>
      </c>
      <c r="B25" s="27">
        <f>B12</f>
        <v>7127786.4133640882</v>
      </c>
      <c r="C25" s="27">
        <f>C12</f>
        <v>228117.73497774679</v>
      </c>
      <c r="D25" s="28">
        <f>SUM(B25:C25)</f>
        <v>7355904.1483418345</v>
      </c>
    </row>
    <row r="26" spans="1:4" ht="13.5" customHeight="1" thickBot="1">
      <c r="A26" s="26" t="s">
        <v>58</v>
      </c>
      <c r="B26" s="27">
        <f>'[1]ce tables'!$E$24+'[2] ce tables'!$E$24</f>
        <v>16029793.945732471</v>
      </c>
      <c r="C26" s="27">
        <f>'[1]ce tables'!$F$24+'[2] ce tables'!$F$24</f>
        <v>1726460.31</v>
      </c>
      <c r="D26" s="28">
        <f>SUM(B26:C26)</f>
        <v>17756254.255732469</v>
      </c>
    </row>
    <row r="27" spans="1:4" ht="13.5" customHeight="1" thickTop="1">
      <c r="A27" s="26" t="s">
        <v>64</v>
      </c>
      <c r="B27" s="30">
        <f>SUM(B25:B26)</f>
        <v>23157580.359096557</v>
      </c>
      <c r="C27" s="30">
        <f>SUM(C25:C26)</f>
        <v>1954578.0449777469</v>
      </c>
      <c r="D27" s="31">
        <f>SUM(B27:C27)</f>
        <v>25112158.404074304</v>
      </c>
    </row>
    <row r="28" spans="1:4" ht="9" customHeight="1">
      <c r="A28" s="26"/>
      <c r="B28" s="27"/>
      <c r="C28" s="27"/>
      <c r="D28" s="27"/>
    </row>
    <row r="29" spans="1:4" ht="12.75" customHeight="1">
      <c r="A29" s="26" t="s">
        <v>66</v>
      </c>
      <c r="B29" s="27">
        <f>B23-B27</f>
        <v>64689113.232332975</v>
      </c>
      <c r="C29" s="27">
        <f>C23-C27</f>
        <v>717183.00727507472</v>
      </c>
      <c r="D29" s="28">
        <f>D23-D27</f>
        <v>65406296.239608057</v>
      </c>
    </row>
    <row r="30" spans="1:4" ht="12.75" customHeight="1">
      <c r="A30" s="26" t="s">
        <v>67</v>
      </c>
      <c r="B30" s="36">
        <f>IF(B27=0,"NA",B23/B27)</f>
        <v>3.7934314478983278</v>
      </c>
      <c r="C30" s="36">
        <f>IF(C27=0,"NA",C23/C27)</f>
        <v>1.3669247227645187</v>
      </c>
      <c r="D30" s="36">
        <f>IF(D27=0,"NA",D23/D27)</f>
        <v>3.604566886970427</v>
      </c>
    </row>
    <row r="31" spans="1:4" ht="12.75" customHeight="1">
      <c r="A31" s="26"/>
    </row>
    <row r="32" spans="1:4" ht="24.75" customHeight="1" thickBot="1">
      <c r="A32" s="21" t="s">
        <v>15</v>
      </c>
      <c r="B32" s="22" t="s">
        <v>4</v>
      </c>
      <c r="C32" s="22" t="s">
        <v>3</v>
      </c>
      <c r="D32" s="22" t="s">
        <v>27</v>
      </c>
    </row>
    <row r="33" spans="1:4" ht="4.5" customHeight="1" thickTop="1">
      <c r="A33" s="24"/>
      <c r="B33" s="34"/>
      <c r="C33" s="34"/>
      <c r="D33" s="37"/>
    </row>
    <row r="34" spans="1:4" ht="13.5" customHeight="1">
      <c r="A34" s="26" t="s">
        <v>48</v>
      </c>
      <c r="B34" s="27">
        <f>'[1]ce tables'!$E$32+'[2] ce tables'!$E$32</f>
        <v>59014321.631276742</v>
      </c>
      <c r="C34" s="27">
        <f>'[1]ce tables'!$F$32+'[2] ce tables'!$F$32</f>
        <v>2553111.5773907043</v>
      </c>
      <c r="D34" s="28">
        <f>SUM(B34:C34)</f>
        <v>61567433.208667442</v>
      </c>
    </row>
    <row r="35" spans="1:4" ht="13.5" customHeight="1">
      <c r="A35" s="26" t="s">
        <v>49</v>
      </c>
      <c r="B35" s="27">
        <f>'[1]ce tables'!$E$33+'[2] ce tables'!$E$33</f>
        <v>463723.07273811602</v>
      </c>
      <c r="C35" s="27">
        <f>'[1]ce tables'!$F$33+'[2] ce tables'!$F$33</f>
        <v>0</v>
      </c>
      <c r="D35" s="28">
        <f>SUM(B35:C35)</f>
        <v>463723.07273811602</v>
      </c>
    </row>
    <row r="36" spans="1:4" ht="13.5" customHeight="1" thickBot="1">
      <c r="A36" s="26" t="s">
        <v>16</v>
      </c>
      <c r="B36" s="27">
        <f>'[1]ce tables'!$E$34+'[2] ce tables'!$E$34</f>
        <v>1168420.518104125</v>
      </c>
      <c r="C36" s="27">
        <f>'[1]ce tables'!$F$34+'[2] ce tables'!$F$34</f>
        <v>113128</v>
      </c>
      <c r="D36" s="29">
        <f>SUM(B36:C36)</f>
        <v>1281548.518104125</v>
      </c>
    </row>
    <row r="37" spans="1:4" ht="13.5" customHeight="1" thickTop="1">
      <c r="A37" s="26" t="s">
        <v>17</v>
      </c>
      <c r="B37" s="30">
        <f>SUM(B34:B36)</f>
        <v>60646465.222118989</v>
      </c>
      <c r="C37" s="35">
        <f>SUM(C34:C36)</f>
        <v>2666239.5773907043</v>
      </c>
      <c r="D37" s="28">
        <f>SUM(B37:C37)</f>
        <v>63312704.799509689</v>
      </c>
    </row>
    <row r="38" spans="1:4" ht="9" customHeight="1">
      <c r="A38" s="26"/>
      <c r="B38" s="27"/>
      <c r="C38" s="27"/>
      <c r="D38" s="27"/>
    </row>
    <row r="39" spans="1:4" ht="13.5" customHeight="1">
      <c r="A39" s="26" t="s">
        <v>18</v>
      </c>
      <c r="B39" s="27">
        <f>B13</f>
        <v>49112678.797769494</v>
      </c>
      <c r="C39" s="27">
        <f>C13</f>
        <v>1726460.31</v>
      </c>
      <c r="D39" s="28">
        <f>SUM(B39:C39)</f>
        <v>50839139.107769497</v>
      </c>
    </row>
    <row r="40" spans="1:4" ht="13.5" customHeight="1" thickBot="1">
      <c r="A40" s="26" t="s">
        <v>58</v>
      </c>
      <c r="B40" s="27">
        <f>-B26</f>
        <v>-16029793.945732471</v>
      </c>
      <c r="C40" s="27">
        <f>-C26</f>
        <v>-1726460.31</v>
      </c>
      <c r="D40" s="29">
        <f>SUM(B40:C40)</f>
        <v>-17756254.255732469</v>
      </c>
    </row>
    <row r="41" spans="1:4" ht="13.5" customHeight="1" thickTop="1">
      <c r="A41" s="26" t="s">
        <v>19</v>
      </c>
      <c r="B41" s="30">
        <f>SUM(B39:B40)</f>
        <v>33082884.852037024</v>
      </c>
      <c r="C41" s="35">
        <f>SUM(C39:C40)</f>
        <v>0</v>
      </c>
      <c r="D41" s="28">
        <f>SUM(B41:C41)</f>
        <v>33082884.852037024</v>
      </c>
    </row>
    <row r="42" spans="1:4" ht="9" customHeight="1">
      <c r="A42" s="26"/>
      <c r="B42" s="27"/>
      <c r="C42" s="27"/>
      <c r="D42" s="27"/>
    </row>
    <row r="43" spans="1:4" ht="13.5" customHeight="1">
      <c r="A43" s="26" t="s">
        <v>20</v>
      </c>
      <c r="B43" s="27">
        <f>B37-B41</f>
        <v>27563580.370081965</v>
      </c>
      <c r="C43" s="27">
        <f>C37-C41</f>
        <v>2666239.5773907043</v>
      </c>
      <c r="D43" s="28">
        <f>D37-D41</f>
        <v>30229819.947472665</v>
      </c>
    </row>
    <row r="44" spans="1:4" ht="13.5" customHeight="1">
      <c r="A44" s="26" t="s">
        <v>21</v>
      </c>
      <c r="B44" s="32">
        <f>IF(B41=0,"NA",B37/B41)</f>
        <v>1.8331673762236844</v>
      </c>
      <c r="C44" s="32" t="s">
        <v>50</v>
      </c>
      <c r="D44" s="33">
        <f>IF(D41=0,"NA",D37/D41)</f>
        <v>1.9137600932529109</v>
      </c>
    </row>
    <row r="45" spans="1:4" ht="24.75" customHeight="1" thickBot="1">
      <c r="A45" s="21" t="s">
        <v>22</v>
      </c>
      <c r="B45" s="22" t="s">
        <v>4</v>
      </c>
      <c r="C45" s="22" t="s">
        <v>3</v>
      </c>
      <c r="D45" s="22" t="s">
        <v>27</v>
      </c>
    </row>
    <row r="46" spans="1:4" ht="4.5" customHeight="1" thickTop="1">
      <c r="A46" s="24"/>
      <c r="B46" s="37"/>
      <c r="C46" s="37"/>
      <c r="D46" s="37"/>
    </row>
    <row r="47" spans="1:4" ht="13.5" customHeight="1" thickBot="1">
      <c r="A47" s="26" t="s">
        <v>7</v>
      </c>
      <c r="B47" s="27">
        <f>B7</f>
        <v>90145900.249049693</v>
      </c>
      <c r="C47" s="27">
        <f>C7</f>
        <v>2671761.0522528216</v>
      </c>
      <c r="D47" s="29">
        <f>SUM(B47:C47)</f>
        <v>92817661.301302522</v>
      </c>
    </row>
    <row r="48" spans="1:4" ht="13.5" customHeight="1" thickTop="1">
      <c r="A48" s="26" t="s">
        <v>23</v>
      </c>
      <c r="B48" s="30">
        <f>B47</f>
        <v>90145900.249049693</v>
      </c>
      <c r="C48" s="30">
        <f>C47</f>
        <v>2671761.0522528216</v>
      </c>
      <c r="D48" s="31">
        <f>D47</f>
        <v>92817661.301302522</v>
      </c>
    </row>
    <row r="49" spans="1:4" ht="9" customHeight="1">
      <c r="A49" s="26"/>
      <c r="B49" s="27"/>
      <c r="C49" s="27"/>
      <c r="D49" s="27"/>
    </row>
    <row r="50" spans="1:4" ht="13.5" customHeight="1">
      <c r="A50" s="26" t="s">
        <v>28</v>
      </c>
      <c r="B50" s="27">
        <f>B34</f>
        <v>59014321.631276742</v>
      </c>
      <c r="C50" s="27">
        <f>C34</f>
        <v>2553111.5773907043</v>
      </c>
      <c r="D50" s="28">
        <f>SUM(B50:C50)</f>
        <v>61567433.208667442</v>
      </c>
    </row>
    <row r="51" spans="1:4" ht="13.5" customHeight="1">
      <c r="A51" s="26" t="s">
        <v>10</v>
      </c>
      <c r="B51" s="27">
        <f>B12</f>
        <v>7127786.4133640882</v>
      </c>
      <c r="C51" s="27">
        <f>C12</f>
        <v>228117.73497774679</v>
      </c>
      <c r="D51" s="28">
        <f>SUM(B51:C51)</f>
        <v>7355904.1483418345</v>
      </c>
    </row>
    <row r="52" spans="1:4" ht="13.5" customHeight="1" thickBot="1">
      <c r="A52" s="26" t="s">
        <v>58</v>
      </c>
      <c r="B52" s="27">
        <f>B26</f>
        <v>16029793.945732471</v>
      </c>
      <c r="C52" s="27">
        <f>C26</f>
        <v>1726460.31</v>
      </c>
      <c r="D52" s="29">
        <f>SUM(B52:C52)</f>
        <v>17756254.255732469</v>
      </c>
    </row>
    <row r="53" spans="1:4" ht="13.5" customHeight="1" thickTop="1">
      <c r="A53" s="26" t="s">
        <v>24</v>
      </c>
      <c r="B53" s="30">
        <f>SUM(B50:B52)</f>
        <v>82171901.990373299</v>
      </c>
      <c r="C53" s="35">
        <f>SUM(C50:C52)</f>
        <v>4507689.6223684512</v>
      </c>
      <c r="D53" s="28">
        <f>SUM(D50:D52)</f>
        <v>86679591.612741739</v>
      </c>
    </row>
    <row r="54" spans="1:4" ht="9" customHeight="1">
      <c r="A54" s="26"/>
      <c r="B54" s="27"/>
      <c r="C54" s="27"/>
      <c r="D54" s="27"/>
    </row>
    <row r="55" spans="1:4" ht="12.75" customHeight="1">
      <c r="A55" s="26" t="s">
        <v>25</v>
      </c>
      <c r="B55" s="27">
        <f>B48-B53</f>
        <v>7973998.2586763948</v>
      </c>
      <c r="C55" s="27">
        <f>C48-C53</f>
        <v>-1835928.5701156296</v>
      </c>
      <c r="D55" s="28">
        <f>D48-D53</f>
        <v>6138069.6885607839</v>
      </c>
    </row>
    <row r="56" spans="1:4" ht="12.75" customHeight="1">
      <c r="A56" s="26" t="s">
        <v>26</v>
      </c>
      <c r="B56" s="32">
        <f>IF(B53=0,"NA",B48/B53)</f>
        <v>1.0970404489312</v>
      </c>
      <c r="C56" s="32">
        <f>IF(C53=0,"NA",C48/C53)</f>
        <v>0.59271184932404741</v>
      </c>
      <c r="D56" s="33">
        <f>IF(D53=0,"NA",D48/D53)</f>
        <v>1.0708133203486216</v>
      </c>
    </row>
    <row r="57" spans="1:4" ht="1.5" customHeight="1">
      <c r="A57" s="26"/>
    </row>
    <row r="58" spans="1:4" ht="1.5" customHeight="1">
      <c r="A58" s="26"/>
    </row>
    <row r="59" spans="1:4" ht="1.5" customHeight="1">
      <c r="A59" s="26"/>
    </row>
    <row r="60" spans="1:4" ht="1.5" customHeight="1">
      <c r="A60" s="26"/>
    </row>
    <row r="61" spans="1:4" ht="1.5" customHeight="1">
      <c r="A61" s="26"/>
    </row>
    <row r="62" spans="1:4" ht="1.5" customHeight="1">
      <c r="A62" s="26"/>
    </row>
    <row r="63" spans="1:4" ht="1.5" customHeight="1">
      <c r="A63" s="26"/>
    </row>
    <row r="64" spans="1:4">
      <c r="A64" s="26"/>
    </row>
    <row r="93" spans="1:1">
      <c r="A93" s="26"/>
    </row>
    <row r="94" spans="1:1">
      <c r="A94" s="26"/>
    </row>
    <row r="95" spans="1:1">
      <c r="A95" s="26"/>
    </row>
    <row r="96" spans="1:1">
      <c r="A96" s="26"/>
    </row>
    <row r="97" spans="1:1">
      <c r="A97" s="26"/>
    </row>
    <row r="98" spans="1:1">
      <c r="A98" s="26"/>
    </row>
    <row r="99" spans="1:1">
      <c r="A99" s="26"/>
    </row>
    <row r="100" spans="1:1">
      <c r="A100" s="26"/>
    </row>
    <row r="101" spans="1:1">
      <c r="A101" s="26"/>
    </row>
    <row r="102" spans="1:1">
      <c r="A102" s="26"/>
    </row>
    <row r="103" spans="1:1">
      <c r="A103" s="26"/>
    </row>
    <row r="104" spans="1:1">
      <c r="A104" s="26"/>
    </row>
    <row r="105" spans="1:1">
      <c r="A105" s="26"/>
    </row>
    <row r="106" spans="1:1">
      <c r="A106" s="26"/>
    </row>
    <row r="107" spans="1:1">
      <c r="A107" s="26"/>
    </row>
    <row r="108" spans="1:1">
      <c r="A108" s="26"/>
    </row>
    <row r="109" spans="1:1">
      <c r="A109" s="26"/>
    </row>
    <row r="110" spans="1:1">
      <c r="A110" s="26"/>
    </row>
    <row r="111" spans="1:1">
      <c r="A111" s="26"/>
    </row>
    <row r="112" spans="1:1">
      <c r="A112" s="26"/>
    </row>
    <row r="113" spans="1:1">
      <c r="A113" s="26"/>
    </row>
    <row r="114" spans="1:1">
      <c r="A114" s="26"/>
    </row>
    <row r="115" spans="1:1">
      <c r="A115" s="26"/>
    </row>
    <row r="116" spans="1:1">
      <c r="A116" s="26"/>
    </row>
    <row r="117" spans="1:1">
      <c r="A117" s="26"/>
    </row>
    <row r="118" spans="1:1">
      <c r="A118" s="26"/>
    </row>
    <row r="119" spans="1:1">
      <c r="A119" s="26"/>
    </row>
    <row r="120" spans="1:1">
      <c r="A120" s="26"/>
    </row>
    <row r="121" spans="1:1">
      <c r="A121" s="26"/>
    </row>
    <row r="122" spans="1:1">
      <c r="A122" s="26"/>
    </row>
    <row r="123" spans="1:1">
      <c r="A123" s="26"/>
    </row>
    <row r="124" spans="1:1">
      <c r="A124" s="26"/>
    </row>
    <row r="125" spans="1:1">
      <c r="A125" s="26"/>
    </row>
    <row r="126" spans="1:1">
      <c r="A126" s="26"/>
    </row>
    <row r="127" spans="1:1">
      <c r="A127" s="26"/>
    </row>
    <row r="128" spans="1:1">
      <c r="A128" s="26"/>
    </row>
    <row r="129" spans="1:1">
      <c r="A129" s="26"/>
    </row>
    <row r="130" spans="1:1">
      <c r="A130" s="26"/>
    </row>
    <row r="131" spans="1:1">
      <c r="A131" s="26"/>
    </row>
    <row r="132" spans="1:1">
      <c r="A132" s="26"/>
    </row>
    <row r="133" spans="1:1">
      <c r="A133" s="26"/>
    </row>
    <row r="134" spans="1:1">
      <c r="A134" s="26"/>
    </row>
    <row r="135" spans="1:1">
      <c r="A135" s="26"/>
    </row>
    <row r="136" spans="1:1">
      <c r="A136" s="26"/>
    </row>
    <row r="137" spans="1:1">
      <c r="A137" s="26"/>
    </row>
    <row r="138" spans="1:1">
      <c r="A138" s="26"/>
    </row>
    <row r="139" spans="1:1">
      <c r="A139" s="26"/>
    </row>
    <row r="140" spans="1:1">
      <c r="A140" s="26"/>
    </row>
    <row r="141" spans="1:1">
      <c r="A141" s="26"/>
    </row>
    <row r="142" spans="1:1">
      <c r="A142" s="26"/>
    </row>
    <row r="143" spans="1:1">
      <c r="A143" s="26"/>
    </row>
    <row r="144" spans="1:1">
      <c r="A144" s="26"/>
    </row>
    <row r="145" spans="1:1">
      <c r="A145" s="26"/>
    </row>
    <row r="146" spans="1:1">
      <c r="A146" s="26"/>
    </row>
    <row r="147" spans="1:1">
      <c r="A147" s="26"/>
    </row>
    <row r="148" spans="1:1">
      <c r="A148" s="26"/>
    </row>
    <row r="149" spans="1:1">
      <c r="A149" s="26"/>
    </row>
    <row r="150" spans="1:1">
      <c r="A150" s="26"/>
    </row>
    <row r="151" spans="1:1">
      <c r="A151" s="26"/>
    </row>
    <row r="152" spans="1:1">
      <c r="A152" s="26"/>
    </row>
    <row r="153" spans="1:1">
      <c r="A153" s="26"/>
    </row>
    <row r="154" spans="1:1">
      <c r="A154" s="26"/>
    </row>
    <row r="155" spans="1:1">
      <c r="A155" s="26"/>
    </row>
    <row r="156" spans="1:1">
      <c r="A156" s="26"/>
    </row>
    <row r="157" spans="1:1">
      <c r="A157" s="26"/>
    </row>
    <row r="158" spans="1:1">
      <c r="A158" s="26"/>
    </row>
    <row r="159" spans="1:1">
      <c r="A159" s="26"/>
    </row>
    <row r="160" spans="1:1">
      <c r="A160" s="26"/>
    </row>
    <row r="161" spans="1:1">
      <c r="A161" s="26"/>
    </row>
    <row r="162" spans="1:1">
      <c r="A162" s="26"/>
    </row>
    <row r="163" spans="1:1">
      <c r="A163" s="26"/>
    </row>
    <row r="164" spans="1:1">
      <c r="A164" s="26"/>
    </row>
    <row r="165" spans="1:1">
      <c r="A165" s="26"/>
    </row>
    <row r="166" spans="1:1">
      <c r="A166" s="26"/>
    </row>
    <row r="167" spans="1:1">
      <c r="A167" s="26"/>
    </row>
    <row r="168" spans="1:1">
      <c r="A168" s="26"/>
    </row>
    <row r="169" spans="1:1">
      <c r="A169" s="26"/>
    </row>
    <row r="170" spans="1:1">
      <c r="A170" s="26"/>
    </row>
    <row r="171" spans="1:1">
      <c r="A171" s="26"/>
    </row>
    <row r="172" spans="1:1">
      <c r="A172" s="26"/>
    </row>
    <row r="173" spans="1:1">
      <c r="A173" s="26"/>
    </row>
    <row r="174" spans="1:1">
      <c r="A174" s="26"/>
    </row>
    <row r="175" spans="1:1">
      <c r="A175" s="26"/>
    </row>
    <row r="176" spans="1:1">
      <c r="A176" s="26"/>
    </row>
    <row r="177" spans="1:1">
      <c r="A177" s="26"/>
    </row>
    <row r="178" spans="1:1">
      <c r="A178" s="26"/>
    </row>
    <row r="179" spans="1:1">
      <c r="A179" s="26"/>
    </row>
    <row r="180" spans="1:1">
      <c r="A180" s="26"/>
    </row>
    <row r="181" spans="1:1">
      <c r="A181" s="26"/>
    </row>
    <row r="182" spans="1:1">
      <c r="A182" s="26"/>
    </row>
    <row r="183" spans="1:1">
      <c r="A183" s="26"/>
    </row>
    <row r="184" spans="1:1">
      <c r="A184" s="26"/>
    </row>
    <row r="185" spans="1:1">
      <c r="A185" s="26"/>
    </row>
    <row r="186" spans="1:1">
      <c r="A186" s="26"/>
    </row>
    <row r="187" spans="1:1">
      <c r="A187" s="26"/>
    </row>
    <row r="188" spans="1:1">
      <c r="A188" s="26"/>
    </row>
    <row r="189" spans="1:1">
      <c r="A189" s="26"/>
    </row>
    <row r="190" spans="1:1">
      <c r="A190" s="26"/>
    </row>
    <row r="191" spans="1:1">
      <c r="A191" s="26"/>
    </row>
    <row r="192" spans="1:1">
      <c r="A192" s="26"/>
    </row>
    <row r="193" spans="1:1">
      <c r="A193" s="26"/>
    </row>
    <row r="194" spans="1:1">
      <c r="A194" s="26"/>
    </row>
    <row r="195" spans="1:1">
      <c r="A195" s="26"/>
    </row>
    <row r="196" spans="1:1">
      <c r="A196" s="26"/>
    </row>
    <row r="197" spans="1:1">
      <c r="A197" s="26"/>
    </row>
    <row r="198" spans="1:1">
      <c r="A198" s="26"/>
    </row>
    <row r="199" spans="1:1">
      <c r="A199" s="26"/>
    </row>
    <row r="200" spans="1:1">
      <c r="A200" s="26"/>
    </row>
    <row r="201" spans="1:1">
      <c r="A201" s="26"/>
    </row>
    <row r="202" spans="1:1">
      <c r="A202" s="26"/>
    </row>
    <row r="203" spans="1:1">
      <c r="A203" s="26"/>
    </row>
    <row r="204" spans="1:1">
      <c r="A204" s="26"/>
    </row>
    <row r="205" spans="1:1">
      <c r="A205" s="26"/>
    </row>
    <row r="206" spans="1:1">
      <c r="A206" s="26"/>
    </row>
    <row r="207" spans="1:1">
      <c r="A207" s="26"/>
    </row>
    <row r="208" spans="1:1">
      <c r="A208" s="26"/>
    </row>
    <row r="209" spans="1:1">
      <c r="A209" s="26"/>
    </row>
    <row r="210" spans="1:1">
      <c r="A210" s="26"/>
    </row>
    <row r="211" spans="1:1">
      <c r="A211" s="26"/>
    </row>
    <row r="212" spans="1:1">
      <c r="A212" s="26"/>
    </row>
    <row r="213" spans="1:1">
      <c r="A213" s="26"/>
    </row>
    <row r="214" spans="1:1">
      <c r="A214" s="26"/>
    </row>
    <row r="215" spans="1:1">
      <c r="A215" s="26"/>
    </row>
    <row r="216" spans="1:1">
      <c r="A216" s="26"/>
    </row>
    <row r="217" spans="1:1">
      <c r="A217" s="26"/>
    </row>
    <row r="218" spans="1:1">
      <c r="A218" s="26"/>
    </row>
    <row r="219" spans="1:1">
      <c r="A219" s="26"/>
    </row>
    <row r="220" spans="1:1">
      <c r="A220" s="26"/>
    </row>
    <row r="221" spans="1:1">
      <c r="A221" s="26"/>
    </row>
    <row r="222" spans="1:1">
      <c r="A222" s="26"/>
    </row>
    <row r="223" spans="1:1">
      <c r="A223" s="26"/>
    </row>
    <row r="224" spans="1:1">
      <c r="A224" s="26"/>
    </row>
    <row r="225" spans="1:1">
      <c r="A225" s="26"/>
    </row>
    <row r="226" spans="1:1">
      <c r="A226" s="26"/>
    </row>
    <row r="227" spans="1:1">
      <c r="A227" s="26"/>
    </row>
    <row r="228" spans="1:1">
      <c r="A228" s="26"/>
    </row>
    <row r="229" spans="1:1">
      <c r="A229" s="26"/>
    </row>
    <row r="230" spans="1:1">
      <c r="A230" s="26"/>
    </row>
    <row r="231" spans="1:1">
      <c r="A231" s="26"/>
    </row>
    <row r="232" spans="1:1">
      <c r="A232" s="26"/>
    </row>
    <row r="233" spans="1:1">
      <c r="A233" s="26"/>
    </row>
    <row r="234" spans="1:1">
      <c r="A234" s="26"/>
    </row>
    <row r="235" spans="1:1">
      <c r="A235" s="26"/>
    </row>
    <row r="236" spans="1:1">
      <c r="A236" s="26"/>
    </row>
    <row r="237" spans="1:1">
      <c r="A237" s="26"/>
    </row>
    <row r="238" spans="1:1">
      <c r="A238" s="26"/>
    </row>
    <row r="239" spans="1:1">
      <c r="A239" s="26"/>
    </row>
    <row r="240" spans="1:1">
      <c r="A240" s="26"/>
    </row>
    <row r="241" spans="1:1">
      <c r="A241" s="26"/>
    </row>
    <row r="242" spans="1:1">
      <c r="A242" s="26"/>
    </row>
    <row r="243" spans="1:1">
      <c r="A243" s="26"/>
    </row>
    <row r="244" spans="1:1">
      <c r="A244" s="26"/>
    </row>
    <row r="245" spans="1:1">
      <c r="A245" s="26"/>
    </row>
    <row r="246" spans="1:1">
      <c r="A246" s="26"/>
    </row>
    <row r="247" spans="1:1">
      <c r="A247" s="26"/>
    </row>
    <row r="248" spans="1:1">
      <c r="A248" s="26"/>
    </row>
    <row r="249" spans="1:1">
      <c r="A249" s="26"/>
    </row>
    <row r="250" spans="1:1">
      <c r="A250" s="26"/>
    </row>
    <row r="251" spans="1:1">
      <c r="A251" s="26"/>
    </row>
    <row r="252" spans="1:1">
      <c r="A252" s="26"/>
    </row>
    <row r="253" spans="1:1">
      <c r="A253" s="26"/>
    </row>
    <row r="254" spans="1:1">
      <c r="A254" s="26"/>
    </row>
    <row r="255" spans="1:1">
      <c r="A255" s="26"/>
    </row>
    <row r="256" spans="1:1">
      <c r="A256" s="26"/>
    </row>
    <row r="257" spans="1:1">
      <c r="A257" s="26"/>
    </row>
    <row r="258" spans="1:1">
      <c r="A258" s="26"/>
    </row>
    <row r="259" spans="1:1">
      <c r="A259" s="26"/>
    </row>
    <row r="260" spans="1:1">
      <c r="A260" s="26"/>
    </row>
    <row r="261" spans="1:1">
      <c r="A261" s="26"/>
    </row>
    <row r="262" spans="1:1">
      <c r="A262" s="26"/>
    </row>
    <row r="263" spans="1:1">
      <c r="A263" s="26"/>
    </row>
    <row r="264" spans="1:1">
      <c r="A264" s="26"/>
    </row>
    <row r="265" spans="1:1">
      <c r="A265" s="26"/>
    </row>
    <row r="266" spans="1:1">
      <c r="A266" s="26"/>
    </row>
    <row r="267" spans="1:1">
      <c r="A267" s="26"/>
    </row>
    <row r="268" spans="1:1">
      <c r="A268" s="26"/>
    </row>
    <row r="269" spans="1:1">
      <c r="A269" s="26"/>
    </row>
    <row r="270" spans="1:1">
      <c r="A270" s="26"/>
    </row>
    <row r="271" spans="1:1">
      <c r="A271" s="26"/>
    </row>
    <row r="272" spans="1:1">
      <c r="A272" s="26"/>
    </row>
    <row r="273" spans="1:1">
      <c r="A273" s="26"/>
    </row>
    <row r="274" spans="1:1">
      <c r="A274" s="26"/>
    </row>
    <row r="275" spans="1:1">
      <c r="A275" s="26"/>
    </row>
    <row r="276" spans="1:1">
      <c r="A276" s="26"/>
    </row>
    <row r="277" spans="1:1">
      <c r="A277" s="26"/>
    </row>
    <row r="278" spans="1:1">
      <c r="A278" s="26"/>
    </row>
    <row r="279" spans="1:1">
      <c r="A279" s="26"/>
    </row>
    <row r="280" spans="1:1">
      <c r="A280" s="26"/>
    </row>
    <row r="281" spans="1:1">
      <c r="A281" s="26"/>
    </row>
    <row r="282" spans="1:1">
      <c r="A282" s="26"/>
    </row>
    <row r="283" spans="1:1">
      <c r="A283" s="26"/>
    </row>
    <row r="284" spans="1:1">
      <c r="A284" s="26"/>
    </row>
    <row r="285" spans="1:1">
      <c r="A285" s="26"/>
    </row>
    <row r="286" spans="1:1">
      <c r="A286" s="26"/>
    </row>
    <row r="287" spans="1:1">
      <c r="A287" s="26"/>
    </row>
    <row r="288" spans="1:1">
      <c r="A288" s="26"/>
    </row>
    <row r="289" spans="1:1">
      <c r="A289" s="26"/>
    </row>
    <row r="290" spans="1:1">
      <c r="A290" s="26"/>
    </row>
    <row r="291" spans="1:1">
      <c r="A291" s="26"/>
    </row>
    <row r="292" spans="1:1">
      <c r="A292" s="26"/>
    </row>
    <row r="293" spans="1:1">
      <c r="A293" s="26"/>
    </row>
    <row r="294" spans="1:1">
      <c r="A294" s="26"/>
    </row>
    <row r="295" spans="1:1">
      <c r="A295" s="26"/>
    </row>
    <row r="296" spans="1:1">
      <c r="A296" s="26"/>
    </row>
    <row r="297" spans="1:1">
      <c r="A297" s="26"/>
    </row>
    <row r="298" spans="1:1">
      <c r="A298" s="26"/>
    </row>
    <row r="299" spans="1:1">
      <c r="A299" s="26"/>
    </row>
    <row r="300" spans="1:1">
      <c r="A300" s="26"/>
    </row>
    <row r="301" spans="1:1">
      <c r="A301" s="26"/>
    </row>
    <row r="302" spans="1:1">
      <c r="A302" s="26"/>
    </row>
    <row r="303" spans="1:1">
      <c r="A303" s="26"/>
    </row>
    <row r="304" spans="1:1">
      <c r="A304" s="26"/>
    </row>
    <row r="305" spans="1:1">
      <c r="A305" s="26"/>
    </row>
    <row r="306" spans="1:1">
      <c r="A306" s="26"/>
    </row>
    <row r="307" spans="1:1">
      <c r="A307" s="26"/>
    </row>
    <row r="308" spans="1:1">
      <c r="A308" s="26"/>
    </row>
    <row r="309" spans="1:1">
      <c r="A309" s="26"/>
    </row>
    <row r="310" spans="1:1">
      <c r="A310" s="26"/>
    </row>
    <row r="311" spans="1:1">
      <c r="A311" s="26"/>
    </row>
    <row r="312" spans="1:1">
      <c r="A312" s="26"/>
    </row>
    <row r="313" spans="1:1">
      <c r="A313" s="26"/>
    </row>
    <row r="314" spans="1:1">
      <c r="A314" s="26"/>
    </row>
    <row r="315" spans="1:1">
      <c r="A315" s="26"/>
    </row>
    <row r="316" spans="1:1">
      <c r="A316" s="26"/>
    </row>
    <row r="317" spans="1:1">
      <c r="A317" s="26"/>
    </row>
    <row r="318" spans="1:1">
      <c r="A318" s="26"/>
    </row>
    <row r="319" spans="1:1">
      <c r="A319" s="26"/>
    </row>
    <row r="320" spans="1:1">
      <c r="A320" s="26"/>
    </row>
    <row r="321" spans="1:1">
      <c r="A321" s="26"/>
    </row>
    <row r="322" spans="1:1">
      <c r="A322" s="26"/>
    </row>
    <row r="323" spans="1:1">
      <c r="A323" s="26"/>
    </row>
    <row r="324" spans="1:1">
      <c r="A324" s="26"/>
    </row>
    <row r="325" spans="1:1">
      <c r="A325" s="26"/>
    </row>
    <row r="326" spans="1:1">
      <c r="A326" s="26"/>
    </row>
    <row r="327" spans="1:1">
      <c r="A327" s="26"/>
    </row>
    <row r="328" spans="1:1">
      <c r="A328" s="26"/>
    </row>
    <row r="329" spans="1:1">
      <c r="A329" s="26"/>
    </row>
    <row r="330" spans="1:1">
      <c r="A330" s="26"/>
    </row>
    <row r="331" spans="1:1">
      <c r="A331" s="26"/>
    </row>
    <row r="332" spans="1:1">
      <c r="A332" s="26"/>
    </row>
    <row r="333" spans="1:1">
      <c r="A333" s="26"/>
    </row>
    <row r="334" spans="1:1">
      <c r="A334" s="26"/>
    </row>
    <row r="335" spans="1:1">
      <c r="A335" s="26"/>
    </row>
    <row r="336" spans="1:1">
      <c r="A336" s="26"/>
    </row>
    <row r="337" spans="1:1">
      <c r="A337" s="26"/>
    </row>
    <row r="338" spans="1:1">
      <c r="A338" s="26"/>
    </row>
    <row r="339" spans="1:1">
      <c r="A339" s="26"/>
    </row>
    <row r="340" spans="1:1">
      <c r="A340" s="26"/>
    </row>
    <row r="341" spans="1:1">
      <c r="A341" s="26"/>
    </row>
    <row r="342" spans="1:1">
      <c r="A342" s="26"/>
    </row>
    <row r="343" spans="1:1">
      <c r="A343" s="26"/>
    </row>
    <row r="344" spans="1:1">
      <c r="A344" s="26"/>
    </row>
    <row r="345" spans="1:1">
      <c r="A345" s="26"/>
    </row>
    <row r="346" spans="1:1">
      <c r="A346" s="26"/>
    </row>
    <row r="347" spans="1:1">
      <c r="A347" s="26"/>
    </row>
    <row r="348" spans="1:1">
      <c r="A348" s="26"/>
    </row>
    <row r="349" spans="1:1">
      <c r="A349" s="26"/>
    </row>
    <row r="350" spans="1:1">
      <c r="A350" s="26"/>
    </row>
    <row r="351" spans="1:1">
      <c r="A351" s="26"/>
    </row>
    <row r="352" spans="1:1">
      <c r="A352" s="26"/>
    </row>
    <row r="353" spans="1:1">
      <c r="A353" s="26"/>
    </row>
    <row r="354" spans="1:1">
      <c r="A354" s="26"/>
    </row>
    <row r="355" spans="1:1">
      <c r="A355" s="26"/>
    </row>
    <row r="356" spans="1:1">
      <c r="A356" s="26"/>
    </row>
    <row r="357" spans="1:1">
      <c r="A357" s="26"/>
    </row>
    <row r="358" spans="1:1">
      <c r="A358" s="26"/>
    </row>
    <row r="359" spans="1:1">
      <c r="A359" s="26"/>
    </row>
    <row r="360" spans="1:1">
      <c r="A360" s="26"/>
    </row>
    <row r="361" spans="1:1">
      <c r="A361" s="26"/>
    </row>
    <row r="362" spans="1:1">
      <c r="A362" s="26"/>
    </row>
    <row r="363" spans="1:1">
      <c r="A363" s="26"/>
    </row>
    <row r="364" spans="1:1">
      <c r="A364" s="26"/>
    </row>
    <row r="365" spans="1:1">
      <c r="A365" s="26"/>
    </row>
    <row r="366" spans="1:1">
      <c r="A366" s="26"/>
    </row>
    <row r="367" spans="1:1">
      <c r="A367" s="26"/>
    </row>
    <row r="368" spans="1:1">
      <c r="A368" s="26"/>
    </row>
    <row r="369" spans="1:1">
      <c r="A369" s="26"/>
    </row>
    <row r="370" spans="1:1">
      <c r="A370" s="26"/>
    </row>
    <row r="371" spans="1:1">
      <c r="A371" s="26"/>
    </row>
    <row r="372" spans="1:1">
      <c r="A372" s="26"/>
    </row>
    <row r="373" spans="1:1">
      <c r="A373" s="26"/>
    </row>
    <row r="374" spans="1:1">
      <c r="A374" s="26"/>
    </row>
    <row r="375" spans="1:1">
      <c r="A375" s="26"/>
    </row>
    <row r="376" spans="1:1">
      <c r="A376" s="26"/>
    </row>
    <row r="377" spans="1:1">
      <c r="A377" s="26"/>
    </row>
    <row r="378" spans="1:1">
      <c r="A378" s="26"/>
    </row>
    <row r="379" spans="1:1">
      <c r="A379" s="26"/>
    </row>
    <row r="380" spans="1:1">
      <c r="A380" s="26"/>
    </row>
    <row r="381" spans="1:1">
      <c r="A381" s="26"/>
    </row>
    <row r="382" spans="1:1">
      <c r="A382" s="26"/>
    </row>
    <row r="383" spans="1:1">
      <c r="A383" s="26"/>
    </row>
    <row r="384" spans="1:1">
      <c r="A384" s="26"/>
    </row>
    <row r="385" spans="1:1">
      <c r="A385" s="26"/>
    </row>
    <row r="386" spans="1:1">
      <c r="A386" s="26"/>
    </row>
    <row r="387" spans="1:1">
      <c r="A387" s="26"/>
    </row>
    <row r="388" spans="1:1">
      <c r="A388" s="26"/>
    </row>
    <row r="389" spans="1:1">
      <c r="A389" s="26"/>
    </row>
    <row r="390" spans="1:1">
      <c r="A390" s="26"/>
    </row>
    <row r="391" spans="1:1">
      <c r="A391" s="26"/>
    </row>
    <row r="392" spans="1:1">
      <c r="A392" s="26"/>
    </row>
    <row r="393" spans="1:1">
      <c r="A393" s="26"/>
    </row>
    <row r="394" spans="1:1">
      <c r="A394" s="26"/>
    </row>
    <row r="395" spans="1:1">
      <c r="A395" s="26"/>
    </row>
    <row r="396" spans="1:1">
      <c r="A396" s="26"/>
    </row>
    <row r="397" spans="1:1">
      <c r="A397" s="26"/>
    </row>
    <row r="398" spans="1:1">
      <c r="A398" s="26"/>
    </row>
    <row r="399" spans="1:1">
      <c r="A399" s="26"/>
    </row>
    <row r="400" spans="1:1">
      <c r="A400" s="26"/>
    </row>
    <row r="401" spans="1:1">
      <c r="A401" s="26"/>
    </row>
    <row r="402" spans="1:1">
      <c r="A402" s="26"/>
    </row>
    <row r="403" spans="1:1">
      <c r="A403" s="26"/>
    </row>
    <row r="404" spans="1:1">
      <c r="A404" s="26"/>
    </row>
    <row r="405" spans="1:1">
      <c r="A405" s="26"/>
    </row>
    <row r="406" spans="1:1">
      <c r="A406" s="26"/>
    </row>
    <row r="407" spans="1:1">
      <c r="A407" s="26"/>
    </row>
    <row r="408" spans="1:1">
      <c r="A408" s="26"/>
    </row>
    <row r="409" spans="1:1">
      <c r="A409" s="26"/>
    </row>
    <row r="410" spans="1:1">
      <c r="A410" s="26"/>
    </row>
    <row r="411" spans="1:1">
      <c r="A411" s="26"/>
    </row>
    <row r="412" spans="1:1">
      <c r="A412" s="26"/>
    </row>
    <row r="413" spans="1:1">
      <c r="A413" s="26"/>
    </row>
    <row r="414" spans="1:1">
      <c r="A414" s="26"/>
    </row>
    <row r="415" spans="1:1">
      <c r="A415" s="26"/>
    </row>
    <row r="416" spans="1:1">
      <c r="A416" s="26"/>
    </row>
    <row r="417" spans="1:1">
      <c r="A417" s="26"/>
    </row>
    <row r="418" spans="1:1">
      <c r="A418" s="26"/>
    </row>
    <row r="419" spans="1:1">
      <c r="A419" s="26"/>
    </row>
    <row r="420" spans="1:1">
      <c r="A420" s="26"/>
    </row>
    <row r="421" spans="1:1">
      <c r="A421" s="26"/>
    </row>
    <row r="422" spans="1:1">
      <c r="A422" s="26"/>
    </row>
    <row r="423" spans="1:1">
      <c r="A423" s="26"/>
    </row>
    <row r="424" spans="1:1">
      <c r="A424" s="26"/>
    </row>
    <row r="425" spans="1:1">
      <c r="A425" s="26"/>
    </row>
    <row r="426" spans="1:1">
      <c r="A426" s="26"/>
    </row>
    <row r="427" spans="1:1">
      <c r="A427" s="26"/>
    </row>
    <row r="428" spans="1:1">
      <c r="A428" s="26"/>
    </row>
    <row r="429" spans="1:1">
      <c r="A429" s="26"/>
    </row>
    <row r="430" spans="1:1">
      <c r="A430" s="26"/>
    </row>
    <row r="431" spans="1:1">
      <c r="A431" s="26"/>
    </row>
    <row r="432" spans="1:1">
      <c r="A432" s="26"/>
    </row>
    <row r="433" spans="1:1">
      <c r="A433" s="26"/>
    </row>
    <row r="434" spans="1:1">
      <c r="A434" s="26"/>
    </row>
    <row r="435" spans="1:1">
      <c r="A435" s="26"/>
    </row>
    <row r="436" spans="1:1">
      <c r="A436" s="26"/>
    </row>
    <row r="437" spans="1:1">
      <c r="A437" s="26"/>
    </row>
    <row r="438" spans="1:1">
      <c r="A438" s="26"/>
    </row>
    <row r="439" spans="1:1">
      <c r="A439" s="26"/>
    </row>
    <row r="440" spans="1:1">
      <c r="A440" s="26"/>
    </row>
    <row r="441" spans="1:1">
      <c r="A441" s="26"/>
    </row>
    <row r="442" spans="1:1">
      <c r="A442" s="26"/>
    </row>
    <row r="443" spans="1:1">
      <c r="A443" s="26"/>
    </row>
    <row r="444" spans="1:1">
      <c r="A444" s="26"/>
    </row>
    <row r="445" spans="1:1">
      <c r="A445" s="26"/>
    </row>
    <row r="446" spans="1:1">
      <c r="A446" s="26"/>
    </row>
    <row r="447" spans="1:1">
      <c r="A447" s="26"/>
    </row>
    <row r="448" spans="1:1">
      <c r="A448" s="26"/>
    </row>
    <row r="449" spans="1:1">
      <c r="A449" s="26"/>
    </row>
    <row r="450" spans="1:1">
      <c r="A450" s="26"/>
    </row>
    <row r="451" spans="1:1">
      <c r="A451" s="26"/>
    </row>
    <row r="452" spans="1:1">
      <c r="A452" s="26"/>
    </row>
    <row r="453" spans="1:1">
      <c r="A453" s="26"/>
    </row>
    <row r="454" spans="1:1">
      <c r="A454" s="26"/>
    </row>
    <row r="455" spans="1:1">
      <c r="A455" s="26"/>
    </row>
    <row r="456" spans="1:1">
      <c r="A456" s="26"/>
    </row>
    <row r="457" spans="1:1">
      <c r="A457" s="26"/>
    </row>
    <row r="458" spans="1:1">
      <c r="A458" s="26"/>
    </row>
    <row r="459" spans="1:1">
      <c r="A459" s="26"/>
    </row>
    <row r="460" spans="1:1">
      <c r="A460" s="26"/>
    </row>
    <row r="461" spans="1:1">
      <c r="A461" s="26"/>
    </row>
    <row r="462" spans="1:1">
      <c r="A462" s="26"/>
    </row>
    <row r="463" spans="1:1">
      <c r="A463" s="26"/>
    </row>
    <row r="464" spans="1:1">
      <c r="A464" s="26"/>
    </row>
    <row r="465" spans="1:1">
      <c r="A465" s="26"/>
    </row>
    <row r="466" spans="1:1">
      <c r="A466" s="26"/>
    </row>
    <row r="467" spans="1:1">
      <c r="A467" s="26"/>
    </row>
    <row r="468" spans="1:1">
      <c r="A468" s="26"/>
    </row>
    <row r="469" spans="1:1">
      <c r="A469" s="26"/>
    </row>
    <row r="470" spans="1:1">
      <c r="A470" s="26"/>
    </row>
    <row r="471" spans="1:1">
      <c r="A471" s="26"/>
    </row>
    <row r="472" spans="1:1">
      <c r="A472" s="26"/>
    </row>
    <row r="473" spans="1:1">
      <c r="A473" s="26"/>
    </row>
    <row r="474" spans="1:1">
      <c r="A474" s="26"/>
    </row>
    <row r="475" spans="1:1">
      <c r="A475" s="26"/>
    </row>
    <row r="476" spans="1:1">
      <c r="A476" s="26"/>
    </row>
    <row r="477" spans="1:1">
      <c r="A477" s="26"/>
    </row>
    <row r="478" spans="1:1">
      <c r="A478" s="26"/>
    </row>
    <row r="479" spans="1:1">
      <c r="A479" s="26"/>
    </row>
    <row r="480" spans="1:1">
      <c r="A480" s="26"/>
    </row>
    <row r="481" spans="1:1">
      <c r="A481" s="26"/>
    </row>
    <row r="482" spans="1:1">
      <c r="A482" s="26"/>
    </row>
    <row r="483" spans="1:1">
      <c r="A483" s="26"/>
    </row>
    <row r="484" spans="1:1">
      <c r="A484" s="26"/>
    </row>
    <row r="485" spans="1:1">
      <c r="A485" s="26"/>
    </row>
    <row r="486" spans="1:1">
      <c r="A486" s="26"/>
    </row>
    <row r="487" spans="1:1">
      <c r="A487" s="26"/>
    </row>
    <row r="488" spans="1:1">
      <c r="A488" s="26"/>
    </row>
    <row r="489" spans="1:1">
      <c r="A489" s="26"/>
    </row>
    <row r="490" spans="1:1">
      <c r="A490" s="26"/>
    </row>
    <row r="491" spans="1:1">
      <c r="A491" s="26"/>
    </row>
    <row r="492" spans="1:1">
      <c r="A492" s="26"/>
    </row>
    <row r="493" spans="1:1">
      <c r="A493" s="26"/>
    </row>
    <row r="494" spans="1:1">
      <c r="A494" s="26"/>
    </row>
    <row r="495" spans="1:1">
      <c r="A495" s="26"/>
    </row>
    <row r="496" spans="1:1">
      <c r="A496" s="26"/>
    </row>
    <row r="497" spans="1:1">
      <c r="A497" s="26"/>
    </row>
    <row r="498" spans="1:1">
      <c r="A498" s="26"/>
    </row>
    <row r="499" spans="1:1">
      <c r="A499" s="26"/>
    </row>
    <row r="500" spans="1:1">
      <c r="A500" s="26"/>
    </row>
    <row r="501" spans="1:1">
      <c r="A501" s="26"/>
    </row>
    <row r="502" spans="1:1">
      <c r="A502" s="26"/>
    </row>
    <row r="503" spans="1:1">
      <c r="A503" s="26"/>
    </row>
    <row r="504" spans="1:1">
      <c r="A504" s="26"/>
    </row>
    <row r="505" spans="1:1">
      <c r="A505" s="26"/>
    </row>
    <row r="506" spans="1:1">
      <c r="A506" s="26"/>
    </row>
    <row r="507" spans="1:1">
      <c r="A507" s="26"/>
    </row>
    <row r="508" spans="1:1">
      <c r="A508" s="26"/>
    </row>
    <row r="509" spans="1:1">
      <c r="A509" s="26"/>
    </row>
    <row r="510" spans="1:1">
      <c r="A510" s="26"/>
    </row>
    <row r="511" spans="1:1">
      <c r="A511" s="26"/>
    </row>
    <row r="512" spans="1:1">
      <c r="A512" s="26"/>
    </row>
    <row r="513" spans="1:1">
      <c r="A513" s="26"/>
    </row>
    <row r="514" spans="1:1">
      <c r="A514" s="26"/>
    </row>
    <row r="515" spans="1:1">
      <c r="A515" s="26"/>
    </row>
    <row r="516" spans="1:1">
      <c r="A516" s="26"/>
    </row>
    <row r="517" spans="1:1">
      <c r="A517" s="26"/>
    </row>
    <row r="518" spans="1:1">
      <c r="A518" s="26"/>
    </row>
    <row r="519" spans="1:1">
      <c r="A519" s="26"/>
    </row>
    <row r="520" spans="1:1">
      <c r="A520" s="26"/>
    </row>
    <row r="521" spans="1:1">
      <c r="A521" s="26"/>
    </row>
    <row r="522" spans="1:1">
      <c r="A522" s="26"/>
    </row>
    <row r="523" spans="1:1">
      <c r="A523" s="26"/>
    </row>
    <row r="524" spans="1:1">
      <c r="A524" s="26"/>
    </row>
    <row r="525" spans="1:1">
      <c r="A525" s="26"/>
    </row>
    <row r="526" spans="1:1">
      <c r="A526" s="26"/>
    </row>
    <row r="527" spans="1:1">
      <c r="A527" s="26"/>
    </row>
    <row r="528" spans="1:1">
      <c r="A528" s="26"/>
    </row>
    <row r="529" spans="1:1">
      <c r="A529" s="26"/>
    </row>
    <row r="530" spans="1:1">
      <c r="A530" s="26"/>
    </row>
    <row r="531" spans="1:1">
      <c r="A531" s="26"/>
    </row>
    <row r="532" spans="1:1">
      <c r="A532" s="26"/>
    </row>
    <row r="533" spans="1:1">
      <c r="A533" s="26"/>
    </row>
    <row r="534" spans="1:1">
      <c r="A534" s="26"/>
    </row>
    <row r="535" spans="1:1">
      <c r="A535" s="26"/>
    </row>
    <row r="536" spans="1:1">
      <c r="A536" s="26"/>
    </row>
    <row r="537" spans="1:1">
      <c r="A537" s="26"/>
    </row>
    <row r="538" spans="1:1">
      <c r="A538" s="26"/>
    </row>
    <row r="539" spans="1:1">
      <c r="A539" s="26"/>
    </row>
    <row r="540" spans="1:1">
      <c r="A540" s="26"/>
    </row>
    <row r="541" spans="1:1">
      <c r="A541" s="26"/>
    </row>
    <row r="542" spans="1:1">
      <c r="A542" s="26"/>
    </row>
    <row r="543" spans="1:1">
      <c r="A543" s="26"/>
    </row>
    <row r="544" spans="1:1">
      <c r="A544" s="26"/>
    </row>
    <row r="545" spans="1:1">
      <c r="A545" s="26"/>
    </row>
    <row r="546" spans="1:1">
      <c r="A546" s="26"/>
    </row>
    <row r="547" spans="1:1">
      <c r="A547" s="26"/>
    </row>
    <row r="548" spans="1:1">
      <c r="A548" s="26"/>
    </row>
    <row r="549" spans="1:1">
      <c r="A549" s="26"/>
    </row>
    <row r="550" spans="1:1">
      <c r="A550" s="26"/>
    </row>
    <row r="551" spans="1:1">
      <c r="A551" s="26"/>
    </row>
    <row r="552" spans="1:1">
      <c r="A552" s="26"/>
    </row>
    <row r="553" spans="1:1">
      <c r="A553" s="26"/>
    </row>
    <row r="554" spans="1:1">
      <c r="A554" s="26"/>
    </row>
    <row r="555" spans="1:1">
      <c r="A555" s="26"/>
    </row>
    <row r="556" spans="1:1">
      <c r="A556" s="26"/>
    </row>
    <row r="557" spans="1:1">
      <c r="A557" s="26"/>
    </row>
    <row r="558" spans="1:1">
      <c r="A558" s="26"/>
    </row>
    <row r="559" spans="1:1">
      <c r="A559" s="26"/>
    </row>
    <row r="560" spans="1:1">
      <c r="A560" s="26"/>
    </row>
    <row r="561" spans="1:1">
      <c r="A561" s="26"/>
    </row>
    <row r="562" spans="1:1">
      <c r="A562" s="26"/>
    </row>
    <row r="563" spans="1:1">
      <c r="A563" s="26"/>
    </row>
    <row r="564" spans="1:1">
      <c r="A564" s="26"/>
    </row>
    <row r="565" spans="1:1">
      <c r="A565" s="26"/>
    </row>
    <row r="566" spans="1:1">
      <c r="A566" s="26"/>
    </row>
    <row r="567" spans="1:1">
      <c r="A567" s="26"/>
    </row>
    <row r="568" spans="1:1">
      <c r="A568" s="26"/>
    </row>
    <row r="569" spans="1:1">
      <c r="A569" s="26"/>
    </row>
    <row r="570" spans="1:1">
      <c r="A570" s="26"/>
    </row>
    <row r="571" spans="1:1">
      <c r="A571" s="26"/>
    </row>
    <row r="572" spans="1:1">
      <c r="A572" s="26"/>
    </row>
    <row r="573" spans="1:1">
      <c r="A573" s="26"/>
    </row>
    <row r="574" spans="1:1">
      <c r="A574" s="26"/>
    </row>
    <row r="575" spans="1:1">
      <c r="A575" s="26"/>
    </row>
    <row r="576" spans="1:1">
      <c r="A576" s="26"/>
    </row>
    <row r="577" spans="1:1">
      <c r="A577" s="26"/>
    </row>
    <row r="578" spans="1:1">
      <c r="A578" s="26"/>
    </row>
    <row r="579" spans="1:1">
      <c r="A579" s="26"/>
    </row>
    <row r="580" spans="1:1">
      <c r="A580" s="26"/>
    </row>
    <row r="581" spans="1:1">
      <c r="A581" s="26"/>
    </row>
    <row r="582" spans="1:1">
      <c r="A582" s="26"/>
    </row>
    <row r="583" spans="1:1">
      <c r="A583" s="26"/>
    </row>
    <row r="584" spans="1:1">
      <c r="A584" s="26"/>
    </row>
    <row r="585" spans="1:1">
      <c r="A585" s="26"/>
    </row>
    <row r="586" spans="1:1">
      <c r="A586" s="26"/>
    </row>
    <row r="587" spans="1:1">
      <c r="A587" s="26"/>
    </row>
    <row r="588" spans="1:1">
      <c r="A588" s="26"/>
    </row>
    <row r="589" spans="1:1">
      <c r="A589" s="26"/>
    </row>
    <row r="590" spans="1:1">
      <c r="A590" s="26"/>
    </row>
    <row r="591" spans="1:1">
      <c r="A591" s="26"/>
    </row>
    <row r="592" spans="1:1">
      <c r="A592" s="26"/>
    </row>
    <row r="593" spans="1:1">
      <c r="A593" s="26"/>
    </row>
    <row r="594" spans="1:1">
      <c r="A594" s="26"/>
    </row>
    <row r="595" spans="1:1">
      <c r="A595" s="26"/>
    </row>
    <row r="596" spans="1:1">
      <c r="A596" s="26"/>
    </row>
    <row r="597" spans="1:1">
      <c r="A597" s="26"/>
    </row>
    <row r="598" spans="1:1">
      <c r="A598" s="26"/>
    </row>
    <row r="599" spans="1:1">
      <c r="A599" s="26"/>
    </row>
    <row r="600" spans="1:1">
      <c r="A600" s="26"/>
    </row>
    <row r="601" spans="1:1">
      <c r="A601" s="26"/>
    </row>
    <row r="602" spans="1:1">
      <c r="A602" s="26"/>
    </row>
    <row r="603" spans="1:1">
      <c r="A603" s="26"/>
    </row>
    <row r="604" spans="1:1">
      <c r="A604" s="26"/>
    </row>
    <row r="605" spans="1:1">
      <c r="A605" s="26"/>
    </row>
    <row r="606" spans="1:1">
      <c r="A606" s="26"/>
    </row>
    <row r="607" spans="1:1">
      <c r="A607" s="26"/>
    </row>
    <row r="608" spans="1:1">
      <c r="A608" s="26"/>
    </row>
    <row r="609" spans="1:1">
      <c r="A609" s="26"/>
    </row>
    <row r="610" spans="1:1">
      <c r="A610" s="26"/>
    </row>
    <row r="611" spans="1:1">
      <c r="A611" s="26"/>
    </row>
    <row r="612" spans="1:1">
      <c r="A612" s="26"/>
    </row>
    <row r="613" spans="1:1">
      <c r="A613" s="26"/>
    </row>
    <row r="614" spans="1:1">
      <c r="A614" s="26"/>
    </row>
    <row r="615" spans="1:1">
      <c r="A615" s="26"/>
    </row>
    <row r="616" spans="1:1">
      <c r="A616" s="26"/>
    </row>
    <row r="617" spans="1:1">
      <c r="A617" s="26"/>
    </row>
    <row r="618" spans="1:1">
      <c r="A618" s="26"/>
    </row>
    <row r="619" spans="1:1">
      <c r="A619" s="26"/>
    </row>
    <row r="620" spans="1:1">
      <c r="A620" s="26"/>
    </row>
    <row r="621" spans="1:1">
      <c r="A621" s="26"/>
    </row>
    <row r="622" spans="1:1">
      <c r="A622" s="26"/>
    </row>
    <row r="623" spans="1:1">
      <c r="A623" s="26"/>
    </row>
    <row r="624" spans="1:1">
      <c r="A624" s="26"/>
    </row>
    <row r="625" spans="1:1">
      <c r="A625" s="26"/>
    </row>
    <row r="626" spans="1:1">
      <c r="A626" s="26"/>
    </row>
    <row r="627" spans="1:1">
      <c r="A627" s="26"/>
    </row>
    <row r="628" spans="1:1">
      <c r="A628" s="26"/>
    </row>
    <row r="629" spans="1:1">
      <c r="A629" s="26"/>
    </row>
    <row r="630" spans="1:1">
      <c r="A630" s="26"/>
    </row>
    <row r="631" spans="1:1">
      <c r="A631" s="26"/>
    </row>
    <row r="632" spans="1:1">
      <c r="A632" s="26"/>
    </row>
    <row r="633" spans="1:1">
      <c r="A633" s="26"/>
    </row>
    <row r="634" spans="1:1">
      <c r="A634" s="26"/>
    </row>
    <row r="635" spans="1:1">
      <c r="A635" s="26"/>
    </row>
    <row r="636" spans="1:1">
      <c r="A636" s="26"/>
    </row>
    <row r="637" spans="1:1">
      <c r="A637" s="26"/>
    </row>
    <row r="638" spans="1:1">
      <c r="A638" s="26"/>
    </row>
    <row r="639" spans="1:1">
      <c r="A639" s="26"/>
    </row>
    <row r="640" spans="1:1">
      <c r="A640" s="26"/>
    </row>
    <row r="641" spans="1:1">
      <c r="A641" s="26"/>
    </row>
    <row r="642" spans="1:1">
      <c r="A642" s="26"/>
    </row>
    <row r="643" spans="1:1">
      <c r="A643" s="26"/>
    </row>
    <row r="644" spans="1:1">
      <c r="A644" s="26"/>
    </row>
    <row r="645" spans="1:1">
      <c r="A645" s="26"/>
    </row>
    <row r="646" spans="1:1">
      <c r="A646" s="26"/>
    </row>
    <row r="647" spans="1:1">
      <c r="A647" s="26"/>
    </row>
    <row r="648" spans="1:1">
      <c r="A648" s="26"/>
    </row>
    <row r="649" spans="1:1">
      <c r="A649" s="26"/>
    </row>
    <row r="650" spans="1:1">
      <c r="A650" s="26"/>
    </row>
    <row r="651" spans="1:1">
      <c r="A651" s="26"/>
    </row>
    <row r="652" spans="1:1">
      <c r="A652" s="26"/>
    </row>
    <row r="653" spans="1:1">
      <c r="A653" s="26"/>
    </row>
    <row r="654" spans="1:1">
      <c r="A654" s="26"/>
    </row>
    <row r="655" spans="1:1">
      <c r="A655" s="26"/>
    </row>
    <row r="656" spans="1:1">
      <c r="A656" s="26"/>
    </row>
    <row r="657" spans="1:1">
      <c r="A657" s="26"/>
    </row>
    <row r="658" spans="1:1">
      <c r="A658" s="26"/>
    </row>
    <row r="659" spans="1:1">
      <c r="A659" s="26"/>
    </row>
    <row r="660" spans="1:1">
      <c r="A660" s="26"/>
    </row>
    <row r="661" spans="1:1">
      <c r="A661" s="26"/>
    </row>
    <row r="662" spans="1:1">
      <c r="A662" s="26"/>
    </row>
    <row r="663" spans="1:1">
      <c r="A663" s="26"/>
    </row>
    <row r="664" spans="1:1">
      <c r="A664" s="26"/>
    </row>
    <row r="665" spans="1:1">
      <c r="A665" s="26"/>
    </row>
    <row r="666" spans="1:1">
      <c r="A666" s="26"/>
    </row>
    <row r="667" spans="1:1">
      <c r="A667" s="26"/>
    </row>
    <row r="668" spans="1:1">
      <c r="A668" s="26"/>
    </row>
    <row r="669" spans="1:1">
      <c r="A669" s="26"/>
    </row>
    <row r="670" spans="1:1">
      <c r="A670" s="26"/>
    </row>
    <row r="671" spans="1:1">
      <c r="A671" s="26"/>
    </row>
    <row r="672" spans="1:1">
      <c r="A672" s="26"/>
    </row>
    <row r="673" spans="1:1">
      <c r="A673" s="26"/>
    </row>
    <row r="674" spans="1:1">
      <c r="A674" s="26"/>
    </row>
    <row r="675" spans="1:1">
      <c r="A675" s="26"/>
    </row>
    <row r="676" spans="1:1">
      <c r="A676" s="26"/>
    </row>
    <row r="677" spans="1:1">
      <c r="A677" s="26"/>
    </row>
    <row r="678" spans="1:1">
      <c r="A678" s="26"/>
    </row>
    <row r="679" spans="1:1">
      <c r="A679" s="26"/>
    </row>
    <row r="680" spans="1:1">
      <c r="A680" s="26"/>
    </row>
    <row r="681" spans="1:1">
      <c r="A681" s="26"/>
    </row>
    <row r="682" spans="1:1">
      <c r="A682" s="26"/>
    </row>
    <row r="683" spans="1:1">
      <c r="A683" s="26"/>
    </row>
    <row r="684" spans="1:1">
      <c r="A684" s="26"/>
    </row>
    <row r="685" spans="1:1">
      <c r="A685" s="26"/>
    </row>
    <row r="686" spans="1:1">
      <c r="A686" s="26"/>
    </row>
    <row r="687" spans="1:1">
      <c r="A687" s="26"/>
    </row>
    <row r="688" spans="1:1">
      <c r="A688" s="26"/>
    </row>
    <row r="689" spans="1:1">
      <c r="A689" s="26"/>
    </row>
    <row r="690" spans="1:1">
      <c r="A690" s="26"/>
    </row>
    <row r="691" spans="1:1">
      <c r="A691" s="26"/>
    </row>
    <row r="692" spans="1:1">
      <c r="A692" s="26"/>
    </row>
    <row r="693" spans="1:1">
      <c r="A693" s="26"/>
    </row>
    <row r="694" spans="1:1">
      <c r="A694" s="26"/>
    </row>
    <row r="695" spans="1:1">
      <c r="A695" s="26"/>
    </row>
    <row r="696" spans="1:1">
      <c r="A696" s="26"/>
    </row>
    <row r="697" spans="1:1">
      <c r="A697" s="26"/>
    </row>
    <row r="698" spans="1:1">
      <c r="A698" s="26"/>
    </row>
    <row r="699" spans="1:1">
      <c r="A699" s="26"/>
    </row>
    <row r="700" spans="1:1">
      <c r="A700" s="26"/>
    </row>
    <row r="701" spans="1:1">
      <c r="A701" s="26"/>
    </row>
    <row r="702" spans="1:1">
      <c r="A702" s="26"/>
    </row>
    <row r="703" spans="1:1">
      <c r="A703" s="26"/>
    </row>
    <row r="704" spans="1:1">
      <c r="A704" s="26"/>
    </row>
    <row r="705" spans="1:1">
      <c r="A705" s="26"/>
    </row>
    <row r="706" spans="1:1">
      <c r="A706" s="26"/>
    </row>
    <row r="707" spans="1:1">
      <c r="A707" s="26"/>
    </row>
    <row r="708" spans="1:1">
      <c r="A708" s="26"/>
    </row>
    <row r="709" spans="1:1">
      <c r="A709" s="26"/>
    </row>
    <row r="710" spans="1:1">
      <c r="A710" s="26"/>
    </row>
    <row r="711" spans="1:1">
      <c r="A711" s="26"/>
    </row>
    <row r="712" spans="1:1">
      <c r="A712" s="26"/>
    </row>
    <row r="713" spans="1:1">
      <c r="A713" s="26"/>
    </row>
    <row r="714" spans="1:1">
      <c r="A714" s="26"/>
    </row>
    <row r="715" spans="1:1">
      <c r="A715" s="26"/>
    </row>
  </sheetData>
  <mergeCells count="3">
    <mergeCell ref="A2:D2"/>
    <mergeCell ref="A3:D3"/>
    <mergeCell ref="A4:D4"/>
  </mergeCells>
  <phoneticPr fontId="3" type="noConversion"/>
  <pageMargins left="1.06" right="0.75" top="0.2" bottom="1.26" header="0.42" footer="0.32"/>
  <pageSetup scale="96" orientation="portrait" r:id="rId1"/>
  <headerFooter alignWithMargins="0">
    <oddHeader>&amp;RExhibit No. ___(LBH-2)</oddHeader>
    <oddFooter>&amp;RPage 2 of 3</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D64"/>
  <sheetViews>
    <sheetView view="pageBreakPreview" zoomScaleNormal="100" workbookViewId="0">
      <selection activeCell="C14" sqref="C14"/>
    </sheetView>
  </sheetViews>
  <sheetFormatPr defaultRowHeight="11.25"/>
  <cols>
    <col min="1" max="1" width="30.28515625" style="20" customWidth="1"/>
    <col min="2" max="3" width="17.7109375" style="20" customWidth="1"/>
    <col min="4" max="4" width="11.85546875" style="20" bestFit="1" customWidth="1"/>
    <col min="5" max="16384" width="9.140625" style="20"/>
  </cols>
  <sheetData>
    <row r="1" spans="1:4" ht="4.5" customHeight="1"/>
    <row r="2" spans="1:4" ht="15.75" customHeight="1">
      <c r="A2" s="60" t="s">
        <v>5</v>
      </c>
      <c r="B2" s="60"/>
      <c r="C2" s="60"/>
      <c r="D2" s="60"/>
    </row>
    <row r="3" spans="1:4" ht="15.75" customHeight="1">
      <c r="A3" s="60" t="s">
        <v>55</v>
      </c>
      <c r="B3" s="60"/>
      <c r="C3" s="60"/>
      <c r="D3" s="60"/>
    </row>
    <row r="4" spans="1:4" ht="15.75" customHeight="1">
      <c r="A4" s="60" t="str">
        <f>'WA electric exhibit'!A4:D4</f>
        <v>January 1, 2010 through December 31, 2011</v>
      </c>
      <c r="B4" s="60"/>
      <c r="C4" s="60"/>
      <c r="D4" s="60"/>
    </row>
    <row r="5" spans="1:4" ht="12" customHeight="1"/>
    <row r="6" spans="1:4" ht="24.75" customHeight="1" thickBot="1">
      <c r="A6" s="21" t="s">
        <v>6</v>
      </c>
      <c r="B6" s="22" t="s">
        <v>4</v>
      </c>
      <c r="C6" s="22" t="s">
        <v>3</v>
      </c>
      <c r="D6" s="22" t="s">
        <v>27</v>
      </c>
    </row>
    <row r="7" spans="1:4" ht="5.25" customHeight="1" thickTop="1">
      <c r="A7" s="24"/>
      <c r="B7" s="23"/>
      <c r="C7" s="23"/>
      <c r="D7" s="25"/>
    </row>
    <row r="8" spans="1:4" ht="13.5" customHeight="1">
      <c r="A8" s="26" t="s">
        <v>59</v>
      </c>
      <c r="B8" s="27">
        <f>'[1]ce tables'!$E$60+'[2] ce tables'!$E$60</f>
        <v>29615217.0360808</v>
      </c>
      <c r="C8" s="27">
        <f>'[1]ce tables'!$F$60+'[2] ce tables'!$F$60</f>
        <v>398001.42772216152</v>
      </c>
      <c r="D8" s="28">
        <f>SUM(B8:C8)</f>
        <v>30013218.46380296</v>
      </c>
    </row>
    <row r="9" spans="1:4" ht="13.5" customHeight="1">
      <c r="A9" s="26" t="s">
        <v>29</v>
      </c>
      <c r="B9" s="27">
        <f>'[1]ce tables'!$E$61+'[2] ce tables'!$E$61</f>
        <v>4280552.5617266428</v>
      </c>
      <c r="C9" s="27">
        <f>'[1]ce tables'!$F$61+'[2] ce tables'!$F$61</f>
        <v>1705.3169530655734</v>
      </c>
      <c r="D9" s="28">
        <f>SUM(B9:C9)</f>
        <v>4282257.8786797086</v>
      </c>
    </row>
    <row r="10" spans="1:4" ht="13.5" customHeight="1" thickBot="1">
      <c r="A10" s="26" t="s">
        <v>31</v>
      </c>
      <c r="B10" s="27">
        <f>'[1]ce tables'!$E$62+'[2] ce tables'!$E$62</f>
        <v>657263.13160918036</v>
      </c>
      <c r="C10" s="27">
        <f>'[1]ce tables'!$F$62+'[2] ce tables'!$F$62</f>
        <v>0</v>
      </c>
      <c r="D10" s="29">
        <f>SUM(B10:C10)</f>
        <v>657263.13160918036</v>
      </c>
    </row>
    <row r="11" spans="1:4" ht="13.5" customHeight="1" thickTop="1">
      <c r="A11" s="26" t="s">
        <v>9</v>
      </c>
      <c r="B11" s="30">
        <f>SUM(B8:B10)</f>
        <v>34553032.729416624</v>
      </c>
      <c r="C11" s="35">
        <f>SUM(C8:C10)</f>
        <v>399706.74467522709</v>
      </c>
      <c r="D11" s="28">
        <f>SUM(B11:C11)</f>
        <v>34952739.47409185</v>
      </c>
    </row>
    <row r="12" spans="1:4" ht="9" customHeight="1">
      <c r="A12" s="26"/>
      <c r="B12" s="27"/>
      <c r="C12" s="27"/>
      <c r="D12" s="27"/>
    </row>
    <row r="13" spans="1:4" ht="13.5" customHeight="1">
      <c r="A13" s="26" t="s">
        <v>32</v>
      </c>
      <c r="B13" s="27">
        <f>'[1]ce tables'!$E$65+'[2] ce tables'!$E$65</f>
        <v>2276721.7898985413</v>
      </c>
      <c r="C13" s="27">
        <f>'[1]ce tables'!$F$65+'[2] ce tables'!$F$65</f>
        <v>124908.72762236035</v>
      </c>
      <c r="D13" s="28">
        <f>SUM(B13:C13)</f>
        <v>2401630.5175209017</v>
      </c>
    </row>
    <row r="14" spans="1:4" ht="13.5" customHeight="1" thickBot="1">
      <c r="A14" s="26" t="s">
        <v>33</v>
      </c>
      <c r="B14" s="27">
        <f>'[1]ce tables'!$E$66+'[2] ce tables'!$E$66</f>
        <v>25788163.977540702</v>
      </c>
      <c r="C14" s="27">
        <f>'[1]ce tables'!$F$66+'[2] ce tables'!$F$66</f>
        <v>1143099.44</v>
      </c>
      <c r="D14" s="29">
        <f>SUM(B14:C14)</f>
        <v>26931263.417540703</v>
      </c>
    </row>
    <row r="15" spans="1:4" ht="13.5" customHeight="1" thickTop="1">
      <c r="A15" s="26" t="s">
        <v>12</v>
      </c>
      <c r="B15" s="30">
        <f>SUM(B13:B14)</f>
        <v>28064885.767439242</v>
      </c>
      <c r="C15" s="35">
        <f>SUM(C13:C14)</f>
        <v>1268008.1676223604</v>
      </c>
      <c r="D15" s="28">
        <f>SUM(B15:C15)</f>
        <v>29332893.935061604</v>
      </c>
    </row>
    <row r="16" spans="1:4" ht="9" customHeight="1">
      <c r="A16" s="26"/>
      <c r="B16" s="27"/>
      <c r="C16" s="27"/>
      <c r="D16" s="27"/>
    </row>
    <row r="17" spans="1:4" ht="13.5" customHeight="1">
      <c r="A17" s="26" t="s">
        <v>13</v>
      </c>
      <c r="B17" s="27">
        <f>B11-B15</f>
        <v>6488146.9619773813</v>
      </c>
      <c r="C17" s="27">
        <f>C11-C15</f>
        <v>-868301.42294713331</v>
      </c>
      <c r="D17" s="28">
        <f>D11-D15</f>
        <v>5619845.5390302464</v>
      </c>
    </row>
    <row r="18" spans="1:4" ht="13.5" customHeight="1">
      <c r="A18" s="26" t="s">
        <v>14</v>
      </c>
      <c r="B18" s="32">
        <f>IF(B15&gt;0,B11/B15,"NA")</f>
        <v>1.2311838008442886</v>
      </c>
      <c r="C18" s="32">
        <f>IF(C15&gt;0,C11/C15,"NA")</f>
        <v>0.31522410886730834</v>
      </c>
      <c r="D18" s="33">
        <f>IF(D15&gt;0,D11/D15,"NA")</f>
        <v>1.1915885132735862</v>
      </c>
    </row>
    <row r="19" spans="1:4" ht="4.5" customHeight="1">
      <c r="A19" s="26"/>
    </row>
    <row r="20" spans="1:4" ht="22.5" customHeight="1" thickBot="1">
      <c r="A20" s="21" t="s">
        <v>56</v>
      </c>
      <c r="B20" s="22" t="s">
        <v>4</v>
      </c>
      <c r="C20" s="22" t="s">
        <v>3</v>
      </c>
      <c r="D20" s="22" t="s">
        <v>27</v>
      </c>
    </row>
    <row r="21" spans="1:4" ht="4.5" customHeight="1" thickTop="1">
      <c r="A21" s="24"/>
      <c r="B21" s="34"/>
      <c r="C21" s="34"/>
      <c r="D21" s="25"/>
    </row>
    <row r="22" spans="1:4" ht="13.5" customHeight="1">
      <c r="A22" s="26" t="s">
        <v>30</v>
      </c>
      <c r="B22" s="27">
        <f>B8</f>
        <v>29615217.0360808</v>
      </c>
      <c r="C22" s="27">
        <f>C8</f>
        <v>398001.42772216152</v>
      </c>
      <c r="D22" s="28">
        <f>SUM(B22:C22)</f>
        <v>30013218.46380296</v>
      </c>
    </row>
    <row r="23" spans="1:4" ht="13.5" customHeight="1" thickBot="1">
      <c r="A23" s="26" t="s">
        <v>29</v>
      </c>
      <c r="B23" s="27">
        <f>B9</f>
        <v>4280552.5617266428</v>
      </c>
      <c r="C23" s="27">
        <f>C9</f>
        <v>1705.3169530655734</v>
      </c>
      <c r="D23" s="29">
        <f>SUM(B23:C23)</f>
        <v>4282257.8786797086</v>
      </c>
    </row>
    <row r="24" spans="1:4" ht="13.5" customHeight="1" thickTop="1">
      <c r="A24" s="26" t="s">
        <v>65</v>
      </c>
      <c r="B24" s="30">
        <f>SUM(B22:B23)</f>
        <v>33895769.597807445</v>
      </c>
      <c r="C24" s="35">
        <f>SUM(C22:C23)</f>
        <v>399706.74467522709</v>
      </c>
      <c r="D24" s="28">
        <f>SUM(B24:C24)</f>
        <v>34295476.342482671</v>
      </c>
    </row>
    <row r="25" spans="1:4" ht="9" customHeight="1">
      <c r="A25" s="26"/>
      <c r="B25" s="27"/>
      <c r="C25" s="27"/>
      <c r="D25" s="27"/>
    </row>
    <row r="26" spans="1:4" ht="13.5" customHeight="1">
      <c r="A26" s="26" t="s">
        <v>32</v>
      </c>
      <c r="B26" s="27">
        <f>B13</f>
        <v>2276721.7898985413</v>
      </c>
      <c r="C26" s="27">
        <f>C13</f>
        <v>124908.72762236035</v>
      </c>
      <c r="D26" s="28">
        <f>SUM(B26:C26)</f>
        <v>2401630.5175209017</v>
      </c>
    </row>
    <row r="27" spans="1:4" ht="13.5" customHeight="1" thickBot="1">
      <c r="A27" s="26" t="s">
        <v>60</v>
      </c>
      <c r="B27" s="27">
        <f>'[1]ce tables'!$E$79+'[2] ce tables'!$E$79</f>
        <v>7793547</v>
      </c>
      <c r="C27" s="27">
        <f>'[1]ce tables'!$F$79+'[2] ce tables'!$F$79</f>
        <v>1143099.44</v>
      </c>
      <c r="D27" s="29">
        <f>SUM(B27:C27)</f>
        <v>8936646.4399999995</v>
      </c>
    </row>
    <row r="28" spans="1:4" ht="13.5" customHeight="1" thickTop="1">
      <c r="A28" s="26" t="s">
        <v>64</v>
      </c>
      <c r="B28" s="30">
        <f>SUM(B26:B27)</f>
        <v>10070268.789898541</v>
      </c>
      <c r="C28" s="35">
        <f>SUM(C26:C27)</f>
        <v>1268008.1676223604</v>
      </c>
      <c r="D28" s="28">
        <f>SUM(B28:C28)</f>
        <v>11338276.957520902</v>
      </c>
    </row>
    <row r="29" spans="1:4" ht="9" customHeight="1">
      <c r="A29" s="26"/>
      <c r="B29" s="27"/>
      <c r="C29" s="27"/>
      <c r="D29" s="27"/>
    </row>
    <row r="30" spans="1:4" ht="12.75" customHeight="1">
      <c r="A30" s="26" t="s">
        <v>66</v>
      </c>
      <c r="B30" s="27">
        <f>B24-B28</f>
        <v>23825500.807908904</v>
      </c>
      <c r="C30" s="27">
        <f>C24-C28</f>
        <v>-868301.42294713331</v>
      </c>
      <c r="D30" s="28">
        <f>D24-D28</f>
        <v>22957199.384961769</v>
      </c>
    </row>
    <row r="31" spans="1:4" ht="12.75" customHeight="1">
      <c r="A31" s="26" t="s">
        <v>67</v>
      </c>
      <c r="B31" s="36">
        <f>IF(B28=0,"NA",B24/B28)</f>
        <v>3.3659250120322706</v>
      </c>
      <c r="C31" s="36">
        <f>IF(C28=0,"NA",C24/C28)</f>
        <v>0.31522410886730834</v>
      </c>
      <c r="D31" s="36">
        <f>IF(D28=0,"NA",D24/D28)</f>
        <v>3.0247520386890714</v>
      </c>
    </row>
    <row r="32" spans="1:4" ht="24.75" customHeight="1" thickBot="1">
      <c r="A32" s="21" t="s">
        <v>15</v>
      </c>
      <c r="B32" s="22" t="s">
        <v>4</v>
      </c>
      <c r="C32" s="22" t="s">
        <v>3</v>
      </c>
      <c r="D32" s="22" t="s">
        <v>27</v>
      </c>
    </row>
    <row r="33" spans="1:4" ht="4.5" customHeight="1" thickTop="1">
      <c r="A33" s="24"/>
      <c r="B33" s="34"/>
      <c r="C33" s="34"/>
      <c r="D33" s="37"/>
    </row>
    <row r="34" spans="1:4" ht="13.5" customHeight="1">
      <c r="A34" s="26" t="s">
        <v>46</v>
      </c>
      <c r="B34" s="27">
        <f>'[1]ce tables'!$E$87+'[2] ce tables'!$E$87</f>
        <v>15821095.994984742</v>
      </c>
      <c r="C34" s="27">
        <f>'[1]ce tables'!$F$87+'[2] ce tables'!$F$87</f>
        <v>319781.97830847692</v>
      </c>
      <c r="D34" s="28">
        <f>SUM(B34:C34)</f>
        <v>16140877.973293219</v>
      </c>
    </row>
    <row r="35" spans="1:4" ht="13.5" customHeight="1">
      <c r="A35" s="26" t="s">
        <v>47</v>
      </c>
      <c r="B35" s="27">
        <f>'[1]ce tables'!$E$88+'[2] ce tables'!$E$88</f>
        <v>3500939.2634798805</v>
      </c>
      <c r="C35" s="27">
        <f>'[1]ce tables'!$F$88+'[2] ce tables'!$F$88</f>
        <v>1280.785502171188</v>
      </c>
      <c r="D35" s="28"/>
    </row>
    <row r="36" spans="1:4" ht="13.5" customHeight="1" thickBot="1">
      <c r="A36" s="26" t="s">
        <v>16</v>
      </c>
      <c r="B36" s="27">
        <f>'[1]ce tables'!$E$89+'[2] ce tables'!$E$89</f>
        <v>657263.13160918036</v>
      </c>
      <c r="C36" s="27">
        <f>'[1]ce tables'!$F$89+'[2] ce tables'!$F$89</f>
        <v>0</v>
      </c>
      <c r="D36" s="29">
        <f>SUM(B36:C36)</f>
        <v>657263.13160918036</v>
      </c>
    </row>
    <row r="37" spans="1:4" ht="13.5" customHeight="1" thickTop="1">
      <c r="A37" s="26" t="s">
        <v>17</v>
      </c>
      <c r="B37" s="30">
        <f>SUM(B34:B36)</f>
        <v>19979298.390073802</v>
      </c>
      <c r="C37" s="35">
        <f>SUM(C34:C36)</f>
        <v>321062.76381064812</v>
      </c>
      <c r="D37" s="28">
        <f>SUM(B37:C37)</f>
        <v>20300361.153884452</v>
      </c>
    </row>
    <row r="38" spans="1:4" ht="9" customHeight="1">
      <c r="A38" s="26"/>
      <c r="B38" s="27"/>
      <c r="C38" s="27"/>
      <c r="D38" s="27"/>
    </row>
    <row r="39" spans="1:4" ht="13.5" customHeight="1">
      <c r="A39" s="26" t="s">
        <v>18</v>
      </c>
      <c r="B39" s="27">
        <f>B14</f>
        <v>25788163.977540702</v>
      </c>
      <c r="C39" s="27">
        <f>C14</f>
        <v>1143099.44</v>
      </c>
      <c r="D39" s="28">
        <f>SUM(B39:C39)</f>
        <v>26931263.417540703</v>
      </c>
    </row>
    <row r="40" spans="1:4" ht="13.5" customHeight="1" thickBot="1">
      <c r="A40" s="26" t="s">
        <v>60</v>
      </c>
      <c r="B40" s="27">
        <f>-B27</f>
        <v>-7793547</v>
      </c>
      <c r="C40" s="27">
        <f>-C27</f>
        <v>-1143099.44</v>
      </c>
      <c r="D40" s="29">
        <f>SUM(B40:C40)</f>
        <v>-8936646.4399999995</v>
      </c>
    </row>
    <row r="41" spans="1:4" ht="13.5" customHeight="1" thickTop="1">
      <c r="A41" s="26" t="s">
        <v>19</v>
      </c>
      <c r="B41" s="30">
        <f>SUM(B39:B40)</f>
        <v>17994616.977540702</v>
      </c>
      <c r="C41" s="35">
        <f>SUM(C39:C40)</f>
        <v>0</v>
      </c>
      <c r="D41" s="28">
        <f>SUM(B41:C41)</f>
        <v>17994616.977540702</v>
      </c>
    </row>
    <row r="42" spans="1:4" ht="9" customHeight="1">
      <c r="A42" s="26"/>
      <c r="B42" s="27"/>
      <c r="C42" s="27"/>
      <c r="D42" s="27"/>
    </row>
    <row r="43" spans="1:4" ht="13.5" customHeight="1">
      <c r="A43" s="26" t="s">
        <v>20</v>
      </c>
      <c r="B43" s="27">
        <f>B37-B41</f>
        <v>1984681.4125331007</v>
      </c>
      <c r="C43" s="27">
        <f>C37-C41</f>
        <v>321062.76381064812</v>
      </c>
      <c r="D43" s="28">
        <f>D37-D41</f>
        <v>2305744.1763437502</v>
      </c>
    </row>
    <row r="44" spans="1:4" ht="13.5" customHeight="1">
      <c r="A44" s="26" t="s">
        <v>21</v>
      </c>
      <c r="B44" s="32">
        <f>IF(B41=0,"NA",B37/B41)</f>
        <v>1.1102930623647176</v>
      </c>
      <c r="C44" s="32" t="s">
        <v>51</v>
      </c>
      <c r="D44" s="33">
        <f>IF(D41=0,"NA",D37/D41)</f>
        <v>1.1281352183945663</v>
      </c>
    </row>
    <row r="45" spans="1:4" ht="9" customHeight="1">
      <c r="A45" s="26"/>
    </row>
    <row r="46" spans="1:4" ht="21" customHeight="1" thickBot="1">
      <c r="A46" s="21" t="s">
        <v>22</v>
      </c>
      <c r="B46" s="22" t="s">
        <v>4</v>
      </c>
      <c r="C46" s="22" t="s">
        <v>3</v>
      </c>
      <c r="D46" s="22" t="s">
        <v>27</v>
      </c>
    </row>
    <row r="47" spans="1:4" ht="4.5" customHeight="1" thickTop="1">
      <c r="A47" s="24"/>
      <c r="B47" s="37"/>
      <c r="C47" s="37"/>
      <c r="D47" s="37"/>
    </row>
    <row r="48" spans="1:4" ht="13.5" customHeight="1" thickBot="1">
      <c r="A48" s="26" t="s">
        <v>59</v>
      </c>
      <c r="B48" s="27">
        <f>B8</f>
        <v>29615217.0360808</v>
      </c>
      <c r="C48" s="27">
        <f>C8</f>
        <v>398001.42772216152</v>
      </c>
      <c r="D48" s="29">
        <f>SUM(B48:C48)</f>
        <v>30013218.46380296</v>
      </c>
    </row>
    <row r="49" spans="1:4" ht="13.5" customHeight="1" thickTop="1">
      <c r="A49" s="26" t="s">
        <v>23</v>
      </c>
      <c r="B49" s="30">
        <f>B48</f>
        <v>29615217.0360808</v>
      </c>
      <c r="C49" s="35">
        <f>C48</f>
        <v>398001.42772216152</v>
      </c>
      <c r="D49" s="28">
        <f>D48</f>
        <v>30013218.46380296</v>
      </c>
    </row>
    <row r="50" spans="1:4" ht="9" customHeight="1">
      <c r="A50" s="26"/>
      <c r="B50" s="27"/>
      <c r="C50" s="27"/>
      <c r="D50" s="27"/>
    </row>
    <row r="51" spans="1:4" ht="13.5" customHeight="1">
      <c r="A51" s="26" t="s">
        <v>34</v>
      </c>
      <c r="B51" s="27">
        <f>B34</f>
        <v>15821095.994984742</v>
      </c>
      <c r="C51" s="27">
        <f>C34</f>
        <v>319781.97830847692</v>
      </c>
      <c r="D51" s="28">
        <f>SUM(B51:C51)</f>
        <v>16140877.973293219</v>
      </c>
    </row>
    <row r="52" spans="1:4" ht="13.5" customHeight="1">
      <c r="A52" s="26" t="s">
        <v>32</v>
      </c>
      <c r="B52" s="27">
        <f>B13</f>
        <v>2276721.7898985413</v>
      </c>
      <c r="C52" s="27">
        <f>C13</f>
        <v>124908.72762236035</v>
      </c>
      <c r="D52" s="28">
        <f>SUM(B52:C52)</f>
        <v>2401630.5175209017</v>
      </c>
    </row>
    <row r="53" spans="1:4" ht="13.5" customHeight="1" thickBot="1">
      <c r="A53" s="26" t="s">
        <v>60</v>
      </c>
      <c r="B53" s="27">
        <f>B27</f>
        <v>7793547</v>
      </c>
      <c r="C53" s="27">
        <f>C27</f>
        <v>1143099.44</v>
      </c>
      <c r="D53" s="29">
        <f>SUM(B53:C53)</f>
        <v>8936646.4399999995</v>
      </c>
    </row>
    <row r="54" spans="1:4" ht="13.5" customHeight="1" thickTop="1">
      <c r="A54" s="26" t="s">
        <v>24</v>
      </c>
      <c r="B54" s="30">
        <f>SUM(B51:B53)</f>
        <v>25891364.784883283</v>
      </c>
      <c r="C54" s="35">
        <f>SUM(C51:C53)</f>
        <v>1587790.1459308371</v>
      </c>
      <c r="D54" s="28">
        <f>SUM(D51:D53)</f>
        <v>27479154.930814117</v>
      </c>
    </row>
    <row r="55" spans="1:4" ht="9" customHeight="1">
      <c r="A55" s="26"/>
      <c r="B55" s="27"/>
      <c r="C55" s="27"/>
      <c r="D55" s="27"/>
    </row>
    <row r="56" spans="1:4" ht="12.75" customHeight="1">
      <c r="A56" s="26" t="s">
        <v>25</v>
      </c>
      <c r="B56" s="27">
        <f>B49-B54</f>
        <v>3723852.2511975169</v>
      </c>
      <c r="C56" s="27">
        <f>C49-C54</f>
        <v>-1189788.7182086757</v>
      </c>
      <c r="D56" s="28">
        <f>D49-D54</f>
        <v>2534063.5329888426</v>
      </c>
    </row>
    <row r="57" spans="1:4" ht="12.75" customHeight="1">
      <c r="A57" s="26" t="s">
        <v>26</v>
      </c>
      <c r="B57" s="32">
        <f>IF(B54=0,"NA",B49/B54)</f>
        <v>1.1438260316571529</v>
      </c>
      <c r="C57" s="32">
        <f>IF(C54=0,"NA",C49/C54)</f>
        <v>0.25066374718482359</v>
      </c>
      <c r="D57" s="33">
        <f>IF(D54=0,"NA",D49/D54)</f>
        <v>1.0922176660588363</v>
      </c>
    </row>
    <row r="58" spans="1:4" ht="1.5" customHeight="1">
      <c r="A58" s="26"/>
    </row>
    <row r="59" spans="1:4" ht="1.5" customHeight="1">
      <c r="A59" s="26"/>
    </row>
    <row r="60" spans="1:4" ht="1.5" customHeight="1">
      <c r="A60" s="26"/>
    </row>
    <row r="61" spans="1:4" ht="1.5" customHeight="1">
      <c r="A61" s="26"/>
    </row>
    <row r="62" spans="1:4" ht="1.5" customHeight="1">
      <c r="A62" s="26"/>
    </row>
    <row r="63" spans="1:4" ht="1.5" customHeight="1">
      <c r="A63" s="26"/>
    </row>
    <row r="64" spans="1:4" ht="1.5" customHeight="1">
      <c r="A64" s="26"/>
    </row>
  </sheetData>
  <mergeCells count="3">
    <mergeCell ref="A2:D2"/>
    <mergeCell ref="A3:D3"/>
    <mergeCell ref="A4:D4"/>
  </mergeCells>
  <phoneticPr fontId="3" type="noConversion"/>
  <pageMargins left="1.31" right="0.25" top="0.36" bottom="0.22" header="0.26" footer="0.28999999999999998"/>
  <pageSetup orientation="portrait" r:id="rId1"/>
  <headerFooter alignWithMargins="0">
    <oddHeader>&amp;RExhibit No. ___(LBH-2)</oddHeader>
    <oddFooter>&amp;RPage 3 of 3</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B8B777AB53222F48ABE74CFDB1F2A548" ma:contentTypeVersion="131" ma:contentTypeDescription="" ma:contentTypeScope="" ma:versionID="d6bd52c79baaa7ba80cbe1a3fc250d6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2010-01-29T08:00:00+00:00</OpenedDate>
    <Date1 xmlns="dc463f71-b30c-4ab2-9473-d307f9d35888">2012-06-01T07:00:00+00:00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100176</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E78F4BA7-AFAC-4391-B1E9-689B7F29AB0B}"/>
</file>

<file path=customXml/itemProps2.xml><?xml version="1.0" encoding="utf-8"?>
<ds:datastoreItem xmlns:ds="http://schemas.openxmlformats.org/officeDocument/2006/customXml" ds:itemID="{5EB9C474-FBF7-4AD6-908F-2296E0EC5433}"/>
</file>

<file path=customXml/itemProps3.xml><?xml version="1.0" encoding="utf-8"?>
<ds:datastoreItem xmlns:ds="http://schemas.openxmlformats.org/officeDocument/2006/customXml" ds:itemID="{8B1998A7-18A9-4F0E-B25C-0DC8DB17DE0B}"/>
</file>

<file path=customXml/itemProps4.xml><?xml version="1.0" encoding="utf-8"?>
<ds:datastoreItem xmlns:ds="http://schemas.openxmlformats.org/officeDocument/2006/customXml" ds:itemID="{3A130043-2265-4ABC-A906-63F1DD17A5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levelized costs</vt:lpstr>
      <vt:lpstr>WA electric exhibit</vt:lpstr>
      <vt:lpstr>WA gas exhibit</vt:lpstr>
      <vt:lpstr>'levelized costs'!Print_Area</vt:lpstr>
      <vt:lpstr>'WA electric exhibit'!Print_Area</vt:lpstr>
      <vt:lpstr>'WA gas exhibit'!Print_Area</vt:lpstr>
    </vt:vector>
  </TitlesOfParts>
  <Company>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Avista - Patrick Ehrbar</cp:lastModifiedBy>
  <cp:lastPrinted>2012-05-30T16:35:09Z</cp:lastPrinted>
  <dcterms:created xsi:type="dcterms:W3CDTF">2004-01-10T22:31:19Z</dcterms:created>
  <dcterms:modified xsi:type="dcterms:W3CDTF">2012-05-30T16:35:15Z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0x0101006E56B4D1795A2E4DB2F0B01679ED314A00B8B777AB53222F48ABE74CFDB1F2A548</vt:lpwstr>
  </property>
  <property fmtid="{D5CDD505-2E9C-101B-9397-08002B2CF9AE}" pid="3" name="_docset_NoMedatataSyncRequired">
    <vt:lpwstr>False</vt:lpwstr>
  </property>
</Properties>
</file>