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M:\2020\2020 WA Elec and Gas GRC\Adjustments\2.19-E, 2.15-G Restate 2019 AMA Rate Base to EOP\"/>
    </mc:Choice>
  </mc:AlternateContent>
  <xr:revisionPtr revIDLastSave="0" documentId="13_ncr:1_{7D0854E1-89DA-4B7C-A19A-687F7A626110}" xr6:coauthVersionLast="44" xr6:coauthVersionMax="44" xr10:uidLastSave="{00000000-0000-0000-0000-000000000000}"/>
  <bookViews>
    <workbookView xWindow="28680" yWindow="-120" windowWidth="29040" windowHeight="15840" tabRatio="674" xr2:uid="{2590FC8D-6E21-400D-A595-BF58D8B195F8}"/>
  </bookViews>
  <sheets>
    <sheet name="Electric" sheetId="6" r:id="rId1"/>
    <sheet name="Natural Gas" sheetId="16" r:id="rId2"/>
  </sheets>
  <definedNames>
    <definedName name="_xlnm._FilterDatabase" localSheetId="0" hidden="1">Electric!$B$3:$BH$427</definedName>
    <definedName name="_xlnm._FilterDatabase" localSheetId="1" hidden="1">'Natural Gas'!$B$3:$BI$165</definedName>
    <definedName name="DEPREC">#REF!</definedName>
    <definedName name="ELEC_ADM">#REF!</definedName>
    <definedName name="ELEC_GENERAL">#REF!</definedName>
    <definedName name="ELEC_OPS">#REF!</definedName>
    <definedName name="ELECTRIC">#REF!</definedName>
    <definedName name="GAS_ADM">#REF!</definedName>
    <definedName name="GAS_OPTS">#REF!</definedName>
    <definedName name="GAS_PLANT">#REF!</definedName>
    <definedName name="GENERAL_PLANT">#REF!</definedName>
    <definedName name="INTANGIBLE_PLT">#REF!</definedName>
    <definedName name="NET_ELEC_PLANT">#REF!</definedName>
    <definedName name="NET_PLANT">#REF!</definedName>
    <definedName name="PAGE_1">#REF!</definedName>
    <definedName name="PAGE_2">#REF!</definedName>
    <definedName name="_xlnm.Print_Area" localSheetId="0">Electric!$B$3:$BI$478</definedName>
    <definedName name="_xlnm.Print_Area" localSheetId="1">'Natural Gas'!$B$3:$BI$202</definedName>
    <definedName name="_xlnm.Print_Area">#REF!</definedName>
    <definedName name="_xlnm.Print_Titles" localSheetId="0">Electric!$F:$F,Electric!$3:$3</definedName>
    <definedName name="_xlnm.Print_Titles" localSheetId="1">'Natural Gas'!$F:$F,'Natural Gas'!$3:$3</definedName>
    <definedName name="_xlnm.Print_Titles">#REF!</definedName>
    <definedName name="PRINT_TITLES_MI">#REF!</definedName>
    <definedName name="UTILITY_7">#REF!</definedName>
    <definedName name="UTILITY_8">#REF!</definedName>
    <definedName name="UTILITY_9">#REF!</definedName>
    <definedName name="WPNG">#REF!</definedName>
    <definedName name="WPNG_901_035">#REF!</definedName>
    <definedName name="WPNG_ADM">#REF!</definedName>
    <definedName name="WPNG_GENERAL">#REF!</definedName>
    <definedName name="WPNG_NET_PLANT">#REF!</definedName>
    <definedName name="WWP_G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F138" i="6" l="1"/>
  <c r="AZ457" i="6"/>
  <c r="AY456" i="6"/>
  <c r="AZ444" i="6" l="1"/>
  <c r="BG3" i="16" l="1"/>
  <c r="BG3" i="6" l="1"/>
  <c r="AU5" i="6" l="1"/>
  <c r="AX474" i="6" l="1"/>
  <c r="AY450" i="6" l="1"/>
  <c r="AW451" i="6"/>
  <c r="AW450" i="6" s="1"/>
  <c r="AW474" i="6"/>
  <c r="AY185" i="16" l="1"/>
  <c r="AW186" i="16"/>
  <c r="AW185" i="16" s="1"/>
  <c r="BA185" i="16" l="1"/>
  <c r="AY191" i="16" l="1"/>
  <c r="AY187" i="16"/>
  <c r="AZ191" i="16"/>
  <c r="AZ185" i="16"/>
  <c r="AZ182" i="16"/>
  <c r="AX186" i="16"/>
  <c r="AX185" i="16" s="1"/>
  <c r="AZ187" i="16" l="1"/>
  <c r="BF5" i="16" l="1"/>
  <c r="BF6" i="16"/>
  <c r="BF7" i="16"/>
  <c r="BF8" i="16"/>
  <c r="BF10" i="16"/>
  <c r="BF9" i="16"/>
  <c r="BF17" i="16"/>
  <c r="BF18" i="16"/>
  <c r="BF19" i="16"/>
  <c r="BF20" i="16"/>
  <c r="BF21" i="16"/>
  <c r="BF22" i="16"/>
  <c r="BF23" i="16"/>
  <c r="BF24" i="16"/>
  <c r="BF11" i="16"/>
  <c r="BF25" i="16"/>
  <c r="BF26" i="16"/>
  <c r="BF27" i="16"/>
  <c r="BF28" i="16"/>
  <c r="BF29" i="16"/>
  <c r="BF30" i="16"/>
  <c r="BF31" i="16"/>
  <c r="BF32" i="16"/>
  <c r="BF33" i="16"/>
  <c r="BF34" i="16"/>
  <c r="BF35" i="16"/>
  <c r="BF36" i="16"/>
  <c r="BF37" i="16"/>
  <c r="BF38" i="16"/>
  <c r="BF39" i="16"/>
  <c r="BF40" i="16"/>
  <c r="BF41" i="16"/>
  <c r="BF42" i="16"/>
  <c r="BF43" i="16"/>
  <c r="BF44" i="16"/>
  <c r="BF45" i="16"/>
  <c r="BF46" i="16"/>
  <c r="BF47" i="16"/>
  <c r="BF48" i="16"/>
  <c r="BF49" i="16"/>
  <c r="BF50" i="16"/>
  <c r="BF51" i="16"/>
  <c r="BF52" i="16"/>
  <c r="BF53" i="16"/>
  <c r="BF54" i="16"/>
  <c r="BF55" i="16"/>
  <c r="BF56" i="16"/>
  <c r="BF57" i="16"/>
  <c r="BF58" i="16"/>
  <c r="BF59" i="16"/>
  <c r="BF60" i="16"/>
  <c r="BF61" i="16"/>
  <c r="BF62" i="16"/>
  <c r="BF63" i="16"/>
  <c r="BF64" i="16"/>
  <c r="BF65" i="16"/>
  <c r="BF66" i="16"/>
  <c r="BF15" i="16"/>
  <c r="BF67" i="16"/>
  <c r="BF68" i="16"/>
  <c r="BF69" i="16"/>
  <c r="BF70" i="16"/>
  <c r="BF16" i="16"/>
  <c r="BF71" i="16"/>
  <c r="BF72" i="16"/>
  <c r="BF73" i="16"/>
  <c r="BF74" i="16"/>
  <c r="BF75" i="16"/>
  <c r="BF76" i="16"/>
  <c r="BF77" i="16"/>
  <c r="BF78" i="16"/>
  <c r="BF79" i="16"/>
  <c r="BF80" i="16"/>
  <c r="BF81" i="16"/>
  <c r="BF14" i="16"/>
  <c r="BF82" i="16"/>
  <c r="BF83" i="16"/>
  <c r="BF84" i="16"/>
  <c r="BF85" i="16"/>
  <c r="BF86" i="16"/>
  <c r="BF87" i="16"/>
  <c r="BF88" i="16"/>
  <c r="BF89" i="16"/>
  <c r="BF90" i="16"/>
  <c r="BF91" i="16"/>
  <c r="BF92" i="16"/>
  <c r="BF93" i="16"/>
  <c r="BF94" i="16"/>
  <c r="BF95" i="16"/>
  <c r="BF96" i="16"/>
  <c r="BF97" i="16"/>
  <c r="BF98" i="16"/>
  <c r="BF99" i="16"/>
  <c r="BF100" i="16"/>
  <c r="BF101" i="16"/>
  <c r="BF102" i="16"/>
  <c r="BF103" i="16"/>
  <c r="BF104" i="16"/>
  <c r="BF105" i="16"/>
  <c r="BF106" i="16"/>
  <c r="BF107" i="16"/>
  <c r="BF108" i="16"/>
  <c r="BF109" i="16"/>
  <c r="BF110" i="16"/>
  <c r="BF111" i="16"/>
  <c r="BF112" i="16"/>
  <c r="BF113" i="16"/>
  <c r="BF114" i="16"/>
  <c r="BF115" i="16"/>
  <c r="BF116" i="16"/>
  <c r="BF117" i="16"/>
  <c r="BF118" i="16"/>
  <c r="BF119" i="16"/>
  <c r="BF120" i="16"/>
  <c r="BF121" i="16"/>
  <c r="BF122" i="16"/>
  <c r="BF123" i="16"/>
  <c r="BF124" i="16"/>
  <c r="BF125" i="16"/>
  <c r="BF126" i="16"/>
  <c r="BF127" i="16"/>
  <c r="BF128" i="16"/>
  <c r="BF129" i="16"/>
  <c r="BF130" i="16"/>
  <c r="BF131" i="16"/>
  <c r="BF132" i="16"/>
  <c r="BF133" i="16"/>
  <c r="BF134" i="16"/>
  <c r="BF135" i="16"/>
  <c r="BF136" i="16"/>
  <c r="BF137" i="16"/>
  <c r="BF138" i="16"/>
  <c r="BF139" i="16"/>
  <c r="BF140" i="16"/>
  <c r="BF141" i="16"/>
  <c r="BF142" i="16"/>
  <c r="BF143" i="16"/>
  <c r="BF144" i="16"/>
  <c r="BF145" i="16"/>
  <c r="BF146" i="16"/>
  <c r="BF147" i="16"/>
  <c r="BF148" i="16"/>
  <c r="BF149" i="16"/>
  <c r="BF150" i="16"/>
  <c r="BF151" i="16"/>
  <c r="BF152" i="16"/>
  <c r="BF153" i="16"/>
  <c r="BF154" i="16"/>
  <c r="BF155" i="16"/>
  <c r="BF156" i="16"/>
  <c r="BF157" i="16"/>
  <c r="BF158" i="16"/>
  <c r="BF159" i="16"/>
  <c r="BF160" i="16"/>
  <c r="BF161" i="16"/>
  <c r="BF13" i="16"/>
  <c r="BF162" i="16"/>
  <c r="BF163" i="16"/>
  <c r="BF164" i="16"/>
  <c r="BF165" i="16"/>
  <c r="BF12" i="16"/>
  <c r="BG186" i="16" l="1"/>
  <c r="BG183" i="16"/>
  <c r="BF4" i="16"/>
  <c r="AZ100" i="16"/>
  <c r="AZ151" i="16"/>
  <c r="AZ129" i="16"/>
  <c r="AX4" i="16"/>
  <c r="AX132" i="16"/>
  <c r="AU4" i="16"/>
  <c r="T4" i="16"/>
  <c r="BA191" i="16"/>
  <c r="AW187" i="16"/>
  <c r="AX187" i="16"/>
  <c r="S168" i="16"/>
  <c r="AU12" i="16"/>
  <c r="AH12" i="16"/>
  <c r="T12" i="16"/>
  <c r="AU165" i="16"/>
  <c r="AH165" i="16"/>
  <c r="T165" i="16"/>
  <c r="AU164" i="16"/>
  <c r="AH164" i="16"/>
  <c r="T164" i="16"/>
  <c r="AU163" i="16"/>
  <c r="AH163" i="16"/>
  <c r="T163" i="16"/>
  <c r="AU162" i="16"/>
  <c r="AH162" i="16"/>
  <c r="T162" i="16"/>
  <c r="AU13" i="16"/>
  <c r="AH13" i="16"/>
  <c r="T13" i="16"/>
  <c r="AU161" i="16"/>
  <c r="AH161" i="16"/>
  <c r="T161" i="16"/>
  <c r="AU160" i="16"/>
  <c r="AH160" i="16"/>
  <c r="T160" i="16"/>
  <c r="AU159" i="16"/>
  <c r="AH159" i="16"/>
  <c r="T159" i="16"/>
  <c r="AU158" i="16"/>
  <c r="AH158" i="16"/>
  <c r="T158" i="16"/>
  <c r="AU157" i="16"/>
  <c r="AH157" i="16"/>
  <c r="T157" i="16"/>
  <c r="AU156" i="16"/>
  <c r="AH156" i="16"/>
  <c r="T156" i="16"/>
  <c r="AU155" i="16"/>
  <c r="AH155" i="16"/>
  <c r="T155" i="16"/>
  <c r="AU154" i="16"/>
  <c r="AH154" i="16"/>
  <c r="T154" i="16"/>
  <c r="AU153" i="16"/>
  <c r="AH153" i="16"/>
  <c r="T153" i="16"/>
  <c r="AU152" i="16"/>
  <c r="AH152" i="16"/>
  <c r="T152" i="16"/>
  <c r="AU151" i="16"/>
  <c r="AH151" i="16"/>
  <c r="T151" i="16"/>
  <c r="AU150" i="16"/>
  <c r="AH150" i="16"/>
  <c r="T150" i="16"/>
  <c r="AU149" i="16"/>
  <c r="AH149" i="16"/>
  <c r="T149" i="16"/>
  <c r="AU148" i="16"/>
  <c r="AH148" i="16"/>
  <c r="T148" i="16"/>
  <c r="AU147" i="16"/>
  <c r="AH147" i="16"/>
  <c r="T147" i="16"/>
  <c r="AU146" i="16"/>
  <c r="AH146" i="16"/>
  <c r="T146" i="16"/>
  <c r="AU145" i="16"/>
  <c r="AH145" i="16"/>
  <c r="T145" i="16"/>
  <c r="AU144" i="16"/>
  <c r="AH144" i="16"/>
  <c r="T144" i="16"/>
  <c r="AU143" i="16"/>
  <c r="AH143" i="16"/>
  <c r="T143" i="16"/>
  <c r="AU142" i="16"/>
  <c r="AH142" i="16"/>
  <c r="T142" i="16"/>
  <c r="AU141" i="16"/>
  <c r="AH141" i="16"/>
  <c r="T141" i="16"/>
  <c r="AU140" i="16"/>
  <c r="AH140" i="16"/>
  <c r="T140" i="16"/>
  <c r="AU139" i="16"/>
  <c r="AH139" i="16"/>
  <c r="T139" i="16"/>
  <c r="AU138" i="16"/>
  <c r="AH138" i="16"/>
  <c r="T138" i="16"/>
  <c r="AU137" i="16"/>
  <c r="AH137" i="16"/>
  <c r="T137" i="16"/>
  <c r="AU136" i="16"/>
  <c r="AH136" i="16"/>
  <c r="T136" i="16"/>
  <c r="AU135" i="16"/>
  <c r="AH135" i="16"/>
  <c r="T135" i="16"/>
  <c r="AU134" i="16"/>
  <c r="AH134" i="16"/>
  <c r="T134" i="16"/>
  <c r="AU133" i="16"/>
  <c r="AH133" i="16"/>
  <c r="T133" i="16"/>
  <c r="AU132" i="16"/>
  <c r="AH132" i="16"/>
  <c r="T132" i="16"/>
  <c r="AU131" i="16"/>
  <c r="AH131" i="16"/>
  <c r="T131" i="16"/>
  <c r="AU130" i="16"/>
  <c r="AH130" i="16"/>
  <c r="T130" i="16"/>
  <c r="AU129" i="16"/>
  <c r="AH129" i="16"/>
  <c r="T129" i="16"/>
  <c r="AU128" i="16"/>
  <c r="AH128" i="16"/>
  <c r="T128" i="16"/>
  <c r="AU127" i="16"/>
  <c r="AH127" i="16"/>
  <c r="T127" i="16"/>
  <c r="AU126" i="16"/>
  <c r="AH126" i="16"/>
  <c r="T126" i="16"/>
  <c r="AU125" i="16"/>
  <c r="AH125" i="16"/>
  <c r="T125" i="16"/>
  <c r="AU124" i="16"/>
  <c r="AH124" i="16"/>
  <c r="T124" i="16"/>
  <c r="AU123" i="16"/>
  <c r="AH123" i="16"/>
  <c r="T123" i="16"/>
  <c r="AU122" i="16"/>
  <c r="AH122" i="16"/>
  <c r="T122" i="16"/>
  <c r="AU121" i="16"/>
  <c r="AH121" i="16"/>
  <c r="T121" i="16"/>
  <c r="AU120" i="16"/>
  <c r="AH120" i="16"/>
  <c r="T120" i="16"/>
  <c r="AU119" i="16"/>
  <c r="AH119" i="16"/>
  <c r="T119" i="16"/>
  <c r="AU118" i="16"/>
  <c r="AH118" i="16"/>
  <c r="T118" i="16"/>
  <c r="AU117" i="16"/>
  <c r="AH117" i="16"/>
  <c r="T117" i="16"/>
  <c r="AU116" i="16"/>
  <c r="AH116" i="16"/>
  <c r="T116" i="16"/>
  <c r="AU115" i="16"/>
  <c r="AH115" i="16"/>
  <c r="T115" i="16"/>
  <c r="AU114" i="16"/>
  <c r="AH114" i="16"/>
  <c r="T114" i="16"/>
  <c r="AU113" i="16"/>
  <c r="AH113" i="16"/>
  <c r="T113" i="16"/>
  <c r="AU112" i="16"/>
  <c r="AH112" i="16"/>
  <c r="T112" i="16"/>
  <c r="AU111" i="16"/>
  <c r="AH111" i="16"/>
  <c r="T111" i="16"/>
  <c r="AU110" i="16"/>
  <c r="AH110" i="16"/>
  <c r="T110" i="16"/>
  <c r="AU109" i="16"/>
  <c r="AH109" i="16"/>
  <c r="T109" i="16"/>
  <c r="AU108" i="16"/>
  <c r="AH108" i="16"/>
  <c r="T108" i="16"/>
  <c r="AU107" i="16"/>
  <c r="AH107" i="16"/>
  <c r="T107" i="16"/>
  <c r="AU106" i="16"/>
  <c r="AH106" i="16"/>
  <c r="T106" i="16"/>
  <c r="AU105" i="16"/>
  <c r="AH105" i="16"/>
  <c r="T105" i="16"/>
  <c r="AU104" i="16"/>
  <c r="AH104" i="16"/>
  <c r="T104" i="16"/>
  <c r="AU103" i="16"/>
  <c r="AH103" i="16"/>
  <c r="T103" i="16"/>
  <c r="AU102" i="16"/>
  <c r="AH102" i="16"/>
  <c r="T102" i="16"/>
  <c r="AU101" i="16"/>
  <c r="AH101" i="16"/>
  <c r="T101" i="16"/>
  <c r="AU100" i="16"/>
  <c r="AH100" i="16"/>
  <c r="T100" i="16"/>
  <c r="AU99" i="16"/>
  <c r="AH99" i="16"/>
  <c r="T99" i="16"/>
  <c r="AU98" i="16"/>
  <c r="AH98" i="16"/>
  <c r="T98" i="16"/>
  <c r="AU97" i="16"/>
  <c r="AH97" i="16"/>
  <c r="T97" i="16"/>
  <c r="AU96" i="16"/>
  <c r="AH96" i="16"/>
  <c r="T96" i="16"/>
  <c r="AU95" i="16"/>
  <c r="AH95" i="16"/>
  <c r="T95" i="16"/>
  <c r="AU94" i="16"/>
  <c r="AH94" i="16"/>
  <c r="T94" i="16"/>
  <c r="AU93" i="16"/>
  <c r="AH93" i="16"/>
  <c r="T93" i="16"/>
  <c r="AU92" i="16"/>
  <c r="AH92" i="16"/>
  <c r="T92" i="16"/>
  <c r="AU91" i="16"/>
  <c r="AH91" i="16"/>
  <c r="T91" i="16"/>
  <c r="AU90" i="16"/>
  <c r="AH90" i="16"/>
  <c r="T90" i="16"/>
  <c r="AU89" i="16"/>
  <c r="AH89" i="16"/>
  <c r="T89" i="16"/>
  <c r="AU88" i="16"/>
  <c r="AH88" i="16"/>
  <c r="T88" i="16"/>
  <c r="AU87" i="16"/>
  <c r="AH87" i="16"/>
  <c r="T87" i="16"/>
  <c r="AU86" i="16"/>
  <c r="AH86" i="16"/>
  <c r="T86" i="16"/>
  <c r="AU85" i="16"/>
  <c r="AH85" i="16"/>
  <c r="T85" i="16"/>
  <c r="AU84" i="16"/>
  <c r="AH84" i="16"/>
  <c r="T84" i="16"/>
  <c r="AU83" i="16"/>
  <c r="AH83" i="16"/>
  <c r="T83" i="16"/>
  <c r="AU82" i="16"/>
  <c r="AH82" i="16"/>
  <c r="T82" i="16"/>
  <c r="AU14" i="16"/>
  <c r="AH14" i="16"/>
  <c r="T14" i="16"/>
  <c r="AU81" i="16"/>
  <c r="AH81" i="16"/>
  <c r="T81" i="16"/>
  <c r="AU80" i="16"/>
  <c r="AH80" i="16"/>
  <c r="T80" i="16"/>
  <c r="AU79" i="16"/>
  <c r="AH79" i="16"/>
  <c r="T79" i="16"/>
  <c r="AU78" i="16"/>
  <c r="AH78" i="16"/>
  <c r="T78" i="16"/>
  <c r="AU77" i="16"/>
  <c r="AH77" i="16"/>
  <c r="T77" i="16"/>
  <c r="AU76" i="16"/>
  <c r="AH76" i="16"/>
  <c r="T76" i="16"/>
  <c r="AU75" i="16"/>
  <c r="AH75" i="16"/>
  <c r="T75" i="16"/>
  <c r="AU74" i="16"/>
  <c r="AH74" i="16"/>
  <c r="T74" i="16"/>
  <c r="AU73" i="16"/>
  <c r="AH73" i="16"/>
  <c r="T73" i="16"/>
  <c r="AU72" i="16"/>
  <c r="AH72" i="16"/>
  <c r="T72" i="16"/>
  <c r="AU71" i="16"/>
  <c r="AH71" i="16"/>
  <c r="T71" i="16"/>
  <c r="AU16" i="16"/>
  <c r="AH16" i="16"/>
  <c r="T16" i="16"/>
  <c r="AU70" i="16"/>
  <c r="AH70" i="16"/>
  <c r="T70" i="16"/>
  <c r="AU69" i="16"/>
  <c r="AH69" i="16"/>
  <c r="T69" i="16"/>
  <c r="AU68" i="16"/>
  <c r="AH68" i="16"/>
  <c r="T68" i="16"/>
  <c r="AU67" i="16"/>
  <c r="AH67" i="16"/>
  <c r="T67" i="16"/>
  <c r="AU15" i="16"/>
  <c r="AH15" i="16"/>
  <c r="T15" i="16"/>
  <c r="AU66" i="16"/>
  <c r="AH66" i="16"/>
  <c r="T66" i="16"/>
  <c r="AU65" i="16"/>
  <c r="AH65" i="16"/>
  <c r="T65" i="16"/>
  <c r="AU64" i="16"/>
  <c r="AH64" i="16"/>
  <c r="T64" i="16"/>
  <c r="AU63" i="16"/>
  <c r="AH63" i="16"/>
  <c r="T63" i="16"/>
  <c r="AU62" i="16"/>
  <c r="AH62" i="16"/>
  <c r="T62" i="16"/>
  <c r="AU61" i="16"/>
  <c r="AH61" i="16"/>
  <c r="T61" i="16"/>
  <c r="AU60" i="16"/>
  <c r="AH60" i="16"/>
  <c r="T60" i="16"/>
  <c r="AU59" i="16"/>
  <c r="AH59" i="16"/>
  <c r="T59" i="16"/>
  <c r="AU58" i="16"/>
  <c r="AH58" i="16"/>
  <c r="T58" i="16"/>
  <c r="AU57" i="16"/>
  <c r="AH57" i="16"/>
  <c r="T57" i="16"/>
  <c r="AU56" i="16"/>
  <c r="AH56" i="16"/>
  <c r="T56" i="16"/>
  <c r="AU55" i="16"/>
  <c r="AH55" i="16"/>
  <c r="T55" i="16"/>
  <c r="AU54" i="16"/>
  <c r="AH54" i="16"/>
  <c r="T54" i="16"/>
  <c r="AU53" i="16"/>
  <c r="AH53" i="16"/>
  <c r="T53" i="16"/>
  <c r="AU52" i="16"/>
  <c r="AH52" i="16"/>
  <c r="T52" i="16"/>
  <c r="AU51" i="16"/>
  <c r="AH51" i="16"/>
  <c r="T51" i="16"/>
  <c r="AU50" i="16"/>
  <c r="AH50" i="16"/>
  <c r="T50" i="16"/>
  <c r="AU49" i="16"/>
  <c r="AH49" i="16"/>
  <c r="T49" i="16"/>
  <c r="AU48" i="16"/>
  <c r="AH48" i="16"/>
  <c r="T48" i="16"/>
  <c r="AU47" i="16"/>
  <c r="AH47" i="16"/>
  <c r="T47" i="16"/>
  <c r="AU46" i="16"/>
  <c r="AH46" i="16"/>
  <c r="T46" i="16"/>
  <c r="AU45" i="16"/>
  <c r="AH45" i="16"/>
  <c r="T45" i="16"/>
  <c r="AU44" i="16"/>
  <c r="AH44" i="16"/>
  <c r="T44" i="16"/>
  <c r="AU43" i="16"/>
  <c r="AH43" i="16"/>
  <c r="T43" i="16"/>
  <c r="AU42" i="16"/>
  <c r="AH42" i="16"/>
  <c r="T42" i="16"/>
  <c r="AU41" i="16"/>
  <c r="AH41" i="16"/>
  <c r="T41" i="16"/>
  <c r="AU40" i="16"/>
  <c r="AH40" i="16"/>
  <c r="T40" i="16"/>
  <c r="AU39" i="16"/>
  <c r="AH39" i="16"/>
  <c r="T39" i="16"/>
  <c r="AU38" i="16"/>
  <c r="AH38" i="16"/>
  <c r="T38" i="16"/>
  <c r="AU37" i="16"/>
  <c r="AH37" i="16"/>
  <c r="T37" i="16"/>
  <c r="AU36" i="16"/>
  <c r="AH36" i="16"/>
  <c r="T36" i="16"/>
  <c r="AU35" i="16"/>
  <c r="AH35" i="16"/>
  <c r="T35" i="16"/>
  <c r="AU34" i="16"/>
  <c r="AH34" i="16"/>
  <c r="T34" i="16"/>
  <c r="AU33" i="16"/>
  <c r="AH33" i="16"/>
  <c r="T33" i="16"/>
  <c r="AU32" i="16"/>
  <c r="AH32" i="16"/>
  <c r="T32" i="16"/>
  <c r="AU31" i="16"/>
  <c r="AH31" i="16"/>
  <c r="T31" i="16"/>
  <c r="AU30" i="16"/>
  <c r="AH30" i="16"/>
  <c r="T30" i="16"/>
  <c r="AU29" i="16"/>
  <c r="AH29" i="16"/>
  <c r="T29" i="16"/>
  <c r="AU28" i="16"/>
  <c r="AH28" i="16"/>
  <c r="T28" i="16"/>
  <c r="AU27" i="16"/>
  <c r="AH27" i="16"/>
  <c r="T27" i="16"/>
  <c r="AU26" i="16"/>
  <c r="AH26" i="16"/>
  <c r="T26" i="16"/>
  <c r="AU25" i="16"/>
  <c r="AH25" i="16"/>
  <c r="T25" i="16"/>
  <c r="AU11" i="16"/>
  <c r="AH11" i="16"/>
  <c r="T11" i="16"/>
  <c r="AU24" i="16"/>
  <c r="AH24" i="16"/>
  <c r="T24" i="16"/>
  <c r="AU23" i="16"/>
  <c r="AH23" i="16"/>
  <c r="T23" i="16"/>
  <c r="AU22" i="16"/>
  <c r="AH22" i="16"/>
  <c r="T22" i="16"/>
  <c r="AU21" i="16"/>
  <c r="AH21" i="16"/>
  <c r="T21" i="16"/>
  <c r="AU20" i="16"/>
  <c r="AH20" i="16"/>
  <c r="T20" i="16"/>
  <c r="AU19" i="16"/>
  <c r="AH19" i="16"/>
  <c r="T19" i="16"/>
  <c r="AU18" i="16"/>
  <c r="AH18" i="16"/>
  <c r="T18" i="16"/>
  <c r="AU17" i="16"/>
  <c r="AH17" i="16"/>
  <c r="T17" i="16"/>
  <c r="AU9" i="16"/>
  <c r="AH9" i="16"/>
  <c r="T9" i="16"/>
  <c r="AU10" i="16"/>
  <c r="AH10" i="16"/>
  <c r="T10" i="16"/>
  <c r="AU8" i="16"/>
  <c r="AH8" i="16"/>
  <c r="T8" i="16"/>
  <c r="AU7" i="16"/>
  <c r="AH7" i="16"/>
  <c r="T7" i="16"/>
  <c r="AU6" i="16"/>
  <c r="AH6" i="16"/>
  <c r="T6" i="16"/>
  <c r="AU5" i="16"/>
  <c r="AH5" i="16"/>
  <c r="T5" i="16"/>
  <c r="AH4" i="16"/>
  <c r="AW95" i="16" l="1"/>
  <c r="BA4" i="16"/>
  <c r="AY192" i="16"/>
  <c r="BA134" i="16"/>
  <c r="BA142" i="16"/>
  <c r="BA144" i="16"/>
  <c r="AY140" i="16"/>
  <c r="BA187" i="16"/>
  <c r="BA192" i="16" s="1"/>
  <c r="BA151" i="16"/>
  <c r="AW100" i="16"/>
  <c r="AW110" i="16"/>
  <c r="AW122" i="16"/>
  <c r="AW130" i="16"/>
  <c r="AY100" i="16"/>
  <c r="AY129" i="16"/>
  <c r="AW144" i="16"/>
  <c r="AY148" i="16"/>
  <c r="BA150" i="16"/>
  <c r="AW129" i="16"/>
  <c r="BA108" i="16"/>
  <c r="BA110" i="16"/>
  <c r="BA116" i="16"/>
  <c r="BA118" i="16"/>
  <c r="AW152" i="16"/>
  <c r="AW154" i="16"/>
  <c r="AZ192" i="16"/>
  <c r="BA138" i="16"/>
  <c r="BA140" i="16"/>
  <c r="BA104" i="16"/>
  <c r="BA112" i="16"/>
  <c r="BA120" i="16"/>
  <c r="BA128" i="16"/>
  <c r="AY106" i="16"/>
  <c r="AY108" i="16"/>
  <c r="AY110" i="16"/>
  <c r="AY114" i="16"/>
  <c r="AY116" i="16"/>
  <c r="AY118" i="16"/>
  <c r="AY122" i="16"/>
  <c r="AY124" i="16"/>
  <c r="AY126" i="16"/>
  <c r="AY132" i="16"/>
  <c r="AY136" i="16"/>
  <c r="AY144" i="16"/>
  <c r="AW102" i="16"/>
  <c r="AW103" i="16"/>
  <c r="AW104" i="16"/>
  <c r="AW114" i="16"/>
  <c r="AW126" i="16"/>
  <c r="AY128" i="16"/>
  <c r="AY134" i="16"/>
  <c r="AY104" i="16"/>
  <c r="BA100" i="16"/>
  <c r="AW106" i="16"/>
  <c r="AW118" i="16"/>
  <c r="AY120" i="16"/>
  <c r="BA136" i="16"/>
  <c r="AX100" i="16"/>
  <c r="AY112" i="16"/>
  <c r="BA124" i="16"/>
  <c r="BA126" i="16"/>
  <c r="AW136" i="16"/>
  <c r="AY142" i="16"/>
  <c r="BA132" i="16"/>
  <c r="BA146" i="16"/>
  <c r="BA148" i="16"/>
  <c r="BA106" i="16"/>
  <c r="AW112" i="16"/>
  <c r="BA114" i="16"/>
  <c r="AW120" i="16"/>
  <c r="BA122" i="16"/>
  <c r="AW128" i="16"/>
  <c r="BA129" i="16"/>
  <c r="AW134" i="16"/>
  <c r="AW142" i="16"/>
  <c r="AW150" i="16"/>
  <c r="AY87" i="16"/>
  <c r="AX87" i="16"/>
  <c r="AZ87" i="16"/>
  <c r="BA89" i="16"/>
  <c r="AZ89" i="16"/>
  <c r="AY89" i="16"/>
  <c r="AX89" i="16"/>
  <c r="AZ92" i="16"/>
  <c r="AY92" i="16"/>
  <c r="AX92" i="16"/>
  <c r="AY95" i="16"/>
  <c r="AX95" i="16"/>
  <c r="AZ95" i="16"/>
  <c r="BA84" i="16"/>
  <c r="BA87" i="16"/>
  <c r="BA88" i="16"/>
  <c r="BA91" i="16"/>
  <c r="BA92" i="16"/>
  <c r="BA95" i="16"/>
  <c r="AY101" i="16"/>
  <c r="AZ105" i="16"/>
  <c r="AX105" i="16"/>
  <c r="AZ113" i="16"/>
  <c r="AX113" i="16"/>
  <c r="AZ121" i="16"/>
  <c r="AX121" i="16"/>
  <c r="BA85" i="16"/>
  <c r="AZ85" i="16"/>
  <c r="AY85" i="16"/>
  <c r="AX85" i="16"/>
  <c r="AZ88" i="16"/>
  <c r="AY88" i="16"/>
  <c r="AX88" i="16"/>
  <c r="BA93" i="16"/>
  <c r="AZ93" i="16"/>
  <c r="AY93" i="16"/>
  <c r="AX93" i="16"/>
  <c r="AZ96" i="16"/>
  <c r="BA96" i="16"/>
  <c r="AY96" i="16"/>
  <c r="AX96" i="16"/>
  <c r="BA99" i="16"/>
  <c r="AZ99" i="16"/>
  <c r="AX99" i="16"/>
  <c r="BA115" i="16"/>
  <c r="AZ115" i="16"/>
  <c r="AX115" i="16"/>
  <c r="AX117" i="16"/>
  <c r="AZ117" i="16"/>
  <c r="BA123" i="16"/>
  <c r="AZ123" i="16"/>
  <c r="AX123" i="16"/>
  <c r="AX125" i="16"/>
  <c r="AZ125" i="16"/>
  <c r="AZ84" i="16"/>
  <c r="AY84" i="16"/>
  <c r="AX84" i="16"/>
  <c r="AX86" i="16"/>
  <c r="BA86" i="16"/>
  <c r="AZ86" i="16"/>
  <c r="AX90" i="16"/>
  <c r="BA90" i="16"/>
  <c r="AZ90" i="16"/>
  <c r="AY91" i="16"/>
  <c r="AX91" i="16"/>
  <c r="AZ91" i="16"/>
  <c r="AX94" i="16"/>
  <c r="BA94" i="16"/>
  <c r="AZ94" i="16"/>
  <c r="AX97" i="16"/>
  <c r="AZ97" i="16"/>
  <c r="AX98" i="16"/>
  <c r="BA98" i="16"/>
  <c r="AZ98" i="16"/>
  <c r="AY98" i="16"/>
  <c r="BA107" i="16"/>
  <c r="AZ107" i="16"/>
  <c r="AX107" i="16"/>
  <c r="AX109" i="16"/>
  <c r="AZ109" i="16"/>
  <c r="AW84" i="16"/>
  <c r="AW85" i="16"/>
  <c r="AW86" i="16"/>
  <c r="AW87" i="16"/>
  <c r="AW88" i="16"/>
  <c r="AW89" i="16"/>
  <c r="AW90" i="16"/>
  <c r="AW91" i="16"/>
  <c r="AW92" i="16"/>
  <c r="AW93" i="16"/>
  <c r="AW94" i="16"/>
  <c r="AW96" i="16"/>
  <c r="AW98" i="16"/>
  <c r="AW99" i="16"/>
  <c r="AX101" i="16"/>
  <c r="AZ101" i="16"/>
  <c r="AX102" i="16"/>
  <c r="BA102" i="16"/>
  <c r="AZ102" i="16"/>
  <c r="AY102" i="16"/>
  <c r="BA103" i="16"/>
  <c r="AZ103" i="16"/>
  <c r="AX103" i="16"/>
  <c r="BA111" i="16"/>
  <c r="AZ111" i="16"/>
  <c r="AX111" i="16"/>
  <c r="BA119" i="16"/>
  <c r="AZ119" i="16"/>
  <c r="AX119" i="16"/>
  <c r="BA127" i="16"/>
  <c r="AZ127" i="16"/>
  <c r="AX127" i="16"/>
  <c r="AY86" i="16"/>
  <c r="AY90" i="16"/>
  <c r="AY94" i="16"/>
  <c r="AY97" i="16"/>
  <c r="BA97" i="16"/>
  <c r="AX106" i="16"/>
  <c r="AZ106" i="16"/>
  <c r="AW107" i="16"/>
  <c r="AY109" i="16"/>
  <c r="AX114" i="16"/>
  <c r="AZ114" i="16"/>
  <c r="AW115" i="16"/>
  <c r="AY117" i="16"/>
  <c r="AX122" i="16"/>
  <c r="AZ122" i="16"/>
  <c r="AW123" i="16"/>
  <c r="AY125" i="16"/>
  <c r="AX129" i="16"/>
  <c r="AZ135" i="16"/>
  <c r="AX135" i="16"/>
  <c r="AZ143" i="16"/>
  <c r="AX143" i="16"/>
  <c r="AY99" i="16"/>
  <c r="BA101" i="16"/>
  <c r="AZ104" i="16"/>
  <c r="AX104" i="16"/>
  <c r="AW105" i="16"/>
  <c r="AY107" i="16"/>
  <c r="BA109" i="16"/>
  <c r="AZ112" i="16"/>
  <c r="AX112" i="16"/>
  <c r="AW113" i="16"/>
  <c r="AY115" i="16"/>
  <c r="BA117" i="16"/>
  <c r="AZ120" i="16"/>
  <c r="AX120" i="16"/>
  <c r="AW121" i="16"/>
  <c r="AY123" i="16"/>
  <c r="BA125" i="16"/>
  <c r="AZ128" i="16"/>
  <c r="AX128" i="16"/>
  <c r="BA130" i="16"/>
  <c r="AW97" i="16"/>
  <c r="AY103" i="16"/>
  <c r="AY105" i="16"/>
  <c r="AX110" i="16"/>
  <c r="AZ110" i="16"/>
  <c r="AW111" i="16"/>
  <c r="AY113" i="16"/>
  <c r="AX118" i="16"/>
  <c r="AZ118" i="16"/>
  <c r="AW119" i="16"/>
  <c r="AY121" i="16"/>
  <c r="AX126" i="16"/>
  <c r="AZ126" i="16"/>
  <c r="AW127" i="16"/>
  <c r="AX130" i="16"/>
  <c r="AZ130" i="16"/>
  <c r="AY130" i="16"/>
  <c r="AZ131" i="16"/>
  <c r="AX131" i="16"/>
  <c r="AX133" i="16"/>
  <c r="AZ133" i="16"/>
  <c r="AZ137" i="16"/>
  <c r="AX137" i="16"/>
  <c r="AZ139" i="16"/>
  <c r="AX139" i="16"/>
  <c r="AX141" i="16"/>
  <c r="AZ141" i="16"/>
  <c r="AZ145" i="16"/>
  <c r="AX145" i="16"/>
  <c r="AZ147" i="16"/>
  <c r="AX147" i="16"/>
  <c r="AX149" i="16"/>
  <c r="AZ149" i="16"/>
  <c r="AW101" i="16"/>
  <c r="BA105" i="16"/>
  <c r="AZ108" i="16"/>
  <c r="AX108" i="16"/>
  <c r="AW108" i="16"/>
  <c r="AW109" i="16"/>
  <c r="AY111" i="16"/>
  <c r="BA113" i="16"/>
  <c r="AZ116" i="16"/>
  <c r="AX116" i="16"/>
  <c r="AW116" i="16"/>
  <c r="AW117" i="16"/>
  <c r="AY119" i="16"/>
  <c r="BA121" i="16"/>
  <c r="AZ124" i="16"/>
  <c r="AX124" i="16"/>
  <c r="AW124" i="16"/>
  <c r="AW125" i="16"/>
  <c r="AY127" i="16"/>
  <c r="AX153" i="16"/>
  <c r="AZ153" i="16"/>
  <c r="AW131" i="16"/>
  <c r="AY133" i="16"/>
  <c r="BA135" i="16"/>
  <c r="AZ138" i="16"/>
  <c r="AX138" i="16"/>
  <c r="AW138" i="16"/>
  <c r="AW139" i="16"/>
  <c r="AY141" i="16"/>
  <c r="BA143" i="16"/>
  <c r="AZ146" i="16"/>
  <c r="AX146" i="16"/>
  <c r="AW146" i="16"/>
  <c r="AW147" i="16"/>
  <c r="AY149" i="16"/>
  <c r="AX151" i="16"/>
  <c r="AW153" i="16"/>
  <c r="AW155" i="16"/>
  <c r="AW156" i="16"/>
  <c r="AW157" i="16"/>
  <c r="AW158" i="16"/>
  <c r="AW159" i="16"/>
  <c r="AW160" i="16"/>
  <c r="AW161" i="16"/>
  <c r="AW13" i="16"/>
  <c r="AW162" i="16"/>
  <c r="AW163" i="16"/>
  <c r="AW164" i="16"/>
  <c r="AW165" i="16"/>
  <c r="AW12" i="16"/>
  <c r="AY131" i="16"/>
  <c r="BA133" i="16"/>
  <c r="AX136" i="16"/>
  <c r="AZ136" i="16"/>
  <c r="AW137" i="16"/>
  <c r="AY138" i="16"/>
  <c r="AY139" i="16"/>
  <c r="BA141" i="16"/>
  <c r="AX144" i="16"/>
  <c r="AZ144" i="16"/>
  <c r="AW145" i="16"/>
  <c r="AY146" i="16"/>
  <c r="AY147" i="16"/>
  <c r="BA149" i="16"/>
  <c r="AW151" i="16"/>
  <c r="BA152" i="16"/>
  <c r="AY153" i="16"/>
  <c r="AZ154" i="16"/>
  <c r="AY154" i="16"/>
  <c r="AX154" i="16"/>
  <c r="AY155" i="16"/>
  <c r="AY157" i="16"/>
  <c r="AY159" i="16"/>
  <c r="AY161" i="16"/>
  <c r="AY162" i="16"/>
  <c r="AY164" i="16"/>
  <c r="AY12" i="16"/>
  <c r="BA131" i="16"/>
  <c r="AZ134" i="16"/>
  <c r="AX134" i="16"/>
  <c r="AW135" i="16"/>
  <c r="AY137" i="16"/>
  <c r="BA139" i="16"/>
  <c r="AZ142" i="16"/>
  <c r="AX142" i="16"/>
  <c r="AW143" i="16"/>
  <c r="AY145" i="16"/>
  <c r="BA147" i="16"/>
  <c r="AZ150" i="16"/>
  <c r="AY150" i="16"/>
  <c r="AX150" i="16"/>
  <c r="AY151" i="16"/>
  <c r="AX152" i="16"/>
  <c r="AZ152" i="16"/>
  <c r="AY152" i="16"/>
  <c r="BA153" i="16"/>
  <c r="BA154" i="16"/>
  <c r="BA155" i="16"/>
  <c r="BB155" i="16" s="1"/>
  <c r="BC155" i="16" s="1"/>
  <c r="BA156" i="16"/>
  <c r="BA157" i="16"/>
  <c r="BA159" i="16"/>
  <c r="BA160" i="16"/>
  <c r="BA161" i="16"/>
  <c r="BA162" i="16"/>
  <c r="BA163" i="16"/>
  <c r="BA12" i="16"/>
  <c r="AZ132" i="16"/>
  <c r="AW132" i="16"/>
  <c r="AW133" i="16"/>
  <c r="AY135" i="16"/>
  <c r="BA137" i="16"/>
  <c r="AX140" i="16"/>
  <c r="AZ140" i="16"/>
  <c r="AW140" i="16"/>
  <c r="AW141" i="16"/>
  <c r="AY143" i="16"/>
  <c r="BA145" i="16"/>
  <c r="AX148" i="16"/>
  <c r="AZ148" i="16"/>
  <c r="AW148" i="16"/>
  <c r="AW149" i="16"/>
  <c r="AX155" i="16"/>
  <c r="AZ155" i="16"/>
  <c r="AY156" i="16"/>
  <c r="AX156" i="16"/>
  <c r="AZ156" i="16"/>
  <c r="AZ157" i="16"/>
  <c r="AX157" i="16"/>
  <c r="BA158" i="16"/>
  <c r="AZ158" i="16"/>
  <c r="AY158" i="16"/>
  <c r="AX158" i="16"/>
  <c r="AX159" i="16"/>
  <c r="AZ159" i="16"/>
  <c r="AY160" i="16"/>
  <c r="AX160" i="16"/>
  <c r="AZ160" i="16"/>
  <c r="AZ161" i="16"/>
  <c r="AX161" i="16"/>
  <c r="BA13" i="16"/>
  <c r="AZ13" i="16"/>
  <c r="AY13" i="16"/>
  <c r="AX13" i="16"/>
  <c r="AX162" i="16"/>
  <c r="AZ162" i="16"/>
  <c r="AY163" i="16"/>
  <c r="AX163" i="16"/>
  <c r="AZ163" i="16"/>
  <c r="AZ164" i="16"/>
  <c r="AX164" i="16"/>
  <c r="BA164" i="16"/>
  <c r="BA165" i="16"/>
  <c r="AZ165" i="16"/>
  <c r="AY165" i="16"/>
  <c r="AX165" i="16"/>
  <c r="AX12" i="16"/>
  <c r="AZ12" i="16"/>
  <c r="AU6" i="6"/>
  <c r="AU7" i="6"/>
  <c r="AU8" i="6"/>
  <c r="AU9" i="6"/>
  <c r="AU10" i="6"/>
  <c r="AU11" i="6"/>
  <c r="AU12" i="6"/>
  <c r="AU13" i="6"/>
  <c r="AU14" i="6"/>
  <c r="AU15" i="6"/>
  <c r="AU16" i="6"/>
  <c r="AU17" i="6"/>
  <c r="AU18" i="6"/>
  <c r="AU19" i="6"/>
  <c r="AU20" i="6"/>
  <c r="AU21" i="6"/>
  <c r="AU22" i="6"/>
  <c r="AU23" i="6"/>
  <c r="AU24" i="6"/>
  <c r="AU25" i="6"/>
  <c r="AU26" i="6"/>
  <c r="AU27" i="6"/>
  <c r="AU28" i="6"/>
  <c r="AU29" i="6"/>
  <c r="AU30" i="6"/>
  <c r="AU31" i="6"/>
  <c r="AU32" i="6"/>
  <c r="AU33" i="6"/>
  <c r="AU34" i="6"/>
  <c r="AU35" i="6"/>
  <c r="AU36" i="6"/>
  <c r="AU37" i="6"/>
  <c r="AU38" i="6"/>
  <c r="AU39" i="6"/>
  <c r="AU40" i="6"/>
  <c r="AU41" i="6"/>
  <c r="AU42" i="6"/>
  <c r="AU43" i="6"/>
  <c r="AU44" i="6"/>
  <c r="AU45" i="6"/>
  <c r="AU46" i="6"/>
  <c r="AU47" i="6"/>
  <c r="AU48" i="6"/>
  <c r="AU49" i="6"/>
  <c r="AU50" i="6"/>
  <c r="AU51" i="6"/>
  <c r="AU52" i="6"/>
  <c r="AU53" i="6"/>
  <c r="AU54" i="6"/>
  <c r="AU55" i="6"/>
  <c r="AU56" i="6"/>
  <c r="AU57" i="6"/>
  <c r="AU58" i="6"/>
  <c r="AU59" i="6"/>
  <c r="AU60" i="6"/>
  <c r="AU61" i="6"/>
  <c r="AU62" i="6"/>
  <c r="AU63" i="6"/>
  <c r="AU64" i="6"/>
  <c r="AU65" i="6"/>
  <c r="AU66" i="6"/>
  <c r="AU67" i="6"/>
  <c r="AU68" i="6"/>
  <c r="AU69" i="6"/>
  <c r="AU70" i="6"/>
  <c r="AU71" i="6"/>
  <c r="AU72" i="6"/>
  <c r="AU73" i="6"/>
  <c r="AU74" i="6"/>
  <c r="AU75" i="6"/>
  <c r="AU76" i="6"/>
  <c r="AU77" i="6"/>
  <c r="AU78" i="6"/>
  <c r="AU79" i="6"/>
  <c r="AU80" i="6"/>
  <c r="AU81" i="6"/>
  <c r="AU82" i="6"/>
  <c r="AU83" i="6"/>
  <c r="AU84" i="6"/>
  <c r="AU85" i="6"/>
  <c r="AU86" i="6"/>
  <c r="AU87" i="6"/>
  <c r="AU88" i="6"/>
  <c r="AU89" i="6"/>
  <c r="AU90" i="6"/>
  <c r="AU91" i="6"/>
  <c r="AU92" i="6"/>
  <c r="AU93" i="6"/>
  <c r="AU94" i="6"/>
  <c r="AU95" i="6"/>
  <c r="AU96" i="6"/>
  <c r="AU97" i="6"/>
  <c r="AU98" i="6"/>
  <c r="AU99" i="6"/>
  <c r="AU100" i="6"/>
  <c r="AU101" i="6"/>
  <c r="AU102" i="6"/>
  <c r="AU103" i="6"/>
  <c r="AU104" i="6"/>
  <c r="AU105" i="6"/>
  <c r="AU106" i="6"/>
  <c r="AU107" i="6"/>
  <c r="AU108" i="6"/>
  <c r="AU109" i="6"/>
  <c r="AU110" i="6"/>
  <c r="AU111" i="6"/>
  <c r="AU112" i="6"/>
  <c r="AU113" i="6"/>
  <c r="AU114" i="6"/>
  <c r="AU115" i="6"/>
  <c r="AU116" i="6"/>
  <c r="AU117" i="6"/>
  <c r="AU118" i="6"/>
  <c r="AU119" i="6"/>
  <c r="AU120" i="6"/>
  <c r="AU121" i="6"/>
  <c r="AU122" i="6"/>
  <c r="AU123" i="6"/>
  <c r="AU124" i="6"/>
  <c r="AU125" i="6"/>
  <c r="AU126" i="6"/>
  <c r="AU127" i="6"/>
  <c r="AU128" i="6"/>
  <c r="AU129" i="6"/>
  <c r="AU130" i="6"/>
  <c r="AU131" i="6"/>
  <c r="AU132" i="6"/>
  <c r="AU133" i="6"/>
  <c r="AU134" i="6"/>
  <c r="AU135" i="6"/>
  <c r="AU136" i="6"/>
  <c r="AU137" i="6"/>
  <c r="AU138" i="6"/>
  <c r="AU139" i="6"/>
  <c r="AU140" i="6"/>
  <c r="AU141" i="6"/>
  <c r="AU142" i="6"/>
  <c r="AU143" i="6"/>
  <c r="AU144" i="6"/>
  <c r="AU145" i="6"/>
  <c r="AU146" i="6"/>
  <c r="AU147" i="6"/>
  <c r="AU148" i="6"/>
  <c r="AU149" i="6"/>
  <c r="AU150" i="6"/>
  <c r="AU151" i="6"/>
  <c r="AU152" i="6"/>
  <c r="AU153" i="6"/>
  <c r="AU154" i="6"/>
  <c r="AU155" i="6"/>
  <c r="AU156" i="6"/>
  <c r="AU157" i="6"/>
  <c r="AU158" i="6"/>
  <c r="AU159" i="6"/>
  <c r="AU160" i="6"/>
  <c r="AU161" i="6"/>
  <c r="AU162" i="6"/>
  <c r="AU163" i="6"/>
  <c r="AU164" i="6"/>
  <c r="AU165" i="6"/>
  <c r="AU166" i="6"/>
  <c r="AU167" i="6"/>
  <c r="AU168" i="6"/>
  <c r="AU169" i="6"/>
  <c r="AU170" i="6"/>
  <c r="AU171" i="6"/>
  <c r="AU172" i="6"/>
  <c r="AU173" i="6"/>
  <c r="AU174" i="6"/>
  <c r="AU175" i="6"/>
  <c r="AU176" i="6"/>
  <c r="AU177" i="6"/>
  <c r="AU178" i="6"/>
  <c r="AU179" i="6"/>
  <c r="AU180" i="6"/>
  <c r="AU181" i="6"/>
  <c r="AU182" i="6"/>
  <c r="AU183" i="6"/>
  <c r="AU184" i="6"/>
  <c r="AU185" i="6"/>
  <c r="AU186" i="6"/>
  <c r="AU187" i="6"/>
  <c r="AU188" i="6"/>
  <c r="AU189" i="6"/>
  <c r="AU190" i="6"/>
  <c r="AU191" i="6"/>
  <c r="AU192" i="6"/>
  <c r="AU193" i="6"/>
  <c r="AU194" i="6"/>
  <c r="AU195" i="6"/>
  <c r="AU196" i="6"/>
  <c r="AU197" i="6"/>
  <c r="AU198" i="6"/>
  <c r="AU199" i="6"/>
  <c r="AU200" i="6"/>
  <c r="AU201" i="6"/>
  <c r="AU202" i="6"/>
  <c r="AU203" i="6"/>
  <c r="AU204" i="6"/>
  <c r="AU205" i="6"/>
  <c r="AU206" i="6"/>
  <c r="AU207" i="6"/>
  <c r="AU208" i="6"/>
  <c r="AU209" i="6"/>
  <c r="AU210" i="6"/>
  <c r="AU211" i="6"/>
  <c r="AU212" i="6"/>
  <c r="AU213" i="6"/>
  <c r="AU214" i="6"/>
  <c r="AU215" i="6"/>
  <c r="AU216" i="6"/>
  <c r="AU217" i="6"/>
  <c r="AU218" i="6"/>
  <c r="AU219" i="6"/>
  <c r="AU220" i="6"/>
  <c r="AU221" i="6"/>
  <c r="AU222" i="6"/>
  <c r="AU223" i="6"/>
  <c r="AU224" i="6"/>
  <c r="AU225" i="6"/>
  <c r="AU226" i="6"/>
  <c r="AU227" i="6"/>
  <c r="AU228" i="6"/>
  <c r="AU229" i="6"/>
  <c r="AU230" i="6"/>
  <c r="AU231" i="6"/>
  <c r="AU232" i="6"/>
  <c r="AU233" i="6"/>
  <c r="AU234" i="6"/>
  <c r="AU235" i="6"/>
  <c r="AU236" i="6"/>
  <c r="AU237" i="6"/>
  <c r="AU238" i="6"/>
  <c r="AU239" i="6"/>
  <c r="AU240" i="6"/>
  <c r="AU241" i="6"/>
  <c r="AU242" i="6"/>
  <c r="AU243" i="6"/>
  <c r="AU244" i="6"/>
  <c r="AU245" i="6"/>
  <c r="AU246" i="6"/>
  <c r="AU247" i="6"/>
  <c r="AU248" i="6"/>
  <c r="AU249" i="6"/>
  <c r="AU250" i="6"/>
  <c r="AU251" i="6"/>
  <c r="AU252" i="6"/>
  <c r="AU253" i="6"/>
  <c r="AU254" i="6"/>
  <c r="AU255" i="6"/>
  <c r="AU256" i="6"/>
  <c r="AU257" i="6"/>
  <c r="AU258" i="6"/>
  <c r="AU259" i="6"/>
  <c r="AU260" i="6"/>
  <c r="AU261" i="6"/>
  <c r="AU262" i="6"/>
  <c r="AU263" i="6"/>
  <c r="AU264" i="6"/>
  <c r="AU265" i="6"/>
  <c r="AU266" i="6"/>
  <c r="AU267" i="6"/>
  <c r="AU268" i="6"/>
  <c r="AU269" i="6"/>
  <c r="AU270" i="6"/>
  <c r="AU271" i="6"/>
  <c r="AU272" i="6"/>
  <c r="AU273" i="6"/>
  <c r="AU274" i="6"/>
  <c r="AU275" i="6"/>
  <c r="AU276" i="6"/>
  <c r="AU277" i="6"/>
  <c r="AU278" i="6"/>
  <c r="AU279" i="6"/>
  <c r="AU280" i="6"/>
  <c r="AU281" i="6"/>
  <c r="AU282" i="6"/>
  <c r="AU283" i="6"/>
  <c r="AU284" i="6"/>
  <c r="AU285" i="6"/>
  <c r="AU286" i="6"/>
  <c r="AU287" i="6"/>
  <c r="AU288" i="6"/>
  <c r="AU289" i="6"/>
  <c r="AU290" i="6"/>
  <c r="AU291" i="6"/>
  <c r="AU292" i="6"/>
  <c r="AU293" i="6"/>
  <c r="AU294" i="6"/>
  <c r="AU295" i="6"/>
  <c r="AU296" i="6"/>
  <c r="AU297" i="6"/>
  <c r="AU298" i="6"/>
  <c r="AU299" i="6"/>
  <c r="AU300" i="6"/>
  <c r="AU301" i="6"/>
  <c r="AU302" i="6"/>
  <c r="AU303" i="6"/>
  <c r="AU304" i="6"/>
  <c r="AU305" i="6"/>
  <c r="AU306" i="6"/>
  <c r="AU307" i="6"/>
  <c r="AU308" i="6"/>
  <c r="AU309" i="6"/>
  <c r="AU310" i="6"/>
  <c r="AU311" i="6"/>
  <c r="AU312" i="6"/>
  <c r="AU313" i="6"/>
  <c r="AU314" i="6"/>
  <c r="AU315" i="6"/>
  <c r="AU316" i="6"/>
  <c r="AU317" i="6"/>
  <c r="AU318" i="6"/>
  <c r="AU319" i="6"/>
  <c r="AU320" i="6"/>
  <c r="AU321" i="6"/>
  <c r="AU322" i="6"/>
  <c r="AU323" i="6"/>
  <c r="AU324" i="6"/>
  <c r="AU325" i="6"/>
  <c r="AU326" i="6"/>
  <c r="AU327" i="6"/>
  <c r="AU328" i="6"/>
  <c r="AU329" i="6"/>
  <c r="AU330" i="6"/>
  <c r="AU331" i="6"/>
  <c r="AU332" i="6"/>
  <c r="AU333" i="6"/>
  <c r="AU334" i="6"/>
  <c r="AU335" i="6"/>
  <c r="AU336" i="6"/>
  <c r="AU337" i="6"/>
  <c r="AU338" i="6"/>
  <c r="AU339" i="6"/>
  <c r="AU340" i="6"/>
  <c r="AU341" i="6"/>
  <c r="AU342" i="6"/>
  <c r="AU343" i="6"/>
  <c r="AU344" i="6"/>
  <c r="AU345" i="6"/>
  <c r="AU346" i="6"/>
  <c r="AU347" i="6"/>
  <c r="AU348" i="6"/>
  <c r="AU349" i="6"/>
  <c r="AU350" i="6"/>
  <c r="AU351" i="6"/>
  <c r="AU352" i="6"/>
  <c r="AU353" i="6"/>
  <c r="AU354" i="6"/>
  <c r="AU355" i="6"/>
  <c r="AU356" i="6"/>
  <c r="AU357" i="6"/>
  <c r="AU358" i="6"/>
  <c r="AU359" i="6"/>
  <c r="AU360" i="6"/>
  <c r="AU361" i="6"/>
  <c r="AU362" i="6"/>
  <c r="AU363" i="6"/>
  <c r="AU364" i="6"/>
  <c r="AU365" i="6"/>
  <c r="AU366" i="6"/>
  <c r="AU367" i="6"/>
  <c r="AU368" i="6"/>
  <c r="AU369" i="6"/>
  <c r="AU370" i="6"/>
  <c r="AU371" i="6"/>
  <c r="AU372" i="6"/>
  <c r="AU373" i="6"/>
  <c r="AU374" i="6"/>
  <c r="AU375" i="6"/>
  <c r="AU376" i="6"/>
  <c r="AU377" i="6"/>
  <c r="AU378" i="6"/>
  <c r="AU379" i="6"/>
  <c r="AU380" i="6"/>
  <c r="AU381" i="6"/>
  <c r="AU382" i="6"/>
  <c r="AU383" i="6"/>
  <c r="AU384" i="6"/>
  <c r="AU385" i="6"/>
  <c r="AU386" i="6"/>
  <c r="AU387" i="6"/>
  <c r="AU388" i="6"/>
  <c r="AU389" i="6"/>
  <c r="AU390" i="6"/>
  <c r="AU391" i="6"/>
  <c r="AU392" i="6"/>
  <c r="AU393" i="6"/>
  <c r="AU394" i="6"/>
  <c r="AU395" i="6"/>
  <c r="AU396" i="6"/>
  <c r="AU397" i="6"/>
  <c r="AU398" i="6"/>
  <c r="AU399" i="6"/>
  <c r="AU400" i="6"/>
  <c r="AU401" i="6"/>
  <c r="AU402" i="6"/>
  <c r="AU403" i="6"/>
  <c r="AU404" i="6"/>
  <c r="AU405" i="6"/>
  <c r="AU406" i="6"/>
  <c r="AU407" i="6"/>
  <c r="AU408" i="6"/>
  <c r="AU409" i="6"/>
  <c r="AU410" i="6"/>
  <c r="AU411" i="6"/>
  <c r="AU412" i="6"/>
  <c r="AU413" i="6"/>
  <c r="AU414" i="6"/>
  <c r="AU415" i="6"/>
  <c r="AU416" i="6"/>
  <c r="AU417" i="6"/>
  <c r="AU418" i="6"/>
  <c r="AU419" i="6"/>
  <c r="AU420" i="6"/>
  <c r="AU421" i="6"/>
  <c r="AU422" i="6"/>
  <c r="AU423" i="6"/>
  <c r="AU424" i="6"/>
  <c r="AU425" i="6"/>
  <c r="AU426" i="6"/>
  <c r="AU427" i="6"/>
  <c r="AU4" i="6"/>
  <c r="BD148" i="16" l="1"/>
  <c r="BH148" i="16" s="1"/>
  <c r="BD154" i="16"/>
  <c r="BH154" i="16" s="1"/>
  <c r="BH138" i="16"/>
  <c r="BE138" i="16" s="1"/>
  <c r="BD138" i="16"/>
  <c r="BD147" i="16"/>
  <c r="BH147" i="16" s="1"/>
  <c r="BD137" i="16"/>
  <c r="BH137" i="16" s="1"/>
  <c r="BE137" i="16" s="1"/>
  <c r="BD102" i="16"/>
  <c r="BH102" i="16" s="1"/>
  <c r="BE102" i="16" s="1"/>
  <c r="BD91" i="16"/>
  <c r="BH91" i="16" s="1"/>
  <c r="BH90" i="16"/>
  <c r="BD90" i="16"/>
  <c r="BD125" i="16"/>
  <c r="BH125" i="16" s="1"/>
  <c r="BE125" i="16" s="1"/>
  <c r="BD88" i="16"/>
  <c r="BH88" i="16" s="1"/>
  <c r="BD159" i="16"/>
  <c r="BH159" i="16" s="1"/>
  <c r="BD136" i="16"/>
  <c r="BH136" i="16"/>
  <c r="BD127" i="16"/>
  <c r="BH127" i="16" s="1"/>
  <c r="BD98" i="16"/>
  <c r="BH98" i="16" s="1"/>
  <c r="BD123" i="16"/>
  <c r="BH123" i="16" s="1"/>
  <c r="BE123" i="16" s="1"/>
  <c r="BD99" i="16"/>
  <c r="BH99" i="16" s="1"/>
  <c r="BD113" i="16"/>
  <c r="BH113" i="16" s="1"/>
  <c r="BE113" i="16" s="1"/>
  <c r="BD95" i="16"/>
  <c r="BH95" i="16" s="1"/>
  <c r="BD162" i="16"/>
  <c r="BH162" i="16" s="1"/>
  <c r="BD160" i="16"/>
  <c r="BH160" i="16"/>
  <c r="BH140" i="16"/>
  <c r="BH134" i="16"/>
  <c r="BD134" i="16"/>
  <c r="BD151" i="16"/>
  <c r="BH151" i="16" s="1"/>
  <c r="BE151" i="16" s="1"/>
  <c r="BD146" i="16"/>
  <c r="BH146" i="16" s="1"/>
  <c r="BE146" i="16" s="1"/>
  <c r="BD153" i="16"/>
  <c r="BH153" i="16" s="1"/>
  <c r="BD124" i="16"/>
  <c r="BH124" i="16" s="1"/>
  <c r="BD108" i="16"/>
  <c r="BH108" i="16" s="1"/>
  <c r="BE108" i="16" s="1"/>
  <c r="BD139" i="16"/>
  <c r="BH139" i="16" s="1"/>
  <c r="BD112" i="16"/>
  <c r="BH112" i="16"/>
  <c r="BD103" i="16"/>
  <c r="BH103" i="16" s="1"/>
  <c r="BE103" i="16" s="1"/>
  <c r="BD101" i="16"/>
  <c r="BH101" i="16" s="1"/>
  <c r="BE101" i="16" s="1"/>
  <c r="BD109" i="16"/>
  <c r="BH109" i="16" s="1"/>
  <c r="BD94" i="16"/>
  <c r="BH94" i="16" s="1"/>
  <c r="BE94" i="16" s="1"/>
  <c r="BD115" i="16"/>
  <c r="BH115" i="16" s="1"/>
  <c r="BE115" i="16" s="1"/>
  <c r="BD155" i="16"/>
  <c r="BH155" i="16" s="1"/>
  <c r="BD116" i="16"/>
  <c r="BH116" i="16" s="1"/>
  <c r="BD119" i="16"/>
  <c r="BH119" i="16" s="1"/>
  <c r="BE119" i="16" s="1"/>
  <c r="BD96" i="16"/>
  <c r="BH96" i="16"/>
  <c r="BD152" i="16"/>
  <c r="BH152" i="16" s="1"/>
  <c r="BH141" i="16"/>
  <c r="BE141" i="16" s="1"/>
  <c r="BD141" i="16"/>
  <c r="BD120" i="16"/>
  <c r="BH120" i="16" s="1"/>
  <c r="BD135" i="16"/>
  <c r="BH135" i="16" s="1"/>
  <c r="BD117" i="16"/>
  <c r="BH117" i="16" s="1"/>
  <c r="BD165" i="16"/>
  <c r="BH165" i="16" s="1"/>
  <c r="BE165" i="16" s="1"/>
  <c r="BD163" i="16"/>
  <c r="BH163" i="16" s="1"/>
  <c r="BD161" i="16"/>
  <c r="BH161" i="16" s="1"/>
  <c r="BD150" i="16"/>
  <c r="BH150" i="16" s="1"/>
  <c r="BE150" i="16" s="1"/>
  <c r="BD144" i="16"/>
  <c r="BH144" i="16"/>
  <c r="BD149" i="16"/>
  <c r="BH149" i="16" s="1"/>
  <c r="BD133" i="16"/>
  <c r="BH133" i="16" s="1"/>
  <c r="BD126" i="16"/>
  <c r="BH126" i="16" s="1"/>
  <c r="BD118" i="16"/>
  <c r="BH118" i="16" s="1"/>
  <c r="BD110" i="16"/>
  <c r="BH110" i="16" s="1"/>
  <c r="BD104" i="16"/>
  <c r="BH104" i="16"/>
  <c r="BE104" i="16" s="1"/>
  <c r="BD114" i="16"/>
  <c r="BH114" i="16" s="1"/>
  <c r="BE114" i="16" s="1"/>
  <c r="BD106" i="16"/>
  <c r="BH106" i="16" s="1"/>
  <c r="BE106" i="16" s="1"/>
  <c r="BD111" i="16"/>
  <c r="BH111" i="16" s="1"/>
  <c r="BE111" i="16" s="1"/>
  <c r="BH107" i="16"/>
  <c r="BE107" i="16" s="1"/>
  <c r="BD107" i="16"/>
  <c r="BD97" i="16"/>
  <c r="BH97" i="16" s="1"/>
  <c r="BD86" i="16"/>
  <c r="BH86" i="16" s="1"/>
  <c r="BE86" i="16" s="1"/>
  <c r="BD121" i="16"/>
  <c r="BH121" i="16" s="1"/>
  <c r="BE121" i="16" s="1"/>
  <c r="BD105" i="16"/>
  <c r="BH105" i="16" s="1"/>
  <c r="BD92" i="16"/>
  <c r="BH92" i="16" s="1"/>
  <c r="BE92" i="16" s="1"/>
  <c r="BD87" i="16"/>
  <c r="BH87" i="16" s="1"/>
  <c r="BD100" i="16"/>
  <c r="BH100" i="16" s="1"/>
  <c r="BE100" i="16" s="1"/>
  <c r="AW174" i="16"/>
  <c r="AW175" i="16"/>
  <c r="AY174" i="16"/>
  <c r="AX174" i="16"/>
  <c r="AX175" i="16"/>
  <c r="AZ174" i="16"/>
  <c r="BA175" i="16"/>
  <c r="AY175" i="16"/>
  <c r="AZ175" i="16"/>
  <c r="BA174" i="16"/>
  <c r="BB150" i="16"/>
  <c r="BB116" i="16"/>
  <c r="BB105" i="16"/>
  <c r="BB110" i="16"/>
  <c r="BB130" i="16"/>
  <c r="BC130" i="16" s="1"/>
  <c r="BB106" i="16"/>
  <c r="BB126" i="16"/>
  <c r="BB128" i="16"/>
  <c r="BC128" i="16" s="1"/>
  <c r="BD128" i="16" s="1"/>
  <c r="BH128" i="16" s="1"/>
  <c r="BB146" i="16"/>
  <c r="BB140" i="16"/>
  <c r="BC140" i="16" s="1"/>
  <c r="BD140" i="16" s="1"/>
  <c r="BB152" i="16"/>
  <c r="BB102" i="16"/>
  <c r="BB144" i="16"/>
  <c r="BB154" i="16"/>
  <c r="BB151" i="16"/>
  <c r="BB112" i="16"/>
  <c r="BB120" i="16"/>
  <c r="BB124" i="16"/>
  <c r="BB103" i="16"/>
  <c r="BB145" i="16"/>
  <c r="BC145" i="16" s="1"/>
  <c r="BD145" i="16" s="1"/>
  <c r="BH145" i="16" s="1"/>
  <c r="BB121" i="16"/>
  <c r="BB104" i="16"/>
  <c r="BB118" i="16"/>
  <c r="BB134" i="16"/>
  <c r="BB108" i="16"/>
  <c r="BB142" i="16"/>
  <c r="BC142" i="16" s="1"/>
  <c r="BD142" i="16" s="1"/>
  <c r="BH142" i="16" s="1"/>
  <c r="BB100" i="16"/>
  <c r="BB165" i="16"/>
  <c r="BB13" i="16"/>
  <c r="BC13" i="16" s="1"/>
  <c r="BB129" i="16"/>
  <c r="BC129" i="16" s="1"/>
  <c r="BB114" i="16"/>
  <c r="BB136" i="16"/>
  <c r="BB137" i="16"/>
  <c r="BB132" i="16"/>
  <c r="BC132" i="16" s="1"/>
  <c r="BD132" i="16" s="1"/>
  <c r="BH132" i="16" s="1"/>
  <c r="BB156" i="16"/>
  <c r="BC156" i="16" s="1"/>
  <c r="BB139" i="16"/>
  <c r="BB138" i="16"/>
  <c r="BB122" i="16"/>
  <c r="BC122" i="16" s="1"/>
  <c r="BB160" i="16"/>
  <c r="BB158" i="16"/>
  <c r="BC158" i="16" s="1"/>
  <c r="BD158" i="16" s="1"/>
  <c r="BH158" i="16" s="1"/>
  <c r="BB90" i="16"/>
  <c r="BB148" i="16"/>
  <c r="BB141" i="16"/>
  <c r="BB143" i="16"/>
  <c r="BC143" i="16" s="1"/>
  <c r="BD143" i="16" s="1"/>
  <c r="BH143" i="16" s="1"/>
  <c r="BB101" i="16"/>
  <c r="BB111" i="16"/>
  <c r="BB163" i="16"/>
  <c r="BB159" i="16"/>
  <c r="BB149" i="16"/>
  <c r="BB127" i="16"/>
  <c r="BB153" i="16"/>
  <c r="BB162" i="16"/>
  <c r="BB157" i="16"/>
  <c r="BC157" i="16" s="1"/>
  <c r="BB147" i="16"/>
  <c r="BB135" i="16"/>
  <c r="BB125" i="16"/>
  <c r="BB119" i="16"/>
  <c r="BB98" i="16"/>
  <c r="BB96" i="16"/>
  <c r="BB85" i="16"/>
  <c r="BC85" i="16" s="1"/>
  <c r="BB88" i="16"/>
  <c r="BB161" i="16"/>
  <c r="BB113" i="16"/>
  <c r="BB117" i="16"/>
  <c r="BB107" i="16"/>
  <c r="BB94" i="16"/>
  <c r="BB123" i="16"/>
  <c r="BB99" i="16"/>
  <c r="BB93" i="16"/>
  <c r="BC93" i="16" s="1"/>
  <c r="BB95" i="16"/>
  <c r="BB87" i="16"/>
  <c r="BB164" i="16"/>
  <c r="BC164" i="16" s="1"/>
  <c r="BB12" i="16"/>
  <c r="BC12" i="16" s="1"/>
  <c r="BB131" i="16"/>
  <c r="BC131" i="16" s="1"/>
  <c r="BB109" i="16"/>
  <c r="BB86" i="16"/>
  <c r="BB115" i="16"/>
  <c r="BB92" i="16"/>
  <c r="BB84" i="16"/>
  <c r="BC84" i="16" s="1"/>
  <c r="BB133" i="16"/>
  <c r="BB97" i="16"/>
  <c r="BB91" i="16"/>
  <c r="BB89" i="16"/>
  <c r="BC89" i="16" s="1"/>
  <c r="BD89" i="16" l="1"/>
  <c r="BH89" i="16" s="1"/>
  <c r="BE89" i="16" s="1"/>
  <c r="BD84" i="16"/>
  <c r="BH84" i="16" s="1"/>
  <c r="BE84" i="16" s="1"/>
  <c r="BG84" i="16" s="1"/>
  <c r="BD156" i="16"/>
  <c r="BH156" i="16" s="1"/>
  <c r="BE156" i="16" s="1"/>
  <c r="BD131" i="16"/>
  <c r="BH131" i="16" s="1"/>
  <c r="BE131" i="16" s="1"/>
  <c r="BD122" i="16"/>
  <c r="BH122" i="16" s="1"/>
  <c r="BE122" i="16" s="1"/>
  <c r="BE129" i="16"/>
  <c r="BG129" i="16" s="1"/>
  <c r="BD129" i="16"/>
  <c r="BH129" i="16" s="1"/>
  <c r="BD164" i="16"/>
  <c r="BH164" i="16" s="1"/>
  <c r="BE164" i="16" s="1"/>
  <c r="BD85" i="16"/>
  <c r="BH85" i="16" s="1"/>
  <c r="BE85" i="16" s="1"/>
  <c r="BD12" i="16"/>
  <c r="BH12" i="16" s="1"/>
  <c r="BE12" i="16" s="1"/>
  <c r="BD93" i="16"/>
  <c r="BH93" i="16" s="1"/>
  <c r="BE93" i="16" s="1"/>
  <c r="BD157" i="16"/>
  <c r="BH157" i="16" s="1"/>
  <c r="BE157" i="16" s="1"/>
  <c r="BD13" i="16"/>
  <c r="BH13" i="16" s="1"/>
  <c r="BE13" i="16" s="1"/>
  <c r="BD130" i="16"/>
  <c r="BH130" i="16" s="1"/>
  <c r="BE130" i="16" s="1"/>
  <c r="BG121" i="16"/>
  <c r="BI121" i="16"/>
  <c r="BI138" i="16"/>
  <c r="BG138" i="16"/>
  <c r="BI103" i="16"/>
  <c r="BG103" i="16"/>
  <c r="BI86" i="16"/>
  <c r="BG86" i="16"/>
  <c r="BG108" i="16"/>
  <c r="BI108" i="16"/>
  <c r="BI114" i="16"/>
  <c r="BG114" i="16"/>
  <c r="BI115" i="16"/>
  <c r="BG115" i="16"/>
  <c r="BI107" i="16"/>
  <c r="BG107" i="16"/>
  <c r="BI119" i="16"/>
  <c r="BG119" i="16"/>
  <c r="BI146" i="16"/>
  <c r="BG146" i="16"/>
  <c r="BG141" i="16"/>
  <c r="BI141" i="16"/>
  <c r="BI106" i="16"/>
  <c r="BG106" i="16"/>
  <c r="BG165" i="16"/>
  <c r="BI165" i="16"/>
  <c r="BG113" i="16"/>
  <c r="BI113" i="16"/>
  <c r="BG125" i="16"/>
  <c r="BI125" i="16"/>
  <c r="BI123" i="16"/>
  <c r="BG123" i="16"/>
  <c r="BG100" i="16"/>
  <c r="BI100" i="16"/>
  <c r="BG104" i="16"/>
  <c r="BI104" i="16"/>
  <c r="BI94" i="16"/>
  <c r="BG94" i="16"/>
  <c r="BG92" i="16"/>
  <c r="BI92" i="16"/>
  <c r="BI111" i="16"/>
  <c r="BG111" i="16"/>
  <c r="BI150" i="16"/>
  <c r="BG150" i="16"/>
  <c r="BG137" i="16"/>
  <c r="BI137" i="16"/>
  <c r="BG101" i="16"/>
  <c r="BI101" i="16"/>
  <c r="BI151" i="16"/>
  <c r="BG151" i="16"/>
  <c r="BI102" i="16"/>
  <c r="BG102" i="16"/>
  <c r="BE143" i="16"/>
  <c r="BE145" i="16"/>
  <c r="BE97" i="16"/>
  <c r="BE126" i="16"/>
  <c r="BE124" i="16"/>
  <c r="BE98" i="16"/>
  <c r="BE159" i="16"/>
  <c r="BE105" i="16"/>
  <c r="BE161" i="16"/>
  <c r="BE112" i="16"/>
  <c r="BE160" i="16"/>
  <c r="BE127" i="16"/>
  <c r="BE132" i="16"/>
  <c r="BE142" i="16"/>
  <c r="BE140" i="16"/>
  <c r="BE110" i="16"/>
  <c r="BE149" i="16"/>
  <c r="BE163" i="16"/>
  <c r="BE148" i="16"/>
  <c r="BE109" i="16"/>
  <c r="BE139" i="16"/>
  <c r="BE162" i="16"/>
  <c r="BE117" i="16"/>
  <c r="BE135" i="16"/>
  <c r="BE96" i="16"/>
  <c r="BE147" i="16"/>
  <c r="BE158" i="16"/>
  <c r="BE128" i="16"/>
  <c r="BE116" i="16"/>
  <c r="BE134" i="16"/>
  <c r="BE91" i="16"/>
  <c r="BE133" i="16"/>
  <c r="BE90" i="16"/>
  <c r="BE153" i="16"/>
  <c r="BE99" i="16"/>
  <c r="BE136" i="16"/>
  <c r="BE88" i="16"/>
  <c r="BE87" i="16"/>
  <c r="BE118" i="16"/>
  <c r="BE144" i="16"/>
  <c r="BE155" i="16"/>
  <c r="BE95" i="16"/>
  <c r="BE120" i="16"/>
  <c r="BE152" i="16"/>
  <c r="BE154" i="16"/>
  <c r="BA444" i="6"/>
  <c r="BA450" i="6"/>
  <c r="BA445" i="6"/>
  <c r="BA456" i="6"/>
  <c r="AZ456" i="6"/>
  <c r="BG131" i="16" l="1"/>
  <c r="BI131" i="16"/>
  <c r="BI93" i="16"/>
  <c r="BG93" i="16"/>
  <c r="BI13" i="16"/>
  <c r="BG13" i="16"/>
  <c r="BI85" i="16"/>
  <c r="BG85" i="16"/>
  <c r="BG157" i="16"/>
  <c r="BI157" i="16"/>
  <c r="BI156" i="16"/>
  <c r="BG156" i="16"/>
  <c r="BI130" i="16"/>
  <c r="BG130" i="16"/>
  <c r="BG122" i="16"/>
  <c r="BI122" i="16"/>
  <c r="BG164" i="16"/>
  <c r="BI164" i="16"/>
  <c r="BG12" i="16"/>
  <c r="BI12" i="16"/>
  <c r="BG89" i="16"/>
  <c r="BI89" i="16"/>
  <c r="BI129" i="16"/>
  <c r="BI84" i="16"/>
  <c r="BI95" i="16"/>
  <c r="BG95" i="16"/>
  <c r="BG153" i="16"/>
  <c r="BI153" i="16"/>
  <c r="BI147" i="16"/>
  <c r="BG147" i="16"/>
  <c r="BI163" i="16"/>
  <c r="BG163" i="16"/>
  <c r="BG112" i="16"/>
  <c r="BI112" i="16"/>
  <c r="BI98" i="16"/>
  <c r="BG98" i="16"/>
  <c r="BG174" i="16" s="1"/>
  <c r="BI154" i="16"/>
  <c r="BG154" i="16"/>
  <c r="BI155" i="16"/>
  <c r="BG155" i="16"/>
  <c r="BG88" i="16"/>
  <c r="BI88" i="16"/>
  <c r="BI90" i="16"/>
  <c r="BG90" i="16"/>
  <c r="BG116" i="16"/>
  <c r="BI116" i="16"/>
  <c r="BG96" i="16"/>
  <c r="BI96" i="16"/>
  <c r="BI139" i="16"/>
  <c r="BG139" i="16"/>
  <c r="BG149" i="16"/>
  <c r="BI149" i="16"/>
  <c r="BG132" i="16"/>
  <c r="BI132" i="16"/>
  <c r="BG161" i="16"/>
  <c r="BI161" i="16"/>
  <c r="BG124" i="16"/>
  <c r="BI124" i="16"/>
  <c r="BI143" i="16"/>
  <c r="BG143" i="16"/>
  <c r="BG152" i="16"/>
  <c r="BI152" i="16"/>
  <c r="BG144" i="16"/>
  <c r="BI144" i="16"/>
  <c r="BG136" i="16"/>
  <c r="BI136" i="16"/>
  <c r="BG133" i="16"/>
  <c r="BI133" i="16"/>
  <c r="BG128" i="16"/>
  <c r="BI128" i="16"/>
  <c r="BI135" i="16"/>
  <c r="BG135" i="16"/>
  <c r="BG109" i="16"/>
  <c r="BI109" i="16"/>
  <c r="BI110" i="16"/>
  <c r="BG110" i="16"/>
  <c r="BG175" i="16" s="1"/>
  <c r="BI127" i="16"/>
  <c r="BG127" i="16"/>
  <c r="BG105" i="16"/>
  <c r="BI105" i="16"/>
  <c r="BI126" i="16"/>
  <c r="BG126" i="16"/>
  <c r="BI87" i="16"/>
  <c r="BG87" i="16"/>
  <c r="BI134" i="16"/>
  <c r="BG134" i="16"/>
  <c r="BI162" i="16"/>
  <c r="BG162" i="16"/>
  <c r="BI142" i="16"/>
  <c r="BG142" i="16"/>
  <c r="BG145" i="16"/>
  <c r="BI145" i="16"/>
  <c r="BG120" i="16"/>
  <c r="BI120" i="16"/>
  <c r="BI118" i="16"/>
  <c r="BG118" i="16"/>
  <c r="BI99" i="16"/>
  <c r="BG99" i="16"/>
  <c r="BI91" i="16"/>
  <c r="BG91" i="16"/>
  <c r="BI158" i="16"/>
  <c r="BG158" i="16"/>
  <c r="BG117" i="16"/>
  <c r="BI117" i="16"/>
  <c r="BG148" i="16"/>
  <c r="BI148" i="16"/>
  <c r="BG140" i="16"/>
  <c r="BG184" i="16" s="1"/>
  <c r="BI140" i="16"/>
  <c r="BG160" i="16"/>
  <c r="BI160" i="16"/>
  <c r="BI159" i="16"/>
  <c r="BG159" i="16"/>
  <c r="BG97" i="16"/>
  <c r="BI97" i="16"/>
  <c r="AZ450" i="6"/>
  <c r="AZ449" i="6"/>
  <c r="AZ448" i="6"/>
  <c r="AZ445" i="6"/>
  <c r="AY452" i="6" l="1"/>
  <c r="AY457" i="6" s="1"/>
  <c r="AZ452" i="6"/>
  <c r="BA452" i="6"/>
  <c r="BA457" i="6" s="1"/>
  <c r="AW452" i="6"/>
  <c r="AH287" i="6" l="1"/>
  <c r="AH281" i="6"/>
  <c r="AH277" i="6"/>
  <c r="AH273" i="6"/>
  <c r="AH269" i="6"/>
  <c r="AH265" i="6"/>
  <c r="AH261" i="6"/>
  <c r="AH257" i="6"/>
  <c r="AH253" i="6"/>
  <c r="AH249" i="6"/>
  <c r="AH245" i="6"/>
  <c r="AH241" i="6"/>
  <c r="AH237" i="6"/>
  <c r="AH233" i="6"/>
  <c r="AH232" i="6"/>
  <c r="AH228" i="6"/>
  <c r="AH224" i="6"/>
  <c r="AH220" i="6"/>
  <c r="AH216" i="6"/>
  <c r="AH212" i="6"/>
  <c r="AH208" i="6"/>
  <c r="AH204" i="6"/>
  <c r="AH200" i="6"/>
  <c r="AH196" i="6"/>
  <c r="AH192" i="6"/>
  <c r="AH188" i="6"/>
  <c r="AH184" i="6"/>
  <c r="AH180" i="6"/>
  <c r="AH176" i="6"/>
  <c r="AH172" i="6"/>
  <c r="AH168" i="6"/>
  <c r="AH164" i="6"/>
  <c r="AH160" i="6"/>
  <c r="AH156" i="6"/>
  <c r="AH152" i="6"/>
  <c r="AH148" i="6"/>
  <c r="AH410" i="6"/>
  <c r="AH402" i="6"/>
  <c r="AH398" i="6"/>
  <c r="AH386" i="6"/>
  <c r="AH382" i="6"/>
  <c r="AH374" i="6"/>
  <c r="AH359" i="6"/>
  <c r="AH355" i="6"/>
  <c r="AH351" i="6"/>
  <c r="AH343" i="6"/>
  <c r="AH339" i="6"/>
  <c r="AH335" i="6"/>
  <c r="AH319" i="6"/>
  <c r="AH315" i="6"/>
  <c r="AH303" i="6"/>
  <c r="AH362" i="6"/>
  <c r="AH354" i="6"/>
  <c r="AH350" i="6"/>
  <c r="AH346" i="6"/>
  <c r="AH342" i="6"/>
  <c r="AH338" i="6"/>
  <c r="AH334" i="6"/>
  <c r="AH330" i="6"/>
  <c r="AH326" i="6"/>
  <c r="AH322" i="6"/>
  <c r="AH318" i="6"/>
  <c r="AH314" i="6"/>
  <c r="AH310" i="6"/>
  <c r="AH306" i="6"/>
  <c r="AH302" i="6"/>
  <c r="AH298" i="6"/>
  <c r="AH294" i="6"/>
  <c r="AH290" i="6"/>
  <c r="AH286" i="6"/>
  <c r="AH284" i="6"/>
  <c r="AH280" i="6"/>
  <c r="AH276" i="6"/>
  <c r="AH272" i="6"/>
  <c r="AH268" i="6"/>
  <c r="AH264" i="6"/>
  <c r="AH260" i="6"/>
  <c r="AH256" i="6"/>
  <c r="AH252" i="6"/>
  <c r="AH248" i="6"/>
  <c r="AH244" i="6"/>
  <c r="AH240" i="6"/>
  <c r="AH236" i="6"/>
  <c r="AH427" i="6"/>
  <c r="AH426" i="6"/>
  <c r="AH422" i="6"/>
  <c r="AH418" i="6"/>
  <c r="AH414" i="6"/>
  <c r="AH406" i="6"/>
  <c r="AH394" i="6"/>
  <c r="AH390" i="6"/>
  <c r="AH378" i="6"/>
  <c r="AH370" i="6"/>
  <c r="AH366" i="6"/>
  <c r="AH347" i="6"/>
  <c r="AH331" i="6"/>
  <c r="AH327" i="6"/>
  <c r="AH323" i="6"/>
  <c r="AH311" i="6"/>
  <c r="AH307" i="6"/>
  <c r="AH299" i="6"/>
  <c r="AH295" i="6"/>
  <c r="AH291" i="6"/>
  <c r="AH425" i="6"/>
  <c r="AH421" i="6"/>
  <c r="AH417" i="6"/>
  <c r="AH413" i="6"/>
  <c r="AH409" i="6"/>
  <c r="AH405" i="6"/>
  <c r="AH401" i="6"/>
  <c r="AH397" i="6"/>
  <c r="AH393" i="6"/>
  <c r="AH389" i="6"/>
  <c r="AH385" i="6"/>
  <c r="AH381" i="6"/>
  <c r="AH377" i="6"/>
  <c r="AH373" i="6"/>
  <c r="AH369" i="6"/>
  <c r="AH365" i="6"/>
  <c r="AH358" i="6"/>
  <c r="AH424" i="6"/>
  <c r="AH420" i="6"/>
  <c r="AH416" i="6"/>
  <c r="AH412" i="6"/>
  <c r="AH408" i="6"/>
  <c r="AH404" i="6"/>
  <c r="AH400" i="6"/>
  <c r="AH396" i="6"/>
  <c r="AH392" i="6"/>
  <c r="AH388" i="6"/>
  <c r="AH384" i="6"/>
  <c r="AH380" i="6"/>
  <c r="AH376" i="6"/>
  <c r="AH372" i="6"/>
  <c r="AH368" i="6"/>
  <c r="AH364" i="6"/>
  <c r="AH361" i="6"/>
  <c r="AH357" i="6"/>
  <c r="AH353" i="6"/>
  <c r="AH349" i="6"/>
  <c r="AH345" i="6"/>
  <c r="AH341" i="6"/>
  <c r="AH337" i="6"/>
  <c r="AH333" i="6"/>
  <c r="AH329" i="6"/>
  <c r="AH325" i="6"/>
  <c r="AH321" i="6"/>
  <c r="AH317" i="6"/>
  <c r="AH313" i="6"/>
  <c r="AH309" i="6"/>
  <c r="AH305" i="6"/>
  <c r="AH301" i="6"/>
  <c r="AH297" i="6"/>
  <c r="AH293" i="6"/>
  <c r="AH289" i="6"/>
  <c r="AH285" i="6"/>
  <c r="AH283" i="6"/>
  <c r="AH279" i="6"/>
  <c r="AH275" i="6"/>
  <c r="AH271" i="6"/>
  <c r="AH267" i="6"/>
  <c r="AH263" i="6"/>
  <c r="AH259" i="6"/>
  <c r="AH255" i="6"/>
  <c r="AH251" i="6"/>
  <c r="AH423" i="6"/>
  <c r="AH419" i="6"/>
  <c r="AH415" i="6"/>
  <c r="AH411" i="6"/>
  <c r="AH407" i="6"/>
  <c r="AH403" i="6"/>
  <c r="AH399" i="6"/>
  <c r="AH395" i="6"/>
  <c r="AH391" i="6"/>
  <c r="AH387" i="6"/>
  <c r="AH383" i="6"/>
  <c r="AH379" i="6"/>
  <c r="AH375" i="6"/>
  <c r="AH371" i="6"/>
  <c r="AH367" i="6"/>
  <c r="AH363" i="6"/>
  <c r="AH360" i="6"/>
  <c r="AH356" i="6"/>
  <c r="AH352" i="6"/>
  <c r="AH348" i="6"/>
  <c r="AH344" i="6"/>
  <c r="AH340" i="6"/>
  <c r="AH336" i="6"/>
  <c r="AH332" i="6"/>
  <c r="AH328" i="6"/>
  <c r="AH324" i="6"/>
  <c r="AH320" i="6"/>
  <c r="AH316" i="6"/>
  <c r="AH312" i="6"/>
  <c r="AH308" i="6"/>
  <c r="AH304" i="6"/>
  <c r="AH300" i="6"/>
  <c r="AH296" i="6"/>
  <c r="AH292" i="6"/>
  <c r="AH288" i="6"/>
  <c r="AH282" i="6"/>
  <c r="AH278" i="6"/>
  <c r="AH274" i="6"/>
  <c r="AH270" i="6"/>
  <c r="AH266" i="6"/>
  <c r="AH262" i="6"/>
  <c r="AH258" i="6"/>
  <c r="AH254" i="6"/>
  <c r="AH250" i="6"/>
  <c r="AH246" i="6"/>
  <c r="AH242" i="6"/>
  <c r="AH238" i="6"/>
  <c r="AH144" i="6"/>
  <c r="AH140" i="6"/>
  <c r="AH136" i="6"/>
  <c r="AH132" i="6"/>
  <c r="AH128" i="6"/>
  <c r="AH124" i="6"/>
  <c r="AH120" i="6"/>
  <c r="AH116" i="6"/>
  <c r="AH112" i="6"/>
  <c r="AH108" i="6"/>
  <c r="AH104" i="6"/>
  <c r="AH100" i="6"/>
  <c r="AH96" i="6"/>
  <c r="AH92" i="6"/>
  <c r="AH88" i="6"/>
  <c r="AH86" i="6"/>
  <c r="AH82" i="6"/>
  <c r="AH80" i="6"/>
  <c r="AH76" i="6"/>
  <c r="AH72" i="6"/>
  <c r="AH68" i="6"/>
  <c r="AH64" i="6"/>
  <c r="AH58" i="6"/>
  <c r="AH54" i="6"/>
  <c r="AH50" i="6"/>
  <c r="AH46" i="6"/>
  <c r="AH42" i="6"/>
  <c r="AH38" i="6"/>
  <c r="AH34" i="6"/>
  <c r="AH30" i="6"/>
  <c r="AH26" i="6"/>
  <c r="AH22" i="6"/>
  <c r="AH18" i="6"/>
  <c r="AH14" i="6"/>
  <c r="AH10" i="6"/>
  <c r="AH6" i="6"/>
  <c r="AH231" i="6"/>
  <c r="AH227" i="6"/>
  <c r="AH223" i="6"/>
  <c r="AH219" i="6"/>
  <c r="AH215" i="6"/>
  <c r="AH211" i="6"/>
  <c r="AH207" i="6"/>
  <c r="AH203" i="6"/>
  <c r="AH199" i="6"/>
  <c r="AH195" i="6"/>
  <c r="AH191" i="6"/>
  <c r="AH187" i="6"/>
  <c r="AH183" i="6"/>
  <c r="AH179" i="6"/>
  <c r="AH175" i="6"/>
  <c r="AH171" i="6"/>
  <c r="AH167" i="6"/>
  <c r="AH163" i="6"/>
  <c r="AH159" i="6"/>
  <c r="AH155" i="6"/>
  <c r="AH151" i="6"/>
  <c r="AH147" i="6"/>
  <c r="AH143" i="6"/>
  <c r="AH139" i="6"/>
  <c r="AH135" i="6"/>
  <c r="AH131" i="6"/>
  <c r="AH127" i="6"/>
  <c r="AH123" i="6"/>
  <c r="AH119" i="6"/>
  <c r="AH115" i="6"/>
  <c r="AH111" i="6"/>
  <c r="AH107" i="6"/>
  <c r="AH103" i="6"/>
  <c r="AH99" i="6"/>
  <c r="AH95" i="6"/>
  <c r="AH91" i="6"/>
  <c r="AH85" i="6"/>
  <c r="AH79" i="6"/>
  <c r="AH75" i="6"/>
  <c r="AH71" i="6"/>
  <c r="AH67" i="6"/>
  <c r="AH63" i="6"/>
  <c r="AH57" i="6"/>
  <c r="AH53" i="6"/>
  <c r="AH49" i="6"/>
  <c r="AH45" i="6"/>
  <c r="AH41" i="6"/>
  <c r="AH37" i="6"/>
  <c r="AH33" i="6"/>
  <c r="AH29" i="6"/>
  <c r="AH25" i="6"/>
  <c r="AH21" i="6"/>
  <c r="AH17" i="6"/>
  <c r="AH13" i="6"/>
  <c r="AH9" i="6"/>
  <c r="AH5" i="6"/>
  <c r="AH247" i="6"/>
  <c r="AH243" i="6"/>
  <c r="AH239" i="6"/>
  <c r="AH235" i="6"/>
  <c r="AH230" i="6"/>
  <c r="AH226" i="6"/>
  <c r="AH222" i="6"/>
  <c r="AH218" i="6"/>
  <c r="AH214" i="6"/>
  <c r="AH210" i="6"/>
  <c r="AH206" i="6"/>
  <c r="AH202" i="6"/>
  <c r="AH198" i="6"/>
  <c r="AH194" i="6"/>
  <c r="AH190" i="6"/>
  <c r="AH186" i="6"/>
  <c r="AH182" i="6"/>
  <c r="AH178" i="6"/>
  <c r="AH174" i="6"/>
  <c r="AH170" i="6"/>
  <c r="AH166" i="6"/>
  <c r="AH162" i="6"/>
  <c r="AH158" i="6"/>
  <c r="AH154" i="6"/>
  <c r="AH150" i="6"/>
  <c r="AH146" i="6"/>
  <c r="AH142" i="6"/>
  <c r="AH138" i="6"/>
  <c r="AH134" i="6"/>
  <c r="AH130" i="6"/>
  <c r="AH126" i="6"/>
  <c r="AH122" i="6"/>
  <c r="AH118" i="6"/>
  <c r="AH114" i="6"/>
  <c r="AH110" i="6"/>
  <c r="AH106" i="6"/>
  <c r="AH102" i="6"/>
  <c r="AH98" i="6"/>
  <c r="AH94" i="6"/>
  <c r="AH90" i="6"/>
  <c r="AH84" i="6"/>
  <c r="AH78" i="6"/>
  <c r="AH74" i="6"/>
  <c r="AH70" i="6"/>
  <c r="AH66" i="6"/>
  <c r="AH62" i="6"/>
  <c r="AH60" i="6"/>
  <c r="AH56" i="6"/>
  <c r="AH52" i="6"/>
  <c r="AH48" i="6"/>
  <c r="AH44" i="6"/>
  <c r="AH40" i="6"/>
  <c r="AH36" i="6"/>
  <c r="AH32" i="6"/>
  <c r="AH28" i="6"/>
  <c r="AH24" i="6"/>
  <c r="AH20" i="6"/>
  <c r="AH16" i="6"/>
  <c r="AH12" i="6"/>
  <c r="AH8" i="6"/>
  <c r="AH234" i="6"/>
  <c r="AH229" i="6"/>
  <c r="AH225" i="6"/>
  <c r="AH221" i="6"/>
  <c r="AH217" i="6"/>
  <c r="AH213" i="6"/>
  <c r="AH209" i="6"/>
  <c r="AH205" i="6"/>
  <c r="AH201" i="6"/>
  <c r="AH197" i="6"/>
  <c r="AH193" i="6"/>
  <c r="AH189" i="6"/>
  <c r="AH185" i="6"/>
  <c r="AH181" i="6"/>
  <c r="AH177" i="6"/>
  <c r="AH173" i="6"/>
  <c r="AH169" i="6"/>
  <c r="AH165" i="6"/>
  <c r="AH161" i="6"/>
  <c r="AH157" i="6"/>
  <c r="AH153" i="6"/>
  <c r="AH149" i="6"/>
  <c r="AH145" i="6"/>
  <c r="AH141" i="6"/>
  <c r="AH137" i="6"/>
  <c r="AH133" i="6"/>
  <c r="AH129" i="6"/>
  <c r="AH125" i="6"/>
  <c r="AH121" i="6"/>
  <c r="AH117" i="6"/>
  <c r="AH113" i="6"/>
  <c r="AH109" i="6"/>
  <c r="AH105" i="6"/>
  <c r="AH101" i="6"/>
  <c r="AH97" i="6"/>
  <c r="AH93" i="6"/>
  <c r="AH89" i="6"/>
  <c r="AH87" i="6"/>
  <c r="AH83" i="6"/>
  <c r="AH81" i="6"/>
  <c r="AH77" i="6"/>
  <c r="AH73" i="6"/>
  <c r="AH69" i="6"/>
  <c r="AH65" i="6"/>
  <c r="AH61" i="6"/>
  <c r="AH59" i="6"/>
  <c r="AH55" i="6"/>
  <c r="AH51" i="6"/>
  <c r="AH47" i="6"/>
  <c r="AH43" i="6"/>
  <c r="AH39" i="6"/>
  <c r="AH35" i="6"/>
  <c r="AH31" i="6"/>
  <c r="AH27" i="6"/>
  <c r="AH23" i="6"/>
  <c r="AH19" i="6"/>
  <c r="AH15" i="6"/>
  <c r="AH11" i="6"/>
  <c r="AH7" i="6"/>
  <c r="AH4" i="6" l="1"/>
  <c r="AX450" i="6"/>
  <c r="AX452" i="6" s="1"/>
  <c r="T5" i="6" l="1"/>
  <c r="T6" i="6"/>
  <c r="T7" i="6"/>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119" i="6"/>
  <c r="T120" i="6"/>
  <c r="T121" i="6"/>
  <c r="T122" i="6"/>
  <c r="T123" i="6"/>
  <c r="T124" i="6"/>
  <c r="T125" i="6"/>
  <c r="T126" i="6"/>
  <c r="T127" i="6"/>
  <c r="T128" i="6"/>
  <c r="T129" i="6"/>
  <c r="T130" i="6"/>
  <c r="T131" i="6"/>
  <c r="T132" i="6"/>
  <c r="T133" i="6"/>
  <c r="T134" i="6"/>
  <c r="T135" i="6"/>
  <c r="T136" i="6"/>
  <c r="T137" i="6"/>
  <c r="T138" i="6"/>
  <c r="T139" i="6"/>
  <c r="T140" i="6"/>
  <c r="T141" i="6"/>
  <c r="T142" i="6"/>
  <c r="T143" i="6"/>
  <c r="T144" i="6"/>
  <c r="T145" i="6"/>
  <c r="T146" i="6"/>
  <c r="T147" i="6"/>
  <c r="T148" i="6"/>
  <c r="T149" i="6"/>
  <c r="T150" i="6"/>
  <c r="T151" i="6"/>
  <c r="T152" i="6"/>
  <c r="T153" i="6"/>
  <c r="T154" i="6"/>
  <c r="T155" i="6"/>
  <c r="T156" i="6"/>
  <c r="T157" i="6"/>
  <c r="T158" i="6"/>
  <c r="T159" i="6"/>
  <c r="T160" i="6"/>
  <c r="T161" i="6"/>
  <c r="T162" i="6"/>
  <c r="T163" i="6"/>
  <c r="T164" i="6"/>
  <c r="T165" i="6"/>
  <c r="T166" i="6"/>
  <c r="T167" i="6"/>
  <c r="T168" i="6"/>
  <c r="T169" i="6"/>
  <c r="T170" i="6"/>
  <c r="T171" i="6"/>
  <c r="T172" i="6"/>
  <c r="T173" i="6"/>
  <c r="T174" i="6"/>
  <c r="T175" i="6"/>
  <c r="T176" i="6"/>
  <c r="T177" i="6"/>
  <c r="T178" i="6"/>
  <c r="T179" i="6"/>
  <c r="T180" i="6"/>
  <c r="T181" i="6"/>
  <c r="T182" i="6"/>
  <c r="T183" i="6"/>
  <c r="T184" i="6"/>
  <c r="T185" i="6"/>
  <c r="T186" i="6"/>
  <c r="T187" i="6"/>
  <c r="T188" i="6"/>
  <c r="T189" i="6"/>
  <c r="T190" i="6"/>
  <c r="T191" i="6"/>
  <c r="T192" i="6"/>
  <c r="T193" i="6"/>
  <c r="T194" i="6"/>
  <c r="T195" i="6"/>
  <c r="T196" i="6"/>
  <c r="T197" i="6"/>
  <c r="T198" i="6"/>
  <c r="T199" i="6"/>
  <c r="T200" i="6"/>
  <c r="T201" i="6"/>
  <c r="T202" i="6"/>
  <c r="T203" i="6"/>
  <c r="T204" i="6"/>
  <c r="T205" i="6"/>
  <c r="T206" i="6"/>
  <c r="T207" i="6"/>
  <c r="T208" i="6"/>
  <c r="T209" i="6"/>
  <c r="T210" i="6"/>
  <c r="T211" i="6"/>
  <c r="T212" i="6"/>
  <c r="T213" i="6"/>
  <c r="T214" i="6"/>
  <c r="T215" i="6"/>
  <c r="T216" i="6"/>
  <c r="T217" i="6"/>
  <c r="T218" i="6"/>
  <c r="T219" i="6"/>
  <c r="T220" i="6"/>
  <c r="T221" i="6"/>
  <c r="T222" i="6"/>
  <c r="T223" i="6"/>
  <c r="T224" i="6"/>
  <c r="T225" i="6"/>
  <c r="T226" i="6"/>
  <c r="T227" i="6"/>
  <c r="T228" i="6"/>
  <c r="T229" i="6"/>
  <c r="T230" i="6"/>
  <c r="T231" i="6"/>
  <c r="T232" i="6"/>
  <c r="T233" i="6"/>
  <c r="T234" i="6"/>
  <c r="T235" i="6"/>
  <c r="T236" i="6"/>
  <c r="T237" i="6"/>
  <c r="T238" i="6"/>
  <c r="T239" i="6"/>
  <c r="T240" i="6"/>
  <c r="T241" i="6"/>
  <c r="T242" i="6"/>
  <c r="T243" i="6"/>
  <c r="T244" i="6"/>
  <c r="T245" i="6"/>
  <c r="T246" i="6"/>
  <c r="T247" i="6"/>
  <c r="T248" i="6"/>
  <c r="T249" i="6"/>
  <c r="T250" i="6"/>
  <c r="T251" i="6"/>
  <c r="T252" i="6"/>
  <c r="T253" i="6"/>
  <c r="T254" i="6"/>
  <c r="T255" i="6"/>
  <c r="T256" i="6"/>
  <c r="T257" i="6"/>
  <c r="T258" i="6"/>
  <c r="T259" i="6"/>
  <c r="T260" i="6"/>
  <c r="T261" i="6"/>
  <c r="T262" i="6"/>
  <c r="T263" i="6"/>
  <c r="T264" i="6"/>
  <c r="T265" i="6"/>
  <c r="T266" i="6"/>
  <c r="T267" i="6"/>
  <c r="T268" i="6"/>
  <c r="T269" i="6"/>
  <c r="T270" i="6"/>
  <c r="T271" i="6"/>
  <c r="T272" i="6"/>
  <c r="T273" i="6"/>
  <c r="T274" i="6"/>
  <c r="T275" i="6"/>
  <c r="T276" i="6"/>
  <c r="T277" i="6"/>
  <c r="T278" i="6"/>
  <c r="T279" i="6"/>
  <c r="T280" i="6"/>
  <c r="T281" i="6"/>
  <c r="T282" i="6"/>
  <c r="T283" i="6"/>
  <c r="T284" i="6"/>
  <c r="T285" i="6"/>
  <c r="T286" i="6"/>
  <c r="T287" i="6"/>
  <c r="T288" i="6"/>
  <c r="T289" i="6"/>
  <c r="T290" i="6"/>
  <c r="T291" i="6"/>
  <c r="T292" i="6"/>
  <c r="T293" i="6"/>
  <c r="T294" i="6"/>
  <c r="T295" i="6"/>
  <c r="T296" i="6"/>
  <c r="T297" i="6"/>
  <c r="T298" i="6"/>
  <c r="T299" i="6"/>
  <c r="T300" i="6"/>
  <c r="T301" i="6"/>
  <c r="T302" i="6"/>
  <c r="T303" i="6"/>
  <c r="T304" i="6"/>
  <c r="T305" i="6"/>
  <c r="T306" i="6"/>
  <c r="T307" i="6"/>
  <c r="T308" i="6"/>
  <c r="T309" i="6"/>
  <c r="T310" i="6"/>
  <c r="T311" i="6"/>
  <c r="T312" i="6"/>
  <c r="T313" i="6"/>
  <c r="T314" i="6"/>
  <c r="T315" i="6"/>
  <c r="T316" i="6"/>
  <c r="T317" i="6"/>
  <c r="T318" i="6"/>
  <c r="T319" i="6"/>
  <c r="T320" i="6"/>
  <c r="T321" i="6"/>
  <c r="T322" i="6"/>
  <c r="T323" i="6"/>
  <c r="T324" i="6"/>
  <c r="T325" i="6"/>
  <c r="T326" i="6"/>
  <c r="T327" i="6"/>
  <c r="T328" i="6"/>
  <c r="T329" i="6"/>
  <c r="T330" i="6"/>
  <c r="T331" i="6"/>
  <c r="T332" i="6"/>
  <c r="T333" i="6"/>
  <c r="T334" i="6"/>
  <c r="T335" i="6"/>
  <c r="T336" i="6"/>
  <c r="T337" i="6"/>
  <c r="T338" i="6"/>
  <c r="T339" i="6"/>
  <c r="T340" i="6"/>
  <c r="T341" i="6"/>
  <c r="T342" i="6"/>
  <c r="T343" i="6"/>
  <c r="T344" i="6"/>
  <c r="T345" i="6"/>
  <c r="T346" i="6"/>
  <c r="T347" i="6"/>
  <c r="T348" i="6"/>
  <c r="T349" i="6"/>
  <c r="T350" i="6"/>
  <c r="T351" i="6"/>
  <c r="T352" i="6"/>
  <c r="T353" i="6"/>
  <c r="T354" i="6"/>
  <c r="T355" i="6"/>
  <c r="T356" i="6"/>
  <c r="T357" i="6"/>
  <c r="T358" i="6"/>
  <c r="T359" i="6"/>
  <c r="T360" i="6"/>
  <c r="T361" i="6"/>
  <c r="T362" i="6"/>
  <c r="T363" i="6"/>
  <c r="T364" i="6"/>
  <c r="T365" i="6"/>
  <c r="T366" i="6"/>
  <c r="T367" i="6"/>
  <c r="T368" i="6"/>
  <c r="T369" i="6"/>
  <c r="T370" i="6"/>
  <c r="T371" i="6"/>
  <c r="T372" i="6"/>
  <c r="T373" i="6"/>
  <c r="T374" i="6"/>
  <c r="T375" i="6"/>
  <c r="T376" i="6"/>
  <c r="T377" i="6"/>
  <c r="T378" i="6"/>
  <c r="T379" i="6"/>
  <c r="T380" i="6"/>
  <c r="T381" i="6"/>
  <c r="T382" i="6"/>
  <c r="T383" i="6"/>
  <c r="T384" i="6"/>
  <c r="T385" i="6"/>
  <c r="T386" i="6"/>
  <c r="T387" i="6"/>
  <c r="T388" i="6"/>
  <c r="T389" i="6"/>
  <c r="T390" i="6"/>
  <c r="T391" i="6"/>
  <c r="T392" i="6"/>
  <c r="T393" i="6"/>
  <c r="T394" i="6"/>
  <c r="T395" i="6"/>
  <c r="T396" i="6"/>
  <c r="T397" i="6"/>
  <c r="T398" i="6"/>
  <c r="T399" i="6"/>
  <c r="T400" i="6"/>
  <c r="T401" i="6"/>
  <c r="T402" i="6"/>
  <c r="T403" i="6"/>
  <c r="T404" i="6"/>
  <c r="T405" i="6"/>
  <c r="T406" i="6"/>
  <c r="T407" i="6"/>
  <c r="T408" i="6"/>
  <c r="T409" i="6"/>
  <c r="T410" i="6"/>
  <c r="T411" i="6"/>
  <c r="T412" i="6"/>
  <c r="T413" i="6"/>
  <c r="T414" i="6"/>
  <c r="T415" i="6"/>
  <c r="T416" i="6"/>
  <c r="T417" i="6"/>
  <c r="T418" i="6"/>
  <c r="T419" i="6"/>
  <c r="T420" i="6"/>
  <c r="T421" i="6"/>
  <c r="T422" i="6"/>
  <c r="T423" i="6"/>
  <c r="T424" i="6"/>
  <c r="T425" i="6"/>
  <c r="T426" i="6"/>
  <c r="T427" i="6"/>
  <c r="T4" i="6"/>
  <c r="BF224" i="6" l="1"/>
  <c r="BF220" i="6"/>
  <c r="BA220" i="6"/>
  <c r="BA374" i="6"/>
  <c r="BF374" i="6"/>
  <c r="BA216" i="6"/>
  <c r="BF216" i="6"/>
  <c r="BA208" i="6"/>
  <c r="BF208" i="6"/>
  <c r="BA212" i="6"/>
  <c r="BF212" i="6"/>
  <c r="BA224" i="6"/>
  <c r="BA427" i="6"/>
  <c r="AX374" i="6"/>
  <c r="AZ374" i="6"/>
  <c r="AY374" i="6"/>
  <c r="AY224" i="6"/>
  <c r="AX216" i="6"/>
  <c r="AY216" i="6"/>
  <c r="AX212" i="6"/>
  <c r="AZ212" i="6"/>
  <c r="AX208" i="6"/>
  <c r="AZ208" i="6"/>
  <c r="AY208" i="6"/>
  <c r="AW374" i="6"/>
  <c r="BB374" i="6" s="1"/>
  <c r="AW216" i="6"/>
  <c r="AW212" i="6"/>
  <c r="AW208" i="6"/>
  <c r="BB208" i="6" s="1"/>
  <c r="BD208" i="6" l="1"/>
  <c r="BH208" i="6" s="1"/>
  <c r="BD216" i="6"/>
  <c r="BH374" i="6"/>
  <c r="BD374" i="6"/>
  <c r="BD212" i="6"/>
  <c r="BH212" i="6" s="1"/>
  <c r="BG447" i="6"/>
  <c r="BG451" i="6"/>
  <c r="BG448" i="6"/>
  <c r="BG445" i="6"/>
  <c r="BG446" i="6"/>
  <c r="BA4" i="6"/>
  <c r="BF4" i="6"/>
  <c r="BB216" i="6"/>
  <c r="BB212" i="6"/>
  <c r="AW220" i="6"/>
  <c r="BB220" i="6" s="1"/>
  <c r="AY220" i="6"/>
  <c r="BF193" i="6"/>
  <c r="AY212" i="6"/>
  <c r="AZ216" i="6"/>
  <c r="BH216" i="6" s="1"/>
  <c r="AX220" i="6"/>
  <c r="AZ224" i="6"/>
  <c r="AW224" i="6"/>
  <c r="BB224" i="6" s="1"/>
  <c r="AX224" i="6"/>
  <c r="BA422" i="6"/>
  <c r="BF422" i="6"/>
  <c r="AW291" i="6"/>
  <c r="BF291" i="6"/>
  <c r="AX319" i="6"/>
  <c r="BF319" i="6"/>
  <c r="AY351" i="6"/>
  <c r="BF351" i="6"/>
  <c r="BA245" i="6"/>
  <c r="BF245" i="6"/>
  <c r="AX261" i="6"/>
  <c r="BF261" i="6"/>
  <c r="BF287" i="6"/>
  <c r="BA323" i="6"/>
  <c r="BF323" i="6"/>
  <c r="BA355" i="6"/>
  <c r="BF355" i="6"/>
  <c r="AY93" i="6"/>
  <c r="BF93" i="6"/>
  <c r="BA278" i="6"/>
  <c r="BF278" i="6"/>
  <c r="BA176" i="6"/>
  <c r="BF176" i="6"/>
  <c r="BF233" i="6"/>
  <c r="BA246" i="6"/>
  <c r="BF246" i="6"/>
  <c r="BF262" i="6"/>
  <c r="BA292" i="6"/>
  <c r="BF292" i="6"/>
  <c r="BF182" i="6"/>
  <c r="AZ304" i="6"/>
  <c r="BF304" i="6"/>
  <c r="AW328" i="6"/>
  <c r="BF328" i="6"/>
  <c r="BF344" i="6"/>
  <c r="AW360" i="6"/>
  <c r="BF360" i="6"/>
  <c r="BF101" i="6"/>
  <c r="BF117" i="6"/>
  <c r="AW94" i="6"/>
  <c r="BF94" i="6"/>
  <c r="AY299" i="6"/>
  <c r="BF299" i="6"/>
  <c r="BF327" i="6"/>
  <c r="BA359" i="6"/>
  <c r="BF359" i="6"/>
  <c r="BF97" i="6"/>
  <c r="BF249" i="6"/>
  <c r="BF265" i="6"/>
  <c r="AX295" i="6"/>
  <c r="BF295" i="6"/>
  <c r="AZ331" i="6"/>
  <c r="BF331" i="6"/>
  <c r="AZ366" i="6"/>
  <c r="BF366" i="6"/>
  <c r="AZ143" i="6"/>
  <c r="BF143" i="6"/>
  <c r="AW282" i="6"/>
  <c r="BF282" i="6"/>
  <c r="BF180" i="6"/>
  <c r="BF237" i="6"/>
  <c r="BF250" i="6"/>
  <c r="BF266" i="6"/>
  <c r="AY296" i="6"/>
  <c r="BF296" i="6"/>
  <c r="BA186" i="6"/>
  <c r="BF186" i="6"/>
  <c r="BF308" i="6"/>
  <c r="AY316" i="6"/>
  <c r="BF316" i="6"/>
  <c r="AX332" i="6"/>
  <c r="BF332" i="6"/>
  <c r="AY348" i="6"/>
  <c r="BF348" i="6"/>
  <c r="BF363" i="6"/>
  <c r="BF105" i="6"/>
  <c r="BF121" i="6"/>
  <c r="BA18" i="6"/>
  <c r="BF18" i="6"/>
  <c r="BA34" i="6"/>
  <c r="BF34" i="6"/>
  <c r="BA50" i="6"/>
  <c r="BF50" i="6"/>
  <c r="BA68" i="6"/>
  <c r="BF68" i="6"/>
  <c r="BF88" i="6"/>
  <c r="AW104" i="6"/>
  <c r="BF104" i="6"/>
  <c r="AZ120" i="6"/>
  <c r="BF120" i="6"/>
  <c r="AZ136" i="6"/>
  <c r="BF136" i="6"/>
  <c r="BF151" i="6"/>
  <c r="AX167" i="6"/>
  <c r="BF167" i="6"/>
  <c r="AY183" i="6"/>
  <c r="BF183" i="6"/>
  <c r="AX199" i="6"/>
  <c r="BF199" i="6"/>
  <c r="BF215" i="6"/>
  <c r="AY223" i="6"/>
  <c r="BF223" i="6"/>
  <c r="BF240" i="6"/>
  <c r="BA256" i="6"/>
  <c r="BF256" i="6"/>
  <c r="BA272" i="6"/>
  <c r="BF272" i="6"/>
  <c r="AW286" i="6"/>
  <c r="BF286" i="6"/>
  <c r="AZ19" i="6"/>
  <c r="BF19" i="6"/>
  <c r="AX35" i="6"/>
  <c r="BF35" i="6"/>
  <c r="AW51" i="6"/>
  <c r="BF51" i="6"/>
  <c r="AX65" i="6"/>
  <c r="BF65" i="6"/>
  <c r="AZ81" i="6"/>
  <c r="BF81" i="6"/>
  <c r="AZ133" i="6"/>
  <c r="BF133" i="6"/>
  <c r="BF156" i="6"/>
  <c r="AX172" i="6"/>
  <c r="BF172" i="6"/>
  <c r="AZ12" i="6"/>
  <c r="BF12" i="6"/>
  <c r="AY28" i="6"/>
  <c r="BF28" i="6"/>
  <c r="BF44" i="6"/>
  <c r="AY60" i="6"/>
  <c r="BF60" i="6"/>
  <c r="BA74" i="6"/>
  <c r="BF74" i="6"/>
  <c r="AW106" i="6"/>
  <c r="BF106" i="6"/>
  <c r="AW122" i="6"/>
  <c r="BF122" i="6"/>
  <c r="AZ157" i="6"/>
  <c r="BF157" i="6"/>
  <c r="AW173" i="6"/>
  <c r="BF173" i="6"/>
  <c r="AW189" i="6"/>
  <c r="BF189" i="6"/>
  <c r="BF209" i="6"/>
  <c r="AZ234" i="6"/>
  <c r="BF234" i="6"/>
  <c r="BF13" i="6"/>
  <c r="AZ29" i="6"/>
  <c r="BF29" i="6"/>
  <c r="BF45" i="6"/>
  <c r="AY63" i="6"/>
  <c r="BF63" i="6"/>
  <c r="AZ79" i="6"/>
  <c r="BF79" i="6"/>
  <c r="AZ103" i="6"/>
  <c r="BF103" i="6"/>
  <c r="BF119" i="6"/>
  <c r="BF135" i="6"/>
  <c r="BF154" i="6"/>
  <c r="AX170" i="6"/>
  <c r="BF170" i="6"/>
  <c r="BF198" i="6"/>
  <c r="BF214" i="6"/>
  <c r="BF222" i="6"/>
  <c r="AW302" i="6"/>
  <c r="BF302" i="6"/>
  <c r="AX318" i="6"/>
  <c r="BF318" i="6"/>
  <c r="AW334" i="6"/>
  <c r="BF334" i="6"/>
  <c r="AY350" i="6"/>
  <c r="BF350" i="6"/>
  <c r="AX365" i="6"/>
  <c r="BF365" i="6"/>
  <c r="AZ381" i="6"/>
  <c r="BF381" i="6"/>
  <c r="AY397" i="6"/>
  <c r="BF397" i="6"/>
  <c r="AY413" i="6"/>
  <c r="BF413" i="6"/>
  <c r="AW382" i="6"/>
  <c r="BF382" i="6"/>
  <c r="AZ423" i="6"/>
  <c r="BF423" i="6"/>
  <c r="BF426" i="6"/>
  <c r="BF387" i="6"/>
  <c r="AY403" i="6"/>
  <c r="BF403" i="6"/>
  <c r="BF243" i="6"/>
  <c r="AW259" i="6"/>
  <c r="BF259" i="6"/>
  <c r="BF275" i="6"/>
  <c r="AX289" i="6"/>
  <c r="BF289" i="6"/>
  <c r="AZ305" i="6"/>
  <c r="BF305" i="6"/>
  <c r="AY321" i="6"/>
  <c r="BF321" i="6"/>
  <c r="AZ337" i="6"/>
  <c r="BF337" i="6"/>
  <c r="AY353" i="6"/>
  <c r="BF353" i="6"/>
  <c r="BF368" i="6"/>
  <c r="AY384" i="6"/>
  <c r="BF384" i="6"/>
  <c r="AZ400" i="6"/>
  <c r="BF400" i="6"/>
  <c r="BA416" i="6"/>
  <c r="BF416" i="6"/>
  <c r="BA378" i="6"/>
  <c r="BF378" i="6"/>
  <c r="BA6" i="6"/>
  <c r="BF6" i="6"/>
  <c r="BA22" i="6"/>
  <c r="BF22" i="6"/>
  <c r="BA38" i="6"/>
  <c r="BF38" i="6"/>
  <c r="BA54" i="6"/>
  <c r="BF54" i="6"/>
  <c r="BA72" i="6"/>
  <c r="BF72" i="6"/>
  <c r="BA82" i="6"/>
  <c r="BF82" i="6"/>
  <c r="BA92" i="6"/>
  <c r="BF92" i="6"/>
  <c r="AW108" i="6"/>
  <c r="BF108" i="6"/>
  <c r="BA124" i="6"/>
  <c r="BF124" i="6"/>
  <c r="BA140" i="6"/>
  <c r="BF140" i="6"/>
  <c r="BA155" i="6"/>
  <c r="BF155" i="6"/>
  <c r="BA171" i="6"/>
  <c r="BF171" i="6"/>
  <c r="BA187" i="6"/>
  <c r="BF187" i="6"/>
  <c r="BA203" i="6"/>
  <c r="BF203" i="6"/>
  <c r="AY219" i="6"/>
  <c r="BF219" i="6"/>
  <c r="AY227" i="6"/>
  <c r="BF227" i="6"/>
  <c r="AZ244" i="6"/>
  <c r="BF244" i="6"/>
  <c r="AZ276" i="6"/>
  <c r="BF276" i="6"/>
  <c r="BA290" i="6"/>
  <c r="BF290" i="6"/>
  <c r="AW39" i="6"/>
  <c r="BF39" i="6"/>
  <c r="AZ69" i="6"/>
  <c r="BF69" i="6"/>
  <c r="AW160" i="6"/>
  <c r="BF160" i="6"/>
  <c r="AY16" i="6"/>
  <c r="BF16" i="6"/>
  <c r="AX32" i="6"/>
  <c r="BF32" i="6"/>
  <c r="AZ62" i="6"/>
  <c r="BF62" i="6"/>
  <c r="AY78" i="6"/>
  <c r="BF78" i="6"/>
  <c r="AX110" i="6"/>
  <c r="BF110" i="6"/>
  <c r="BA126" i="6"/>
  <c r="BF126" i="6"/>
  <c r="BA161" i="6"/>
  <c r="BF161" i="6"/>
  <c r="BA197" i="6"/>
  <c r="BF197" i="6"/>
  <c r="AZ213" i="6"/>
  <c r="BF213" i="6"/>
  <c r="AX238" i="6"/>
  <c r="BF238" i="6"/>
  <c r="AX33" i="6"/>
  <c r="BF33" i="6"/>
  <c r="BF49" i="6"/>
  <c r="AY67" i="6"/>
  <c r="BF67" i="6"/>
  <c r="BA123" i="6"/>
  <c r="BF123" i="6"/>
  <c r="BA139" i="6"/>
  <c r="BF139" i="6"/>
  <c r="BA202" i="6"/>
  <c r="BF202" i="6"/>
  <c r="AW226" i="6"/>
  <c r="BF226" i="6"/>
  <c r="AY306" i="6"/>
  <c r="BF306" i="6"/>
  <c r="AW338" i="6"/>
  <c r="BF338" i="6"/>
  <c r="AW354" i="6"/>
  <c r="BF354" i="6"/>
  <c r="AW385" i="6"/>
  <c r="BF385" i="6"/>
  <c r="BF401" i="6"/>
  <c r="AY394" i="6"/>
  <c r="BF394" i="6"/>
  <c r="BF427" i="6"/>
  <c r="AY391" i="6"/>
  <c r="BF391" i="6"/>
  <c r="BF407" i="6"/>
  <c r="AW263" i="6"/>
  <c r="BF263" i="6"/>
  <c r="AW279" i="6"/>
  <c r="BF279" i="6"/>
  <c r="AZ293" i="6"/>
  <c r="BF293" i="6"/>
  <c r="AZ309" i="6"/>
  <c r="BF309" i="6"/>
  <c r="AW325" i="6"/>
  <c r="BF325" i="6"/>
  <c r="AX341" i="6"/>
  <c r="BF341" i="6"/>
  <c r="AY357" i="6"/>
  <c r="BF357" i="6"/>
  <c r="AY372" i="6"/>
  <c r="BF372" i="6"/>
  <c r="AW388" i="6"/>
  <c r="BF388" i="6"/>
  <c r="AX404" i="6"/>
  <c r="BF404" i="6"/>
  <c r="AZ420" i="6"/>
  <c r="BF420" i="6"/>
  <c r="BA386" i="6"/>
  <c r="BF386" i="6"/>
  <c r="AZ415" i="6"/>
  <c r="BF415" i="6"/>
  <c r="BA10" i="6"/>
  <c r="BF10" i="6"/>
  <c r="AW26" i="6"/>
  <c r="BF26" i="6"/>
  <c r="BA42" i="6"/>
  <c r="BF42" i="6"/>
  <c r="BF58" i="6"/>
  <c r="AZ76" i="6"/>
  <c r="BF76" i="6"/>
  <c r="AZ86" i="6"/>
  <c r="BF86" i="6"/>
  <c r="BA96" i="6"/>
  <c r="BF96" i="6"/>
  <c r="BF112" i="6"/>
  <c r="BA128" i="6"/>
  <c r="BF128" i="6"/>
  <c r="AZ144" i="6"/>
  <c r="BF144" i="6"/>
  <c r="AZ159" i="6"/>
  <c r="BF159" i="6"/>
  <c r="AW175" i="6"/>
  <c r="BF175" i="6"/>
  <c r="AW191" i="6"/>
  <c r="BF191" i="6"/>
  <c r="BF207" i="6"/>
  <c r="BF231" i="6"/>
  <c r="BF248" i="6"/>
  <c r="AZ264" i="6"/>
  <c r="BF264" i="6"/>
  <c r="BF280" i="6"/>
  <c r="BF294" i="6"/>
  <c r="AW27" i="6"/>
  <c r="BF27" i="6"/>
  <c r="AZ43" i="6"/>
  <c r="BF43" i="6"/>
  <c r="AZ59" i="6"/>
  <c r="BF59" i="6"/>
  <c r="AX73" i="6"/>
  <c r="BF73" i="6"/>
  <c r="BF125" i="6"/>
  <c r="AY148" i="6"/>
  <c r="BF148" i="6"/>
  <c r="BA164" i="6"/>
  <c r="BF164" i="6"/>
  <c r="AY232" i="6"/>
  <c r="BF232" i="6"/>
  <c r="AY20" i="6"/>
  <c r="BF20" i="6"/>
  <c r="AZ36" i="6"/>
  <c r="BF36" i="6"/>
  <c r="BF52" i="6"/>
  <c r="BA66" i="6"/>
  <c r="BF66" i="6"/>
  <c r="AY98" i="6"/>
  <c r="BF98" i="6"/>
  <c r="AY114" i="6"/>
  <c r="BF114" i="6"/>
  <c r="BF130" i="6"/>
  <c r="AX149" i="6"/>
  <c r="BF149" i="6"/>
  <c r="BA165" i="6"/>
  <c r="BF165" i="6"/>
  <c r="BA181" i="6"/>
  <c r="BF181" i="6"/>
  <c r="BF201" i="6"/>
  <c r="AW217" i="6"/>
  <c r="BF217" i="6"/>
  <c r="BA225" i="6"/>
  <c r="BF225" i="6"/>
  <c r="AZ5" i="6"/>
  <c r="BF5" i="6"/>
  <c r="BA21" i="6"/>
  <c r="BF21" i="6"/>
  <c r="BA37" i="6"/>
  <c r="BF37" i="6"/>
  <c r="AX53" i="6"/>
  <c r="BF53" i="6"/>
  <c r="AW71" i="6"/>
  <c r="BF71" i="6"/>
  <c r="BF95" i="6"/>
  <c r="AX111" i="6"/>
  <c r="BF111" i="6"/>
  <c r="AZ127" i="6"/>
  <c r="BF127" i="6"/>
  <c r="BA146" i="6"/>
  <c r="BF146" i="6"/>
  <c r="BF162" i="6"/>
  <c r="AY190" i="6"/>
  <c r="BF190" i="6"/>
  <c r="BF206" i="6"/>
  <c r="AW230" i="6"/>
  <c r="BF230" i="6"/>
  <c r="AZ310" i="6"/>
  <c r="BF310" i="6"/>
  <c r="AW326" i="6"/>
  <c r="BF326" i="6"/>
  <c r="AX342" i="6"/>
  <c r="BF342" i="6"/>
  <c r="AX358" i="6"/>
  <c r="BF358" i="6"/>
  <c r="BF373" i="6"/>
  <c r="AX389" i="6"/>
  <c r="BF389" i="6"/>
  <c r="BA405" i="6"/>
  <c r="BF405" i="6"/>
  <c r="BA421" i="6"/>
  <c r="BF421" i="6"/>
  <c r="BF406" i="6"/>
  <c r="AW402" i="6"/>
  <c r="BF402" i="6"/>
  <c r="BF375" i="6"/>
  <c r="AZ395" i="6"/>
  <c r="BF395" i="6"/>
  <c r="BA411" i="6"/>
  <c r="BF411" i="6"/>
  <c r="AY251" i="6"/>
  <c r="BF251" i="6"/>
  <c r="AW267" i="6"/>
  <c r="BF267" i="6"/>
  <c r="AW283" i="6"/>
  <c r="BF283" i="6"/>
  <c r="BF297" i="6"/>
  <c r="AY313" i="6"/>
  <c r="BF313" i="6"/>
  <c r="AW329" i="6"/>
  <c r="BF329" i="6"/>
  <c r="BA345" i="6"/>
  <c r="BF345" i="6"/>
  <c r="BF361" i="6"/>
  <c r="BA376" i="6"/>
  <c r="BF376" i="6"/>
  <c r="AZ392" i="6"/>
  <c r="BF392" i="6"/>
  <c r="AZ408" i="6"/>
  <c r="BF408" i="6"/>
  <c r="AW424" i="6"/>
  <c r="BF424" i="6"/>
  <c r="AX398" i="6"/>
  <c r="BF398" i="6"/>
  <c r="BF273" i="6"/>
  <c r="AZ307" i="6"/>
  <c r="BF307" i="6"/>
  <c r="BF335" i="6"/>
  <c r="AW370" i="6"/>
  <c r="BF370" i="6"/>
  <c r="AZ192" i="6"/>
  <c r="BF192" i="6"/>
  <c r="AX253" i="6"/>
  <c r="BF253" i="6"/>
  <c r="BF269" i="6"/>
  <c r="AX303" i="6"/>
  <c r="BF303" i="6"/>
  <c r="BA339" i="6"/>
  <c r="BF339" i="6"/>
  <c r="AX90" i="6"/>
  <c r="BF90" i="6"/>
  <c r="AW11" i="6"/>
  <c r="BF11" i="6"/>
  <c r="AX141" i="6"/>
  <c r="BF141" i="6"/>
  <c r="BF184" i="6"/>
  <c r="AY241" i="6"/>
  <c r="BF241" i="6"/>
  <c r="BF254" i="6"/>
  <c r="AY270" i="6"/>
  <c r="BF270" i="6"/>
  <c r="AW91" i="6"/>
  <c r="BF91" i="6"/>
  <c r="AW235" i="6"/>
  <c r="BF235" i="6"/>
  <c r="AZ312" i="6"/>
  <c r="BF312" i="6"/>
  <c r="AZ320" i="6"/>
  <c r="BF320" i="6"/>
  <c r="AW336" i="6"/>
  <c r="BF336" i="6"/>
  <c r="AY352" i="6"/>
  <c r="BF352" i="6"/>
  <c r="BF367" i="6"/>
  <c r="BF83" i="6"/>
  <c r="BF109" i="6"/>
  <c r="AX200" i="6"/>
  <c r="BF200" i="6"/>
  <c r="BF371" i="6"/>
  <c r="AW260" i="6"/>
  <c r="BF260" i="6"/>
  <c r="AX23" i="6"/>
  <c r="BF23" i="6"/>
  <c r="AY55" i="6"/>
  <c r="BF55" i="6"/>
  <c r="AW137" i="6"/>
  <c r="BF137" i="6"/>
  <c r="AX228" i="6"/>
  <c r="BF228" i="6"/>
  <c r="AZ48" i="6"/>
  <c r="BF48" i="6"/>
  <c r="BF142" i="6"/>
  <c r="AZ177" i="6"/>
  <c r="BF177" i="6"/>
  <c r="BF221" i="6"/>
  <c r="BF17" i="6"/>
  <c r="AW107" i="6"/>
  <c r="BF107" i="6"/>
  <c r="AZ158" i="6"/>
  <c r="BF158" i="6"/>
  <c r="AW174" i="6"/>
  <c r="BF174" i="6"/>
  <c r="AZ218" i="6"/>
  <c r="BF218" i="6"/>
  <c r="AY322" i="6"/>
  <c r="BF322" i="6"/>
  <c r="BF369" i="6"/>
  <c r="AX417" i="6"/>
  <c r="BF417" i="6"/>
  <c r="AX390" i="6"/>
  <c r="BF390" i="6"/>
  <c r="AZ247" i="6"/>
  <c r="BF247" i="6"/>
  <c r="BA14" i="6"/>
  <c r="BF14" i="6"/>
  <c r="BA30" i="6"/>
  <c r="BF30" i="6"/>
  <c r="BA46" i="6"/>
  <c r="BF46" i="6"/>
  <c r="BF64" i="6"/>
  <c r="BA80" i="6"/>
  <c r="BF80" i="6"/>
  <c r="AX100" i="6"/>
  <c r="BF100" i="6"/>
  <c r="AZ116" i="6"/>
  <c r="BF116" i="6"/>
  <c r="BF132" i="6"/>
  <c r="AY147" i="6"/>
  <c r="BF147" i="6"/>
  <c r="AY163" i="6"/>
  <c r="BF163" i="6"/>
  <c r="AZ179" i="6"/>
  <c r="BF179" i="6"/>
  <c r="BA195" i="6"/>
  <c r="BF195" i="6"/>
  <c r="AY211" i="6"/>
  <c r="BF211" i="6"/>
  <c r="BA236" i="6"/>
  <c r="BF236" i="6"/>
  <c r="AY252" i="6"/>
  <c r="BF252" i="6"/>
  <c r="AX268" i="6"/>
  <c r="BF268" i="6"/>
  <c r="BA284" i="6"/>
  <c r="BF284" i="6"/>
  <c r="AW7" i="6"/>
  <c r="BF7" i="6"/>
  <c r="AY31" i="6"/>
  <c r="BF31" i="6"/>
  <c r="BF47" i="6"/>
  <c r="AX61" i="6"/>
  <c r="BF61" i="6"/>
  <c r="BF77" i="6"/>
  <c r="AZ129" i="6"/>
  <c r="BF129" i="6"/>
  <c r="BF152" i="6"/>
  <c r="AY168" i="6"/>
  <c r="BF168" i="6"/>
  <c r="BA8" i="6"/>
  <c r="BF8" i="6"/>
  <c r="AW24" i="6"/>
  <c r="BF24" i="6"/>
  <c r="AX40" i="6"/>
  <c r="BF40" i="6"/>
  <c r="AZ56" i="6"/>
  <c r="BF56" i="6"/>
  <c r="BF70" i="6"/>
  <c r="AY84" i="6"/>
  <c r="BF84" i="6"/>
  <c r="AZ102" i="6"/>
  <c r="BF102" i="6"/>
  <c r="AX118" i="6"/>
  <c r="BF118" i="6"/>
  <c r="BF134" i="6"/>
  <c r="AW153" i="6"/>
  <c r="BF153" i="6"/>
  <c r="BF169" i="6"/>
  <c r="AW185" i="6"/>
  <c r="BF185" i="6"/>
  <c r="BF205" i="6"/>
  <c r="AX229" i="6"/>
  <c r="BF229" i="6"/>
  <c r="AX9" i="6"/>
  <c r="BF9" i="6"/>
  <c r="BF25" i="6"/>
  <c r="AX41" i="6"/>
  <c r="BF41" i="6"/>
  <c r="BF57" i="6"/>
  <c r="BF75" i="6"/>
  <c r="BF85" i="6"/>
  <c r="AZ99" i="6"/>
  <c r="BF99" i="6"/>
  <c r="AY115" i="6"/>
  <c r="BF115" i="6"/>
  <c r="AW131" i="6"/>
  <c r="BF131" i="6"/>
  <c r="BF150" i="6"/>
  <c r="BF166" i="6"/>
  <c r="AZ194" i="6"/>
  <c r="BF194" i="6"/>
  <c r="BA210" i="6"/>
  <c r="BF210" i="6"/>
  <c r="AY298" i="6"/>
  <c r="BF298" i="6"/>
  <c r="BA314" i="6"/>
  <c r="BF314" i="6"/>
  <c r="BA330" i="6"/>
  <c r="BF330" i="6"/>
  <c r="AX346" i="6"/>
  <c r="BF346" i="6"/>
  <c r="BA362" i="6"/>
  <c r="BF362" i="6"/>
  <c r="AW377" i="6"/>
  <c r="BF377" i="6"/>
  <c r="AX393" i="6"/>
  <c r="BF393" i="6"/>
  <c r="BF409" i="6"/>
  <c r="AY425" i="6"/>
  <c r="BF425" i="6"/>
  <c r="BF418" i="6"/>
  <c r="AX414" i="6"/>
  <c r="BF414" i="6"/>
  <c r="AY383" i="6"/>
  <c r="BF383" i="6"/>
  <c r="BA399" i="6"/>
  <c r="BF399" i="6"/>
  <c r="BF419" i="6"/>
  <c r="AX255" i="6"/>
  <c r="BF255" i="6"/>
  <c r="AZ271" i="6"/>
  <c r="BF271" i="6"/>
  <c r="BA285" i="6"/>
  <c r="BF285" i="6"/>
  <c r="AY301" i="6"/>
  <c r="BF301" i="6"/>
  <c r="AW317" i="6"/>
  <c r="BF317" i="6"/>
  <c r="BF333" i="6"/>
  <c r="BA349" i="6"/>
  <c r="BF349" i="6"/>
  <c r="BA364" i="6"/>
  <c r="BF364" i="6"/>
  <c r="AW380" i="6"/>
  <c r="BF380" i="6"/>
  <c r="AZ396" i="6"/>
  <c r="BF396" i="6"/>
  <c r="BA412" i="6"/>
  <c r="BF412" i="6"/>
  <c r="BA410" i="6"/>
  <c r="BF410" i="6"/>
  <c r="AX281" i="6"/>
  <c r="BF281" i="6"/>
  <c r="BA311" i="6"/>
  <c r="BF311" i="6"/>
  <c r="BF343" i="6"/>
  <c r="AX15" i="6"/>
  <c r="BF15" i="6"/>
  <c r="AW196" i="6"/>
  <c r="BF196" i="6"/>
  <c r="AZ257" i="6"/>
  <c r="BF257" i="6"/>
  <c r="AZ277" i="6"/>
  <c r="BF277" i="6"/>
  <c r="BF315" i="6"/>
  <c r="BF347" i="6"/>
  <c r="AX89" i="6"/>
  <c r="BF89" i="6"/>
  <c r="AY274" i="6"/>
  <c r="BF274" i="6"/>
  <c r="AW145" i="6"/>
  <c r="BF145" i="6"/>
  <c r="AZ188" i="6"/>
  <c r="BF188" i="6"/>
  <c r="AZ242" i="6"/>
  <c r="BF242" i="6"/>
  <c r="BF258" i="6"/>
  <c r="BF288" i="6"/>
  <c r="BF178" i="6"/>
  <c r="AW300" i="6"/>
  <c r="BF300" i="6"/>
  <c r="BF239" i="6"/>
  <c r="AX324" i="6"/>
  <c r="BF324" i="6"/>
  <c r="BF340" i="6"/>
  <c r="AX356" i="6"/>
  <c r="BF356" i="6"/>
  <c r="AZ87" i="6"/>
  <c r="BF87" i="6"/>
  <c r="BF113" i="6"/>
  <c r="AZ204" i="6"/>
  <c r="BF204" i="6"/>
  <c r="BF379" i="6"/>
  <c r="AZ220" i="6"/>
  <c r="AX94" i="6"/>
  <c r="AZ378" i="6"/>
  <c r="AZ154" i="6"/>
  <c r="AW135" i="6"/>
  <c r="AW378" i="6"/>
  <c r="AZ119" i="6"/>
  <c r="AY222" i="6"/>
  <c r="AY378" i="6"/>
  <c r="AZ198" i="6"/>
  <c r="AY154" i="6"/>
  <c r="AX198" i="6"/>
  <c r="AZ246" i="6"/>
  <c r="AX176" i="6"/>
  <c r="AX378" i="6"/>
  <c r="AY323" i="6"/>
  <c r="AY292" i="6"/>
  <c r="AZ173" i="6"/>
  <c r="AW423" i="6"/>
  <c r="AZ243" i="6"/>
  <c r="AY243" i="6"/>
  <c r="AW243" i="6"/>
  <c r="AX135" i="6"/>
  <c r="AX154" i="6"/>
  <c r="AW119" i="6"/>
  <c r="AY170" i="6"/>
  <c r="AY198" i="6"/>
  <c r="BA138" i="6"/>
  <c r="AX138" i="6"/>
  <c r="AW138" i="6"/>
  <c r="AZ138" i="6"/>
  <c r="AW93" i="6"/>
  <c r="AX423" i="6"/>
  <c r="BA33" i="6"/>
  <c r="AW318" i="6"/>
  <c r="AZ318" i="6"/>
  <c r="BA387" i="6"/>
  <c r="AY387" i="6"/>
  <c r="BA243" i="6"/>
  <c r="AX243" i="6"/>
  <c r="AY275" i="6"/>
  <c r="BA293" i="6"/>
  <c r="AW323" i="6"/>
  <c r="AW292" i="6"/>
  <c r="AW350" i="6"/>
  <c r="AW381" i="6"/>
  <c r="AX275" i="6"/>
  <c r="AY304" i="6"/>
  <c r="AY138" i="6"/>
  <c r="BA426" i="6"/>
  <c r="BA259" i="6"/>
  <c r="AW413" i="6"/>
  <c r="AZ286" i="6"/>
  <c r="AZ93" i="6"/>
  <c r="AX120" i="6"/>
  <c r="AY120" i="6"/>
  <c r="AZ167" i="6"/>
  <c r="AY167" i="6"/>
  <c r="AZ215" i="6"/>
  <c r="AY215" i="6"/>
  <c r="AY81" i="6"/>
  <c r="AX60" i="6"/>
  <c r="AZ60" i="6"/>
  <c r="AX13" i="6"/>
  <c r="AZ13" i="6"/>
  <c r="BA29" i="6"/>
  <c r="AX366" i="6"/>
  <c r="BA282" i="6"/>
  <c r="BA104" i="6"/>
  <c r="AZ104" i="6"/>
  <c r="BA183" i="6"/>
  <c r="BA35" i="6"/>
  <c r="AW35" i="6"/>
  <c r="AY35" i="6"/>
  <c r="BA172" i="6"/>
  <c r="AY172" i="6"/>
  <c r="BA44" i="6"/>
  <c r="AY44" i="6"/>
  <c r="AY45" i="6"/>
  <c r="AX226" i="6"/>
  <c r="AW366" i="6"/>
  <c r="AX29" i="6"/>
  <c r="AX183" i="6"/>
  <c r="AW172" i="6"/>
  <c r="AW88" i="6"/>
  <c r="BA151" i="6"/>
  <c r="BA223" i="6"/>
  <c r="AZ223" i="6"/>
  <c r="AW223" i="6"/>
  <c r="AY244" i="6"/>
  <c r="BA51" i="6"/>
  <c r="AY51" i="6"/>
  <c r="BA133" i="6"/>
  <c r="AW133" i="6"/>
  <c r="AX133" i="6"/>
  <c r="AY12" i="6"/>
  <c r="AX28" i="6"/>
  <c r="AZ28" i="6"/>
  <c r="AW215" i="6"/>
  <c r="BA136" i="6"/>
  <c r="AW136" i="6"/>
  <c r="BA199" i="6"/>
  <c r="AY199" i="6"/>
  <c r="AW199" i="6"/>
  <c r="AW65" i="6"/>
  <c r="AX156" i="6"/>
  <c r="AX272" i="6"/>
  <c r="AY110" i="6"/>
  <c r="AW50" i="6"/>
  <c r="AY290" i="6"/>
  <c r="AY272" i="6"/>
  <c r="AX18" i="6"/>
  <c r="AY50" i="6"/>
  <c r="BA234" i="6"/>
  <c r="AX234" i="6"/>
  <c r="AW234" i="6"/>
  <c r="BA76" i="6"/>
  <c r="BA368" i="6"/>
  <c r="AX368" i="6"/>
  <c r="AY368" i="6"/>
  <c r="AX157" i="6"/>
  <c r="BA209" i="6"/>
  <c r="AY209" i="6"/>
  <c r="AX209" i="6"/>
  <c r="BA302" i="6"/>
  <c r="BA334" i="6"/>
  <c r="AY382" i="6"/>
  <c r="AZ382" i="6"/>
  <c r="AZ368" i="6"/>
  <c r="AZ209" i="6"/>
  <c r="BA305" i="6"/>
  <c r="AX305" i="6"/>
  <c r="BA337" i="6"/>
  <c r="AX337" i="6"/>
  <c r="BA353" i="6"/>
  <c r="BA400" i="6"/>
  <c r="AX400" i="6"/>
  <c r="AX299" i="6"/>
  <c r="BA261" i="6"/>
  <c r="AW261" i="6"/>
  <c r="AY305" i="6"/>
  <c r="AZ384" i="6"/>
  <c r="AY261" i="6"/>
  <c r="AX144" i="6"/>
  <c r="BA286" i="6"/>
  <c r="AX286" i="6"/>
  <c r="AY69" i="6"/>
  <c r="AX106" i="6"/>
  <c r="BA122" i="6"/>
  <c r="AX122" i="6"/>
  <c r="AZ122" i="6"/>
  <c r="AY122" i="6"/>
  <c r="BA173" i="6"/>
  <c r="AY173" i="6"/>
  <c r="AX173" i="6"/>
  <c r="BA189" i="6"/>
  <c r="AY189" i="6"/>
  <c r="AX79" i="6"/>
  <c r="BA318" i="6"/>
  <c r="AY318" i="6"/>
  <c r="BA350" i="6"/>
  <c r="AX350" i="6"/>
  <c r="AZ350" i="6"/>
  <c r="BA381" i="6"/>
  <c r="AY381" i="6"/>
  <c r="BA413" i="6"/>
  <c r="AX413" i="6"/>
  <c r="AZ413" i="6"/>
  <c r="BA423" i="6"/>
  <c r="AY423" i="6"/>
  <c r="AW209" i="6"/>
  <c r="AW79" i="6"/>
  <c r="AW289" i="6"/>
  <c r="AW305" i="6"/>
  <c r="AW337" i="6"/>
  <c r="AW368" i="6"/>
  <c r="AW400" i="6"/>
  <c r="AZ63" i="6"/>
  <c r="AY79" i="6"/>
  <c r="AY337" i="6"/>
  <c r="AY400" i="6"/>
  <c r="AZ416" i="6"/>
  <c r="AX381" i="6"/>
  <c r="AY426" i="6"/>
  <c r="AX387" i="6"/>
  <c r="AY18" i="6"/>
  <c r="AW18" i="6"/>
  <c r="AX50" i="6"/>
  <c r="AY38" i="6"/>
  <c r="AZ219" i="6"/>
  <c r="AX92" i="6"/>
  <c r="AZ18" i="6"/>
  <c r="AZ50" i="6"/>
  <c r="AZ240" i="6"/>
  <c r="AZ256" i="6"/>
  <c r="BA6" i="16"/>
  <c r="AZ6" i="16"/>
  <c r="AX6" i="16"/>
  <c r="AW6" i="16"/>
  <c r="AY6" i="16"/>
  <c r="AZ19" i="16"/>
  <c r="AX19" i="16"/>
  <c r="AW19" i="16"/>
  <c r="BA19" i="16"/>
  <c r="AY19" i="16"/>
  <c r="BA25" i="16"/>
  <c r="AY25" i="16"/>
  <c r="AX25" i="16"/>
  <c r="AZ25" i="16"/>
  <c r="AW25" i="16"/>
  <c r="BA33" i="16"/>
  <c r="AX33" i="16"/>
  <c r="AY33" i="16"/>
  <c r="AZ33" i="16"/>
  <c r="AW33" i="16"/>
  <c r="BA41" i="16"/>
  <c r="AY41" i="16"/>
  <c r="AZ41" i="16"/>
  <c r="AX41" i="16"/>
  <c r="AW41" i="16"/>
  <c r="AX49" i="16"/>
  <c r="BA49" i="16"/>
  <c r="AZ49" i="16"/>
  <c r="AY49" i="16"/>
  <c r="AW49" i="16"/>
  <c r="BA57" i="16"/>
  <c r="AX57" i="16"/>
  <c r="AY57" i="16"/>
  <c r="AZ57" i="16"/>
  <c r="AW57" i="16"/>
  <c r="BA65" i="16"/>
  <c r="AY65" i="16"/>
  <c r="AX65" i="16"/>
  <c r="AZ65" i="16"/>
  <c r="AW65" i="16"/>
  <c r="BA70" i="16"/>
  <c r="AZ70" i="16"/>
  <c r="AY70" i="16"/>
  <c r="AX70" i="16"/>
  <c r="AW70" i="16"/>
  <c r="BA77" i="16"/>
  <c r="AY77" i="16"/>
  <c r="AX77" i="16"/>
  <c r="AZ77" i="16"/>
  <c r="AW77" i="16"/>
  <c r="AY195" i="16"/>
  <c r="BA195" i="16"/>
  <c r="AZ195" i="16"/>
  <c r="AZ196" i="16"/>
  <c r="AW196" i="16"/>
  <c r="AW195" i="16"/>
  <c r="AX195" i="16"/>
  <c r="AX196" i="16"/>
  <c r="BA196" i="16"/>
  <c r="AY196" i="16"/>
  <c r="AX7" i="16"/>
  <c r="AY7" i="16"/>
  <c r="AZ7" i="16"/>
  <c r="AW7" i="16"/>
  <c r="BA7" i="16"/>
  <c r="AX26" i="16"/>
  <c r="BA26" i="16"/>
  <c r="AZ26" i="16"/>
  <c r="AY26" i="16"/>
  <c r="AW26" i="16"/>
  <c r="AY34" i="16"/>
  <c r="AX34" i="16"/>
  <c r="BA34" i="16"/>
  <c r="AZ34" i="16"/>
  <c r="AW34" i="16"/>
  <c r="BA42" i="16"/>
  <c r="AZ42" i="16"/>
  <c r="AY42" i="16"/>
  <c r="AX42" i="16"/>
  <c r="AW42" i="16"/>
  <c r="AX50" i="16"/>
  <c r="BA50" i="16"/>
  <c r="AZ50" i="16"/>
  <c r="AY50" i="16"/>
  <c r="AW50" i="16"/>
  <c r="BA58" i="16"/>
  <c r="AZ58" i="16"/>
  <c r="AY58" i="16"/>
  <c r="AX58" i="16"/>
  <c r="AW58" i="16"/>
  <c r="AX16" i="16"/>
  <c r="BA16" i="16"/>
  <c r="AZ16" i="16"/>
  <c r="AW16" i="16"/>
  <c r="AY16" i="16"/>
  <c r="BA78" i="16"/>
  <c r="AZ78" i="16"/>
  <c r="AY78" i="16"/>
  <c r="AW78" i="16"/>
  <c r="AX78" i="16"/>
  <c r="AZ8" i="16"/>
  <c r="AW8" i="16"/>
  <c r="AX8" i="16"/>
  <c r="AY8" i="16"/>
  <c r="BA8" i="16"/>
  <c r="BA20" i="16"/>
  <c r="AY20" i="16"/>
  <c r="AZ20" i="16"/>
  <c r="AX20" i="16"/>
  <c r="AW20" i="16"/>
  <c r="AY27" i="16"/>
  <c r="AZ27" i="16"/>
  <c r="AW27" i="16"/>
  <c r="AX27" i="16"/>
  <c r="BA27" i="16"/>
  <c r="AY35" i="16"/>
  <c r="AX35" i="16"/>
  <c r="AZ35" i="16"/>
  <c r="AW35" i="16"/>
  <c r="BA35" i="16"/>
  <c r="AY43" i="16"/>
  <c r="AZ43" i="16"/>
  <c r="AX43" i="16"/>
  <c r="BA43" i="16"/>
  <c r="AW43" i="16"/>
  <c r="AY51" i="16"/>
  <c r="AX51" i="16"/>
  <c r="BA51" i="16"/>
  <c r="AZ51" i="16"/>
  <c r="AW51" i="16"/>
  <c r="AX59" i="16"/>
  <c r="BA59" i="16"/>
  <c r="AY59" i="16"/>
  <c r="AZ59" i="16"/>
  <c r="AW59" i="16"/>
  <c r="AX71" i="16"/>
  <c r="BA71" i="16"/>
  <c r="AZ71" i="16"/>
  <c r="AW71" i="16"/>
  <c r="AY71" i="16"/>
  <c r="BA79" i="16"/>
  <c r="AZ79" i="16"/>
  <c r="AX79" i="16"/>
  <c r="AW79" i="16"/>
  <c r="AY79" i="16"/>
  <c r="BA10" i="16"/>
  <c r="AX10" i="16"/>
  <c r="AW10" i="16"/>
  <c r="AZ10" i="16"/>
  <c r="AY10" i="16"/>
  <c r="BA21" i="16"/>
  <c r="AY21" i="16"/>
  <c r="AX21" i="16"/>
  <c r="AZ21" i="16"/>
  <c r="AW21" i="16"/>
  <c r="AY28" i="16"/>
  <c r="BA28" i="16"/>
  <c r="AX28" i="16"/>
  <c r="AZ28" i="16"/>
  <c r="AW28" i="16"/>
  <c r="AZ36" i="16"/>
  <c r="AY36" i="16"/>
  <c r="BA36" i="16"/>
  <c r="AX36" i="16"/>
  <c r="AW36" i="16"/>
  <c r="AY44" i="16"/>
  <c r="BA44" i="16"/>
  <c r="AX44" i="16"/>
  <c r="AZ44" i="16"/>
  <c r="AW44" i="16"/>
  <c r="AZ52" i="16"/>
  <c r="BA52" i="16"/>
  <c r="AY52" i="16"/>
  <c r="AX52" i="16"/>
  <c r="AW52" i="16"/>
  <c r="BA60" i="16"/>
  <c r="AX60" i="16"/>
  <c r="AZ60" i="16"/>
  <c r="AW60" i="16"/>
  <c r="AY60" i="16"/>
  <c r="BA66" i="16"/>
  <c r="AX66" i="16"/>
  <c r="AZ66" i="16"/>
  <c r="AY66" i="16"/>
  <c r="AW66" i="16"/>
  <c r="BA72" i="16"/>
  <c r="AY72" i="16"/>
  <c r="AX72" i="16"/>
  <c r="AW72" i="16"/>
  <c r="AZ72" i="16"/>
  <c r="BA80" i="16"/>
  <c r="AY80" i="16"/>
  <c r="AX80" i="16"/>
  <c r="AW80" i="16"/>
  <c r="AZ80" i="16"/>
  <c r="AY9" i="16"/>
  <c r="AX9" i="16"/>
  <c r="AW9" i="16"/>
  <c r="BA9" i="16"/>
  <c r="AZ9" i="16"/>
  <c r="AY22" i="16"/>
  <c r="BA22" i="16"/>
  <c r="AZ22" i="16"/>
  <c r="AX22" i="16"/>
  <c r="AW22" i="16"/>
  <c r="BA29" i="16"/>
  <c r="AZ29" i="16"/>
  <c r="AY29" i="16"/>
  <c r="AX29" i="16"/>
  <c r="AW29" i="16"/>
  <c r="BA37" i="16"/>
  <c r="AZ37" i="16"/>
  <c r="AY37" i="16"/>
  <c r="AX37" i="16"/>
  <c r="AW37" i="16"/>
  <c r="AX45" i="16"/>
  <c r="BA45" i="16"/>
  <c r="AZ45" i="16"/>
  <c r="AY45" i="16"/>
  <c r="AW45" i="16"/>
  <c r="AZ53" i="16"/>
  <c r="BA53" i="16"/>
  <c r="AY53" i="16"/>
  <c r="AX53" i="16"/>
  <c r="AW53" i="16"/>
  <c r="AZ61" i="16"/>
  <c r="AY61" i="16"/>
  <c r="AX61" i="16"/>
  <c r="BA61" i="16"/>
  <c r="AW61" i="16"/>
  <c r="AY15" i="16"/>
  <c r="AX15" i="16"/>
  <c r="BA15" i="16"/>
  <c r="AZ15" i="16"/>
  <c r="AW15" i="16"/>
  <c r="BA73" i="16"/>
  <c r="AZ73" i="16"/>
  <c r="AY73" i="16"/>
  <c r="AX73" i="16"/>
  <c r="AW73" i="16"/>
  <c r="AZ81" i="16"/>
  <c r="BA81" i="16"/>
  <c r="AY81" i="16"/>
  <c r="AX81" i="16"/>
  <c r="AW81" i="16"/>
  <c r="AX23" i="16"/>
  <c r="BA23" i="16"/>
  <c r="AZ23" i="16"/>
  <c r="AY23" i="16"/>
  <c r="AW23" i="16"/>
  <c r="AZ30" i="16"/>
  <c r="AY30" i="16"/>
  <c r="AX30" i="16"/>
  <c r="BA30" i="16"/>
  <c r="AW30" i="16"/>
  <c r="AY38" i="16"/>
  <c r="AX38" i="16"/>
  <c r="BA38" i="16"/>
  <c r="AZ38" i="16"/>
  <c r="AW38" i="16"/>
  <c r="BA46" i="16"/>
  <c r="AX46" i="16"/>
  <c r="AW46" i="16"/>
  <c r="AZ46" i="16"/>
  <c r="AY46" i="16"/>
  <c r="AY54" i="16"/>
  <c r="BA54" i="16"/>
  <c r="AW54" i="16"/>
  <c r="AZ54" i="16"/>
  <c r="AX54" i="16"/>
  <c r="AY62" i="16"/>
  <c r="AX62" i="16"/>
  <c r="BA62" i="16"/>
  <c r="AW62" i="16"/>
  <c r="AZ62" i="16"/>
  <c r="AX67" i="16"/>
  <c r="AW67" i="16"/>
  <c r="BA67" i="16"/>
  <c r="AZ67" i="16"/>
  <c r="AY67" i="16"/>
  <c r="AZ74" i="16"/>
  <c r="AY74" i="16"/>
  <c r="AX74" i="16"/>
  <c r="BA74" i="16"/>
  <c r="AW74" i="16"/>
  <c r="AY14" i="16"/>
  <c r="AX14" i="16"/>
  <c r="BA14" i="16"/>
  <c r="AZ14" i="16"/>
  <c r="AW14" i="16"/>
  <c r="AX17" i="16"/>
  <c r="AZ17" i="16"/>
  <c r="AY17" i="16"/>
  <c r="BA17" i="16"/>
  <c r="AW17" i="16"/>
  <c r="AX24" i="16"/>
  <c r="BA24" i="16"/>
  <c r="AZ24" i="16"/>
  <c r="AW24" i="16"/>
  <c r="AY24" i="16"/>
  <c r="AY31" i="16"/>
  <c r="AX31" i="16"/>
  <c r="AZ31" i="16"/>
  <c r="AW31" i="16"/>
  <c r="BA31" i="16"/>
  <c r="AY39" i="16"/>
  <c r="AX39" i="16"/>
  <c r="BA39" i="16"/>
  <c r="AZ39" i="16"/>
  <c r="AW39" i="16"/>
  <c r="AX47" i="16"/>
  <c r="AY47" i="16"/>
  <c r="BA47" i="16"/>
  <c r="AZ47" i="16"/>
  <c r="AW47" i="16"/>
  <c r="BA55" i="16"/>
  <c r="AZ55" i="16"/>
  <c r="AY55" i="16"/>
  <c r="AX55" i="16"/>
  <c r="AW55" i="16"/>
  <c r="AY63" i="16"/>
  <c r="AZ63" i="16"/>
  <c r="AW63" i="16"/>
  <c r="AX63" i="16"/>
  <c r="BA63" i="16"/>
  <c r="AZ68" i="16"/>
  <c r="AX68" i="16"/>
  <c r="AW68" i="16"/>
  <c r="BA68" i="16"/>
  <c r="AY68" i="16"/>
  <c r="AX75" i="16"/>
  <c r="AY75" i="16"/>
  <c r="BA75" i="16"/>
  <c r="AW75" i="16"/>
  <c r="AZ75" i="16"/>
  <c r="AX82" i="16"/>
  <c r="AW82" i="16"/>
  <c r="BA82" i="16"/>
  <c r="AY82" i="16"/>
  <c r="AZ82" i="16"/>
  <c r="AW5" i="16"/>
  <c r="BA5" i="16"/>
  <c r="AZ5" i="16"/>
  <c r="AX5" i="16"/>
  <c r="AY5" i="16"/>
  <c r="BA18" i="16"/>
  <c r="AY18" i="16"/>
  <c r="AZ18" i="16"/>
  <c r="AX18" i="16"/>
  <c r="AW18" i="16"/>
  <c r="BA11" i="16"/>
  <c r="AY11" i="16"/>
  <c r="AX11" i="16"/>
  <c r="AW11" i="16"/>
  <c r="AZ11" i="16"/>
  <c r="AY32" i="16"/>
  <c r="AX32" i="16"/>
  <c r="AZ32" i="16"/>
  <c r="BA32" i="16"/>
  <c r="AW32" i="16"/>
  <c r="AZ40" i="16"/>
  <c r="AY40" i="16"/>
  <c r="AX40" i="16"/>
  <c r="BA40" i="16"/>
  <c r="AW40" i="16"/>
  <c r="BA48" i="16"/>
  <c r="AY48" i="16"/>
  <c r="AX48" i="16"/>
  <c r="AW48" i="16"/>
  <c r="AZ48" i="16"/>
  <c r="AX56" i="16"/>
  <c r="BA56" i="16"/>
  <c r="AZ56" i="16"/>
  <c r="AY56" i="16"/>
  <c r="AW56" i="16"/>
  <c r="AX64" i="16"/>
  <c r="AZ64" i="16"/>
  <c r="AY64" i="16"/>
  <c r="BA64" i="16"/>
  <c r="AW64" i="16"/>
  <c r="AZ69" i="16"/>
  <c r="AY69" i="16"/>
  <c r="AX69" i="16"/>
  <c r="BA69" i="16"/>
  <c r="AW69" i="16"/>
  <c r="AY76" i="16"/>
  <c r="AX76" i="16"/>
  <c r="AZ76" i="16"/>
  <c r="BA76" i="16"/>
  <c r="AW76" i="16"/>
  <c r="AZ83" i="16"/>
  <c r="AY83" i="16"/>
  <c r="AX83" i="16"/>
  <c r="BA83" i="16"/>
  <c r="AW83" i="16"/>
  <c r="BD64" i="16" l="1"/>
  <c r="BH64" i="16"/>
  <c r="BD48" i="16"/>
  <c r="BH48" i="16"/>
  <c r="BD82" i="16"/>
  <c r="BH82" i="16" s="1"/>
  <c r="BD63" i="16"/>
  <c r="BH63" i="16" s="1"/>
  <c r="BD24" i="16"/>
  <c r="BH24" i="16" s="1"/>
  <c r="BE24" i="16" s="1"/>
  <c r="BD62" i="16"/>
  <c r="BH62" i="16" s="1"/>
  <c r="BD81" i="16"/>
  <c r="BH81" i="16" s="1"/>
  <c r="BE81" i="16" s="1"/>
  <c r="BD61" i="16"/>
  <c r="BH61" i="16" s="1"/>
  <c r="BE61" i="16" s="1"/>
  <c r="BD53" i="16"/>
  <c r="BH53" i="16" s="1"/>
  <c r="BD45" i="16"/>
  <c r="BH45" i="16" s="1"/>
  <c r="BE45" i="16" s="1"/>
  <c r="BH22" i="16"/>
  <c r="BE22" i="16" s="1"/>
  <c r="BD22" i="16"/>
  <c r="BD72" i="16"/>
  <c r="BH72" i="16"/>
  <c r="BD44" i="16"/>
  <c r="BH44" i="16" s="1"/>
  <c r="BD36" i="16"/>
  <c r="BH36" i="16" s="1"/>
  <c r="BD71" i="16"/>
  <c r="BH71" i="16" s="1"/>
  <c r="BD78" i="16"/>
  <c r="BH78" i="16" s="1"/>
  <c r="BD34" i="16"/>
  <c r="BH34" i="16" s="1"/>
  <c r="BE34" i="16" s="1"/>
  <c r="BD77" i="16"/>
  <c r="BH77" i="16" s="1"/>
  <c r="BH57" i="16"/>
  <c r="BD69" i="16"/>
  <c r="BH69" i="16" s="1"/>
  <c r="BE69" i="16" s="1"/>
  <c r="BD56" i="16"/>
  <c r="BH56" i="16" s="1"/>
  <c r="BD68" i="16"/>
  <c r="BH68" i="16" s="1"/>
  <c r="BE68" i="16" s="1"/>
  <c r="BD55" i="16"/>
  <c r="BH55" i="16" s="1"/>
  <c r="BE55" i="16" s="1"/>
  <c r="BD47" i="16"/>
  <c r="BH47" i="16" s="1"/>
  <c r="BE47" i="16" s="1"/>
  <c r="BD14" i="16"/>
  <c r="BH14" i="16" s="1"/>
  <c r="BE14" i="16" s="1"/>
  <c r="BD73" i="16"/>
  <c r="BH73" i="16" s="1"/>
  <c r="BD79" i="16"/>
  <c r="BH79" i="16" s="1"/>
  <c r="BD51" i="16"/>
  <c r="BH51" i="16" s="1"/>
  <c r="BD19" i="16"/>
  <c r="BH19" i="16" s="1"/>
  <c r="BE19" i="16" s="1"/>
  <c r="BD31" i="16"/>
  <c r="BH31" i="16" s="1"/>
  <c r="BE31" i="16" s="1"/>
  <c r="BH54" i="16"/>
  <c r="BD54" i="16"/>
  <c r="BD46" i="16"/>
  <c r="BH46" i="16" s="1"/>
  <c r="BH23" i="16"/>
  <c r="BE23" i="16" s="1"/>
  <c r="BD23" i="16"/>
  <c r="BD37" i="16"/>
  <c r="BH37" i="16" s="1"/>
  <c r="BE37" i="16" s="1"/>
  <c r="BD52" i="16"/>
  <c r="BH52" i="16" s="1"/>
  <c r="BD28" i="16"/>
  <c r="BH28" i="16" s="1"/>
  <c r="BD27" i="16"/>
  <c r="BH27" i="16" s="1"/>
  <c r="BE27" i="16" s="1"/>
  <c r="BD26" i="16"/>
  <c r="BH26" i="16" s="1"/>
  <c r="BE26" i="16" s="1"/>
  <c r="BD70" i="16"/>
  <c r="BH70" i="16" s="1"/>
  <c r="BE70" i="16" s="1"/>
  <c r="BD76" i="16"/>
  <c r="BH76" i="16" s="1"/>
  <c r="BE76" i="16" s="1"/>
  <c r="BD75" i="16"/>
  <c r="BH75" i="16" s="1"/>
  <c r="BD39" i="16"/>
  <c r="BH39" i="16" s="1"/>
  <c r="BE39" i="16" s="1"/>
  <c r="BD74" i="16"/>
  <c r="BH74" i="16" s="1"/>
  <c r="BD59" i="16"/>
  <c r="BH59" i="16" s="1"/>
  <c r="BD43" i="16"/>
  <c r="BH43" i="16" s="1"/>
  <c r="BD16" i="16"/>
  <c r="BH16" i="16" s="1"/>
  <c r="BE16" i="16" s="1"/>
  <c r="BD83" i="16"/>
  <c r="BH83" i="16" s="1"/>
  <c r="BD32" i="16"/>
  <c r="BH32" i="16" s="1"/>
  <c r="BD11" i="16"/>
  <c r="BH11" i="16" s="1"/>
  <c r="BE11" i="16" s="1"/>
  <c r="BD18" i="16"/>
  <c r="BH18" i="16" s="1"/>
  <c r="BD38" i="16"/>
  <c r="BH38" i="16" s="1"/>
  <c r="BD30" i="16"/>
  <c r="BH30" i="16" s="1"/>
  <c r="BD29" i="16"/>
  <c r="BH29" i="16" s="1"/>
  <c r="BE29" i="16" s="1"/>
  <c r="BD60" i="16"/>
  <c r="BH60" i="16" s="1"/>
  <c r="BD21" i="16"/>
  <c r="BH21" i="16" s="1"/>
  <c r="BE21" i="16" s="1"/>
  <c r="BD35" i="16"/>
  <c r="BH35" i="16" s="1"/>
  <c r="BE35" i="16" s="1"/>
  <c r="BD20" i="16"/>
  <c r="BH20" i="16" s="1"/>
  <c r="BD58" i="16"/>
  <c r="BH58" i="16" s="1"/>
  <c r="BD33" i="16"/>
  <c r="BH33" i="16" s="1"/>
  <c r="BE33" i="16" s="1"/>
  <c r="BD387" i="6"/>
  <c r="BH50" i="6"/>
  <c r="BD50" i="6"/>
  <c r="BD106" i="6"/>
  <c r="BD144" i="6"/>
  <c r="BH144" i="6" s="1"/>
  <c r="BD305" i="6"/>
  <c r="BH305" i="6" s="1"/>
  <c r="BH209" i="6"/>
  <c r="BD209" i="6"/>
  <c r="BH18" i="6"/>
  <c r="BD18" i="6"/>
  <c r="BD226" i="6"/>
  <c r="BD13" i="6"/>
  <c r="BH13" i="6" s="1"/>
  <c r="BH243" i="6"/>
  <c r="BD243" i="6"/>
  <c r="BH154" i="6"/>
  <c r="BD154" i="6"/>
  <c r="BD15" i="6"/>
  <c r="BD255" i="6"/>
  <c r="BD118" i="6"/>
  <c r="BD417" i="6"/>
  <c r="BD228" i="6"/>
  <c r="BD342" i="6"/>
  <c r="BD111" i="6"/>
  <c r="BD404" i="6"/>
  <c r="BD341" i="6"/>
  <c r="BD238" i="6"/>
  <c r="BD32" i="6"/>
  <c r="BH167" i="6"/>
  <c r="BD167" i="6"/>
  <c r="BD295" i="6"/>
  <c r="BH400" i="6"/>
  <c r="BD400" i="6"/>
  <c r="BD92" i="6"/>
  <c r="BH381" i="6"/>
  <c r="BD381" i="6"/>
  <c r="BD413" i="6"/>
  <c r="BH413" i="6" s="1"/>
  <c r="BE413" i="6" s="1"/>
  <c r="BH368" i="6"/>
  <c r="BD368" i="6"/>
  <c r="BH234" i="6"/>
  <c r="BD234" i="6"/>
  <c r="BD272" i="6"/>
  <c r="BD133" i="6"/>
  <c r="BH133" i="6" s="1"/>
  <c r="BH120" i="6"/>
  <c r="BD120" i="6"/>
  <c r="BD135" i="6"/>
  <c r="BH378" i="6"/>
  <c r="BD378" i="6"/>
  <c r="BD281" i="6"/>
  <c r="BD393" i="6"/>
  <c r="BD40" i="6"/>
  <c r="BH253" i="6"/>
  <c r="BD253" i="6"/>
  <c r="BD53" i="6"/>
  <c r="BD289" i="6"/>
  <c r="BD319" i="6"/>
  <c r="BH220" i="6"/>
  <c r="BD220" i="6"/>
  <c r="BH350" i="6"/>
  <c r="BD350" i="6"/>
  <c r="BH79" i="6"/>
  <c r="BD79" i="6"/>
  <c r="BD122" i="6"/>
  <c r="BH122" i="6" s="1"/>
  <c r="BH286" i="6"/>
  <c r="BD286" i="6"/>
  <c r="BD299" i="6"/>
  <c r="BH337" i="6"/>
  <c r="BD337" i="6"/>
  <c r="BD156" i="6"/>
  <c r="BH29" i="6"/>
  <c r="BD29" i="6"/>
  <c r="BD176" i="6"/>
  <c r="BH324" i="6"/>
  <c r="BD324" i="6"/>
  <c r="BD89" i="6"/>
  <c r="BD41" i="6"/>
  <c r="BD268" i="6"/>
  <c r="BD23" i="6"/>
  <c r="BD141" i="6"/>
  <c r="BD90" i="6"/>
  <c r="BD303" i="6"/>
  <c r="BD149" i="6"/>
  <c r="BD110" i="6"/>
  <c r="BH170" i="6"/>
  <c r="BD170" i="6"/>
  <c r="BD224" i="6"/>
  <c r="BH224" i="6" s="1"/>
  <c r="BE224" i="6" s="1"/>
  <c r="BH28" i="6"/>
  <c r="BD28" i="6"/>
  <c r="BH423" i="6"/>
  <c r="BD423" i="6"/>
  <c r="BD138" i="6"/>
  <c r="BH138" i="6" s="1"/>
  <c r="BE138" i="6" s="1"/>
  <c r="BG138" i="6" s="1"/>
  <c r="BH356" i="6"/>
  <c r="BD356" i="6"/>
  <c r="BD414" i="6"/>
  <c r="BD346" i="6"/>
  <c r="BD229" i="6"/>
  <c r="BD398" i="6"/>
  <c r="BD389" i="6"/>
  <c r="BD73" i="6"/>
  <c r="BD318" i="6"/>
  <c r="BH318" i="6" s="1"/>
  <c r="BD172" i="6"/>
  <c r="BD332" i="6"/>
  <c r="BE72" i="16"/>
  <c r="BE374" i="6"/>
  <c r="BE216" i="6"/>
  <c r="BE212" i="6"/>
  <c r="BE208" i="6"/>
  <c r="BB173" i="6"/>
  <c r="BC173" i="6" s="1"/>
  <c r="BD173" i="6" s="1"/>
  <c r="BH173" i="6" s="1"/>
  <c r="BB122" i="6"/>
  <c r="BE29" i="6"/>
  <c r="BB18" i="6"/>
  <c r="BB50" i="6"/>
  <c r="BB104" i="6"/>
  <c r="BB282" i="6"/>
  <c r="BB378" i="6"/>
  <c r="BB189" i="6"/>
  <c r="BB234" i="6"/>
  <c r="BB334" i="6"/>
  <c r="AZ38" i="6"/>
  <c r="AZ187" i="6"/>
  <c r="AY42" i="6"/>
  <c r="AZ303" i="6"/>
  <c r="BH303" i="6" s="1"/>
  <c r="AX290" i="6"/>
  <c r="AW290" i="6"/>
  <c r="BB290" i="6" s="1"/>
  <c r="AX139" i="6"/>
  <c r="AZ161" i="6"/>
  <c r="AX323" i="6"/>
  <c r="AX93" i="6"/>
  <c r="AZ323" i="6"/>
  <c r="AX246" i="6"/>
  <c r="AW38" i="6"/>
  <c r="BB38" i="6" s="1"/>
  <c r="AZ6" i="6"/>
  <c r="AY92" i="6"/>
  <c r="AW187" i="6"/>
  <c r="BB187" i="6" s="1"/>
  <c r="AY157" i="6"/>
  <c r="AZ33" i="6"/>
  <c r="BH33" i="6" s="1"/>
  <c r="AW63" i="6"/>
  <c r="AX63" i="6"/>
  <c r="BA69" i="6"/>
  <c r="AZ261" i="6"/>
  <c r="BA397" i="6"/>
  <c r="AY234" i="6"/>
  <c r="AX34" i="6"/>
  <c r="AW42" i="6"/>
  <c r="BB42" i="6" s="1"/>
  <c r="AZ199" i="6"/>
  <c r="BH199" i="6" s="1"/>
  <c r="BA28" i="6"/>
  <c r="AX223" i="6"/>
  <c r="AX104" i="6"/>
  <c r="AZ35" i="6"/>
  <c r="BH35" i="6" s="1"/>
  <c r="AY29" i="6"/>
  <c r="BA60" i="6"/>
  <c r="AZ65" i="6"/>
  <c r="BH65" i="6" s="1"/>
  <c r="AX292" i="6"/>
  <c r="AX103" i="6"/>
  <c r="AW246" i="6"/>
  <c r="BB246" i="6" s="1"/>
  <c r="AX6" i="6"/>
  <c r="AY6" i="6"/>
  <c r="AY187" i="6"/>
  <c r="AX69" i="6"/>
  <c r="AX42" i="6"/>
  <c r="AX244" i="6"/>
  <c r="BA291" i="6"/>
  <c r="BB291" i="6" s="1"/>
  <c r="AX304" i="6"/>
  <c r="AZ292" i="6"/>
  <c r="AW176" i="6"/>
  <c r="BB176" i="6" s="1"/>
  <c r="AZ124" i="6"/>
  <c r="AY106" i="6"/>
  <c r="AY191" i="6"/>
  <c r="AX321" i="6"/>
  <c r="AX256" i="6"/>
  <c r="AW256" i="6"/>
  <c r="BB256" i="6" s="1"/>
  <c r="AY65" i="6"/>
  <c r="AY136" i="6"/>
  <c r="AY133" i="6"/>
  <c r="AW29" i="6"/>
  <c r="BB29" i="6" s="1"/>
  <c r="AZ172" i="6"/>
  <c r="BH172" i="6" s="1"/>
  <c r="AW167" i="6"/>
  <c r="BA167" i="6"/>
  <c r="AY415" i="6"/>
  <c r="AW304" i="6"/>
  <c r="BA93" i="6"/>
  <c r="BB93" i="6" s="1"/>
  <c r="AW397" i="6"/>
  <c r="AZ357" i="6"/>
  <c r="AY176" i="6"/>
  <c r="AW161" i="6"/>
  <c r="BB161" i="6" s="1"/>
  <c r="AZ290" i="6"/>
  <c r="AX38" i="6"/>
  <c r="AW6" i="6"/>
  <c r="BB6" i="6" s="1"/>
  <c r="BC6" i="6" s="1"/>
  <c r="BD6" i="6" s="1"/>
  <c r="AX155" i="6"/>
  <c r="AX76" i="6"/>
  <c r="AX72" i="6"/>
  <c r="AW124" i="6"/>
  <c r="BB124" i="6" s="1"/>
  <c r="AW34" i="6"/>
  <c r="BB34" i="6" s="1"/>
  <c r="AZ289" i="6"/>
  <c r="BH289" i="6" s="1"/>
  <c r="AW416" i="6"/>
  <c r="BB416" i="6" s="1"/>
  <c r="AW62" i="6"/>
  <c r="BA63" i="6"/>
  <c r="AX16" i="6"/>
  <c r="AY286" i="6"/>
  <c r="AY255" i="6"/>
  <c r="AW128" i="6"/>
  <c r="BB128" i="6" s="1"/>
  <c r="AX416" i="6"/>
  <c r="BA219" i="6"/>
  <c r="AY256" i="6"/>
  <c r="AW72" i="6"/>
  <c r="BB72" i="6" s="1"/>
  <c r="AZ191" i="6"/>
  <c r="AW28" i="6"/>
  <c r="BA65" i="6"/>
  <c r="BB65" i="6" s="1"/>
  <c r="BC65" i="6" s="1"/>
  <c r="BD65" i="6" s="1"/>
  <c r="AX136" i="6"/>
  <c r="AW67" i="6"/>
  <c r="AW244" i="6"/>
  <c r="AZ139" i="6"/>
  <c r="AW60" i="6"/>
  <c r="AY104" i="6"/>
  <c r="AY143" i="6"/>
  <c r="BA304" i="6"/>
  <c r="BB304" i="6" s="1"/>
  <c r="BC304" i="6" s="1"/>
  <c r="AW357" i="6"/>
  <c r="AY385" i="6"/>
  <c r="AX397" i="6"/>
  <c r="AZ176" i="6"/>
  <c r="BH176" i="6" s="1"/>
  <c r="AY246" i="6"/>
  <c r="AX5" i="6"/>
  <c r="AW395" i="6"/>
  <c r="AY319" i="6"/>
  <c r="AY235" i="6"/>
  <c r="AW20" i="6"/>
  <c r="BB223" i="6"/>
  <c r="AX203" i="6"/>
  <c r="AW353" i="6"/>
  <c r="BB353" i="6" s="1"/>
  <c r="BC353" i="6" s="1"/>
  <c r="AX384" i="6"/>
  <c r="AY289" i="6"/>
  <c r="AZ128" i="6"/>
  <c r="AY230" i="6"/>
  <c r="AZ402" i="6"/>
  <c r="BA389" i="6"/>
  <c r="AW251" i="6"/>
  <c r="BA415" i="6"/>
  <c r="BA31" i="6"/>
  <c r="AW141" i="6"/>
  <c r="AZ197" i="6"/>
  <c r="AW22" i="6"/>
  <c r="BB22" i="6" s="1"/>
  <c r="BC22" i="6" s="1"/>
  <c r="AX82" i="6"/>
  <c r="AZ155" i="6"/>
  <c r="AZ42" i="6"/>
  <c r="AY155" i="6"/>
  <c r="AY124" i="6"/>
  <c r="AW219" i="6"/>
  <c r="AW92" i="6"/>
  <c r="BB92" i="6" s="1"/>
  <c r="AY72" i="6"/>
  <c r="AZ96" i="6"/>
  <c r="AW303" i="6"/>
  <c r="AW238" i="6"/>
  <c r="BA16" i="6"/>
  <c r="AW69" i="6"/>
  <c r="AY159" i="6"/>
  <c r="AY128" i="6"/>
  <c r="AY108" i="6"/>
  <c r="BA230" i="6"/>
  <c r="BB230" i="6" s="1"/>
  <c r="AX191" i="6"/>
  <c r="AZ72" i="6"/>
  <c r="AZ226" i="6"/>
  <c r="BH226" i="6" s="1"/>
  <c r="AY366" i="6"/>
  <c r="AW421" i="6"/>
  <c r="BB421" i="6" s="1"/>
  <c r="AZ358" i="6"/>
  <c r="BA244" i="6"/>
  <c r="BA326" i="6"/>
  <c r="BB326" i="6" s="1"/>
  <c r="AZ295" i="6"/>
  <c r="BH295" i="6" s="1"/>
  <c r="AW398" i="6"/>
  <c r="BA149" i="6"/>
  <c r="AY161" i="6"/>
  <c r="AX161" i="6"/>
  <c r="AX325" i="6"/>
  <c r="AY388" i="6"/>
  <c r="AX388" i="6"/>
  <c r="AY263" i="6"/>
  <c r="AW376" i="6"/>
  <c r="BB376" i="6" s="1"/>
  <c r="AW313" i="6"/>
  <c r="AX84" i="6"/>
  <c r="AW228" i="6"/>
  <c r="AX124" i="6"/>
  <c r="AX187" i="6"/>
  <c r="AZ203" i="6"/>
  <c r="AZ92" i="6"/>
  <c r="BH92" i="6" s="1"/>
  <c r="AY22" i="6"/>
  <c r="AY82" i="6"/>
  <c r="AW155" i="6"/>
  <c r="BB155" i="6" s="1"/>
  <c r="AX219" i="6"/>
  <c r="AZ16" i="6"/>
  <c r="AW33" i="6"/>
  <c r="BB33" i="6" s="1"/>
  <c r="BC33" i="6" s="1"/>
  <c r="BD33" i="6" s="1"/>
  <c r="BA115" i="6"/>
  <c r="AZ238" i="6"/>
  <c r="BH238" i="6" s="1"/>
  <c r="AX78" i="6"/>
  <c r="BA55" i="6"/>
  <c r="BA32" i="6"/>
  <c r="AZ90" i="6"/>
  <c r="BH90" i="6" s="1"/>
  <c r="BA227" i="6"/>
  <c r="AX10" i="6"/>
  <c r="AZ260" i="6"/>
  <c r="AY226" i="6"/>
  <c r="AX283" i="6"/>
  <c r="BA395" i="6"/>
  <c r="BA226" i="6"/>
  <c r="BB226" i="6" s="1"/>
  <c r="BA319" i="6"/>
  <c r="AX421" i="6"/>
  <c r="AY43" i="6"/>
  <c r="BA328" i="6"/>
  <c r="BB328" i="6" s="1"/>
  <c r="AZ270" i="6"/>
  <c r="BA253" i="6"/>
  <c r="AZ325" i="6"/>
  <c r="AZ345" i="6"/>
  <c r="AY338" i="6"/>
  <c r="AZ394" i="6"/>
  <c r="AZ160" i="6"/>
  <c r="AY76" i="6"/>
  <c r="AY54" i="6"/>
  <c r="AZ10" i="6"/>
  <c r="AZ153" i="6"/>
  <c r="AY32" i="6"/>
  <c r="AX159" i="6"/>
  <c r="AX55" i="6"/>
  <c r="BA191" i="6"/>
  <c r="BB191" i="6" s="1"/>
  <c r="AZ410" i="6"/>
  <c r="AZ32" i="6"/>
  <c r="BH32" i="6" s="1"/>
  <c r="AX128" i="6"/>
  <c r="AW90" i="6"/>
  <c r="AZ230" i="6"/>
  <c r="AX160" i="6"/>
  <c r="AX402" i="6"/>
  <c r="BA358" i="6"/>
  <c r="AY395" i="6"/>
  <c r="AZ326" i="6"/>
  <c r="BA174" i="6"/>
  <c r="BB174" i="6" s="1"/>
  <c r="BA145" i="6"/>
  <c r="BB145" i="6" s="1"/>
  <c r="BC145" i="6" s="1"/>
  <c r="AW295" i="6"/>
  <c r="BA251" i="6"/>
  <c r="AY420" i="6"/>
  <c r="AX370" i="6"/>
  <c r="AX293" i="6"/>
  <c r="AY253" i="6"/>
  <c r="AX420" i="6"/>
  <c r="AY325" i="6"/>
  <c r="AZ241" i="6"/>
  <c r="AX241" i="6"/>
  <c r="AW420" i="6"/>
  <c r="AW394" i="6"/>
  <c r="AZ422" i="6"/>
  <c r="AZ30" i="6"/>
  <c r="AZ82" i="6"/>
  <c r="AW76" i="6"/>
  <c r="BB76" i="6" s="1"/>
  <c r="AX96" i="6"/>
  <c r="AY10" i="6"/>
  <c r="AW140" i="6"/>
  <c r="BB140" i="6" s="1"/>
  <c r="AY160" i="6"/>
  <c r="AZ46" i="6"/>
  <c r="AZ299" i="6"/>
  <c r="BH299" i="6" s="1"/>
  <c r="BA232" i="6"/>
  <c r="AZ39" i="6"/>
  <c r="BA159" i="6"/>
  <c r="AY303" i="6"/>
  <c r="AZ359" i="6"/>
  <c r="AY96" i="6"/>
  <c r="BA228" i="6"/>
  <c r="BA90" i="6"/>
  <c r="AW10" i="6"/>
  <c r="BB10" i="6" s="1"/>
  <c r="BC10" i="6" s="1"/>
  <c r="BD10" i="6" s="1"/>
  <c r="AW358" i="6"/>
  <c r="AZ114" i="6"/>
  <c r="AZ421" i="6"/>
  <c r="AY389" i="6"/>
  <c r="BA398" i="6"/>
  <c r="AW159" i="6"/>
  <c r="AW96" i="6"/>
  <c r="BB96" i="6" s="1"/>
  <c r="BC96" i="6" s="1"/>
  <c r="BD96" i="6" s="1"/>
  <c r="AZ328" i="6"/>
  <c r="BA388" i="6"/>
  <c r="BB388" i="6" s="1"/>
  <c r="BA325" i="6"/>
  <c r="BB325" i="6" s="1"/>
  <c r="AY408" i="6"/>
  <c r="AY360" i="6"/>
  <c r="AZ283" i="6"/>
  <c r="AZ376" i="6"/>
  <c r="AW307" i="6"/>
  <c r="AW75" i="6"/>
  <c r="AZ75" i="6"/>
  <c r="BA169" i="6"/>
  <c r="AY169" i="6"/>
  <c r="BA17" i="6"/>
  <c r="AZ17" i="6"/>
  <c r="BA206" i="6"/>
  <c r="AW206" i="6"/>
  <c r="AX206" i="6"/>
  <c r="AZ206" i="6"/>
  <c r="AZ162" i="6"/>
  <c r="AY162" i="6"/>
  <c r="AW162" i="6"/>
  <c r="BA162" i="6"/>
  <c r="BA20" i="6"/>
  <c r="BB20" i="6" s="1"/>
  <c r="BC20" i="6" s="1"/>
  <c r="AX20" i="6"/>
  <c r="AZ20" i="6"/>
  <c r="BA280" i="6"/>
  <c r="AW280" i="6"/>
  <c r="AX280" i="6"/>
  <c r="AY280" i="6"/>
  <c r="AZ280" i="6"/>
  <c r="AZ49" i="6"/>
  <c r="AX49" i="6"/>
  <c r="AZ100" i="6"/>
  <c r="AW17" i="6"/>
  <c r="AZ41" i="6"/>
  <c r="BH41" i="6" s="1"/>
  <c r="AY206" i="6"/>
  <c r="AZ165" i="6"/>
  <c r="AX21" i="6"/>
  <c r="AX202" i="6"/>
  <c r="AZ95" i="6"/>
  <c r="AY95" i="6"/>
  <c r="BA95" i="6"/>
  <c r="AW95" i="6"/>
  <c r="AY164" i="6"/>
  <c r="AX164" i="6"/>
  <c r="AW164" i="6"/>
  <c r="BB164" i="6" s="1"/>
  <c r="AZ164" i="6"/>
  <c r="AY59" i="6"/>
  <c r="BA59" i="6"/>
  <c r="AW59" i="6"/>
  <c r="AX59" i="6"/>
  <c r="BA248" i="6"/>
  <c r="AW248" i="6"/>
  <c r="BA58" i="6"/>
  <c r="AY58" i="6"/>
  <c r="AZ248" i="6"/>
  <c r="AX248" i="6"/>
  <c r="AY248" i="6"/>
  <c r="BA132" i="6"/>
  <c r="AW132" i="6"/>
  <c r="AZ406" i="6"/>
  <c r="BA406" i="6"/>
  <c r="AW127" i="6"/>
  <c r="BA127" i="6"/>
  <c r="AY127" i="6"/>
  <c r="AX127" i="6"/>
  <c r="AY52" i="6"/>
  <c r="AX52" i="6"/>
  <c r="BA52" i="6"/>
  <c r="AW52" i="6"/>
  <c r="AX125" i="6"/>
  <c r="BA125" i="6"/>
  <c r="AW125" i="6"/>
  <c r="AZ125" i="6"/>
  <c r="AY27" i="6"/>
  <c r="BA27" i="6"/>
  <c r="BB27" i="6" s="1"/>
  <c r="AX27" i="6"/>
  <c r="AZ27" i="6"/>
  <c r="AY207" i="6"/>
  <c r="AZ207" i="6"/>
  <c r="AY17" i="6"/>
  <c r="AW49" i="6"/>
  <c r="AZ40" i="6"/>
  <c r="BH40" i="6" s="1"/>
  <c r="AY125" i="6"/>
  <c r="AX162" i="6"/>
  <c r="AX95" i="6"/>
  <c r="AZ52" i="6"/>
  <c r="AX22" i="6"/>
  <c r="AX108" i="6"/>
  <c r="AX46" i="6"/>
  <c r="AX14" i="6"/>
  <c r="AW46" i="6"/>
  <c r="BB46" i="6" s="1"/>
  <c r="AX227" i="6"/>
  <c r="AW203" i="6"/>
  <c r="BB203" i="6" s="1"/>
  <c r="AZ228" i="6"/>
  <c r="BH228" i="6" s="1"/>
  <c r="AZ61" i="6"/>
  <c r="AW78" i="6"/>
  <c r="BA238" i="6"/>
  <c r="AZ78" i="6"/>
  <c r="AZ55" i="6"/>
  <c r="AY39" i="6"/>
  <c r="BA303" i="6"/>
  <c r="AY359" i="6"/>
  <c r="BA299" i="6"/>
  <c r="AW299" i="6"/>
  <c r="AY71" i="6"/>
  <c r="AZ284" i="6"/>
  <c r="AY90" i="6"/>
  <c r="AY362" i="6"/>
  <c r="AX230" i="6"/>
  <c r="BA160" i="6"/>
  <c r="BB160" i="6" s="1"/>
  <c r="BC160" i="6" s="1"/>
  <c r="AX126" i="6"/>
  <c r="BA260" i="6"/>
  <c r="BB260" i="6" s="1"/>
  <c r="BC260" i="6" s="1"/>
  <c r="BD260" i="6" s="1"/>
  <c r="AY402" i="6"/>
  <c r="AY358" i="6"/>
  <c r="AZ282" i="6"/>
  <c r="AY174" i="6"/>
  <c r="AX395" i="6"/>
  <c r="AY326" i="6"/>
  <c r="AY181" i="6"/>
  <c r="AY282" i="6"/>
  <c r="BA366" i="6"/>
  <c r="BB366" i="6" s="1"/>
  <c r="BC366" i="6" s="1"/>
  <c r="BD366" i="6" s="1"/>
  <c r="BH366" i="6" s="1"/>
  <c r="BA295" i="6"/>
  <c r="AZ251" i="6"/>
  <c r="AY421" i="6"/>
  <c r="AY197" i="6"/>
  <c r="AY126" i="6"/>
  <c r="AZ141" i="6"/>
  <c r="BH141" i="6" s="1"/>
  <c r="AX360" i="6"/>
  <c r="AX270" i="6"/>
  <c r="AY370" i="6"/>
  <c r="AW241" i="6"/>
  <c r="AX345" i="6"/>
  <c r="AW126" i="6"/>
  <c r="BB126" i="6" s="1"/>
  <c r="AZ313" i="6"/>
  <c r="AW186" i="6"/>
  <c r="BB186" i="6" s="1"/>
  <c r="AY345" i="6"/>
  <c r="AX197" i="6"/>
  <c r="AY228" i="6"/>
  <c r="AY46" i="6"/>
  <c r="AX140" i="6"/>
  <c r="AZ140" i="6"/>
  <c r="AZ14" i="6"/>
  <c r="AW82" i="6"/>
  <c r="BB82" i="6" s="1"/>
  <c r="AX71" i="6"/>
  <c r="AW32" i="6"/>
  <c r="AY238" i="6"/>
  <c r="BA78" i="6"/>
  <c r="AW55" i="6"/>
  <c r="BA39" i="6"/>
  <c r="BB39" i="6" s="1"/>
  <c r="AX359" i="6"/>
  <c r="BA153" i="6"/>
  <c r="BB153" i="6" s="1"/>
  <c r="AY171" i="6"/>
  <c r="AW80" i="6"/>
  <c r="BB80" i="6" s="1"/>
  <c r="AX260" i="6"/>
  <c r="AY260" i="6"/>
  <c r="AZ398" i="6"/>
  <c r="BH398" i="6" s="1"/>
  <c r="AW389" i="6"/>
  <c r="BA283" i="6"/>
  <c r="BB283" i="6" s="1"/>
  <c r="BA402" i="6"/>
  <c r="BB402" i="6" s="1"/>
  <c r="AX217" i="6"/>
  <c r="AZ389" i="6"/>
  <c r="BH389" i="6" s="1"/>
  <c r="AX326" i="6"/>
  <c r="AZ174" i="6"/>
  <c r="AY295" i="6"/>
  <c r="AZ319" i="6"/>
  <c r="BH319" i="6" s="1"/>
  <c r="AY398" i="6"/>
  <c r="AX251" i="6"/>
  <c r="AX276" i="6"/>
  <c r="AZ126" i="6"/>
  <c r="AW197" i="6"/>
  <c r="BB197" i="6" s="1"/>
  <c r="BC197" i="6" s="1"/>
  <c r="AW270" i="6"/>
  <c r="AX328" i="6"/>
  <c r="AZ253" i="6"/>
  <c r="BA141" i="6"/>
  <c r="AX376" i="6"/>
  <c r="AW253" i="6"/>
  <c r="AZ360" i="6"/>
  <c r="AY283" i="6"/>
  <c r="AY376" i="6"/>
  <c r="AW345" i="6"/>
  <c r="BB345" i="6" s="1"/>
  <c r="AX422" i="6"/>
  <c r="AY422" i="6"/>
  <c r="AZ80" i="6"/>
  <c r="AY14" i="6"/>
  <c r="AW14" i="6"/>
  <c r="BB14" i="6" s="1"/>
  <c r="AZ185" i="6"/>
  <c r="AW414" i="6"/>
  <c r="BB423" i="6"/>
  <c r="AZ24" i="6"/>
  <c r="BA148" i="6"/>
  <c r="AW359" i="6"/>
  <c r="BB359" i="6" s="1"/>
  <c r="AX425" i="6"/>
  <c r="AZ71" i="6"/>
  <c r="BA252" i="6"/>
  <c r="AX399" i="6"/>
  <c r="AX298" i="6"/>
  <c r="AZ84" i="6"/>
  <c r="AX330" i="6"/>
  <c r="BA185" i="6"/>
  <c r="BB185" i="6" s="1"/>
  <c r="AY195" i="6"/>
  <c r="AW58" i="6"/>
  <c r="AX37" i="6"/>
  <c r="AY37" i="6"/>
  <c r="BA5" i="6"/>
  <c r="BA217" i="6"/>
  <c r="BB217" i="6" s="1"/>
  <c r="AX114" i="6"/>
  <c r="AY149" i="6"/>
  <c r="AW149" i="6"/>
  <c r="AZ181" i="6"/>
  <c r="BA73" i="6"/>
  <c r="AX282" i="6"/>
  <c r="AW319" i="6"/>
  <c r="BA380" i="6"/>
  <c r="BB380" i="6" s="1"/>
  <c r="AZ186" i="6"/>
  <c r="AY186" i="6"/>
  <c r="AZ388" i="6"/>
  <c r="AY328" i="6"/>
  <c r="BA360" i="6"/>
  <c r="BB360" i="6" s="1"/>
  <c r="BA420" i="6"/>
  <c r="AX391" i="6"/>
  <c r="AW348" i="6"/>
  <c r="AW5" i="6"/>
  <c r="AW422" i="6"/>
  <c r="BB422" i="6" s="1"/>
  <c r="AX58" i="6"/>
  <c r="AX131" i="6"/>
  <c r="BA168" i="6"/>
  <c r="AW181" i="6"/>
  <c r="BB181" i="6" s="1"/>
  <c r="AW37" i="6"/>
  <c r="BB37" i="6" s="1"/>
  <c r="BC37" i="6" s="1"/>
  <c r="BD37" i="6" s="1"/>
  <c r="AZ37" i="6"/>
  <c r="BA114" i="6"/>
  <c r="AZ149" i="6"/>
  <c r="BH149" i="6" s="1"/>
  <c r="AY192" i="6"/>
  <c r="AW316" i="6"/>
  <c r="AZ195" i="6"/>
  <c r="AY30" i="6"/>
  <c r="AX252" i="6"/>
  <c r="AW255" i="6"/>
  <c r="BA71" i="6"/>
  <c r="BB71" i="6" s="1"/>
  <c r="AY399" i="6"/>
  <c r="AW129" i="6"/>
  <c r="AX181" i="6"/>
  <c r="AY217" i="6"/>
  <c r="AY5" i="6"/>
  <c r="AY118" i="6"/>
  <c r="AZ132" i="6"/>
  <c r="AW99" i="6"/>
  <c r="AY61" i="6"/>
  <c r="AW31" i="6"/>
  <c r="AX99" i="6"/>
  <c r="AX56" i="6"/>
  <c r="AX339" i="6"/>
  <c r="BA414" i="6"/>
  <c r="AX168" i="6"/>
  <c r="AX163" i="6"/>
  <c r="AX129" i="6"/>
  <c r="AY177" i="6"/>
  <c r="AW114" i="6"/>
  <c r="AX349" i="6"/>
  <c r="AZ15" i="6"/>
  <c r="BH15" i="6" s="1"/>
  <c r="AZ217" i="6"/>
  <c r="AY66" i="6"/>
  <c r="AX186" i="6"/>
  <c r="AY153" i="6"/>
  <c r="AZ163" i="6"/>
  <c r="AY229" i="6"/>
  <c r="AX24" i="6"/>
  <c r="AZ393" i="6"/>
  <c r="BH393" i="6" s="1"/>
  <c r="AW210" i="6"/>
  <c r="BB210" i="6" s="1"/>
  <c r="AY24" i="6"/>
  <c r="AW61" i="6"/>
  <c r="AX31" i="6"/>
  <c r="AY131" i="6"/>
  <c r="AX210" i="6"/>
  <c r="AY56" i="6"/>
  <c r="AW330" i="6"/>
  <c r="BB330" i="6" s="1"/>
  <c r="BC330" i="6" s="1"/>
  <c r="BD330" i="6" s="1"/>
  <c r="AX80" i="6"/>
  <c r="AW100" i="6"/>
  <c r="AX132" i="6"/>
  <c r="AZ168" i="6"/>
  <c r="AX107" i="6"/>
  <c r="AY15" i="6"/>
  <c r="BA317" i="6"/>
  <c r="BB317" i="6" s="1"/>
  <c r="AY107" i="6"/>
  <c r="AY349" i="6"/>
  <c r="AX174" i="6"/>
  <c r="AY145" i="6"/>
  <c r="AX285" i="6"/>
  <c r="AW356" i="6"/>
  <c r="AY185" i="6"/>
  <c r="AY102" i="6"/>
  <c r="AZ118" i="6"/>
  <c r="BH118" i="6" s="1"/>
  <c r="AY80" i="6"/>
  <c r="AX284" i="6"/>
  <c r="BA24" i="6"/>
  <c r="BB24" i="6" s="1"/>
  <c r="BA61" i="6"/>
  <c r="AZ31" i="6"/>
  <c r="BA7" i="6"/>
  <c r="BB7" i="6" s="1"/>
  <c r="BC7" i="6" s="1"/>
  <c r="AZ268" i="6"/>
  <c r="BH268" i="6" s="1"/>
  <c r="BA131" i="6"/>
  <c r="BB131" i="6" s="1"/>
  <c r="AZ298" i="6"/>
  <c r="AX153" i="6"/>
  <c r="AW362" i="6"/>
  <c r="BB362" i="6" s="1"/>
  <c r="AZ362" i="6"/>
  <c r="AW168" i="6"/>
  <c r="AX75" i="6"/>
  <c r="AW257" i="6"/>
  <c r="BA257" i="6"/>
  <c r="AX17" i="6"/>
  <c r="AX322" i="6"/>
  <c r="AY247" i="6"/>
  <c r="AW247" i="6"/>
  <c r="BB302" i="6"/>
  <c r="AX123" i="6"/>
  <c r="AY123" i="6"/>
  <c r="BA213" i="6"/>
  <c r="AW213" i="6"/>
  <c r="BA110" i="6"/>
  <c r="AZ110" i="6"/>
  <c r="BH110" i="6" s="1"/>
  <c r="AZ403" i="6"/>
  <c r="AW403" i="6"/>
  <c r="AY365" i="6"/>
  <c r="BA365" i="6"/>
  <c r="AZ302" i="6"/>
  <c r="AX302" i="6"/>
  <c r="BA135" i="6"/>
  <c r="BB135" i="6" s="1"/>
  <c r="AY135" i="6"/>
  <c r="AZ135" i="6"/>
  <c r="BH135" i="6" s="1"/>
  <c r="AY13" i="6"/>
  <c r="BA13" i="6"/>
  <c r="AZ44" i="6"/>
  <c r="AW44" i="6"/>
  <c r="BB44" i="6" s="1"/>
  <c r="BC44" i="6" s="1"/>
  <c r="BD44" i="6" s="1"/>
  <c r="AZ156" i="6"/>
  <c r="BH156" i="6" s="1"/>
  <c r="AW156" i="6"/>
  <c r="AX215" i="6"/>
  <c r="BA215" i="6"/>
  <c r="BB215" i="6" s="1"/>
  <c r="AX151" i="6"/>
  <c r="AW151" i="6"/>
  <c r="BB151" i="6" s="1"/>
  <c r="AZ151" i="6"/>
  <c r="AX88" i="6"/>
  <c r="AZ88" i="6"/>
  <c r="AZ229" i="6"/>
  <c r="BH229" i="6" s="1"/>
  <c r="AX68" i="6"/>
  <c r="AW68" i="6"/>
  <c r="BB68" i="6" s="1"/>
  <c r="AZ68" i="6"/>
  <c r="AX403" i="6"/>
  <c r="AY302" i="6"/>
  <c r="AY194" i="6"/>
  <c r="AW384" i="6"/>
  <c r="BA79" i="6"/>
  <c r="BB79" i="6" s="1"/>
  <c r="AZ106" i="6"/>
  <c r="BH106" i="6" s="1"/>
  <c r="BA384" i="6"/>
  <c r="AY416" i="6"/>
  <c r="BA321" i="6"/>
  <c r="AY156" i="6"/>
  <c r="AY19" i="6"/>
  <c r="AY88" i="6"/>
  <c r="AW183" i="6"/>
  <c r="BB183" i="6" s="1"/>
  <c r="BC183" i="6" s="1"/>
  <c r="BD183" i="6" s="1"/>
  <c r="AW123" i="6"/>
  <c r="BB123" i="6" s="1"/>
  <c r="BA120" i="6"/>
  <c r="BA372" i="6"/>
  <c r="AW157" i="6"/>
  <c r="AW103" i="6"/>
  <c r="AW379" i="6"/>
  <c r="AX379" i="6"/>
  <c r="AZ399" i="6"/>
  <c r="AW399" i="6"/>
  <c r="BB399" i="6" s="1"/>
  <c r="BC399" i="6" s="1"/>
  <c r="AY330" i="6"/>
  <c r="AZ330" i="6"/>
  <c r="AY166" i="6"/>
  <c r="AX166" i="6"/>
  <c r="BA84" i="6"/>
  <c r="AW84" i="6"/>
  <c r="AW427" i="6"/>
  <c r="BB427" i="6" s="1"/>
  <c r="AY427" i="6"/>
  <c r="AW202" i="6"/>
  <c r="BB202" i="6" s="1"/>
  <c r="AZ202" i="6"/>
  <c r="AX67" i="6"/>
  <c r="AZ67" i="6"/>
  <c r="AY62" i="6"/>
  <c r="AX62" i="6"/>
  <c r="AZ259" i="6"/>
  <c r="AX259" i="6"/>
  <c r="AZ426" i="6"/>
  <c r="AW426" i="6"/>
  <c r="BB426" i="6" s="1"/>
  <c r="AY214" i="6"/>
  <c r="AZ214" i="6"/>
  <c r="BA170" i="6"/>
  <c r="AZ170" i="6"/>
  <c r="AW170" i="6"/>
  <c r="AW45" i="6"/>
  <c r="AX45" i="6"/>
  <c r="AX74" i="6"/>
  <c r="AY74" i="6"/>
  <c r="AW74" i="6"/>
  <c r="BB74" i="6" s="1"/>
  <c r="AW12" i="6"/>
  <c r="BA12" i="6"/>
  <c r="BA81" i="6"/>
  <c r="AW81" i="6"/>
  <c r="BA240" i="6"/>
  <c r="AW240" i="6"/>
  <c r="AX4" i="6"/>
  <c r="AZ272" i="6"/>
  <c r="BH272" i="6" s="1"/>
  <c r="AX171" i="6"/>
  <c r="AY140" i="6"/>
  <c r="AW321" i="6"/>
  <c r="AZ189" i="6"/>
  <c r="AX39" i="6"/>
  <c r="AZ321" i="6"/>
  <c r="AZ365" i="6"/>
  <c r="BA382" i="6"/>
  <c r="BB382" i="6" s="1"/>
  <c r="AY334" i="6"/>
  <c r="BA157" i="6"/>
  <c r="BA108" i="6"/>
  <c r="BB108" i="6" s="1"/>
  <c r="AX240" i="6"/>
  <c r="AY202" i="6"/>
  <c r="BA156" i="6"/>
  <c r="AZ51" i="6"/>
  <c r="AW19" i="6"/>
  <c r="BA45" i="6"/>
  <c r="AY276" i="6"/>
  <c r="AW272" i="6"/>
  <c r="BB272" i="6" s="1"/>
  <c r="BA403" i="6"/>
  <c r="AX382" i="6"/>
  <c r="AW365" i="6"/>
  <c r="AW242" i="6"/>
  <c r="AY242" i="6"/>
  <c r="AZ412" i="6"/>
  <c r="AX412" i="6"/>
  <c r="AX54" i="6"/>
  <c r="AZ34" i="6"/>
  <c r="AW54" i="6"/>
  <c r="BB54" i="6" s="1"/>
  <c r="AZ22" i="6"/>
  <c r="AZ54" i="6"/>
  <c r="AZ227" i="6"/>
  <c r="AZ171" i="6"/>
  <c r="AZ108" i="6"/>
  <c r="AY68" i="6"/>
  <c r="AY137" i="6"/>
  <c r="AW227" i="6"/>
  <c r="AW171" i="6"/>
  <c r="BB171" i="6" s="1"/>
  <c r="AY203" i="6"/>
  <c r="AY34" i="6"/>
  <c r="AY414" i="6"/>
  <c r="AZ353" i="6"/>
  <c r="AZ131" i="6"/>
  <c r="AW16" i="6"/>
  <c r="AX194" i="6"/>
  <c r="AX189" i="6"/>
  <c r="BA106" i="6"/>
  <c r="BB106" i="6" s="1"/>
  <c r="AX353" i="6"/>
  <c r="BA425" i="6"/>
  <c r="AX334" i="6"/>
  <c r="AY33" i="6"/>
  <c r="AZ397" i="6"/>
  <c r="AZ334" i="6"/>
  <c r="BA62" i="6"/>
  <c r="BA289" i="6"/>
  <c r="BB289" i="6" s="1"/>
  <c r="AZ414" i="6"/>
  <c r="BH414" i="6" s="1"/>
  <c r="AX377" i="6"/>
  <c r="AX362" i="6"/>
  <c r="AX185" i="6"/>
  <c r="AY240" i="6"/>
  <c r="AX19" i="6"/>
  <c r="BA19" i="6"/>
  <c r="AX44" i="6"/>
  <c r="AZ45" i="6"/>
  <c r="AW349" i="6"/>
  <c r="BB349" i="6" s="1"/>
  <c r="AW13" i="6"/>
  <c r="AY412" i="6"/>
  <c r="BA67" i="6"/>
  <c r="AX12" i="6"/>
  <c r="AX51" i="6"/>
  <c r="AY151" i="6"/>
  <c r="BA88" i="6"/>
  <c r="BB88" i="6" s="1"/>
  <c r="AY380" i="6"/>
  <c r="AW276" i="6"/>
  <c r="AZ349" i="6"/>
  <c r="AZ183" i="6"/>
  <c r="BH183" i="6" s="1"/>
  <c r="AZ123" i="6"/>
  <c r="AX81" i="6"/>
  <c r="BA276" i="6"/>
  <c r="AW120" i="6"/>
  <c r="AX213" i="6"/>
  <c r="AZ74" i="6"/>
  <c r="AY213" i="6"/>
  <c r="AW110" i="6"/>
  <c r="AY259" i="6"/>
  <c r="AX426" i="6"/>
  <c r="AW412" i="6"/>
  <c r="BB412" i="6" s="1"/>
  <c r="AX214" i="6"/>
  <c r="AY300" i="6"/>
  <c r="BA343" i="6"/>
  <c r="AW343" i="6"/>
  <c r="BA77" i="6"/>
  <c r="AY77" i="6"/>
  <c r="AW195" i="6"/>
  <c r="BB195" i="6" s="1"/>
  <c r="AX195" i="6"/>
  <c r="AY132" i="6"/>
  <c r="AY178" i="6"/>
  <c r="AZ178" i="6"/>
  <c r="AX188" i="6"/>
  <c r="AY188" i="6"/>
  <c r="AW347" i="6"/>
  <c r="AX347" i="6"/>
  <c r="AZ196" i="6"/>
  <c r="BA196" i="6"/>
  <c r="BB196" i="6" s="1"/>
  <c r="AZ281" i="6"/>
  <c r="BH281" i="6" s="1"/>
  <c r="BA281" i="6"/>
  <c r="AW333" i="6"/>
  <c r="AX333" i="6"/>
  <c r="AY333" i="6"/>
  <c r="BA419" i="6"/>
  <c r="AW419" i="6"/>
  <c r="AW418" i="6"/>
  <c r="AZ418" i="6"/>
  <c r="AY418" i="6"/>
  <c r="BA377" i="6"/>
  <c r="BB377" i="6" s="1"/>
  <c r="AY377" i="6"/>
  <c r="AY314" i="6"/>
  <c r="AW314" i="6"/>
  <c r="BB314" i="6" s="1"/>
  <c r="AX150" i="6"/>
  <c r="AY150" i="6"/>
  <c r="AY85" i="6"/>
  <c r="AZ85" i="6"/>
  <c r="BA25" i="6"/>
  <c r="AW25" i="6"/>
  <c r="AY25" i="6"/>
  <c r="BA205" i="6"/>
  <c r="AX205" i="6"/>
  <c r="AW134" i="6"/>
  <c r="BA134" i="6"/>
  <c r="AW70" i="6"/>
  <c r="BA70" i="6"/>
  <c r="AZ152" i="6"/>
  <c r="AX152" i="6"/>
  <c r="AW152" i="6"/>
  <c r="AY152" i="6"/>
  <c r="AW47" i="6"/>
  <c r="AZ47" i="6"/>
  <c r="AY47" i="6"/>
  <c r="BA116" i="6"/>
  <c r="AX116" i="6"/>
  <c r="BA64" i="6"/>
  <c r="AX64" i="6"/>
  <c r="AW64" i="6"/>
  <c r="BA369" i="6"/>
  <c r="AW369" i="6"/>
  <c r="AZ369" i="6"/>
  <c r="AY369" i="6"/>
  <c r="BA221" i="6"/>
  <c r="AY221" i="6"/>
  <c r="AW221" i="6"/>
  <c r="AX221" i="6"/>
  <c r="BA142" i="6"/>
  <c r="AZ142" i="6"/>
  <c r="AW142" i="6"/>
  <c r="AY142" i="6"/>
  <c r="AX142" i="6"/>
  <c r="AZ23" i="6"/>
  <c r="BH23" i="6" s="1"/>
  <c r="AW23" i="6"/>
  <c r="AY367" i="6"/>
  <c r="AX367" i="6"/>
  <c r="BA312" i="6"/>
  <c r="AX312" i="6"/>
  <c r="AY312" i="6"/>
  <c r="AW312" i="6"/>
  <c r="AW254" i="6"/>
  <c r="AX254" i="6"/>
  <c r="AY254" i="6"/>
  <c r="BA11" i="6"/>
  <c r="BB11" i="6" s="1"/>
  <c r="BC11" i="6" s="1"/>
  <c r="BD11" i="6" s="1"/>
  <c r="AZ11" i="6"/>
  <c r="AY11" i="6"/>
  <c r="AX11" i="6"/>
  <c r="AY269" i="6"/>
  <c r="BA269" i="6"/>
  <c r="AX269" i="6"/>
  <c r="AW269" i="6"/>
  <c r="AX192" i="6"/>
  <c r="AW192" i="6"/>
  <c r="BA192" i="6"/>
  <c r="BA424" i="6"/>
  <c r="BB424" i="6" s="1"/>
  <c r="AX424" i="6"/>
  <c r="AY424" i="6"/>
  <c r="BA361" i="6"/>
  <c r="AW361" i="6"/>
  <c r="AY361" i="6"/>
  <c r="AZ361" i="6"/>
  <c r="BA297" i="6"/>
  <c r="AX297" i="6"/>
  <c r="AY297" i="6"/>
  <c r="AZ297" i="6"/>
  <c r="AW297" i="6"/>
  <c r="AX267" i="6"/>
  <c r="BA267" i="6"/>
  <c r="BB267" i="6" s="1"/>
  <c r="AZ375" i="6"/>
  <c r="AY375" i="6"/>
  <c r="AW375" i="6"/>
  <c r="AY405" i="6"/>
  <c r="AX405" i="6"/>
  <c r="AW405" i="6"/>
  <c r="BB405" i="6" s="1"/>
  <c r="BA342" i="6"/>
  <c r="AZ342" i="6"/>
  <c r="BH342" i="6" s="1"/>
  <c r="AW342" i="6"/>
  <c r="AY146" i="6"/>
  <c r="AX146" i="6"/>
  <c r="AZ201" i="6"/>
  <c r="AY201" i="6"/>
  <c r="AX201" i="6"/>
  <c r="AW130" i="6"/>
  <c r="AX130" i="6"/>
  <c r="AZ130" i="6"/>
  <c r="AW36" i="6"/>
  <c r="BA36" i="6"/>
  <c r="AY36" i="6"/>
  <c r="AX294" i="6"/>
  <c r="BA294" i="6"/>
  <c r="AX231" i="6"/>
  <c r="BA231" i="6"/>
  <c r="AY231" i="6"/>
  <c r="AZ175" i="6"/>
  <c r="AY175" i="6"/>
  <c r="BA175" i="6"/>
  <c r="BB175" i="6" s="1"/>
  <c r="BC175" i="6" s="1"/>
  <c r="BA112" i="6"/>
  <c r="AY112" i="6"/>
  <c r="AW112" i="6"/>
  <c r="AZ363" i="6"/>
  <c r="AW363" i="6"/>
  <c r="AX363" i="6"/>
  <c r="BA308" i="6"/>
  <c r="AY308" i="6"/>
  <c r="AW308" i="6"/>
  <c r="AZ308" i="6"/>
  <c r="AX308" i="6"/>
  <c r="AZ327" i="6"/>
  <c r="AX327" i="6"/>
  <c r="AY344" i="6"/>
  <c r="BA344" i="6"/>
  <c r="AZ344" i="6"/>
  <c r="AW344" i="6"/>
  <c r="AX344" i="6"/>
  <c r="AW182" i="6"/>
  <c r="AX182" i="6"/>
  <c r="AY182" i="6"/>
  <c r="AZ182" i="6"/>
  <c r="AZ287" i="6"/>
  <c r="AX287" i="6"/>
  <c r="AY287" i="6"/>
  <c r="BA287" i="6"/>
  <c r="AY70" i="6"/>
  <c r="AZ231" i="6"/>
  <c r="BA271" i="6"/>
  <c r="AZ8" i="6"/>
  <c r="AZ339" i="6"/>
  <c r="AZ111" i="6"/>
  <c r="BH111" i="6" s="1"/>
  <c r="AZ137" i="6"/>
  <c r="AX225" i="6"/>
  <c r="AX165" i="6"/>
  <c r="AZ333" i="6"/>
  <c r="AW294" i="6"/>
  <c r="AX396" i="6"/>
  <c r="AZ225" i="6"/>
  <c r="AY342" i="6"/>
  <c r="BA201" i="6"/>
  <c r="AX36" i="6"/>
  <c r="AZ221" i="6"/>
  <c r="AZ91" i="6"/>
  <c r="AX369" i="6"/>
  <c r="AY386" i="6"/>
  <c r="AW386" i="6"/>
  <c r="BB386" i="6" s="1"/>
  <c r="BC386" i="6" s="1"/>
  <c r="AZ386" i="6"/>
  <c r="AW372" i="6"/>
  <c r="AX372" i="6"/>
  <c r="AZ372" i="6"/>
  <c r="AY309" i="6"/>
  <c r="AW309" i="6"/>
  <c r="AX309" i="6"/>
  <c r="AY279" i="6"/>
  <c r="AX279" i="6"/>
  <c r="BA401" i="6"/>
  <c r="AZ401" i="6"/>
  <c r="AY401" i="6"/>
  <c r="AW401" i="6"/>
  <c r="AX401" i="6"/>
  <c r="AY4" i="6"/>
  <c r="AZ205" i="6"/>
  <c r="AY134" i="6"/>
  <c r="AZ211" i="6"/>
  <c r="AZ147" i="6"/>
  <c r="AZ64" i="6"/>
  <c r="AX30" i="6"/>
  <c r="AW30" i="6"/>
  <c r="BB30" i="6" s="1"/>
  <c r="AZ112" i="6"/>
  <c r="AY64" i="6"/>
  <c r="AX134" i="6"/>
  <c r="AY7" i="6"/>
  <c r="AW232" i="6"/>
  <c r="AW271" i="6"/>
  <c r="BA150" i="6"/>
  <c r="BA85" i="6"/>
  <c r="AZ70" i="6"/>
  <c r="AZ232" i="6"/>
  <c r="AW148" i="6"/>
  <c r="AZ7" i="6"/>
  <c r="BA268" i="6"/>
  <c r="AZ419" i="6"/>
  <c r="AX418" i="6"/>
  <c r="AX47" i="6"/>
  <c r="AX175" i="6"/>
  <c r="BA47" i="6"/>
  <c r="BA327" i="6"/>
  <c r="AW205" i="6"/>
  <c r="AZ314" i="6"/>
  <c r="AZ146" i="6"/>
  <c r="BA137" i="6"/>
  <c r="BB137" i="6" s="1"/>
  <c r="AX147" i="6"/>
  <c r="BA152" i="6"/>
  <c r="BA211" i="6"/>
  <c r="AY310" i="6"/>
  <c r="AW21" i="6"/>
  <c r="BB21" i="6" s="1"/>
  <c r="BA130" i="6"/>
  <c r="AX43" i="6"/>
  <c r="AZ66" i="6"/>
  <c r="AX301" i="6"/>
  <c r="AY21" i="6"/>
  <c r="AY294" i="6"/>
  <c r="AW188" i="6"/>
  <c r="AX196" i="6"/>
  <c r="AY396" i="6"/>
  <c r="AZ267" i="6"/>
  <c r="AX291" i="6"/>
  <c r="AX375" i="6"/>
  <c r="AW296" i="6"/>
  <c r="AW150" i="6"/>
  <c r="AZ25" i="6"/>
  <c r="BA182" i="6"/>
  <c r="BA254" i="6"/>
  <c r="AW287" i="6"/>
  <c r="AW332" i="6"/>
  <c r="AZ336" i="6"/>
  <c r="AZ340" i="6"/>
  <c r="AY340" i="6"/>
  <c r="BA258" i="6"/>
  <c r="AY258" i="6"/>
  <c r="AZ258" i="6"/>
  <c r="AW258" i="6"/>
  <c r="AX277" i="6"/>
  <c r="AW277" i="6"/>
  <c r="AY277" i="6"/>
  <c r="AX343" i="6"/>
  <c r="AZ343" i="6"/>
  <c r="AZ364" i="6"/>
  <c r="AW364" i="6"/>
  <c r="BB364" i="6" s="1"/>
  <c r="BC364" i="6" s="1"/>
  <c r="BA301" i="6"/>
  <c r="AZ301" i="6"/>
  <c r="AY271" i="6"/>
  <c r="AX271" i="6"/>
  <c r="AX383" i="6"/>
  <c r="AW383" i="6"/>
  <c r="AZ383" i="6"/>
  <c r="AW409" i="6"/>
  <c r="AX409" i="6"/>
  <c r="BA409" i="6"/>
  <c r="AW346" i="6"/>
  <c r="BA346" i="6"/>
  <c r="AY346" i="6"/>
  <c r="AZ115" i="6"/>
  <c r="AW115" i="6"/>
  <c r="AX57" i="6"/>
  <c r="AW57" i="6"/>
  <c r="AZ57" i="6"/>
  <c r="AY57" i="6"/>
  <c r="BA57" i="6"/>
  <c r="BA229" i="6"/>
  <c r="AW229" i="6"/>
  <c r="AW169" i="6"/>
  <c r="AZ169" i="6"/>
  <c r="AX169" i="6"/>
  <c r="AW102" i="6"/>
  <c r="BA102" i="6"/>
  <c r="AW40" i="6"/>
  <c r="BA40" i="6"/>
  <c r="AW8" i="6"/>
  <c r="BB8" i="6" s="1"/>
  <c r="BC8" i="6" s="1"/>
  <c r="AY8" i="6"/>
  <c r="AW77" i="6"/>
  <c r="AZ77" i="6"/>
  <c r="AW236" i="6"/>
  <c r="BB236" i="6" s="1"/>
  <c r="AY236" i="6"/>
  <c r="BA179" i="6"/>
  <c r="AY179" i="6"/>
  <c r="AX179" i="6"/>
  <c r="BA147" i="6"/>
  <c r="AW147" i="6"/>
  <c r="BA390" i="6"/>
  <c r="AY390" i="6"/>
  <c r="AW390" i="6"/>
  <c r="AZ390" i="6"/>
  <c r="AY218" i="6"/>
  <c r="AW218" i="6"/>
  <c r="BA218" i="6"/>
  <c r="AX158" i="6"/>
  <c r="AY158" i="6"/>
  <c r="AW158" i="6"/>
  <c r="BA48" i="6"/>
  <c r="AW48" i="6"/>
  <c r="AW371" i="6"/>
  <c r="AX371" i="6"/>
  <c r="BA109" i="6"/>
  <c r="AZ109" i="6"/>
  <c r="AX109" i="6"/>
  <c r="AY109" i="6"/>
  <c r="BA336" i="6"/>
  <c r="BB336" i="6" s="1"/>
  <c r="AX336" i="6"/>
  <c r="BA91" i="6"/>
  <c r="BB91" i="6" s="1"/>
  <c r="AX91" i="6"/>
  <c r="AY91" i="6"/>
  <c r="AW184" i="6"/>
  <c r="AY184" i="6"/>
  <c r="AZ184" i="6"/>
  <c r="AX184" i="6"/>
  <c r="AW339" i="6"/>
  <c r="BB339" i="6" s="1"/>
  <c r="AY339" i="6"/>
  <c r="BA335" i="6"/>
  <c r="AW335" i="6"/>
  <c r="AY335" i="6"/>
  <c r="AZ335" i="6"/>
  <c r="AX335" i="6"/>
  <c r="AW273" i="6"/>
  <c r="AY273" i="6"/>
  <c r="AZ273" i="6"/>
  <c r="AX273" i="6"/>
  <c r="BA392" i="6"/>
  <c r="AX392" i="6"/>
  <c r="AY392" i="6"/>
  <c r="BA329" i="6"/>
  <c r="BB329" i="6" s="1"/>
  <c r="BC329" i="6" s="1"/>
  <c r="AX329" i="6"/>
  <c r="AY329" i="6"/>
  <c r="AZ329" i="6"/>
  <c r="AW411" i="6"/>
  <c r="BB411" i="6" s="1"/>
  <c r="BC411" i="6" s="1"/>
  <c r="BD411" i="6" s="1"/>
  <c r="AZ411" i="6"/>
  <c r="AX411" i="6"/>
  <c r="AX406" i="6"/>
  <c r="AW406" i="6"/>
  <c r="AW373" i="6"/>
  <c r="AZ373" i="6"/>
  <c r="BA373" i="6"/>
  <c r="AY373" i="6"/>
  <c r="AW310" i="6"/>
  <c r="AX310" i="6"/>
  <c r="AZ190" i="6"/>
  <c r="AX190" i="6"/>
  <c r="AY111" i="6"/>
  <c r="AW111" i="6"/>
  <c r="BA111" i="6"/>
  <c r="AY53" i="6"/>
  <c r="AW53" i="6"/>
  <c r="AZ53" i="6"/>
  <c r="BH53" i="6" s="1"/>
  <c r="BA53" i="6"/>
  <c r="AW225" i="6"/>
  <c r="BB225" i="6" s="1"/>
  <c r="BC225" i="6" s="1"/>
  <c r="BD225" i="6" s="1"/>
  <c r="AY225" i="6"/>
  <c r="AW165" i="6"/>
  <c r="BB165" i="6" s="1"/>
  <c r="AY165" i="6"/>
  <c r="AX98" i="6"/>
  <c r="AW98" i="6"/>
  <c r="BA98" i="6"/>
  <c r="AZ98" i="6"/>
  <c r="AW73" i="6"/>
  <c r="AZ73" i="6"/>
  <c r="BH73" i="6" s="1"/>
  <c r="AW264" i="6"/>
  <c r="AY264" i="6"/>
  <c r="AW207" i="6"/>
  <c r="AX207" i="6"/>
  <c r="AW144" i="6"/>
  <c r="AY144" i="6"/>
  <c r="AW86" i="6"/>
  <c r="BA86" i="6"/>
  <c r="BA26" i="6"/>
  <c r="BB26" i="6" s="1"/>
  <c r="BC26" i="6" s="1"/>
  <c r="BD26" i="6" s="1"/>
  <c r="AX26" i="6"/>
  <c r="AY331" i="6"/>
  <c r="AX331" i="6"/>
  <c r="BA331" i="6"/>
  <c r="AW331" i="6"/>
  <c r="BA262" i="6"/>
  <c r="AW262" i="6"/>
  <c r="AY262" i="6"/>
  <c r="AZ262" i="6"/>
  <c r="AX233" i="6"/>
  <c r="AW233" i="6"/>
  <c r="AZ278" i="6"/>
  <c r="AY278" i="6"/>
  <c r="AX278" i="6"/>
  <c r="AW278" i="6"/>
  <c r="BB278" i="6" s="1"/>
  <c r="AY355" i="6"/>
  <c r="AX355" i="6"/>
  <c r="AW355" i="6"/>
  <c r="BB355" i="6" s="1"/>
  <c r="AZ245" i="6"/>
  <c r="AW245" i="6"/>
  <c r="BB245" i="6" s="1"/>
  <c r="AY245" i="6"/>
  <c r="AZ351" i="6"/>
  <c r="BA351" i="6"/>
  <c r="AW351" i="6"/>
  <c r="AX351" i="6"/>
  <c r="BA193" i="6"/>
  <c r="AZ193" i="6"/>
  <c r="AY193" i="6"/>
  <c r="AW193" i="6"/>
  <c r="AW4" i="6"/>
  <c r="BB4" i="6" s="1"/>
  <c r="BC4" i="6" s="1"/>
  <c r="BD4" i="6" s="1"/>
  <c r="AZ58" i="6"/>
  <c r="AX112" i="6"/>
  <c r="AX264" i="6"/>
  <c r="AY26" i="6"/>
  <c r="AZ409" i="6"/>
  <c r="AZ150" i="6"/>
  <c r="AW194" i="6"/>
  <c r="BA194" i="6"/>
  <c r="AX85" i="6"/>
  <c r="AX48" i="6"/>
  <c r="AX148" i="6"/>
  <c r="AY268" i="6"/>
  <c r="BA144" i="6"/>
  <c r="AW327" i="6"/>
  <c r="BA383" i="6"/>
  <c r="AX8" i="6"/>
  <c r="BA23" i="6"/>
  <c r="AX86" i="6"/>
  <c r="AY327" i="6"/>
  <c r="AZ346" i="6"/>
  <c r="BH346" i="6" s="1"/>
  <c r="BA190" i="6"/>
  <c r="AW211" i="6"/>
  <c r="AY130" i="6"/>
  <c r="AW43" i="6"/>
  <c r="AY411" i="6"/>
  <c r="AX218" i="6"/>
  <c r="AY267" i="6"/>
  <c r="BA188" i="6"/>
  <c r="BA143" i="6"/>
  <c r="BA273" i="6"/>
  <c r="AW268" i="6"/>
  <c r="AZ254" i="6"/>
  <c r="AZ355" i="6"/>
  <c r="AZ233" i="6"/>
  <c r="AX262" i="6"/>
  <c r="AX193" i="6"/>
  <c r="AW109" i="6"/>
  <c r="AW404" i="6"/>
  <c r="AY404" i="6"/>
  <c r="AZ404" i="6"/>
  <c r="BH404" i="6" s="1"/>
  <c r="BA404" i="6"/>
  <c r="AY341" i="6"/>
  <c r="BA341" i="6"/>
  <c r="AW341" i="6"/>
  <c r="AZ341" i="6"/>
  <c r="BH341" i="6" s="1"/>
  <c r="BA407" i="6"/>
  <c r="AW407" i="6"/>
  <c r="AZ407" i="6"/>
  <c r="AX407" i="6"/>
  <c r="AY407" i="6"/>
  <c r="AX427" i="6"/>
  <c r="AZ427" i="6"/>
  <c r="AZ4" i="6"/>
  <c r="AZ26" i="6"/>
  <c r="AY86" i="6"/>
  <c r="AX102" i="6"/>
  <c r="AX137" i="6"/>
  <c r="AX419" i="6"/>
  <c r="AW231" i="6"/>
  <c r="AW85" i="6"/>
  <c r="AX115" i="6"/>
  <c r="AY48" i="6"/>
  <c r="AY40" i="6"/>
  <c r="AX232" i="6"/>
  <c r="AZ148" i="6"/>
  <c r="AX7" i="6"/>
  <c r="AX236" i="6"/>
  <c r="BA207" i="6"/>
  <c r="AY419" i="6"/>
  <c r="BA418" i="6"/>
  <c r="AX25" i="6"/>
  <c r="AW281" i="6"/>
  <c r="AX77" i="6"/>
  <c r="AY23" i="6"/>
  <c r="AX245" i="6"/>
  <c r="AY281" i="6"/>
  <c r="AY409" i="6"/>
  <c r="AZ377" i="6"/>
  <c r="AY205" i="6"/>
  <c r="BA264" i="6"/>
  <c r="AX314" i="6"/>
  <c r="AW190" i="6"/>
  <c r="AW146" i="6"/>
  <c r="BB146" i="6" s="1"/>
  <c r="AZ134" i="6"/>
  <c r="AX211" i="6"/>
  <c r="AY116" i="6"/>
  <c r="AW116" i="6"/>
  <c r="AZ236" i="6"/>
  <c r="AW201" i="6"/>
  <c r="BA43" i="6"/>
  <c r="AZ291" i="6"/>
  <c r="AX364" i="6"/>
  <c r="AY364" i="6"/>
  <c r="AZ405" i="6"/>
  <c r="BA310" i="6"/>
  <c r="BA158" i="6"/>
  <c r="AZ294" i="6"/>
  <c r="AW396" i="6"/>
  <c r="AW66" i="6"/>
  <c r="BB66" i="6" s="1"/>
  <c r="AY196" i="6"/>
  <c r="BA396" i="6"/>
  <c r="AW301" i="6"/>
  <c r="AY406" i="6"/>
  <c r="AZ21" i="6"/>
  <c r="AX66" i="6"/>
  <c r="AY73" i="6"/>
  <c r="BA277" i="6"/>
  <c r="AY291" i="6"/>
  <c r="BA333" i="6"/>
  <c r="BA375" i="6"/>
  <c r="AX373" i="6"/>
  <c r="AW179" i="6"/>
  <c r="AX386" i="6"/>
  <c r="BA309" i="6"/>
  <c r="AZ269" i="6"/>
  <c r="BA184" i="6"/>
  <c r="AY343" i="6"/>
  <c r="AX258" i="6"/>
  <c r="AX361" i="6"/>
  <c r="AX70" i="6"/>
  <c r="AY336" i="6"/>
  <c r="AZ367" i="6"/>
  <c r="AW392" i="6"/>
  <c r="AZ424" i="6"/>
  <c r="AY371" i="6"/>
  <c r="AW113" i="6"/>
  <c r="AY113" i="6"/>
  <c r="AZ288" i="6"/>
  <c r="AW288" i="6"/>
  <c r="AY288" i="6"/>
  <c r="BA242" i="6"/>
  <c r="AX242" i="6"/>
  <c r="AX145" i="6"/>
  <c r="AZ145" i="6"/>
  <c r="AY315" i="6"/>
  <c r="AZ315" i="6"/>
  <c r="AX257" i="6"/>
  <c r="AY257" i="6"/>
  <c r="AW15" i="6"/>
  <c r="BA15" i="6"/>
  <c r="AY311" i="6"/>
  <c r="AX311" i="6"/>
  <c r="AZ311" i="6"/>
  <c r="AW311" i="6"/>
  <c r="BB311" i="6" s="1"/>
  <c r="AX410" i="6"/>
  <c r="AY410" i="6"/>
  <c r="AW410" i="6"/>
  <c r="BB410" i="6" s="1"/>
  <c r="AX380" i="6"/>
  <c r="AZ380" i="6"/>
  <c r="AZ317" i="6"/>
  <c r="AY317" i="6"/>
  <c r="AX317" i="6"/>
  <c r="AW285" i="6"/>
  <c r="BB285" i="6" s="1"/>
  <c r="BC285" i="6" s="1"/>
  <c r="BD285" i="6" s="1"/>
  <c r="AZ285" i="6"/>
  <c r="AY285" i="6"/>
  <c r="BA255" i="6"/>
  <c r="AZ255" i="6"/>
  <c r="BH255" i="6" s="1"/>
  <c r="AW425" i="6"/>
  <c r="AZ425" i="6"/>
  <c r="AY393" i="6"/>
  <c r="AW393" i="6"/>
  <c r="BA393" i="6"/>
  <c r="AW298" i="6"/>
  <c r="BA298" i="6"/>
  <c r="AZ210" i="6"/>
  <c r="AY210" i="6"/>
  <c r="AZ166" i="6"/>
  <c r="AW166" i="6"/>
  <c r="BA166" i="6"/>
  <c r="AY99" i="6"/>
  <c r="BA99" i="6"/>
  <c r="AY75" i="6"/>
  <c r="BA75" i="6"/>
  <c r="AY41" i="6"/>
  <c r="AW41" i="6"/>
  <c r="BA41" i="6"/>
  <c r="BA9" i="6"/>
  <c r="AY9" i="6"/>
  <c r="AZ9" i="6"/>
  <c r="AW9" i="6"/>
  <c r="AW118" i="6"/>
  <c r="BA118" i="6"/>
  <c r="AW56" i="6"/>
  <c r="BA56" i="6"/>
  <c r="BA129" i="6"/>
  <c r="AY129" i="6"/>
  <c r="AW284" i="6"/>
  <c r="BB284" i="6" s="1"/>
  <c r="AY284" i="6"/>
  <c r="AW252" i="6"/>
  <c r="AZ252" i="6"/>
  <c r="BA163" i="6"/>
  <c r="AW163" i="6"/>
  <c r="BA100" i="6"/>
  <c r="AY100" i="6"/>
  <c r="BA417" i="6"/>
  <c r="AZ417" i="6"/>
  <c r="BH417" i="6" s="1"/>
  <c r="AY417" i="6"/>
  <c r="AW417" i="6"/>
  <c r="BA322" i="6"/>
  <c r="AW322" i="6"/>
  <c r="BA177" i="6"/>
  <c r="AW177" i="6"/>
  <c r="BA200" i="6"/>
  <c r="AW200" i="6"/>
  <c r="AZ200" i="6"/>
  <c r="AY200" i="6"/>
  <c r="BA83" i="6"/>
  <c r="AX83" i="6"/>
  <c r="AY83" i="6"/>
  <c r="AZ83" i="6"/>
  <c r="AW83" i="6"/>
  <c r="BA352" i="6"/>
  <c r="AZ352" i="6"/>
  <c r="AW352" i="6"/>
  <c r="BA320" i="6"/>
  <c r="AX320" i="6"/>
  <c r="AY320" i="6"/>
  <c r="BA235" i="6"/>
  <c r="BB235" i="6" s="1"/>
  <c r="AZ235" i="6"/>
  <c r="AX235" i="6"/>
  <c r="AZ107" i="6"/>
  <c r="BA107" i="6"/>
  <c r="BB107" i="6" s="1"/>
  <c r="AX177" i="6"/>
  <c r="AZ322" i="6"/>
  <c r="AX352" i="6"/>
  <c r="AW320" i="6"/>
  <c r="AZ354" i="6"/>
  <c r="AY354" i="6"/>
  <c r="BA306" i="6"/>
  <c r="AX306" i="6"/>
  <c r="AW306" i="6"/>
  <c r="BA214" i="6"/>
  <c r="AW214" i="6"/>
  <c r="BA103" i="6"/>
  <c r="AY103" i="6"/>
  <c r="AZ370" i="6"/>
  <c r="BA370" i="6"/>
  <c r="BB370" i="6" s="1"/>
  <c r="BA307" i="6"/>
  <c r="AY307" i="6"/>
  <c r="BA408" i="6"/>
  <c r="AX408" i="6"/>
  <c r="BA313" i="6"/>
  <c r="AX313" i="6"/>
  <c r="BA270" i="6"/>
  <c r="AY141" i="6"/>
  <c r="BA241" i="6"/>
  <c r="AZ306" i="6"/>
  <c r="AW408" i="6"/>
  <c r="AX307" i="6"/>
  <c r="AW415" i="6"/>
  <c r="AX415" i="6"/>
  <c r="AX357" i="6"/>
  <c r="BA357" i="6"/>
  <c r="AW293" i="6"/>
  <c r="BB293" i="6" s="1"/>
  <c r="AY293" i="6"/>
  <c r="BA263" i="6"/>
  <c r="BB263" i="6" s="1"/>
  <c r="AZ263" i="6"/>
  <c r="AX263" i="6"/>
  <c r="BA391" i="6"/>
  <c r="AZ391" i="6"/>
  <c r="AW391" i="6"/>
  <c r="BA394" i="6"/>
  <c r="AX394" i="6"/>
  <c r="BA385" i="6"/>
  <c r="AZ385" i="6"/>
  <c r="AX385" i="6"/>
  <c r="BA338" i="6"/>
  <c r="BB338" i="6" s="1"/>
  <c r="AZ338" i="6"/>
  <c r="AX338" i="6"/>
  <c r="AW139" i="6"/>
  <c r="BB139" i="6" s="1"/>
  <c r="BC139" i="6" s="1"/>
  <c r="BD139" i="6" s="1"/>
  <c r="AY139" i="6"/>
  <c r="BA49" i="6"/>
  <c r="AY49" i="6"/>
  <c r="AZ275" i="6"/>
  <c r="AW275" i="6"/>
  <c r="BA275" i="6"/>
  <c r="AW387" i="6"/>
  <c r="BB387" i="6" s="1"/>
  <c r="AZ387" i="6"/>
  <c r="BH387" i="6" s="1"/>
  <c r="BA222" i="6"/>
  <c r="AW222" i="6"/>
  <c r="AZ222" i="6"/>
  <c r="AX222" i="6"/>
  <c r="BA198" i="6"/>
  <c r="AW198" i="6"/>
  <c r="BA154" i="6"/>
  <c r="AW154" i="6"/>
  <c r="BA119" i="6"/>
  <c r="AY119" i="6"/>
  <c r="AX119" i="6"/>
  <c r="BA204" i="6"/>
  <c r="AW204" i="6"/>
  <c r="AX204" i="6"/>
  <c r="BA87" i="6"/>
  <c r="AY87" i="6"/>
  <c r="AW87" i="6"/>
  <c r="BA340" i="6"/>
  <c r="AW340" i="6"/>
  <c r="AX340" i="6"/>
  <c r="BA239" i="6"/>
  <c r="AY239" i="6"/>
  <c r="BA178" i="6"/>
  <c r="AW178" i="6"/>
  <c r="AX178" i="6"/>
  <c r="BA274" i="6"/>
  <c r="AZ274" i="6"/>
  <c r="AX274" i="6"/>
  <c r="AW274" i="6"/>
  <c r="BA347" i="6"/>
  <c r="AZ347" i="6"/>
  <c r="AY347" i="6"/>
  <c r="BA247" i="6"/>
  <c r="AX247" i="6"/>
  <c r="BA121" i="6"/>
  <c r="AW121" i="6"/>
  <c r="AX121" i="6"/>
  <c r="AZ121" i="6"/>
  <c r="AY121" i="6"/>
  <c r="BA363" i="6"/>
  <c r="AY363" i="6"/>
  <c r="BA332" i="6"/>
  <c r="AZ332" i="6"/>
  <c r="BH332" i="6" s="1"/>
  <c r="AY332" i="6"/>
  <c r="BA296" i="6"/>
  <c r="AX296" i="6"/>
  <c r="AZ296" i="6"/>
  <c r="BA250" i="6"/>
  <c r="AX250" i="6"/>
  <c r="AZ250" i="6"/>
  <c r="AW250" i="6"/>
  <c r="AY250" i="6"/>
  <c r="BA180" i="6"/>
  <c r="AY180" i="6"/>
  <c r="AX180" i="6"/>
  <c r="AW180" i="6"/>
  <c r="AZ180" i="6"/>
  <c r="AX143" i="6"/>
  <c r="AW143" i="6"/>
  <c r="BA265" i="6"/>
  <c r="AZ265" i="6"/>
  <c r="AY265" i="6"/>
  <c r="AW265" i="6"/>
  <c r="AX265" i="6"/>
  <c r="BA97" i="6"/>
  <c r="AW97" i="6"/>
  <c r="AZ97" i="6"/>
  <c r="AY97" i="6"/>
  <c r="AX97" i="6"/>
  <c r="BA94" i="6"/>
  <c r="BB94" i="6" s="1"/>
  <c r="BC94" i="6" s="1"/>
  <c r="BD94" i="6" s="1"/>
  <c r="AZ94" i="6"/>
  <c r="BH94" i="6" s="1"/>
  <c r="AY94" i="6"/>
  <c r="BA101" i="6"/>
  <c r="AX101" i="6"/>
  <c r="AZ101" i="6"/>
  <c r="AY101" i="6"/>
  <c r="AW101" i="6"/>
  <c r="BA233" i="6"/>
  <c r="AY233" i="6"/>
  <c r="AX87" i="6"/>
  <c r="AX239" i="6"/>
  <c r="AY204" i="6"/>
  <c r="AW239" i="6"/>
  <c r="AZ239" i="6"/>
  <c r="BA379" i="6"/>
  <c r="AY379" i="6"/>
  <c r="AZ379" i="6"/>
  <c r="BA113" i="6"/>
  <c r="AZ113" i="6"/>
  <c r="AX113" i="6"/>
  <c r="BA356" i="6"/>
  <c r="AZ356" i="6"/>
  <c r="AY356" i="6"/>
  <c r="BA324" i="6"/>
  <c r="AZ324" i="6"/>
  <c r="AW324" i="6"/>
  <c r="AY324" i="6"/>
  <c r="BA300" i="6"/>
  <c r="BB300" i="6" s="1"/>
  <c r="AX300" i="6"/>
  <c r="AZ300" i="6"/>
  <c r="BA288" i="6"/>
  <c r="AX288" i="6"/>
  <c r="BA89" i="6"/>
  <c r="AW89" i="6"/>
  <c r="AZ89" i="6"/>
  <c r="BH89" i="6" s="1"/>
  <c r="AY89" i="6"/>
  <c r="BA315" i="6"/>
  <c r="AW315" i="6"/>
  <c r="AX315" i="6"/>
  <c r="BA371" i="6"/>
  <c r="AZ371" i="6"/>
  <c r="BA367" i="6"/>
  <c r="AW367" i="6"/>
  <c r="BA279" i="6"/>
  <c r="BB279" i="6" s="1"/>
  <c r="AZ279" i="6"/>
  <c r="BA354" i="6"/>
  <c r="BB354" i="6" s="1"/>
  <c r="AX354" i="6"/>
  <c r="BA105" i="6"/>
  <c r="AX105" i="6"/>
  <c r="AW105" i="6"/>
  <c r="AZ105" i="6"/>
  <c r="AY105" i="6"/>
  <c r="BA348" i="6"/>
  <c r="AZ348" i="6"/>
  <c r="AX348" i="6"/>
  <c r="BA316" i="6"/>
  <c r="AX316" i="6"/>
  <c r="AZ316" i="6"/>
  <c r="BA266" i="6"/>
  <c r="AW266" i="6"/>
  <c r="AX266" i="6"/>
  <c r="AZ266" i="6"/>
  <c r="AY266" i="6"/>
  <c r="BA237" i="6"/>
  <c r="AW237" i="6"/>
  <c r="AX237" i="6"/>
  <c r="AZ237" i="6"/>
  <c r="AY237" i="6"/>
  <c r="BA249" i="6"/>
  <c r="AY249" i="6"/>
  <c r="AX249" i="6"/>
  <c r="AZ249" i="6"/>
  <c r="AW249" i="6"/>
  <c r="BA117" i="6"/>
  <c r="AX117" i="6"/>
  <c r="AW117" i="6"/>
  <c r="AZ117" i="6"/>
  <c r="AY117" i="6"/>
  <c r="BB381" i="6"/>
  <c r="AY176" i="16"/>
  <c r="AY197" i="16" s="1"/>
  <c r="AX173" i="16"/>
  <c r="AZ176" i="16"/>
  <c r="AZ197" i="16" s="1"/>
  <c r="AZ177" i="16"/>
  <c r="AZ198" i="16" s="1"/>
  <c r="AY177" i="16"/>
  <c r="AY198" i="16" s="1"/>
  <c r="AW176" i="16"/>
  <c r="AW197" i="16" s="1"/>
  <c r="AX176" i="16"/>
  <c r="AX197" i="16" s="1"/>
  <c r="BA177" i="16"/>
  <c r="BA176" i="16"/>
  <c r="BA197" i="16" s="1"/>
  <c r="AW177" i="16"/>
  <c r="AW198" i="16" s="1"/>
  <c r="AX177" i="16"/>
  <c r="BB318" i="6"/>
  <c r="BB243" i="6"/>
  <c r="BB323" i="6"/>
  <c r="BB199" i="6"/>
  <c r="BC199" i="6" s="1"/>
  <c r="BD199" i="6" s="1"/>
  <c r="BB292" i="6"/>
  <c r="BC292" i="6" s="1"/>
  <c r="BD292" i="6" s="1"/>
  <c r="BB413" i="6"/>
  <c r="BB138" i="6"/>
  <c r="BB350" i="6"/>
  <c r="BB259" i="6"/>
  <c r="BB209" i="6"/>
  <c r="BB51" i="6"/>
  <c r="BC51" i="6" s="1"/>
  <c r="BD51" i="6" s="1"/>
  <c r="BB172" i="6"/>
  <c r="BB136" i="6"/>
  <c r="BB35" i="6"/>
  <c r="BC35" i="6" s="1"/>
  <c r="BD35" i="6" s="1"/>
  <c r="BB133" i="6"/>
  <c r="BB368" i="6"/>
  <c r="BB400" i="6"/>
  <c r="BB261" i="6"/>
  <c r="BC261" i="6" s="1"/>
  <c r="BD261" i="6" s="1"/>
  <c r="BH261" i="6" s="1"/>
  <c r="BB305" i="6"/>
  <c r="BB337" i="6"/>
  <c r="BB286" i="6"/>
  <c r="BB39" i="16"/>
  <c r="BB14" i="16"/>
  <c r="BB38" i="16"/>
  <c r="BB19" i="16"/>
  <c r="BB6" i="16"/>
  <c r="BC6" i="16" s="1"/>
  <c r="BB67" i="16"/>
  <c r="BC67" i="16" s="1"/>
  <c r="BD67" i="16" s="1"/>
  <c r="BH67" i="16" s="1"/>
  <c r="BB72" i="16"/>
  <c r="BB60" i="16"/>
  <c r="BB50" i="16"/>
  <c r="BC50" i="16" s="1"/>
  <c r="BD50" i="16" s="1"/>
  <c r="BH50" i="16" s="1"/>
  <c r="BB69" i="16"/>
  <c r="BB48" i="16"/>
  <c r="BB5" i="16"/>
  <c r="BC5" i="16" s="1"/>
  <c r="BB82" i="16"/>
  <c r="BB74" i="16"/>
  <c r="BB30" i="16"/>
  <c r="BB81" i="16"/>
  <c r="BB8" i="16"/>
  <c r="BC8" i="16" s="1"/>
  <c r="BB56" i="16"/>
  <c r="BB53" i="16"/>
  <c r="BB22" i="16"/>
  <c r="BB52" i="16"/>
  <c r="BB83" i="16"/>
  <c r="BB40" i="16"/>
  <c r="BC40" i="16" s="1"/>
  <c r="BB17" i="16"/>
  <c r="BC17" i="16" s="1"/>
  <c r="BB46" i="16"/>
  <c r="BB15" i="16"/>
  <c r="BC15" i="16" s="1"/>
  <c r="BB9" i="16"/>
  <c r="BC9" i="16" s="1"/>
  <c r="BB28" i="16"/>
  <c r="BB79" i="16"/>
  <c r="BB71" i="16"/>
  <c r="BB59" i="16"/>
  <c r="BB51" i="16"/>
  <c r="BB35" i="16"/>
  <c r="BB16" i="16"/>
  <c r="BB75" i="16"/>
  <c r="BB68" i="16"/>
  <c r="BB62" i="16"/>
  <c r="BB37" i="16"/>
  <c r="BB80" i="16"/>
  <c r="BC80" i="16" s="1"/>
  <c r="BB43" i="16"/>
  <c r="BB78" i="16"/>
  <c r="BB26" i="16"/>
  <c r="BB77" i="16"/>
  <c r="BB65" i="16"/>
  <c r="BC65" i="16" s="1"/>
  <c r="BB33" i="16"/>
  <c r="BB73" i="16"/>
  <c r="BB29" i="16"/>
  <c r="BB10" i="16"/>
  <c r="BC10" i="16" s="1"/>
  <c r="BB27" i="16"/>
  <c r="BB58" i="16"/>
  <c r="BB70" i="16"/>
  <c r="BB57" i="16"/>
  <c r="BC57" i="16" s="1"/>
  <c r="BD57" i="16" s="1"/>
  <c r="BB49" i="16"/>
  <c r="BC49" i="16" s="1"/>
  <c r="BD49" i="16" s="1"/>
  <c r="BH49" i="16" s="1"/>
  <c r="BB25" i="16"/>
  <c r="BC25" i="16" s="1"/>
  <c r="BB76" i="16"/>
  <c r="BB64" i="16"/>
  <c r="BB32" i="16"/>
  <c r="BB11" i="16"/>
  <c r="BB63" i="16"/>
  <c r="BB47" i="16"/>
  <c r="BB31" i="16"/>
  <c r="BB24" i="16"/>
  <c r="BB54" i="16"/>
  <c r="BB23" i="16"/>
  <c r="BB61" i="16"/>
  <c r="BB45" i="16"/>
  <c r="BB66" i="16"/>
  <c r="BC66" i="16" s="1"/>
  <c r="BB44" i="16"/>
  <c r="BB36" i="16"/>
  <c r="BB21" i="16"/>
  <c r="BB20" i="16"/>
  <c r="BB34" i="16"/>
  <c r="BB7" i="16"/>
  <c r="BC7" i="16" s="1"/>
  <c r="BB18" i="16"/>
  <c r="BB55" i="16"/>
  <c r="BB42" i="16"/>
  <c r="BC42" i="16" s="1"/>
  <c r="BA173" i="16"/>
  <c r="AW4" i="16"/>
  <c r="AW173" i="16" s="1"/>
  <c r="AZ4" i="16"/>
  <c r="AY4" i="16"/>
  <c r="BB41" i="16"/>
  <c r="BC41" i="16" s="1"/>
  <c r="BD41" i="16" l="1"/>
  <c r="BH41" i="16" s="1"/>
  <c r="BE41" i="16" s="1"/>
  <c r="BD42" i="16"/>
  <c r="BH42" i="16" s="1"/>
  <c r="BE42" i="16" s="1"/>
  <c r="BD65" i="16"/>
  <c r="BH65" i="16" s="1"/>
  <c r="BE65" i="16" s="1"/>
  <c r="BH4" i="16"/>
  <c r="BE4" i="16" s="1"/>
  <c r="BG4" i="16" s="1"/>
  <c r="BD66" i="16"/>
  <c r="BH66" i="16" s="1"/>
  <c r="BE66" i="16" s="1"/>
  <c r="BD80" i="16"/>
  <c r="BH80" i="16" s="1"/>
  <c r="BE80" i="16" s="1"/>
  <c r="BD9" i="16"/>
  <c r="BH9" i="16" s="1"/>
  <c r="BE9" i="16" s="1"/>
  <c r="BD40" i="16"/>
  <c r="BH40" i="16" s="1"/>
  <c r="BE40" i="16" s="1"/>
  <c r="BD7" i="16"/>
  <c r="BH7" i="16" s="1"/>
  <c r="BE7" i="16" s="1"/>
  <c r="BD8" i="16"/>
  <c r="BH8" i="16" s="1"/>
  <c r="BE8" i="16" s="1"/>
  <c r="BD6" i="16"/>
  <c r="BH6" i="16" s="1"/>
  <c r="BE6" i="16" s="1"/>
  <c r="BD10" i="16"/>
  <c r="BH10" i="16" s="1"/>
  <c r="BE10" i="16" s="1"/>
  <c r="BD17" i="16"/>
  <c r="BH17" i="16" s="1"/>
  <c r="BE17" i="16" s="1"/>
  <c r="BD5" i="16"/>
  <c r="BH5" i="16" s="1"/>
  <c r="BE5" i="16" s="1"/>
  <c r="BD25" i="16"/>
  <c r="BH25" i="16" s="1"/>
  <c r="BE25" i="16" s="1"/>
  <c r="BD15" i="16"/>
  <c r="BH15" i="16" s="1"/>
  <c r="BE15" i="16" s="1"/>
  <c r="BD143" i="6"/>
  <c r="BH143" i="6" s="1"/>
  <c r="BH352" i="6"/>
  <c r="BD352" i="6"/>
  <c r="BD257" i="6"/>
  <c r="BH257" i="6" s="1"/>
  <c r="BH115" i="6"/>
  <c r="BD115" i="6"/>
  <c r="BD207" i="6"/>
  <c r="BH207" i="6" s="1"/>
  <c r="BH152" i="6"/>
  <c r="BD152" i="6"/>
  <c r="BH213" i="6"/>
  <c r="BD213" i="6"/>
  <c r="BH377" i="6"/>
  <c r="BD377" i="6"/>
  <c r="BD280" i="6"/>
  <c r="BH280" i="6" s="1"/>
  <c r="BH113" i="6"/>
  <c r="BD113" i="6"/>
  <c r="BD247" i="6"/>
  <c r="BH247" i="6" s="1"/>
  <c r="BH338" i="6"/>
  <c r="BD338" i="6"/>
  <c r="BD314" i="6"/>
  <c r="BH314" i="6" s="1"/>
  <c r="BH301" i="6"/>
  <c r="BD301" i="6"/>
  <c r="BD47" i="6"/>
  <c r="BH47" i="6" s="1"/>
  <c r="BH294" i="6"/>
  <c r="BD294" i="6"/>
  <c r="BD12" i="6"/>
  <c r="BH12" i="6" s="1"/>
  <c r="BH382" i="6"/>
  <c r="BD382" i="6"/>
  <c r="BD39" i="6"/>
  <c r="BH39" i="6" s="1"/>
  <c r="BH285" i="6"/>
  <c r="BH31" i="6"/>
  <c r="BD31" i="6"/>
  <c r="BD339" i="6"/>
  <c r="BH339" i="6"/>
  <c r="BH282" i="6"/>
  <c r="BD282" i="6"/>
  <c r="BH49" i="6"/>
  <c r="BD49" i="6"/>
  <c r="BH161" i="6"/>
  <c r="BD161" i="6"/>
  <c r="BD191" i="6"/>
  <c r="BH191" i="6" s="1"/>
  <c r="BH69" i="6"/>
  <c r="BD69" i="6"/>
  <c r="BH34" i="6"/>
  <c r="BD34" i="6"/>
  <c r="BH323" i="6"/>
  <c r="BD323" i="6"/>
  <c r="BD290" i="6"/>
  <c r="BH290" i="6" s="1"/>
  <c r="BH117" i="6"/>
  <c r="BD117" i="6"/>
  <c r="BH249" i="6"/>
  <c r="BD249" i="6"/>
  <c r="BH348" i="6"/>
  <c r="BD348" i="6"/>
  <c r="BD354" i="6"/>
  <c r="BH354" i="6" s="1"/>
  <c r="BD239" i="6"/>
  <c r="BH239" i="6" s="1"/>
  <c r="BD250" i="6"/>
  <c r="BH250" i="6" s="1"/>
  <c r="BE250" i="6" s="1"/>
  <c r="BH121" i="6"/>
  <c r="BD121" i="6"/>
  <c r="BH178" i="6"/>
  <c r="BD178" i="6"/>
  <c r="BH357" i="6"/>
  <c r="BD357" i="6"/>
  <c r="BD235" i="6"/>
  <c r="BH235" i="6" s="1"/>
  <c r="BH320" i="6"/>
  <c r="BD320" i="6"/>
  <c r="BH83" i="6"/>
  <c r="BD83" i="6"/>
  <c r="BH317" i="6"/>
  <c r="BD317" i="6"/>
  <c r="BD380" i="6"/>
  <c r="BH380" i="6" s="1"/>
  <c r="BD70" i="6"/>
  <c r="BH70" i="6"/>
  <c r="BD232" i="6"/>
  <c r="BH232" i="6" s="1"/>
  <c r="BD193" i="6"/>
  <c r="BH193" i="6" s="1"/>
  <c r="BH278" i="6"/>
  <c r="BD278" i="6"/>
  <c r="BD329" i="6"/>
  <c r="BH329" i="6" s="1"/>
  <c r="BH273" i="6"/>
  <c r="BD273" i="6"/>
  <c r="BD335" i="6"/>
  <c r="BH335" i="6" s="1"/>
  <c r="BH91" i="6"/>
  <c r="BD91" i="6"/>
  <c r="BD371" i="6"/>
  <c r="BH371" i="6"/>
  <c r="BH179" i="6"/>
  <c r="BD179" i="6"/>
  <c r="BD8" i="6"/>
  <c r="BH8" i="6" s="1"/>
  <c r="BH277" i="6"/>
  <c r="BD277" i="6"/>
  <c r="BD291" i="6"/>
  <c r="BH291" i="6" s="1"/>
  <c r="BH418" i="6"/>
  <c r="BD418" i="6"/>
  <c r="BD134" i="6"/>
  <c r="BH134" i="6" s="1"/>
  <c r="BE134" i="6" s="1"/>
  <c r="BD30" i="6"/>
  <c r="BH30" i="6" s="1"/>
  <c r="BD279" i="6"/>
  <c r="BH279" i="6" s="1"/>
  <c r="BH287" i="6"/>
  <c r="BD287" i="6"/>
  <c r="BD182" i="6"/>
  <c r="BH182" i="6" s="1"/>
  <c r="BD175" i="6"/>
  <c r="BD130" i="6"/>
  <c r="BH130" i="6" s="1"/>
  <c r="BH424" i="6"/>
  <c r="BD424" i="6"/>
  <c r="BD192" i="6"/>
  <c r="BH192" i="6" s="1"/>
  <c r="BH367" i="6"/>
  <c r="BD367" i="6"/>
  <c r="BD142" i="6"/>
  <c r="BH142" i="6" s="1"/>
  <c r="BH116" i="6"/>
  <c r="BD116" i="6"/>
  <c r="BD214" i="6"/>
  <c r="BH214" i="6" s="1"/>
  <c r="BH240" i="6"/>
  <c r="BD240" i="6"/>
  <c r="BD259" i="6"/>
  <c r="BH259" i="6" s="1"/>
  <c r="BH166" i="6"/>
  <c r="BD166" i="6"/>
  <c r="BD399" i="6"/>
  <c r="BH68" i="6"/>
  <c r="BD68" i="6"/>
  <c r="BD215" i="6"/>
  <c r="BH215" i="6" s="1"/>
  <c r="BD132" i="6"/>
  <c r="BH132" i="6" s="1"/>
  <c r="BD24" i="6"/>
  <c r="BH24" i="6" s="1"/>
  <c r="BH186" i="6"/>
  <c r="BD186" i="6"/>
  <c r="BD349" i="6"/>
  <c r="BH349" i="6" s="1"/>
  <c r="BD163" i="6"/>
  <c r="BH163" i="6" s="1"/>
  <c r="BD56" i="6"/>
  <c r="BH56" i="6" s="1"/>
  <c r="BH114" i="6"/>
  <c r="BD114" i="6"/>
  <c r="BH37" i="6"/>
  <c r="BH330" i="6"/>
  <c r="BD197" i="6"/>
  <c r="BH326" i="6"/>
  <c r="BD326" i="6"/>
  <c r="BH260" i="6"/>
  <c r="BD359" i="6"/>
  <c r="BH359" i="6"/>
  <c r="BD160" i="6"/>
  <c r="BD14" i="6"/>
  <c r="BH14" i="6"/>
  <c r="BD59" i="6"/>
  <c r="BH59" i="6" s="1"/>
  <c r="BD202" i="6"/>
  <c r="BH202" i="6" s="1"/>
  <c r="BD20" i="6"/>
  <c r="BH96" i="6"/>
  <c r="BD293" i="6"/>
  <c r="BH293" i="6" s="1"/>
  <c r="BH84" i="6"/>
  <c r="BD84" i="6"/>
  <c r="BD388" i="6"/>
  <c r="BH388" i="6" s="1"/>
  <c r="BH82" i="6"/>
  <c r="BD82" i="6"/>
  <c r="BD384" i="6"/>
  <c r="BH384" i="6" s="1"/>
  <c r="BH416" i="6"/>
  <c r="BD416" i="6"/>
  <c r="BD16" i="6"/>
  <c r="BH16" i="6" s="1"/>
  <c r="BH76" i="6"/>
  <c r="BD76" i="6"/>
  <c r="BD256" i="6"/>
  <c r="BH256" i="6" s="1"/>
  <c r="BH103" i="6"/>
  <c r="BD103" i="6"/>
  <c r="BD246" i="6"/>
  <c r="BH246" i="6" s="1"/>
  <c r="BH288" i="6"/>
  <c r="BD288" i="6"/>
  <c r="BD119" i="6"/>
  <c r="BH119" i="6" s="1"/>
  <c r="BH410" i="6"/>
  <c r="BD410" i="6"/>
  <c r="BD77" i="6"/>
  <c r="BH77" i="6" s="1"/>
  <c r="BE77" i="6" s="1"/>
  <c r="BH137" i="6"/>
  <c r="BD137" i="6"/>
  <c r="BD85" i="6"/>
  <c r="BH85" i="6" s="1"/>
  <c r="BH184" i="6"/>
  <c r="BD184" i="6"/>
  <c r="BD196" i="6"/>
  <c r="BH196" i="6" s="1"/>
  <c r="BH147" i="6"/>
  <c r="BD147" i="6"/>
  <c r="BD88" i="6"/>
  <c r="BH88" i="6" s="1"/>
  <c r="BH399" i="6"/>
  <c r="BH20" i="6"/>
  <c r="BH241" i="6"/>
  <c r="BD241" i="6"/>
  <c r="BD397" i="6"/>
  <c r="BH397" i="6" s="1"/>
  <c r="BH72" i="6"/>
  <c r="BD72" i="6"/>
  <c r="BD223" i="6"/>
  <c r="BH223" i="6" s="1"/>
  <c r="BH237" i="6"/>
  <c r="BD237" i="6"/>
  <c r="BD87" i="6"/>
  <c r="BH87" i="6" s="1"/>
  <c r="BH265" i="6"/>
  <c r="BD265" i="6"/>
  <c r="BD340" i="6"/>
  <c r="BH340" i="6" s="1"/>
  <c r="BH394" i="6"/>
  <c r="BD394" i="6"/>
  <c r="BD415" i="6"/>
  <c r="BH415" i="6" s="1"/>
  <c r="BH313" i="6"/>
  <c r="BD313" i="6"/>
  <c r="BD177" i="6"/>
  <c r="BH177" i="6" s="1"/>
  <c r="BH361" i="6"/>
  <c r="BD361" i="6"/>
  <c r="BD373" i="6"/>
  <c r="BH373" i="6" s="1"/>
  <c r="BH245" i="6"/>
  <c r="BD245" i="6"/>
  <c r="BD236" i="6"/>
  <c r="BH236" i="6" s="1"/>
  <c r="BH148" i="6"/>
  <c r="BD148" i="6"/>
  <c r="BD264" i="6"/>
  <c r="BH264" i="6" s="1"/>
  <c r="BD351" i="6"/>
  <c r="BH351" i="6" s="1"/>
  <c r="BE351" i="6" s="1"/>
  <c r="BD355" i="6"/>
  <c r="BH355" i="6"/>
  <c r="BH26" i="6"/>
  <c r="BH406" i="6"/>
  <c r="BD406" i="6"/>
  <c r="BD109" i="6"/>
  <c r="BH109" i="6" s="1"/>
  <c r="BH169" i="6"/>
  <c r="BD169" i="6"/>
  <c r="BD409" i="6"/>
  <c r="BH409" i="6" s="1"/>
  <c r="BH383" i="6"/>
  <c r="BD383" i="6"/>
  <c r="BD43" i="6"/>
  <c r="BH43" i="6" s="1"/>
  <c r="BD386" i="6"/>
  <c r="BH386" i="6" s="1"/>
  <c r="BD165" i="6"/>
  <c r="BH165" i="6" s="1"/>
  <c r="BH231" i="6"/>
  <c r="BD231" i="6"/>
  <c r="BD146" i="6"/>
  <c r="BH146" i="6" s="1"/>
  <c r="BH267" i="6"/>
  <c r="BD267" i="6"/>
  <c r="BD297" i="6"/>
  <c r="BH297" i="6" s="1"/>
  <c r="BH11" i="6"/>
  <c r="BH221" i="6"/>
  <c r="BD221" i="6"/>
  <c r="BD205" i="6"/>
  <c r="BH205" i="6" s="1"/>
  <c r="BH150" i="6"/>
  <c r="BD150" i="6"/>
  <c r="BD188" i="6"/>
  <c r="BH188" i="6" s="1"/>
  <c r="BH195" i="6"/>
  <c r="BD195" i="6"/>
  <c r="BH44" i="6"/>
  <c r="BD185" i="6"/>
  <c r="BH185" i="6" s="1"/>
  <c r="BD54" i="6"/>
  <c r="BH54" i="6" s="1"/>
  <c r="BH4" i="6"/>
  <c r="BE4" i="6" s="1"/>
  <c r="BG4" i="6" s="1"/>
  <c r="BH67" i="6"/>
  <c r="BD67" i="6"/>
  <c r="BD403" i="6"/>
  <c r="BH403" i="6" s="1"/>
  <c r="BH123" i="6"/>
  <c r="BD123" i="6"/>
  <c r="BD322" i="6"/>
  <c r="BH322" i="6" s="1"/>
  <c r="BH75" i="6"/>
  <c r="BD75" i="6"/>
  <c r="BD153" i="6"/>
  <c r="BH153" i="6" s="1"/>
  <c r="BD7" i="6"/>
  <c r="BD284" i="6"/>
  <c r="BH284" i="6"/>
  <c r="BH174" i="6"/>
  <c r="BD174" i="6"/>
  <c r="BD210" i="6"/>
  <c r="BH210" i="6" s="1"/>
  <c r="BH168" i="6"/>
  <c r="BD168" i="6"/>
  <c r="BD181" i="6"/>
  <c r="BH181" i="6" s="1"/>
  <c r="BE181" i="6" s="1"/>
  <c r="BH131" i="6"/>
  <c r="BD131" i="6"/>
  <c r="BD422" i="6"/>
  <c r="BH422" i="6" s="1"/>
  <c r="BH197" i="6"/>
  <c r="BH270" i="6"/>
  <c r="BD270" i="6"/>
  <c r="BD395" i="6"/>
  <c r="BH395" i="6" s="1"/>
  <c r="BH230" i="6"/>
  <c r="BD230" i="6"/>
  <c r="BD46" i="6"/>
  <c r="BH46" i="6"/>
  <c r="BH127" i="6"/>
  <c r="BD127" i="6"/>
  <c r="BD21" i="6"/>
  <c r="BH21" i="6" s="1"/>
  <c r="BH370" i="6"/>
  <c r="BD370" i="6"/>
  <c r="BD145" i="6"/>
  <c r="BH145" i="6" s="1"/>
  <c r="BH10" i="6"/>
  <c r="BH187" i="6"/>
  <c r="BD187" i="6"/>
  <c r="BD22" i="6"/>
  <c r="BH22" i="6" s="1"/>
  <c r="BD353" i="6"/>
  <c r="BH353" i="6" s="1"/>
  <c r="BD136" i="6"/>
  <c r="BH136" i="6" s="1"/>
  <c r="BE136" i="6" s="1"/>
  <c r="BH155" i="6"/>
  <c r="BD155" i="6"/>
  <c r="BD321" i="6"/>
  <c r="BH321" i="6" s="1"/>
  <c r="BH244" i="6"/>
  <c r="BD244" i="6"/>
  <c r="BH292" i="6"/>
  <c r="BH139" i="6"/>
  <c r="BI138" i="6"/>
  <c r="BH296" i="6"/>
  <c r="BD296" i="6"/>
  <c r="BD204" i="6"/>
  <c r="BH204" i="6" s="1"/>
  <c r="BH66" i="6"/>
  <c r="BD66" i="6"/>
  <c r="BD211" i="6"/>
  <c r="BH211" i="6" s="1"/>
  <c r="BH407" i="6"/>
  <c r="BD407" i="6"/>
  <c r="BD331" i="6"/>
  <c r="BH331" i="6" s="1"/>
  <c r="BE331" i="6" s="1"/>
  <c r="BH375" i="6"/>
  <c r="BD375" i="6"/>
  <c r="BD369" i="6"/>
  <c r="BH369" i="6" s="1"/>
  <c r="BH327" i="6"/>
  <c r="BD327" i="6"/>
  <c r="BD405" i="6"/>
  <c r="BH405" i="6" s="1"/>
  <c r="BE405" i="6" s="1"/>
  <c r="BH19" i="6"/>
  <c r="BD19" i="6"/>
  <c r="BD194" i="6"/>
  <c r="BH194" i="6" s="1"/>
  <c r="BH171" i="6"/>
  <c r="BD171" i="6"/>
  <c r="BD129" i="6"/>
  <c r="BH129" i="6" s="1"/>
  <c r="BH376" i="6"/>
  <c r="BD376" i="6"/>
  <c r="BD126" i="6"/>
  <c r="BH126" i="6"/>
  <c r="BH160" i="6"/>
  <c r="BH219" i="6"/>
  <c r="BD219" i="6"/>
  <c r="BD38" i="6"/>
  <c r="BH38" i="6"/>
  <c r="BH266" i="6"/>
  <c r="BD266" i="6"/>
  <c r="BD316" i="6"/>
  <c r="BH316" i="6"/>
  <c r="BH105" i="6"/>
  <c r="BD105" i="6"/>
  <c r="BD300" i="6"/>
  <c r="BH300" i="6" s="1"/>
  <c r="BH222" i="6"/>
  <c r="BD222" i="6"/>
  <c r="BD385" i="6"/>
  <c r="BH385" i="6" s="1"/>
  <c r="BH263" i="6"/>
  <c r="BD263" i="6"/>
  <c r="BD311" i="6"/>
  <c r="BH311" i="6" s="1"/>
  <c r="BH258" i="6"/>
  <c r="BD258" i="6"/>
  <c r="BH7" i="6"/>
  <c r="BD419" i="6"/>
  <c r="BH419" i="6" s="1"/>
  <c r="BH218" i="6"/>
  <c r="BD218" i="6"/>
  <c r="BD86" i="6"/>
  <c r="BH86" i="6"/>
  <c r="BH48" i="6"/>
  <c r="BD48" i="6"/>
  <c r="BD112" i="6"/>
  <c r="BH112" i="6" s="1"/>
  <c r="BH310" i="6"/>
  <c r="BD310" i="6"/>
  <c r="BH411" i="6"/>
  <c r="BD392" i="6"/>
  <c r="BH392" i="6" s="1"/>
  <c r="BH336" i="6"/>
  <c r="BD336" i="6"/>
  <c r="BD271" i="6"/>
  <c r="BH271" i="6" s="1"/>
  <c r="BD364" i="6"/>
  <c r="BH364" i="6" s="1"/>
  <c r="BH175" i="6"/>
  <c r="BH225" i="6"/>
  <c r="BD201" i="6"/>
  <c r="BH201" i="6" s="1"/>
  <c r="BH269" i="6"/>
  <c r="BD269" i="6"/>
  <c r="BD254" i="6"/>
  <c r="BH254" i="6" s="1"/>
  <c r="BH312" i="6"/>
  <c r="BD312" i="6"/>
  <c r="BD64" i="6"/>
  <c r="BH64" i="6" s="1"/>
  <c r="BH347" i="6"/>
  <c r="BD347" i="6"/>
  <c r="BD426" i="6"/>
  <c r="BH426" i="6" s="1"/>
  <c r="BH81" i="6"/>
  <c r="BD81" i="6"/>
  <c r="BH51" i="6"/>
  <c r="BD362" i="6"/>
  <c r="BH362" i="6" s="1"/>
  <c r="BH334" i="6"/>
  <c r="BD334" i="6"/>
  <c r="BD189" i="6"/>
  <c r="BH189" i="6" s="1"/>
  <c r="BE189" i="6" s="1"/>
  <c r="BH412" i="6"/>
  <c r="BD412" i="6"/>
  <c r="BD74" i="6"/>
  <c r="BH74" i="6"/>
  <c r="BH379" i="6"/>
  <c r="BD379" i="6"/>
  <c r="BD151" i="6"/>
  <c r="BH151" i="6" s="1"/>
  <c r="BH302" i="6"/>
  <c r="BD302" i="6"/>
  <c r="BD17" i="6"/>
  <c r="BH17" i="6" s="1"/>
  <c r="BH107" i="6"/>
  <c r="BD107" i="6"/>
  <c r="BD80" i="6"/>
  <c r="BH80" i="6" s="1"/>
  <c r="BD252" i="6"/>
  <c r="BH252" i="6" s="1"/>
  <c r="BD58" i="6"/>
  <c r="BH58" i="6"/>
  <c r="BD391" i="6"/>
  <c r="BH391" i="6" s="1"/>
  <c r="BD298" i="6"/>
  <c r="BH298" i="6" s="1"/>
  <c r="BH425" i="6"/>
  <c r="BD425" i="6"/>
  <c r="BD328" i="6"/>
  <c r="BH328" i="6" s="1"/>
  <c r="BH217" i="6"/>
  <c r="BD217" i="6"/>
  <c r="BD71" i="6"/>
  <c r="BH71" i="6" s="1"/>
  <c r="BH140" i="6"/>
  <c r="BD140" i="6"/>
  <c r="BD345" i="6"/>
  <c r="BH345" i="6" s="1"/>
  <c r="BH360" i="6"/>
  <c r="BD360" i="6"/>
  <c r="BD227" i="6"/>
  <c r="BH227" i="6" s="1"/>
  <c r="BH108" i="6"/>
  <c r="BD108" i="6"/>
  <c r="BD162" i="6"/>
  <c r="BH162" i="6" s="1"/>
  <c r="BH27" i="6"/>
  <c r="BD27" i="6"/>
  <c r="BD248" i="6"/>
  <c r="BH248" i="6" s="1"/>
  <c r="BH164" i="6"/>
  <c r="BD164" i="6"/>
  <c r="BD206" i="6"/>
  <c r="BH206" i="6" s="1"/>
  <c r="BH420" i="6"/>
  <c r="BD420" i="6"/>
  <c r="BD402" i="6"/>
  <c r="BH402" i="6" s="1"/>
  <c r="BH128" i="6"/>
  <c r="BD128" i="6"/>
  <c r="BD55" i="6"/>
  <c r="BH55" i="6" s="1"/>
  <c r="BH421" i="6"/>
  <c r="BD421" i="6"/>
  <c r="BD283" i="6"/>
  <c r="BH283" i="6" s="1"/>
  <c r="BD78" i="6"/>
  <c r="BH78" i="6" s="1"/>
  <c r="BD124" i="6"/>
  <c r="BH124" i="6" s="1"/>
  <c r="BH325" i="6"/>
  <c r="BE325" i="6" s="1"/>
  <c r="BD325" i="6"/>
  <c r="BD203" i="6"/>
  <c r="BH203" i="6" s="1"/>
  <c r="BD304" i="6"/>
  <c r="BH304" i="6" s="1"/>
  <c r="BD42" i="6"/>
  <c r="BH42" i="6"/>
  <c r="BH6" i="6"/>
  <c r="BH104" i="6"/>
  <c r="BD104" i="6"/>
  <c r="BD93" i="6"/>
  <c r="BH93" i="6" s="1"/>
  <c r="BI23" i="16"/>
  <c r="BG23" i="16"/>
  <c r="BI19" i="16"/>
  <c r="BG19" i="16"/>
  <c r="BG45" i="16"/>
  <c r="BI45" i="16"/>
  <c r="BI26" i="16"/>
  <c r="BG26" i="16"/>
  <c r="BI31" i="16"/>
  <c r="BG31" i="16"/>
  <c r="BG16" i="16"/>
  <c r="BI16" i="16"/>
  <c r="BI55" i="16"/>
  <c r="BG55" i="16"/>
  <c r="BI34" i="16"/>
  <c r="BG34" i="16"/>
  <c r="BG61" i="16"/>
  <c r="BI61" i="16"/>
  <c r="BI11" i="16"/>
  <c r="BG11" i="16"/>
  <c r="BG76" i="16"/>
  <c r="BI76" i="16"/>
  <c r="BI27" i="16"/>
  <c r="BG27" i="16"/>
  <c r="BI35" i="16"/>
  <c r="BG35" i="16"/>
  <c r="BI14" i="16"/>
  <c r="BG14" i="16"/>
  <c r="BG68" i="16"/>
  <c r="BI68" i="16"/>
  <c r="BG72" i="16"/>
  <c r="BI72" i="16"/>
  <c r="BG81" i="16"/>
  <c r="BI81" i="16"/>
  <c r="BI70" i="16"/>
  <c r="BG70" i="16"/>
  <c r="BI47" i="16"/>
  <c r="BG47" i="16"/>
  <c r="BG21" i="16"/>
  <c r="BI21" i="16"/>
  <c r="BG37" i="16"/>
  <c r="BI37" i="16"/>
  <c r="BG29" i="16"/>
  <c r="BI29" i="16"/>
  <c r="BI39" i="16"/>
  <c r="BG39" i="16"/>
  <c r="BG69" i="16"/>
  <c r="BI69" i="16"/>
  <c r="BI22" i="16"/>
  <c r="BG22" i="16"/>
  <c r="BG24" i="16"/>
  <c r="BI24" i="16"/>
  <c r="BG33" i="16"/>
  <c r="BI33" i="16"/>
  <c r="BE28" i="16"/>
  <c r="BE36" i="16"/>
  <c r="BE38" i="16"/>
  <c r="BE73" i="16"/>
  <c r="BE56" i="16"/>
  <c r="BE78" i="16"/>
  <c r="BE49" i="16"/>
  <c r="BE52" i="16"/>
  <c r="BE53" i="16"/>
  <c r="BE18" i="16"/>
  <c r="BE74" i="16"/>
  <c r="BE44" i="16"/>
  <c r="BE63" i="16"/>
  <c r="BE30" i="16"/>
  <c r="BE77" i="16"/>
  <c r="BE67" i="16"/>
  <c r="BE46" i="16"/>
  <c r="BE64" i="16"/>
  <c r="BE43" i="16"/>
  <c r="BE50" i="16"/>
  <c r="BE51" i="16"/>
  <c r="BE57" i="16"/>
  <c r="BE82" i="16"/>
  <c r="BE60" i="16"/>
  <c r="BE59" i="16"/>
  <c r="BE58" i="16"/>
  <c r="BE54" i="16"/>
  <c r="BE71" i="16"/>
  <c r="BE48" i="16"/>
  <c r="BE79" i="16"/>
  <c r="BE75" i="16"/>
  <c r="BE62" i="16"/>
  <c r="BE20" i="16"/>
  <c r="BE83" i="16"/>
  <c r="BE32" i="16"/>
  <c r="BA198" i="16"/>
  <c r="BA201" i="16"/>
  <c r="BG29" i="6"/>
  <c r="BI29" i="6"/>
  <c r="BG208" i="6"/>
  <c r="BI208" i="6"/>
  <c r="BI413" i="6"/>
  <c r="BG413" i="6"/>
  <c r="BG216" i="6"/>
  <c r="BI216" i="6"/>
  <c r="BG374" i="6"/>
  <c r="BI374" i="6"/>
  <c r="BG224" i="6"/>
  <c r="BI224" i="6"/>
  <c r="BG212" i="6"/>
  <c r="BI212" i="6"/>
  <c r="BE234" i="6"/>
  <c r="BE389" i="6"/>
  <c r="AY173" i="16"/>
  <c r="AY194" i="16" s="1"/>
  <c r="AY199" i="16" s="1"/>
  <c r="BE381" i="6"/>
  <c r="BE13" i="6"/>
  <c r="BE378" i="6"/>
  <c r="BE120" i="6"/>
  <c r="BE154" i="6"/>
  <c r="BE18" i="6"/>
  <c r="BE144" i="6"/>
  <c r="BE366" i="6"/>
  <c r="BE350" i="6"/>
  <c r="BE423" i="6"/>
  <c r="BE400" i="6"/>
  <c r="BE167" i="6"/>
  <c r="BE318" i="6"/>
  <c r="BE220" i="6"/>
  <c r="BE209" i="6"/>
  <c r="BE368" i="6"/>
  <c r="BE173" i="6"/>
  <c r="BE50" i="6"/>
  <c r="BE79" i="6"/>
  <c r="BE133" i="6"/>
  <c r="BE28" i="6"/>
  <c r="BE122" i="6"/>
  <c r="BE286" i="6"/>
  <c r="BE243" i="6"/>
  <c r="BE337" i="6"/>
  <c r="BE281" i="6"/>
  <c r="BE393" i="6"/>
  <c r="BE305" i="6"/>
  <c r="BB408" i="6"/>
  <c r="BC408" i="6" s="1"/>
  <c r="BD408" i="6" s="1"/>
  <c r="BH408" i="6" s="1"/>
  <c r="BE179" i="6"/>
  <c r="BE287" i="6"/>
  <c r="BE289" i="6"/>
  <c r="BE357" i="6"/>
  <c r="BE317" i="6"/>
  <c r="BE371" i="6"/>
  <c r="BE116" i="6"/>
  <c r="BE341" i="6"/>
  <c r="BE336" i="6"/>
  <c r="BE74" i="6"/>
  <c r="BE108" i="6"/>
  <c r="BE27" i="6"/>
  <c r="BE128" i="6"/>
  <c r="BE421" i="6"/>
  <c r="BE42" i="6"/>
  <c r="BE359" i="6"/>
  <c r="BE14" i="6"/>
  <c r="BE352" i="6"/>
  <c r="BE213" i="6"/>
  <c r="BE19" i="6"/>
  <c r="BE31" i="6"/>
  <c r="BE339" i="6"/>
  <c r="BE49" i="6"/>
  <c r="BB301" i="6"/>
  <c r="BB103" i="6"/>
  <c r="BB358" i="6"/>
  <c r="BC358" i="6" s="1"/>
  <c r="BD358" i="6" s="1"/>
  <c r="BH358" i="6" s="1"/>
  <c r="BB49" i="6"/>
  <c r="BB313" i="6"/>
  <c r="BB101" i="6"/>
  <c r="BC101" i="6" s="1"/>
  <c r="BD101" i="6" s="1"/>
  <c r="BH101" i="6" s="1"/>
  <c r="BB141" i="6"/>
  <c r="BB157" i="6"/>
  <c r="BC157" i="6" s="1"/>
  <c r="BD157" i="6" s="1"/>
  <c r="BH157" i="6" s="1"/>
  <c r="BB67" i="6"/>
  <c r="BB60" i="6"/>
  <c r="BC60" i="6" s="1"/>
  <c r="BD60" i="6" s="1"/>
  <c r="BH60" i="6" s="1"/>
  <c r="AZ173" i="16"/>
  <c r="AZ194" i="16" s="1"/>
  <c r="AZ199" i="16" s="1"/>
  <c r="BB83" i="6"/>
  <c r="BE83" i="6" s="1"/>
  <c r="BB99" i="6"/>
  <c r="BC99" i="6" s="1"/>
  <c r="BD99" i="6" s="1"/>
  <c r="BH99" i="6" s="1"/>
  <c r="BB244" i="6"/>
  <c r="BB63" i="6"/>
  <c r="BC63" i="6" s="1"/>
  <c r="BD63" i="6" s="1"/>
  <c r="BH63" i="6" s="1"/>
  <c r="BB219" i="6"/>
  <c r="BB113" i="6"/>
  <c r="BB365" i="6"/>
  <c r="BC365" i="6" s="1"/>
  <c r="BD365" i="6" s="1"/>
  <c r="BH365" i="6" s="1"/>
  <c r="BB341" i="6"/>
  <c r="BC427" i="6"/>
  <c r="BD427" i="6" s="1"/>
  <c r="BH427" i="6" s="1"/>
  <c r="BB227" i="6"/>
  <c r="BB90" i="6"/>
  <c r="BB251" i="6"/>
  <c r="BC251" i="6" s="1"/>
  <c r="BD251" i="6" s="1"/>
  <c r="BH251" i="6" s="1"/>
  <c r="BB357" i="6"/>
  <c r="BB61" i="6"/>
  <c r="BC61" i="6" s="1"/>
  <c r="BD61" i="6" s="1"/>
  <c r="BH61" i="6" s="1"/>
  <c r="BB319" i="6"/>
  <c r="BB159" i="6"/>
  <c r="BC159" i="6" s="1"/>
  <c r="BD159" i="6" s="1"/>
  <c r="BH159" i="6" s="1"/>
  <c r="BB69" i="6"/>
  <c r="BB28" i="6"/>
  <c r="BB303" i="6"/>
  <c r="BB389" i="6"/>
  <c r="BB397" i="6"/>
  <c r="BB231" i="6"/>
  <c r="BE231" i="6" s="1"/>
  <c r="BB232" i="6"/>
  <c r="BB127" i="6"/>
  <c r="BB228" i="6"/>
  <c r="BB371" i="6"/>
  <c r="BB241" i="6"/>
  <c r="BB307" i="6"/>
  <c r="BC307" i="6" s="1"/>
  <c r="BD307" i="6" s="1"/>
  <c r="BH307" i="6" s="1"/>
  <c r="BB85" i="6"/>
  <c r="BB62" i="6"/>
  <c r="BC62" i="6" s="1"/>
  <c r="BD62" i="6" s="1"/>
  <c r="BH62" i="6" s="1"/>
  <c r="BB414" i="6"/>
  <c r="BB59" i="6"/>
  <c r="BB395" i="6"/>
  <c r="BB167" i="6"/>
  <c r="BB13" i="6"/>
  <c r="BB316" i="6"/>
  <c r="BB116" i="6"/>
  <c r="BB143" i="6"/>
  <c r="BB394" i="6"/>
  <c r="BB415" i="6"/>
  <c r="BB270" i="6"/>
  <c r="BB309" i="6"/>
  <c r="BC309" i="6" s="1"/>
  <c r="BD309" i="6" s="1"/>
  <c r="BH309" i="6" s="1"/>
  <c r="BB190" i="6"/>
  <c r="BC190" i="6" s="1"/>
  <c r="BB271" i="6"/>
  <c r="BB344" i="6"/>
  <c r="BC344" i="6" s="1"/>
  <c r="BD344" i="6" s="1"/>
  <c r="BH344" i="6" s="1"/>
  <c r="BB112" i="6"/>
  <c r="BB342" i="6"/>
  <c r="BB269" i="6"/>
  <c r="BB16" i="6"/>
  <c r="BB403" i="6"/>
  <c r="BB384" i="6"/>
  <c r="BB257" i="6"/>
  <c r="BB149" i="6"/>
  <c r="BB58" i="6"/>
  <c r="BB156" i="6"/>
  <c r="BB363" i="6"/>
  <c r="BC363" i="6" s="1"/>
  <c r="BD363" i="6" s="1"/>
  <c r="BH363" i="6" s="1"/>
  <c r="BB73" i="6"/>
  <c r="BB406" i="6"/>
  <c r="BB281" i="6"/>
  <c r="BB356" i="6"/>
  <c r="BB333" i="6"/>
  <c r="BC333" i="6" s="1"/>
  <c r="BD333" i="6" s="1"/>
  <c r="BH333" i="6" s="1"/>
  <c r="BB201" i="6"/>
  <c r="BB254" i="6"/>
  <c r="BB55" i="6"/>
  <c r="BB95" i="6"/>
  <c r="BC95" i="6" s="1"/>
  <c r="BD95" i="6" s="1"/>
  <c r="BH95" i="6" s="1"/>
  <c r="BB280" i="6"/>
  <c r="BB32" i="6"/>
  <c r="BB115" i="6"/>
  <c r="BB31" i="6"/>
  <c r="BB332" i="6"/>
  <c r="BB100" i="6"/>
  <c r="BC100" i="6" s="1"/>
  <c r="BD100" i="6" s="1"/>
  <c r="BH100" i="6" s="1"/>
  <c r="BB77" i="6"/>
  <c r="BB148" i="6"/>
  <c r="BB78" i="6"/>
  <c r="BB52" i="6"/>
  <c r="BC52" i="6" s="1"/>
  <c r="BD52" i="6" s="1"/>
  <c r="BH52" i="6" s="1"/>
  <c r="BB162" i="6"/>
  <c r="BB17" i="6"/>
  <c r="BB398" i="6"/>
  <c r="BB238" i="6"/>
  <c r="BB169" i="6"/>
  <c r="BB295" i="6"/>
  <c r="BB379" i="6"/>
  <c r="BB158" i="6"/>
  <c r="BC158" i="6" s="1"/>
  <c r="BD158" i="6" s="1"/>
  <c r="BH158" i="6" s="1"/>
  <c r="BB207" i="6"/>
  <c r="BB132" i="6"/>
  <c r="BB206" i="6"/>
  <c r="BB253" i="6"/>
  <c r="BB249" i="6"/>
  <c r="BB393" i="6"/>
  <c r="BB43" i="6"/>
  <c r="BB383" i="6"/>
  <c r="BB229" i="6"/>
  <c r="BB150" i="6"/>
  <c r="BB242" i="6"/>
  <c r="BC242" i="6" s="1"/>
  <c r="BD242" i="6" s="1"/>
  <c r="BH242" i="6" s="1"/>
  <c r="BB351" i="6"/>
  <c r="BB299" i="6"/>
  <c r="BB125" i="6"/>
  <c r="BC125" i="6" s="1"/>
  <c r="BD125" i="6" s="1"/>
  <c r="BH125" i="6" s="1"/>
  <c r="BB248" i="6"/>
  <c r="BB348" i="6"/>
  <c r="BB120" i="6"/>
  <c r="BB168" i="6"/>
  <c r="BB420" i="6"/>
  <c r="BB5" i="6"/>
  <c r="BC5" i="6" s="1"/>
  <c r="BD5" i="6" s="1"/>
  <c r="BH5" i="6" s="1"/>
  <c r="BB296" i="6"/>
  <c r="BB252" i="6"/>
  <c r="BB75" i="6"/>
  <c r="BB396" i="6"/>
  <c r="BC396" i="6" s="1"/>
  <c r="BD396" i="6" s="1"/>
  <c r="BH396" i="6" s="1"/>
  <c r="AY439" i="6"/>
  <c r="AY466" i="6" s="1"/>
  <c r="BB111" i="6"/>
  <c r="BB343" i="6"/>
  <c r="BC343" i="6" s="1"/>
  <c r="BD343" i="6" s="1"/>
  <c r="BH343" i="6" s="1"/>
  <c r="BB276" i="6"/>
  <c r="BC276" i="6" s="1"/>
  <c r="BD276" i="6" s="1"/>
  <c r="BH276" i="6" s="1"/>
  <c r="BB114" i="6"/>
  <c r="BB211" i="6"/>
  <c r="BB287" i="6"/>
  <c r="BB53" i="6"/>
  <c r="BB277" i="6"/>
  <c r="BB372" i="6"/>
  <c r="BC372" i="6" s="1"/>
  <c r="BD372" i="6" s="1"/>
  <c r="BH372" i="6" s="1"/>
  <c r="BB19" i="6"/>
  <c r="BB170" i="6"/>
  <c r="BB347" i="6"/>
  <c r="BB152" i="6"/>
  <c r="BB205" i="6"/>
  <c r="BB419" i="6"/>
  <c r="BB240" i="6"/>
  <c r="BB321" i="6"/>
  <c r="AW439" i="6"/>
  <c r="AW466" i="6" s="1"/>
  <c r="BB163" i="6"/>
  <c r="BB56" i="6"/>
  <c r="BB41" i="6"/>
  <c r="BB298" i="6"/>
  <c r="BB255" i="6"/>
  <c r="BB15" i="6"/>
  <c r="BB273" i="6"/>
  <c r="BB331" i="6"/>
  <c r="BA439" i="6"/>
  <c r="BA466" i="6" s="1"/>
  <c r="BA476" i="6" s="1"/>
  <c r="BB247" i="6"/>
  <c r="BB109" i="6"/>
  <c r="AW437" i="6"/>
  <c r="AW464" i="6" s="1"/>
  <c r="BB154" i="6"/>
  <c r="BB425" i="6"/>
  <c r="BB392" i="6"/>
  <c r="BB84" i="6"/>
  <c r="BB213" i="6"/>
  <c r="BB45" i="6"/>
  <c r="BC45" i="6" s="1"/>
  <c r="BD45" i="6" s="1"/>
  <c r="BH45" i="6" s="1"/>
  <c r="BB12" i="6"/>
  <c r="BB274" i="6"/>
  <c r="BC274" i="6" s="1"/>
  <c r="BD274" i="6" s="1"/>
  <c r="BH274" i="6" s="1"/>
  <c r="BB192" i="6"/>
  <c r="BB23" i="6"/>
  <c r="BB142" i="6"/>
  <c r="BB221" i="6"/>
  <c r="BB25" i="6"/>
  <c r="BC25" i="6" s="1"/>
  <c r="BD25" i="6" s="1"/>
  <c r="BH25" i="6" s="1"/>
  <c r="BB178" i="6"/>
  <c r="BB147" i="6"/>
  <c r="BB346" i="6"/>
  <c r="BB369" i="6"/>
  <c r="BB70" i="6"/>
  <c r="BB268" i="6"/>
  <c r="AZ439" i="6"/>
  <c r="AZ466" i="6" s="1"/>
  <c r="AY438" i="6"/>
  <c r="AY465" i="6" s="1"/>
  <c r="BE258" i="6"/>
  <c r="AX437" i="6"/>
  <c r="AX464" i="6" s="1"/>
  <c r="AY437" i="6"/>
  <c r="AY464" i="6" s="1"/>
  <c r="AX436" i="6"/>
  <c r="AX463" i="6" s="1"/>
  <c r="BB315" i="6"/>
  <c r="BC315" i="6" s="1"/>
  <c r="BD315" i="6" s="1"/>
  <c r="BH315" i="6" s="1"/>
  <c r="BB89" i="6"/>
  <c r="BB324" i="6"/>
  <c r="BB340" i="6"/>
  <c r="BB177" i="6"/>
  <c r="BB327" i="6"/>
  <c r="AY432" i="6"/>
  <c r="AY459" i="6" s="1"/>
  <c r="BB110" i="6"/>
  <c r="AY435" i="6"/>
  <c r="AY462" i="6" s="1"/>
  <c r="BB198" i="6"/>
  <c r="BC198" i="6" s="1"/>
  <c r="BD198" i="6" s="1"/>
  <c r="BH198" i="6" s="1"/>
  <c r="BB222" i="6"/>
  <c r="BB275" i="6"/>
  <c r="BC275" i="6" s="1"/>
  <c r="BD275" i="6" s="1"/>
  <c r="BH275" i="6" s="1"/>
  <c r="BA437" i="6"/>
  <c r="BA464" i="6" s="1"/>
  <c r="AX439" i="6"/>
  <c r="AX466" i="6" s="1"/>
  <c r="BB179" i="6"/>
  <c r="AX432" i="6"/>
  <c r="AX459" i="6" s="1"/>
  <c r="BB194" i="6"/>
  <c r="BB262" i="6"/>
  <c r="BC262" i="6" s="1"/>
  <c r="BB98" i="6"/>
  <c r="BC98" i="6" s="1"/>
  <c r="BD98" i="6" s="1"/>
  <c r="BH98" i="6" s="1"/>
  <c r="AZ437" i="6"/>
  <c r="AZ464" i="6" s="1"/>
  <c r="BB48" i="6"/>
  <c r="BB218" i="6"/>
  <c r="BB390" i="6"/>
  <c r="BC390" i="6" s="1"/>
  <c r="BD390" i="6" s="1"/>
  <c r="BH390" i="6" s="1"/>
  <c r="BB409" i="6"/>
  <c r="BB182" i="6"/>
  <c r="BB47" i="6"/>
  <c r="BB266" i="6"/>
  <c r="BB97" i="6"/>
  <c r="BC97" i="6" s="1"/>
  <c r="BD97" i="6" s="1"/>
  <c r="BH97" i="6" s="1"/>
  <c r="BA435" i="6"/>
  <c r="BA462" i="6" s="1"/>
  <c r="BB214" i="6"/>
  <c r="BB200" i="6"/>
  <c r="BC200" i="6" s="1"/>
  <c r="BD200" i="6" s="1"/>
  <c r="BH200" i="6" s="1"/>
  <c r="BB322" i="6"/>
  <c r="BA436" i="6"/>
  <c r="BA463" i="6" s="1"/>
  <c r="BB166" i="6"/>
  <c r="BB407" i="6"/>
  <c r="AY436" i="6"/>
  <c r="AY463" i="6" s="1"/>
  <c r="BB86" i="6"/>
  <c r="AW438" i="6"/>
  <c r="AW465" i="6" s="1"/>
  <c r="BB335" i="6"/>
  <c r="BB40" i="6"/>
  <c r="BB57" i="6"/>
  <c r="BC57" i="6" s="1"/>
  <c r="BD57" i="6" s="1"/>
  <c r="BH57" i="6" s="1"/>
  <c r="BB188" i="6"/>
  <c r="AZ436" i="6"/>
  <c r="AZ463" i="6" s="1"/>
  <c r="BB36" i="6"/>
  <c r="BC36" i="6" s="1"/>
  <c r="BD36" i="6" s="1"/>
  <c r="BH36" i="6" s="1"/>
  <c r="AW436" i="6"/>
  <c r="AW463" i="6" s="1"/>
  <c r="AZ433" i="6"/>
  <c r="AZ460" i="6" s="1"/>
  <c r="BB375" i="6"/>
  <c r="BB361" i="6"/>
  <c r="BA438" i="6"/>
  <c r="BA465" i="6" s="1"/>
  <c r="BB134" i="6"/>
  <c r="BB81" i="6"/>
  <c r="AY433" i="6"/>
  <c r="AY460" i="6" s="1"/>
  <c r="AZ432" i="6"/>
  <c r="AZ459" i="6" s="1"/>
  <c r="AW435" i="6"/>
  <c r="AW462" i="6" s="1"/>
  <c r="BA434" i="6"/>
  <c r="BA461" i="6" s="1"/>
  <c r="BB385" i="6"/>
  <c r="BB129" i="6"/>
  <c r="AZ438" i="6"/>
  <c r="AZ465" i="6" s="1"/>
  <c r="BB233" i="6"/>
  <c r="BC233" i="6" s="1"/>
  <c r="BD233" i="6" s="1"/>
  <c r="BH233" i="6" s="1"/>
  <c r="AZ434" i="6"/>
  <c r="AZ461" i="6" s="1"/>
  <c r="BB119" i="6"/>
  <c r="BB9" i="6"/>
  <c r="BC9" i="6" s="1"/>
  <c r="BD9" i="6" s="1"/>
  <c r="BH9" i="6" s="1"/>
  <c r="BB184" i="6"/>
  <c r="BB297" i="6"/>
  <c r="AY434" i="6"/>
  <c r="AY461" i="6" s="1"/>
  <c r="BB105" i="6"/>
  <c r="BB306" i="6"/>
  <c r="BC306" i="6" s="1"/>
  <c r="BD306" i="6" s="1"/>
  <c r="BH306" i="6" s="1"/>
  <c r="BB352" i="6"/>
  <c r="BB417" i="6"/>
  <c r="BB310" i="6"/>
  <c r="BB264" i="6"/>
  <c r="BB404" i="6"/>
  <c r="BB193" i="6"/>
  <c r="BB294" i="6"/>
  <c r="BB308" i="6"/>
  <c r="BC308" i="6" s="1"/>
  <c r="BD308" i="6" s="1"/>
  <c r="BH308" i="6" s="1"/>
  <c r="BB64" i="6"/>
  <c r="AZ435" i="6"/>
  <c r="AZ462" i="6" s="1"/>
  <c r="BB258" i="6"/>
  <c r="BB401" i="6"/>
  <c r="BC401" i="6" s="1"/>
  <c r="BD401" i="6" s="1"/>
  <c r="BH401" i="6" s="1"/>
  <c r="AX438" i="6"/>
  <c r="AX465" i="6" s="1"/>
  <c r="BB237" i="6"/>
  <c r="BB288" i="6"/>
  <c r="BB121" i="6"/>
  <c r="BB87" i="6"/>
  <c r="BB204" i="6"/>
  <c r="BB391" i="6"/>
  <c r="BB320" i="6"/>
  <c r="BB118" i="6"/>
  <c r="BB418" i="6"/>
  <c r="BB144" i="6"/>
  <c r="BB373" i="6"/>
  <c r="BB102" i="6"/>
  <c r="BC102" i="6" s="1"/>
  <c r="BD102" i="6" s="1"/>
  <c r="BH102" i="6" s="1"/>
  <c r="BB130" i="6"/>
  <c r="BB312" i="6"/>
  <c r="AW432" i="6"/>
  <c r="AW459" i="6" s="1"/>
  <c r="AW433" i="6"/>
  <c r="AW460" i="6" s="1"/>
  <c r="BE316" i="6"/>
  <c r="BB239" i="6"/>
  <c r="BA433" i="6"/>
  <c r="BA460" i="6" s="1"/>
  <c r="BA432" i="6"/>
  <c r="BA459" i="6" s="1"/>
  <c r="BB117" i="6"/>
  <c r="BB180" i="6"/>
  <c r="BC180" i="6" s="1"/>
  <c r="BD180" i="6" s="1"/>
  <c r="BH180" i="6" s="1"/>
  <c r="AW434" i="6"/>
  <c r="AW461" i="6" s="1"/>
  <c r="AX434" i="6"/>
  <c r="AX461" i="6" s="1"/>
  <c r="AX433" i="6"/>
  <c r="AX460" i="6" s="1"/>
  <c r="AX435" i="6"/>
  <c r="AX462" i="6" s="1"/>
  <c r="BB367" i="6"/>
  <c r="BB265" i="6"/>
  <c r="BB250" i="6"/>
  <c r="AX178" i="16"/>
  <c r="AX198" i="16"/>
  <c r="AX194" i="16"/>
  <c r="BB4" i="16"/>
  <c r="BC4" i="16" s="1"/>
  <c r="BD4" i="16" s="1"/>
  <c r="AW178" i="16"/>
  <c r="AW194" i="16"/>
  <c r="AW199" i="16" s="1"/>
  <c r="BI10" i="16" l="1"/>
  <c r="BG10" i="16"/>
  <c r="BG25" i="16"/>
  <c r="BI25" i="16"/>
  <c r="BG65" i="16"/>
  <c r="BI65" i="16"/>
  <c r="BG5" i="16"/>
  <c r="BI5" i="16"/>
  <c r="BG8" i="16"/>
  <c r="BI8" i="16"/>
  <c r="BI80" i="16"/>
  <c r="BG80" i="16"/>
  <c r="BI42" i="16"/>
  <c r="BG42" i="16"/>
  <c r="BI15" i="16"/>
  <c r="BG15" i="16"/>
  <c r="BG40" i="16"/>
  <c r="BI40" i="16"/>
  <c r="BI6" i="16"/>
  <c r="BG6" i="16"/>
  <c r="BG9" i="16"/>
  <c r="BI9" i="16"/>
  <c r="BG17" i="16"/>
  <c r="BI17" i="16"/>
  <c r="BI7" i="16"/>
  <c r="BG7" i="16"/>
  <c r="BI66" i="16"/>
  <c r="BG66" i="16"/>
  <c r="BG41" i="16"/>
  <c r="BI41" i="16"/>
  <c r="BI4" i="16"/>
  <c r="BD190" i="6"/>
  <c r="BH190" i="6" s="1"/>
  <c r="BE190" i="6" s="1"/>
  <c r="BD262" i="6"/>
  <c r="BH262" i="6" s="1"/>
  <c r="BE262" i="6" s="1"/>
  <c r="BI4" i="6"/>
  <c r="BI71" i="16"/>
  <c r="BG71" i="16"/>
  <c r="BG52" i="16"/>
  <c r="BI52" i="16"/>
  <c r="BG32" i="16"/>
  <c r="BI32" i="16"/>
  <c r="BI75" i="16"/>
  <c r="BG75" i="16"/>
  <c r="BI54" i="16"/>
  <c r="BG54" i="16"/>
  <c r="BI82" i="16"/>
  <c r="BG82" i="16"/>
  <c r="BI43" i="16"/>
  <c r="BG43" i="16"/>
  <c r="BG77" i="16"/>
  <c r="BI77" i="16"/>
  <c r="BI74" i="16"/>
  <c r="BG74" i="16"/>
  <c r="BG49" i="16"/>
  <c r="BI49" i="16"/>
  <c r="BI38" i="16"/>
  <c r="BG38" i="16"/>
  <c r="BG60" i="16"/>
  <c r="BI60" i="16"/>
  <c r="BI67" i="16"/>
  <c r="BG67" i="16"/>
  <c r="BG73" i="16"/>
  <c r="BI73" i="16"/>
  <c r="BI83" i="16"/>
  <c r="BG83" i="16"/>
  <c r="BI79" i="16"/>
  <c r="BG79" i="16"/>
  <c r="BI58" i="16"/>
  <c r="BG58" i="16"/>
  <c r="BG57" i="16"/>
  <c r="BI57" i="16"/>
  <c r="BG64" i="16"/>
  <c r="BI64" i="16"/>
  <c r="BI30" i="16"/>
  <c r="BG30" i="16"/>
  <c r="BI18" i="16"/>
  <c r="BG18" i="16"/>
  <c r="BI78" i="16"/>
  <c r="BG78" i="16"/>
  <c r="BG36" i="16"/>
  <c r="BI36" i="16"/>
  <c r="BI62" i="16"/>
  <c r="BG62" i="16"/>
  <c r="BI50" i="16"/>
  <c r="BG50" i="16"/>
  <c r="BG44" i="16"/>
  <c r="BI44" i="16"/>
  <c r="BG20" i="16"/>
  <c r="BI20" i="16"/>
  <c r="BG48" i="16"/>
  <c r="BI48" i="16"/>
  <c r="BI59" i="16"/>
  <c r="BG59" i="16"/>
  <c r="BI51" i="16"/>
  <c r="BG51" i="16"/>
  <c r="BI46" i="16"/>
  <c r="BG46" i="16"/>
  <c r="BI63" i="16"/>
  <c r="BG63" i="16"/>
  <c r="BG53" i="16"/>
  <c r="BI53" i="16"/>
  <c r="BG56" i="16"/>
  <c r="BI56" i="16"/>
  <c r="BG28" i="16"/>
  <c r="BI28" i="16"/>
  <c r="BG351" i="6"/>
  <c r="BI351" i="6"/>
  <c r="BI405" i="6"/>
  <c r="BG405" i="6"/>
  <c r="BG421" i="6"/>
  <c r="BI421" i="6"/>
  <c r="BG181" i="6"/>
  <c r="BI181" i="6"/>
  <c r="BG287" i="6"/>
  <c r="BI287" i="6"/>
  <c r="BI243" i="6"/>
  <c r="BG243" i="6"/>
  <c r="BI167" i="6"/>
  <c r="BG167" i="6"/>
  <c r="BG120" i="6"/>
  <c r="BI120" i="6"/>
  <c r="BG331" i="6"/>
  <c r="BI331" i="6"/>
  <c r="BG128" i="6"/>
  <c r="BI128" i="6"/>
  <c r="BI341" i="6"/>
  <c r="BG341" i="6"/>
  <c r="BI134" i="6"/>
  <c r="BG134" i="6"/>
  <c r="BG286" i="6"/>
  <c r="BI286" i="6"/>
  <c r="BG209" i="6"/>
  <c r="BI209" i="6"/>
  <c r="BG144" i="6"/>
  <c r="BI144" i="6"/>
  <c r="BI389" i="6"/>
  <c r="BG389" i="6"/>
  <c r="BI231" i="6"/>
  <c r="BG231" i="6"/>
  <c r="BI19" i="6"/>
  <c r="BG19" i="6"/>
  <c r="BG77" i="6"/>
  <c r="BI77" i="6"/>
  <c r="BI42" i="6"/>
  <c r="BG42" i="6"/>
  <c r="BI27" i="6"/>
  <c r="BG27" i="6"/>
  <c r="BI336" i="6"/>
  <c r="BG336" i="6"/>
  <c r="BG116" i="6"/>
  <c r="BI116" i="6"/>
  <c r="BI250" i="6"/>
  <c r="BG250" i="6"/>
  <c r="BI179" i="6"/>
  <c r="BG179" i="6"/>
  <c r="BI281" i="6"/>
  <c r="BG281" i="6"/>
  <c r="BI122" i="6"/>
  <c r="BG122" i="6"/>
  <c r="BI50" i="6"/>
  <c r="BG50" i="6"/>
  <c r="BG220" i="6"/>
  <c r="BI220" i="6"/>
  <c r="BI423" i="6"/>
  <c r="BG423" i="6"/>
  <c r="BI18" i="6"/>
  <c r="BG18" i="6"/>
  <c r="BG13" i="6"/>
  <c r="BI13" i="6"/>
  <c r="BI258" i="6"/>
  <c r="BG258" i="6"/>
  <c r="BG339" i="6"/>
  <c r="BI339" i="6"/>
  <c r="BI14" i="6"/>
  <c r="BG14" i="6"/>
  <c r="BI74" i="6"/>
  <c r="BG74" i="6"/>
  <c r="BI317" i="6"/>
  <c r="BG317" i="6"/>
  <c r="BI305" i="6"/>
  <c r="BG305" i="6"/>
  <c r="BG133" i="6"/>
  <c r="BI133" i="6"/>
  <c r="BI368" i="6"/>
  <c r="BG368" i="6"/>
  <c r="BG366" i="6"/>
  <c r="BI366" i="6"/>
  <c r="BI31" i="6"/>
  <c r="BG31" i="6"/>
  <c r="BG359" i="6"/>
  <c r="BI359" i="6"/>
  <c r="BG189" i="6"/>
  <c r="BI189" i="6"/>
  <c r="BI357" i="6"/>
  <c r="BG357" i="6"/>
  <c r="BI393" i="6"/>
  <c r="BG393" i="6"/>
  <c r="BI79" i="6"/>
  <c r="BG79" i="6"/>
  <c r="BI400" i="6"/>
  <c r="BG400" i="6"/>
  <c r="BG378" i="6"/>
  <c r="BI378" i="6"/>
  <c r="BI234" i="6"/>
  <c r="BG234" i="6"/>
  <c r="BI316" i="6"/>
  <c r="BG316" i="6"/>
  <c r="BI83" i="6"/>
  <c r="BG83" i="6"/>
  <c r="BG49" i="6"/>
  <c r="BI49" i="6"/>
  <c r="BG213" i="6"/>
  <c r="BI213" i="6"/>
  <c r="BI352" i="6"/>
  <c r="BG352" i="6"/>
  <c r="BI325" i="6"/>
  <c r="BG325" i="6"/>
  <c r="BG108" i="6"/>
  <c r="BI108" i="6"/>
  <c r="BG136" i="6"/>
  <c r="BI136" i="6"/>
  <c r="BG371" i="6"/>
  <c r="BI371" i="6"/>
  <c r="BI289" i="6"/>
  <c r="BG289" i="6"/>
  <c r="BI337" i="6"/>
  <c r="BG337" i="6"/>
  <c r="BG28" i="6"/>
  <c r="BI28" i="6"/>
  <c r="BG173" i="6"/>
  <c r="BI173" i="6"/>
  <c r="BG318" i="6"/>
  <c r="BI318" i="6"/>
  <c r="BG350" i="6"/>
  <c r="BI350" i="6"/>
  <c r="BI154" i="6"/>
  <c r="BG154" i="6"/>
  <c r="BI381" i="6"/>
  <c r="BG381" i="6"/>
  <c r="BE194" i="6"/>
  <c r="BE257" i="6"/>
  <c r="BE78" i="6"/>
  <c r="BE217" i="6"/>
  <c r="BE43" i="6"/>
  <c r="BE272" i="6"/>
  <c r="BE156" i="6"/>
  <c r="BE35" i="6"/>
  <c r="BE414" i="6"/>
  <c r="BE65" i="6"/>
  <c r="BE290" i="6"/>
  <c r="BE236" i="6"/>
  <c r="BE172" i="6"/>
  <c r="BE319" i="6"/>
  <c r="BE367" i="6"/>
  <c r="BE291" i="6"/>
  <c r="BE141" i="6"/>
  <c r="BE135" i="6"/>
  <c r="BE387" i="6"/>
  <c r="BE155" i="6"/>
  <c r="BE40" i="6"/>
  <c r="BE342" i="6"/>
  <c r="BE32" i="6"/>
  <c r="BE33" i="6"/>
  <c r="BE417" i="6"/>
  <c r="BE201" i="6"/>
  <c r="BE73" i="6"/>
  <c r="BE192" i="6"/>
  <c r="BE118" i="6"/>
  <c r="BE226" i="6"/>
  <c r="BE199" i="6"/>
  <c r="BE41" i="6"/>
  <c r="BE324" i="6"/>
  <c r="BE238" i="6"/>
  <c r="BE34" i="6"/>
  <c r="BE338" i="6"/>
  <c r="BE185" i="6"/>
  <c r="BE246" i="6"/>
  <c r="BE255" i="6"/>
  <c r="BE346" i="6"/>
  <c r="BE398" i="6"/>
  <c r="BE149" i="6"/>
  <c r="BE261" i="6"/>
  <c r="BE268" i="6"/>
  <c r="BE111" i="6"/>
  <c r="BE295" i="6"/>
  <c r="BE15" i="6"/>
  <c r="BE332" i="6"/>
  <c r="BE183" i="6"/>
  <c r="BE327" i="6"/>
  <c r="BE164" i="6"/>
  <c r="BE422" i="6"/>
  <c r="BE404" i="6"/>
  <c r="BE69" i="6"/>
  <c r="BE39" i="6"/>
  <c r="BE211" i="6"/>
  <c r="BE178" i="6"/>
  <c r="BE420" i="6"/>
  <c r="BE140" i="6"/>
  <c r="BE362" i="6"/>
  <c r="BE46" i="6"/>
  <c r="BE267" i="6"/>
  <c r="BE326" i="6"/>
  <c r="BE170" i="6"/>
  <c r="BE106" i="6"/>
  <c r="BE279" i="6"/>
  <c r="BE23" i="6"/>
  <c r="BE176" i="6"/>
  <c r="BE94" i="6"/>
  <c r="BE299" i="6"/>
  <c r="BE253" i="6"/>
  <c r="BE303" i="6"/>
  <c r="BE110" i="6"/>
  <c r="BE92" i="6"/>
  <c r="BE53" i="6"/>
  <c r="BE356" i="6"/>
  <c r="BG185" i="16"/>
  <c r="AY178" i="16"/>
  <c r="BE204" i="6"/>
  <c r="BE348" i="6"/>
  <c r="BE180" i="6"/>
  <c r="BE354" i="6"/>
  <c r="BE340" i="6"/>
  <c r="BE300" i="6"/>
  <c r="BE296" i="6"/>
  <c r="BE130" i="6"/>
  <c r="BE137" i="6"/>
  <c r="BE97" i="6"/>
  <c r="BE307" i="6"/>
  <c r="BE251" i="6"/>
  <c r="BE6" i="6"/>
  <c r="BE20" i="6"/>
  <c r="BE96" i="6"/>
  <c r="BE330" i="6"/>
  <c r="BE247" i="6"/>
  <c r="BE143" i="6"/>
  <c r="BE87" i="6"/>
  <c r="BE396" i="6"/>
  <c r="BE5" i="6"/>
  <c r="BE158" i="6"/>
  <c r="BE52" i="6"/>
  <c r="BE100" i="6"/>
  <c r="BE232" i="6"/>
  <c r="BE90" i="6"/>
  <c r="BE365" i="6"/>
  <c r="BE60" i="6"/>
  <c r="BE157" i="6"/>
  <c r="BE51" i="6"/>
  <c r="BE197" i="6"/>
  <c r="BE292" i="6"/>
  <c r="BE88" i="6"/>
  <c r="BE91" i="6"/>
  <c r="BE22" i="6"/>
  <c r="BE358" i="6"/>
  <c r="BE399" i="6"/>
  <c r="BE323" i="6"/>
  <c r="BE72" i="6"/>
  <c r="BE219" i="6"/>
  <c r="BE376" i="6"/>
  <c r="BE147" i="6"/>
  <c r="BE184" i="6"/>
  <c r="BE266" i="6"/>
  <c r="BE186" i="6"/>
  <c r="BE166" i="6"/>
  <c r="BE425" i="6"/>
  <c r="BE252" i="6"/>
  <c r="BE302" i="6"/>
  <c r="BE64" i="6"/>
  <c r="BE310" i="6"/>
  <c r="BE56" i="6"/>
  <c r="BE370" i="6"/>
  <c r="BE210" i="6"/>
  <c r="BE75" i="6"/>
  <c r="BE67" i="6"/>
  <c r="BE205" i="6"/>
  <c r="BE109" i="6"/>
  <c r="BE373" i="6"/>
  <c r="BE415" i="6"/>
  <c r="BE16" i="6"/>
  <c r="BE388" i="6"/>
  <c r="BE214" i="6"/>
  <c r="BE182" i="6"/>
  <c r="BE364" i="6"/>
  <c r="BE102" i="6"/>
  <c r="BE117" i="6"/>
  <c r="BE113" i="6"/>
  <c r="BE121" i="6"/>
  <c r="BE239" i="6"/>
  <c r="BE401" i="6"/>
  <c r="BE9" i="6"/>
  <c r="BE198" i="6"/>
  <c r="BE89" i="6"/>
  <c r="BE274" i="6"/>
  <c r="BE84" i="6"/>
  <c r="BE343" i="6"/>
  <c r="BE242" i="6"/>
  <c r="BE309" i="6"/>
  <c r="BE62" i="6"/>
  <c r="BE61" i="6"/>
  <c r="BE227" i="6"/>
  <c r="BE10" i="6"/>
  <c r="BE7" i="6"/>
  <c r="BE37" i="6"/>
  <c r="BE260" i="6"/>
  <c r="BE360" i="6"/>
  <c r="BE353" i="6"/>
  <c r="BE175" i="6"/>
  <c r="BE44" i="6"/>
  <c r="BE386" i="6"/>
  <c r="BE397" i="6"/>
  <c r="BE241" i="6"/>
  <c r="BE282" i="6"/>
  <c r="BE129" i="6"/>
  <c r="BE171" i="6"/>
  <c r="BE382" i="6"/>
  <c r="BE377" i="6"/>
  <c r="BE12" i="6"/>
  <c r="BE152" i="6"/>
  <c r="BE294" i="6"/>
  <c r="BE369" i="6"/>
  <c r="BE301" i="6"/>
  <c r="BE207" i="6"/>
  <c r="BE407" i="6"/>
  <c r="BE119" i="6"/>
  <c r="BE105" i="6"/>
  <c r="BE293" i="6"/>
  <c r="BE240" i="6"/>
  <c r="BE298" i="6"/>
  <c r="BE80" i="6"/>
  <c r="BE151" i="6"/>
  <c r="BE412" i="6"/>
  <c r="BE334" i="6"/>
  <c r="BE81" i="6"/>
  <c r="BE312" i="6"/>
  <c r="BE271" i="6"/>
  <c r="BE392" i="6"/>
  <c r="BE112" i="6"/>
  <c r="BE311" i="6"/>
  <c r="BE244" i="6"/>
  <c r="BE21" i="6"/>
  <c r="BE230" i="6"/>
  <c r="BE174" i="6"/>
  <c r="BE322" i="6"/>
  <c r="BE54" i="6"/>
  <c r="BE195" i="6"/>
  <c r="BE221" i="6"/>
  <c r="BE165" i="6"/>
  <c r="BE383" i="6"/>
  <c r="BE406" i="6"/>
  <c r="BE148" i="6"/>
  <c r="BE361" i="6"/>
  <c r="BE394" i="6"/>
  <c r="BE103" i="6"/>
  <c r="BE416" i="6"/>
  <c r="BE202" i="6"/>
  <c r="BE163" i="6"/>
  <c r="BE30" i="6"/>
  <c r="BE273" i="6"/>
  <c r="BE70" i="6"/>
  <c r="BE335" i="6"/>
  <c r="BE235" i="6"/>
  <c r="BE36" i="6"/>
  <c r="BE275" i="6"/>
  <c r="BE222" i="6"/>
  <c r="BE269" i="6"/>
  <c r="BE45" i="6"/>
  <c r="BE229" i="6"/>
  <c r="BE363" i="6"/>
  <c r="BE159" i="6"/>
  <c r="BE63" i="6"/>
  <c r="BE160" i="6"/>
  <c r="BE82" i="6"/>
  <c r="BE225" i="6"/>
  <c r="BE139" i="6"/>
  <c r="BE38" i="6"/>
  <c r="BE47" i="6"/>
  <c r="BE375" i="6"/>
  <c r="BE349" i="6"/>
  <c r="BE68" i="6"/>
  <c r="BE104" i="6"/>
  <c r="BE328" i="6"/>
  <c r="BE58" i="6"/>
  <c r="BE17" i="6"/>
  <c r="BE347" i="6"/>
  <c r="BE411" i="6"/>
  <c r="BE419" i="6"/>
  <c r="BE385" i="6"/>
  <c r="BE270" i="6"/>
  <c r="BE168" i="6"/>
  <c r="BE153" i="6"/>
  <c r="BE403" i="6"/>
  <c r="BE150" i="6"/>
  <c r="BE169" i="6"/>
  <c r="BE245" i="6"/>
  <c r="BE313" i="6"/>
  <c r="BE76" i="6"/>
  <c r="BE259" i="6"/>
  <c r="BE249" i="6"/>
  <c r="BE8" i="6"/>
  <c r="BE277" i="6"/>
  <c r="BE233" i="6"/>
  <c r="BE200" i="6"/>
  <c r="BE390" i="6"/>
  <c r="BE98" i="6"/>
  <c r="BE264" i="6"/>
  <c r="BE48" i="6"/>
  <c r="BE237" i="6"/>
  <c r="BE288" i="6"/>
  <c r="BE308" i="6"/>
  <c r="BE306" i="6"/>
  <c r="BE57" i="6"/>
  <c r="BE86" i="6"/>
  <c r="BE315" i="6"/>
  <c r="BE372" i="6"/>
  <c r="BE125" i="6"/>
  <c r="BE95" i="6"/>
  <c r="BE333" i="6"/>
  <c r="BE344" i="6"/>
  <c r="BE85" i="6"/>
  <c r="BE228" i="6"/>
  <c r="BE11" i="6"/>
  <c r="BE101" i="6"/>
  <c r="BE26" i="6"/>
  <c r="BE329" i="6"/>
  <c r="BE145" i="6"/>
  <c r="BE285" i="6"/>
  <c r="BE223" i="6"/>
  <c r="BE304" i="6"/>
  <c r="BE191" i="6"/>
  <c r="BE280" i="6"/>
  <c r="BE126" i="6"/>
  <c r="BE196" i="6"/>
  <c r="BE115" i="6"/>
  <c r="BE314" i="6"/>
  <c r="BE66" i="6"/>
  <c r="BE410" i="6"/>
  <c r="BE408" i="6"/>
  <c r="BE114" i="6"/>
  <c r="BE215" i="6"/>
  <c r="BE93" i="6"/>
  <c r="BE203" i="6"/>
  <c r="BE124" i="6"/>
  <c r="BE283" i="6"/>
  <c r="BE55" i="6"/>
  <c r="BE402" i="6"/>
  <c r="BE206" i="6"/>
  <c r="BE248" i="6"/>
  <c r="BE162" i="6"/>
  <c r="BE345" i="6"/>
  <c r="BE71" i="6"/>
  <c r="BE276" i="6"/>
  <c r="BE391" i="6"/>
  <c r="BE107" i="6"/>
  <c r="BE379" i="6"/>
  <c r="BE426" i="6"/>
  <c r="BE254" i="6"/>
  <c r="BE218" i="6"/>
  <c r="BE263" i="6"/>
  <c r="BE321" i="6"/>
  <c r="BE187" i="6"/>
  <c r="BE127" i="6"/>
  <c r="BE395" i="6"/>
  <c r="BE131" i="6"/>
  <c r="BE99" i="6"/>
  <c r="BE284" i="6"/>
  <c r="BE123" i="6"/>
  <c r="BE188" i="6"/>
  <c r="BE297" i="6"/>
  <c r="BE146" i="6"/>
  <c r="BE409" i="6"/>
  <c r="BE355" i="6"/>
  <c r="BE25" i="6"/>
  <c r="BE177" i="6"/>
  <c r="BE265" i="6"/>
  <c r="BE256" i="6"/>
  <c r="BE384" i="6"/>
  <c r="BE59" i="6"/>
  <c r="BE24" i="6"/>
  <c r="BE142" i="6"/>
  <c r="BE424" i="6"/>
  <c r="BE418" i="6"/>
  <c r="BE278" i="6"/>
  <c r="BE380" i="6"/>
  <c r="BE320" i="6"/>
  <c r="BE193" i="6"/>
  <c r="BE161" i="6"/>
  <c r="BE132" i="6"/>
  <c r="AZ178" i="16"/>
  <c r="AY440" i="6"/>
  <c r="BA467" i="6"/>
  <c r="BA478" i="6" s="1"/>
  <c r="AX467" i="6"/>
  <c r="AX478" i="6" s="1"/>
  <c r="AY467" i="6"/>
  <c r="AY478" i="6" s="1"/>
  <c r="AZ467" i="6"/>
  <c r="AZ478" i="6" s="1"/>
  <c r="AZ440" i="6"/>
  <c r="BA440" i="6"/>
  <c r="AW467" i="6"/>
  <c r="AW478" i="6" s="1"/>
  <c r="AW440" i="6"/>
  <c r="AX440" i="6"/>
  <c r="AX199" i="16"/>
  <c r="BA194" i="16"/>
  <c r="BA199" i="16" s="1"/>
  <c r="BA202" i="16" s="1"/>
  <c r="BA178" i="16"/>
  <c r="BG176" i="16" l="1"/>
  <c r="BG173" i="16"/>
  <c r="BG182" i="16"/>
  <c r="BG187" i="16" s="1"/>
  <c r="BG177" i="16"/>
  <c r="BG178" i="16" s="1"/>
  <c r="BI262" i="6"/>
  <c r="BG262" i="6"/>
  <c r="BI190" i="6"/>
  <c r="BG190" i="6"/>
  <c r="BG193" i="6"/>
  <c r="BI193" i="6"/>
  <c r="BI59" i="6"/>
  <c r="BG59" i="6"/>
  <c r="BI146" i="6"/>
  <c r="BG146" i="6"/>
  <c r="BI127" i="6"/>
  <c r="BG127" i="6"/>
  <c r="BI107" i="6"/>
  <c r="BG107" i="6"/>
  <c r="BI345" i="6"/>
  <c r="BG345" i="6"/>
  <c r="BI203" i="6"/>
  <c r="BG203" i="6"/>
  <c r="BI191" i="6"/>
  <c r="BG191" i="6"/>
  <c r="BI11" i="6"/>
  <c r="BG11" i="6"/>
  <c r="BG315" i="6"/>
  <c r="BI315" i="6"/>
  <c r="BI264" i="6"/>
  <c r="BG264" i="6"/>
  <c r="BI259" i="6"/>
  <c r="BG259" i="6"/>
  <c r="BG169" i="6"/>
  <c r="BI169" i="6"/>
  <c r="BG411" i="6"/>
  <c r="BI411" i="6"/>
  <c r="BG375" i="6"/>
  <c r="BI375" i="6"/>
  <c r="BI159" i="6"/>
  <c r="BG159" i="6"/>
  <c r="BI235" i="6"/>
  <c r="BG235" i="6"/>
  <c r="BG406" i="6"/>
  <c r="BI406" i="6"/>
  <c r="BI230" i="6"/>
  <c r="BG230" i="6"/>
  <c r="BG81" i="6"/>
  <c r="BI81" i="6"/>
  <c r="BG80" i="6"/>
  <c r="BI80" i="6"/>
  <c r="BI301" i="6"/>
  <c r="BG301" i="6"/>
  <c r="BG386" i="6"/>
  <c r="BI386" i="6"/>
  <c r="BI360" i="6"/>
  <c r="BG360" i="6"/>
  <c r="BG274" i="6"/>
  <c r="BI274" i="6"/>
  <c r="BG117" i="6"/>
  <c r="BI117" i="6"/>
  <c r="BI373" i="6"/>
  <c r="BG373" i="6"/>
  <c r="BG310" i="6"/>
  <c r="BI310" i="6"/>
  <c r="BI425" i="6"/>
  <c r="BG425" i="6"/>
  <c r="BG72" i="6"/>
  <c r="BI72" i="6"/>
  <c r="BG197" i="6"/>
  <c r="BI197" i="6"/>
  <c r="BI365" i="6"/>
  <c r="BG365" i="6"/>
  <c r="BI87" i="6"/>
  <c r="BG87" i="6"/>
  <c r="BG307" i="6"/>
  <c r="BI307" i="6"/>
  <c r="BI296" i="6"/>
  <c r="BG296" i="6"/>
  <c r="BG92" i="6"/>
  <c r="BI92" i="6"/>
  <c r="BG279" i="6"/>
  <c r="BI279" i="6"/>
  <c r="BI420" i="6"/>
  <c r="BG420" i="6"/>
  <c r="BG327" i="6"/>
  <c r="BI327" i="6"/>
  <c r="BI246" i="6"/>
  <c r="BG246" i="6"/>
  <c r="BI238" i="6"/>
  <c r="BG238" i="6"/>
  <c r="BG342" i="6"/>
  <c r="BI342" i="6"/>
  <c r="BG319" i="6"/>
  <c r="BI319" i="6"/>
  <c r="BG257" i="6"/>
  <c r="BI257" i="6"/>
  <c r="BI320" i="6"/>
  <c r="BG320" i="6"/>
  <c r="BI384" i="6"/>
  <c r="BG384" i="6"/>
  <c r="BI297" i="6"/>
  <c r="BG297" i="6"/>
  <c r="BI187" i="6"/>
  <c r="BG187" i="6"/>
  <c r="BG391" i="6"/>
  <c r="BI391" i="6"/>
  <c r="BI55" i="6"/>
  <c r="BG55" i="6"/>
  <c r="BG410" i="6"/>
  <c r="BI410" i="6"/>
  <c r="BI304" i="6"/>
  <c r="BG304" i="6"/>
  <c r="BG228" i="6"/>
  <c r="BI228" i="6"/>
  <c r="BI86" i="6"/>
  <c r="BG86" i="6"/>
  <c r="BI98" i="6"/>
  <c r="BG98" i="6"/>
  <c r="BG76" i="6"/>
  <c r="BI76" i="6"/>
  <c r="BG270" i="6"/>
  <c r="BI270" i="6"/>
  <c r="BG104" i="6"/>
  <c r="BI104" i="6"/>
  <c r="BI47" i="6"/>
  <c r="BG47" i="6"/>
  <c r="BG363" i="6"/>
  <c r="BI363" i="6"/>
  <c r="BG335" i="6"/>
  <c r="BI335" i="6"/>
  <c r="BG394" i="6"/>
  <c r="BI394" i="6"/>
  <c r="BI54" i="6"/>
  <c r="BG54" i="6"/>
  <c r="BI392" i="6"/>
  <c r="BG392" i="6"/>
  <c r="BG298" i="6"/>
  <c r="BI298" i="6"/>
  <c r="BI377" i="6"/>
  <c r="BG377" i="6"/>
  <c r="BG44" i="6"/>
  <c r="BI44" i="6"/>
  <c r="BI227" i="6"/>
  <c r="BG227" i="6"/>
  <c r="BG89" i="6"/>
  <c r="BI89" i="6"/>
  <c r="BI102" i="6"/>
  <c r="BG102" i="6"/>
  <c r="BG109" i="6"/>
  <c r="BI109" i="6"/>
  <c r="BG64" i="6"/>
  <c r="BI64" i="6"/>
  <c r="BI147" i="6"/>
  <c r="BG147" i="6"/>
  <c r="BI91" i="6"/>
  <c r="BG91" i="6"/>
  <c r="BI90" i="6"/>
  <c r="BG90" i="6"/>
  <c r="BI158" i="6"/>
  <c r="BG158" i="6"/>
  <c r="BG97" i="6"/>
  <c r="BI97" i="6"/>
  <c r="BI348" i="6"/>
  <c r="BG348" i="6"/>
  <c r="BI94" i="6"/>
  <c r="BG94" i="6"/>
  <c r="BI46" i="6"/>
  <c r="BG46" i="6"/>
  <c r="BI404" i="6"/>
  <c r="BG404" i="6"/>
  <c r="BI183" i="6"/>
  <c r="BG183" i="6"/>
  <c r="BG185" i="6"/>
  <c r="BI185" i="6"/>
  <c r="BI118" i="6"/>
  <c r="BG118" i="6"/>
  <c r="BG40" i="6"/>
  <c r="BI40" i="6"/>
  <c r="BI172" i="6"/>
  <c r="BG172" i="6"/>
  <c r="BI43" i="6"/>
  <c r="BG43" i="6"/>
  <c r="BG132" i="6"/>
  <c r="BI132" i="6"/>
  <c r="BI380" i="6"/>
  <c r="BG380" i="6"/>
  <c r="BI142" i="6"/>
  <c r="BG142" i="6"/>
  <c r="BI256" i="6"/>
  <c r="BG256" i="6"/>
  <c r="BG355" i="6"/>
  <c r="BI355" i="6"/>
  <c r="BG188" i="6"/>
  <c r="BI188" i="6"/>
  <c r="BI131" i="6"/>
  <c r="BG131" i="6"/>
  <c r="BI321" i="6"/>
  <c r="BG321" i="6"/>
  <c r="BI426" i="6"/>
  <c r="BG426" i="6"/>
  <c r="BI276" i="6"/>
  <c r="BG276" i="6"/>
  <c r="BG248" i="6"/>
  <c r="BI248" i="6"/>
  <c r="BG283" i="6"/>
  <c r="BI283" i="6"/>
  <c r="BI215" i="6"/>
  <c r="BG215" i="6"/>
  <c r="BI66" i="6"/>
  <c r="BG66" i="6"/>
  <c r="BI126" i="6"/>
  <c r="BG126" i="6"/>
  <c r="BI223" i="6"/>
  <c r="BG223" i="6"/>
  <c r="BI26" i="6"/>
  <c r="BG26" i="6"/>
  <c r="BG85" i="6"/>
  <c r="BI85" i="6"/>
  <c r="BG125" i="6"/>
  <c r="BI125" i="6"/>
  <c r="BG57" i="6"/>
  <c r="BI57" i="6"/>
  <c r="BG237" i="6"/>
  <c r="BI237" i="6"/>
  <c r="BG390" i="6"/>
  <c r="BI390" i="6"/>
  <c r="BG8" i="6"/>
  <c r="BI8" i="6"/>
  <c r="BI313" i="6"/>
  <c r="BG313" i="6"/>
  <c r="BG403" i="6"/>
  <c r="BI403" i="6"/>
  <c r="BI385" i="6"/>
  <c r="BG385" i="6"/>
  <c r="BG17" i="6"/>
  <c r="BI17" i="6"/>
  <c r="BG68" i="6"/>
  <c r="BI68" i="6"/>
  <c r="BI38" i="6"/>
  <c r="BG38" i="6"/>
  <c r="BG160" i="6"/>
  <c r="BI160" i="6"/>
  <c r="BG229" i="6"/>
  <c r="BI229" i="6"/>
  <c r="BG275" i="6"/>
  <c r="BI275" i="6"/>
  <c r="BI70" i="6"/>
  <c r="BG70" i="6"/>
  <c r="BI202" i="6"/>
  <c r="BG202" i="6"/>
  <c r="BI361" i="6"/>
  <c r="BG361" i="6"/>
  <c r="BG165" i="6"/>
  <c r="BI165" i="6"/>
  <c r="BG322" i="6"/>
  <c r="BI322" i="6"/>
  <c r="BG244" i="6"/>
  <c r="BI244" i="6"/>
  <c r="BG271" i="6"/>
  <c r="BI271" i="6"/>
  <c r="BI412" i="6"/>
  <c r="BG412" i="6"/>
  <c r="BG240" i="6"/>
  <c r="BI240" i="6"/>
  <c r="BG407" i="6"/>
  <c r="BI407" i="6"/>
  <c r="BG294" i="6"/>
  <c r="BI294" i="6"/>
  <c r="BG382" i="6"/>
  <c r="BI382" i="6"/>
  <c r="BG241" i="6"/>
  <c r="BI241" i="6"/>
  <c r="BI175" i="6"/>
  <c r="BG175" i="6"/>
  <c r="BG37" i="6"/>
  <c r="BI37" i="6"/>
  <c r="BG61" i="6"/>
  <c r="BI61" i="6"/>
  <c r="BG343" i="6"/>
  <c r="BI343" i="6"/>
  <c r="BI198" i="6"/>
  <c r="BG198" i="6"/>
  <c r="BG121" i="6"/>
  <c r="BI121" i="6"/>
  <c r="BI364" i="6"/>
  <c r="BG364" i="6"/>
  <c r="BG16" i="6"/>
  <c r="BI16" i="6"/>
  <c r="BG205" i="6"/>
  <c r="BI205" i="6"/>
  <c r="BG370" i="6"/>
  <c r="BI370" i="6"/>
  <c r="BG302" i="6"/>
  <c r="BI302" i="6"/>
  <c r="BI186" i="6"/>
  <c r="BG186" i="6"/>
  <c r="BI376" i="6"/>
  <c r="BG376" i="6"/>
  <c r="BG399" i="6"/>
  <c r="BI399" i="6"/>
  <c r="BG88" i="6"/>
  <c r="BI88" i="6"/>
  <c r="BG157" i="6"/>
  <c r="BI157" i="6"/>
  <c r="BG232" i="6"/>
  <c r="BI232" i="6"/>
  <c r="BG5" i="6"/>
  <c r="BI5" i="6"/>
  <c r="BI247" i="6"/>
  <c r="BG247" i="6"/>
  <c r="BI6" i="6"/>
  <c r="BG6" i="6"/>
  <c r="BG137" i="6"/>
  <c r="BI137" i="6"/>
  <c r="BI340" i="6"/>
  <c r="BG340" i="6"/>
  <c r="BG204" i="6"/>
  <c r="BI204" i="6"/>
  <c r="BI356" i="6"/>
  <c r="BG356" i="6"/>
  <c r="BG303" i="6"/>
  <c r="BI303" i="6"/>
  <c r="BG176" i="6"/>
  <c r="BI176" i="6"/>
  <c r="BI170" i="6"/>
  <c r="BG170" i="6"/>
  <c r="BG362" i="6"/>
  <c r="BI362" i="6"/>
  <c r="BI211" i="6"/>
  <c r="BG211" i="6"/>
  <c r="BG422" i="6"/>
  <c r="BI422" i="6"/>
  <c r="BI332" i="6"/>
  <c r="BG332" i="6"/>
  <c r="BG268" i="6"/>
  <c r="BI268" i="6"/>
  <c r="BG346" i="6"/>
  <c r="BI346" i="6"/>
  <c r="BG338" i="6"/>
  <c r="BI338" i="6"/>
  <c r="BG41" i="6"/>
  <c r="BI41" i="6"/>
  <c r="BG192" i="6"/>
  <c r="BI192" i="6"/>
  <c r="BG33" i="6"/>
  <c r="BI33" i="6"/>
  <c r="BI155" i="6"/>
  <c r="BG155" i="6"/>
  <c r="BG291" i="6"/>
  <c r="BI291" i="6"/>
  <c r="BG236" i="6"/>
  <c r="BI236" i="6"/>
  <c r="BI35" i="6"/>
  <c r="BG35" i="6"/>
  <c r="BG217" i="6"/>
  <c r="BI217" i="6"/>
  <c r="BG418" i="6"/>
  <c r="BI418" i="6"/>
  <c r="BG177" i="6"/>
  <c r="BI177" i="6"/>
  <c r="BI284" i="6"/>
  <c r="BG284" i="6"/>
  <c r="BI218" i="6"/>
  <c r="BG218" i="6"/>
  <c r="BG402" i="6"/>
  <c r="BI402" i="6"/>
  <c r="BI408" i="6"/>
  <c r="BG408" i="6"/>
  <c r="BI115" i="6"/>
  <c r="BG115" i="6"/>
  <c r="BG145" i="6"/>
  <c r="BI145" i="6"/>
  <c r="BI333" i="6"/>
  <c r="BG333" i="6"/>
  <c r="BI308" i="6"/>
  <c r="BG308" i="6"/>
  <c r="BG233" i="6"/>
  <c r="BI233" i="6"/>
  <c r="BG168" i="6"/>
  <c r="BI168" i="6"/>
  <c r="BI328" i="6"/>
  <c r="BG328" i="6"/>
  <c r="BG225" i="6"/>
  <c r="BI225" i="6"/>
  <c r="BG269" i="6"/>
  <c r="BI269" i="6"/>
  <c r="BI30" i="6"/>
  <c r="BG30" i="6"/>
  <c r="BI103" i="6"/>
  <c r="BG103" i="6"/>
  <c r="BI195" i="6"/>
  <c r="BG195" i="6"/>
  <c r="BG112" i="6"/>
  <c r="BI112" i="6"/>
  <c r="BG105" i="6"/>
  <c r="BI105" i="6"/>
  <c r="BG12" i="6"/>
  <c r="BI12" i="6"/>
  <c r="BG129" i="6"/>
  <c r="BI129" i="6"/>
  <c r="BI10" i="6"/>
  <c r="BG10" i="6"/>
  <c r="BI309" i="6"/>
  <c r="BG309" i="6"/>
  <c r="BI401" i="6"/>
  <c r="BG401" i="6"/>
  <c r="BI214" i="6"/>
  <c r="BG214" i="6"/>
  <c r="BI75" i="6"/>
  <c r="BG75" i="6"/>
  <c r="BG184" i="6"/>
  <c r="BI184" i="6"/>
  <c r="BI22" i="6"/>
  <c r="BG22" i="6"/>
  <c r="BG52" i="6"/>
  <c r="BI52" i="6"/>
  <c r="BG96" i="6"/>
  <c r="BI96" i="6"/>
  <c r="BG180" i="6"/>
  <c r="BI180" i="6"/>
  <c r="BG299" i="6"/>
  <c r="BI299" i="6"/>
  <c r="BI267" i="6"/>
  <c r="BG267" i="6"/>
  <c r="BG69" i="6"/>
  <c r="BI69" i="6"/>
  <c r="BG295" i="6"/>
  <c r="BI295" i="6"/>
  <c r="BG149" i="6"/>
  <c r="BI149" i="6"/>
  <c r="BI226" i="6"/>
  <c r="BG226" i="6"/>
  <c r="BG201" i="6"/>
  <c r="BI201" i="6"/>
  <c r="BI135" i="6"/>
  <c r="BG135" i="6"/>
  <c r="BG65" i="6"/>
  <c r="BI65" i="6"/>
  <c r="BI272" i="6"/>
  <c r="BG272" i="6"/>
  <c r="BI424" i="6"/>
  <c r="BG424" i="6"/>
  <c r="BG25" i="6"/>
  <c r="BI25" i="6"/>
  <c r="BI99" i="6"/>
  <c r="BG99" i="6"/>
  <c r="BI254" i="6"/>
  <c r="BG254" i="6"/>
  <c r="BI162" i="6"/>
  <c r="BG162" i="6"/>
  <c r="BG93" i="6"/>
  <c r="BI93" i="6"/>
  <c r="BG196" i="6"/>
  <c r="BI196" i="6"/>
  <c r="BI329" i="6"/>
  <c r="BG329" i="6"/>
  <c r="BI95" i="6"/>
  <c r="BG95" i="6"/>
  <c r="BI288" i="6"/>
  <c r="BG288" i="6"/>
  <c r="BI277" i="6"/>
  <c r="BG277" i="6"/>
  <c r="BI150" i="6"/>
  <c r="BG150" i="6"/>
  <c r="BG347" i="6"/>
  <c r="BI347" i="6"/>
  <c r="BI82" i="6"/>
  <c r="BG82" i="6"/>
  <c r="BI222" i="6"/>
  <c r="BG222" i="6"/>
  <c r="BI163" i="6"/>
  <c r="BG163" i="6"/>
  <c r="BG383" i="6"/>
  <c r="BI383" i="6"/>
  <c r="BG21" i="6"/>
  <c r="BI21" i="6"/>
  <c r="BG334" i="6"/>
  <c r="BI334" i="6"/>
  <c r="BI119" i="6"/>
  <c r="BG119" i="6"/>
  <c r="BI369" i="6"/>
  <c r="BG369" i="6"/>
  <c r="BG282" i="6"/>
  <c r="BI282" i="6"/>
  <c r="BI260" i="6"/>
  <c r="BG260" i="6"/>
  <c r="BI242" i="6"/>
  <c r="BG242" i="6"/>
  <c r="BI239" i="6"/>
  <c r="BG239" i="6"/>
  <c r="BI388" i="6"/>
  <c r="BG388" i="6"/>
  <c r="BI210" i="6"/>
  <c r="BG210" i="6"/>
  <c r="BI166" i="6"/>
  <c r="BG166" i="6"/>
  <c r="BG323" i="6"/>
  <c r="BI323" i="6"/>
  <c r="BI51" i="6"/>
  <c r="BG51" i="6"/>
  <c r="BI143" i="6"/>
  <c r="BG143" i="6"/>
  <c r="BG20" i="6"/>
  <c r="BI20" i="6"/>
  <c r="BI300" i="6"/>
  <c r="BG300" i="6"/>
  <c r="BI110" i="6"/>
  <c r="BG110" i="6"/>
  <c r="BI106" i="6"/>
  <c r="BG106" i="6"/>
  <c r="BI178" i="6"/>
  <c r="BG178" i="6"/>
  <c r="BI111" i="6"/>
  <c r="BG111" i="6"/>
  <c r="BG398" i="6"/>
  <c r="BI398" i="6"/>
  <c r="BI324" i="6"/>
  <c r="BG324" i="6"/>
  <c r="BG417" i="6"/>
  <c r="BI417" i="6"/>
  <c r="BG141" i="6"/>
  <c r="BI141" i="6"/>
  <c r="BG414" i="6"/>
  <c r="BI414" i="6"/>
  <c r="BI194" i="6"/>
  <c r="BG194" i="6"/>
  <c r="BG161" i="6"/>
  <c r="BI161" i="6"/>
  <c r="BG278" i="6"/>
  <c r="BI278" i="6"/>
  <c r="BG24" i="6"/>
  <c r="BI24" i="6"/>
  <c r="BG265" i="6"/>
  <c r="BI265" i="6"/>
  <c r="BI409" i="6"/>
  <c r="BG409" i="6"/>
  <c r="BI123" i="6"/>
  <c r="BG123" i="6"/>
  <c r="BG395" i="6"/>
  <c r="BI395" i="6"/>
  <c r="BI263" i="6"/>
  <c r="BG263" i="6"/>
  <c r="BG379" i="6"/>
  <c r="BI379" i="6"/>
  <c r="BI71" i="6"/>
  <c r="BG71" i="6"/>
  <c r="BI206" i="6"/>
  <c r="BG206" i="6"/>
  <c r="BG124" i="6"/>
  <c r="BI124" i="6"/>
  <c r="BI114" i="6"/>
  <c r="BG114" i="6"/>
  <c r="BG314" i="6"/>
  <c r="BI314" i="6"/>
  <c r="BI280" i="6"/>
  <c r="BG280" i="6"/>
  <c r="BI285" i="6"/>
  <c r="BG285" i="6"/>
  <c r="BG101" i="6"/>
  <c r="BI101" i="6"/>
  <c r="BI344" i="6"/>
  <c r="BG344" i="6"/>
  <c r="BI372" i="6"/>
  <c r="BG372" i="6"/>
  <c r="BG306" i="6"/>
  <c r="BI306" i="6"/>
  <c r="BG48" i="6"/>
  <c r="BI48" i="6"/>
  <c r="BG200" i="6"/>
  <c r="BI200" i="6"/>
  <c r="BG249" i="6"/>
  <c r="BI249" i="6"/>
  <c r="BG245" i="6"/>
  <c r="BI245" i="6"/>
  <c r="BG153" i="6"/>
  <c r="BI153" i="6"/>
  <c r="BI419" i="6"/>
  <c r="BG419" i="6"/>
  <c r="BI58" i="6"/>
  <c r="BG58" i="6"/>
  <c r="BI349" i="6"/>
  <c r="BG349" i="6"/>
  <c r="BI139" i="6"/>
  <c r="BG139" i="6"/>
  <c r="BI63" i="6"/>
  <c r="BG63" i="6"/>
  <c r="BG45" i="6"/>
  <c r="BI45" i="6"/>
  <c r="BG36" i="6"/>
  <c r="BI36" i="6"/>
  <c r="BI273" i="6"/>
  <c r="BG273" i="6"/>
  <c r="BI416" i="6"/>
  <c r="BG416" i="6"/>
  <c r="BG148" i="6"/>
  <c r="BI148" i="6"/>
  <c r="BG221" i="6"/>
  <c r="BI221" i="6"/>
  <c r="BI174" i="6"/>
  <c r="BG174" i="6"/>
  <c r="BG311" i="6"/>
  <c r="BI311" i="6"/>
  <c r="BI312" i="6"/>
  <c r="BG312" i="6"/>
  <c r="BI151" i="6"/>
  <c r="BG151" i="6"/>
  <c r="BI293" i="6"/>
  <c r="BG293" i="6"/>
  <c r="BI207" i="6"/>
  <c r="BG207" i="6"/>
  <c r="BG152" i="6"/>
  <c r="BI152" i="6"/>
  <c r="BI171" i="6"/>
  <c r="BG171" i="6"/>
  <c r="BI397" i="6"/>
  <c r="BG397" i="6"/>
  <c r="BI353" i="6"/>
  <c r="BG353" i="6"/>
  <c r="BI7" i="6"/>
  <c r="BG7" i="6"/>
  <c r="BI62" i="6"/>
  <c r="BG62" i="6"/>
  <c r="BG84" i="6"/>
  <c r="BI84" i="6"/>
  <c r="BG9" i="6"/>
  <c r="BI9" i="6"/>
  <c r="BG113" i="6"/>
  <c r="BI113" i="6"/>
  <c r="BI182" i="6"/>
  <c r="BG182" i="6"/>
  <c r="BI415" i="6"/>
  <c r="BG415" i="6"/>
  <c r="BI67" i="6"/>
  <c r="BG67" i="6"/>
  <c r="BG56" i="6"/>
  <c r="BI56" i="6"/>
  <c r="BG252" i="6"/>
  <c r="BI252" i="6"/>
  <c r="BI266" i="6"/>
  <c r="BG266" i="6"/>
  <c r="BI219" i="6"/>
  <c r="BG219" i="6"/>
  <c r="BG358" i="6"/>
  <c r="BI358" i="6"/>
  <c r="BI292" i="6"/>
  <c r="BG292" i="6"/>
  <c r="BG60" i="6"/>
  <c r="BI60" i="6"/>
  <c r="BG100" i="6"/>
  <c r="BI100" i="6"/>
  <c r="BI396" i="6"/>
  <c r="BG396" i="6"/>
  <c r="BG330" i="6"/>
  <c r="BI330" i="6"/>
  <c r="BI251" i="6"/>
  <c r="BG251" i="6"/>
  <c r="BI130" i="6"/>
  <c r="BG130" i="6"/>
  <c r="BG354" i="6"/>
  <c r="BI354" i="6"/>
  <c r="BG53" i="6"/>
  <c r="BI53" i="6"/>
  <c r="BG253" i="6"/>
  <c r="BI253" i="6"/>
  <c r="BI23" i="6"/>
  <c r="BG23" i="6"/>
  <c r="BG326" i="6"/>
  <c r="BI326" i="6"/>
  <c r="BG140" i="6"/>
  <c r="BI140" i="6"/>
  <c r="BI39" i="6"/>
  <c r="BG39" i="6"/>
  <c r="BG164" i="6"/>
  <c r="BI164" i="6"/>
  <c r="BI15" i="6"/>
  <c r="BG15" i="6"/>
  <c r="BG261" i="6"/>
  <c r="BI261" i="6"/>
  <c r="BI255" i="6"/>
  <c r="BG255" i="6"/>
  <c r="BI34" i="6"/>
  <c r="BG34" i="6"/>
  <c r="BI199" i="6"/>
  <c r="BG199" i="6"/>
  <c r="BG73" i="6"/>
  <c r="BI73" i="6"/>
  <c r="BG32" i="6"/>
  <c r="BI32" i="6"/>
  <c r="BG387" i="6"/>
  <c r="BI387" i="6"/>
  <c r="BG367" i="6"/>
  <c r="BI367" i="6"/>
  <c r="BG290" i="6"/>
  <c r="BI290" i="6"/>
  <c r="BG156" i="6"/>
  <c r="BI156" i="6"/>
  <c r="BI78" i="6"/>
  <c r="BG78" i="6"/>
  <c r="BG450" i="6"/>
  <c r="BG449" i="6"/>
  <c r="BE427" i="6"/>
  <c r="BG433" i="6" l="1"/>
  <c r="BG435" i="6"/>
  <c r="BG432" i="6"/>
  <c r="BG444" i="6"/>
  <c r="BG452" i="6" s="1"/>
  <c r="BG436" i="6"/>
  <c r="BG434" i="6"/>
  <c r="BG427" i="6"/>
  <c r="BI427" i="6"/>
  <c r="BG439" i="6"/>
  <c r="BG437" i="6"/>
  <c r="BG438" i="6"/>
  <c r="BG44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Kaylene Schultz</author>
    <author>Schultz, Kaylene</author>
  </authors>
  <commentList>
    <comment ref="BC4" authorId="0" shapeId="0" xr:uid="{84C29C62-40E9-434A-8EF2-23D4BE686CC7}">
      <text>
        <r>
          <rPr>
            <sz val="9"/>
            <color indexed="81"/>
            <rFont val="Tahoma"/>
            <family val="2"/>
          </rPr>
          <t xml:space="preserve">Rate not set in depreciation study; based on life of asset. </t>
        </r>
      </text>
    </comment>
    <comment ref="BC5" authorId="0" shapeId="0" xr:uid="{0C04D0D6-CF12-4516-80FF-3DC2EB5541AC}">
      <text>
        <r>
          <rPr>
            <sz val="9"/>
            <color indexed="81"/>
            <rFont val="Tahoma"/>
            <family val="2"/>
          </rPr>
          <t xml:space="preserve">Rate not set in depreciation study; based on life of asset. </t>
        </r>
      </text>
    </comment>
    <comment ref="BC6" authorId="0" shapeId="0" xr:uid="{7D452FFF-A040-4254-BB60-1A7718BD3D40}">
      <text>
        <r>
          <rPr>
            <sz val="9"/>
            <color indexed="81"/>
            <rFont val="Tahoma"/>
            <family val="2"/>
          </rPr>
          <t xml:space="preserve">Rate not set in depreciation study; based on life of asset. </t>
        </r>
      </text>
    </comment>
    <comment ref="BC7" authorId="0" shapeId="0" xr:uid="{E6281DE5-339F-4E50-9F6A-BB92610F5AD8}">
      <text>
        <r>
          <rPr>
            <sz val="9"/>
            <color indexed="81"/>
            <rFont val="Tahoma"/>
            <family val="2"/>
          </rPr>
          <t xml:space="preserve">Rate not set in depreciation study; based on life of asset. </t>
        </r>
      </text>
    </comment>
    <comment ref="BC8" authorId="0" shapeId="0" xr:uid="{AAC260E6-9D75-4CA3-8DB1-D05A828D2819}">
      <text>
        <r>
          <rPr>
            <sz val="9"/>
            <color indexed="81"/>
            <rFont val="Tahoma"/>
            <family val="2"/>
          </rPr>
          <t xml:space="preserve">Rate not set in depreciation study; based on life of asset. </t>
        </r>
      </text>
    </comment>
    <comment ref="BC9" authorId="0" shapeId="0" xr:uid="{D192C40B-F0B0-4CD3-8391-AE586B09AE55}">
      <text>
        <r>
          <rPr>
            <sz val="9"/>
            <color indexed="81"/>
            <rFont val="Tahoma"/>
            <family val="2"/>
          </rPr>
          <t xml:space="preserve">Rate not set in depreciation study; based on life of asset. </t>
        </r>
      </text>
    </comment>
    <comment ref="BC10" authorId="0" shapeId="0" xr:uid="{6A8F38A4-A86D-4038-AE2D-056F0F398ADE}">
      <text>
        <r>
          <rPr>
            <sz val="9"/>
            <color indexed="81"/>
            <rFont val="Tahoma"/>
            <family val="2"/>
          </rPr>
          <t xml:space="preserve">Rate not set in depreciation study; based on life of asset. </t>
        </r>
      </text>
    </comment>
    <comment ref="BC35" authorId="0" shapeId="0" xr:uid="{93F27816-17D5-4D81-B5BD-0E09DE1AC234}">
      <text>
        <r>
          <rPr>
            <sz val="9"/>
            <color indexed="81"/>
            <rFont val="Tahoma"/>
            <family val="2"/>
          </rPr>
          <t xml:space="preserve">Rate not set in depreciation study; based on life of asset. </t>
        </r>
      </text>
    </comment>
    <comment ref="BC36" authorId="0" shapeId="0" xr:uid="{15ADC326-6E45-4976-B97D-4CE772617181}">
      <text>
        <r>
          <rPr>
            <sz val="9"/>
            <color indexed="81"/>
            <rFont val="Tahoma"/>
            <family val="2"/>
          </rPr>
          <t xml:space="preserve">Rate not set in depreciation study; based on life of asset. </t>
        </r>
      </text>
    </comment>
    <comment ref="BC61" authorId="0" shapeId="0" xr:uid="{3BF69B6C-6306-42AE-A093-E5BEAF0152FC}">
      <text>
        <r>
          <rPr>
            <sz val="9"/>
            <color indexed="81"/>
            <rFont val="Tahoma"/>
            <family val="2"/>
          </rPr>
          <t xml:space="preserve">Rate not set in depreciation study; based on life of asset. </t>
        </r>
      </text>
    </comment>
    <comment ref="BC62" authorId="0" shapeId="0" xr:uid="{28D163CF-7A3B-4E87-9AA5-86E29673F960}">
      <text>
        <r>
          <rPr>
            <sz val="9"/>
            <color indexed="81"/>
            <rFont val="Tahoma"/>
            <family val="2"/>
          </rPr>
          <t xml:space="preserve">Rate not set in depreciation study; based on life of asset. </t>
        </r>
      </text>
    </comment>
    <comment ref="BC94" authorId="0" shapeId="0" xr:uid="{BB05E947-FD57-4A7E-920C-2AEF72AE4C9E}">
      <text>
        <r>
          <rPr>
            <sz val="9"/>
            <color indexed="81"/>
            <rFont val="Tahoma"/>
            <family val="2"/>
          </rPr>
          <t xml:space="preserve">Rate not set in depreciation study; based on life of asset. </t>
        </r>
      </text>
    </comment>
    <comment ref="BC95" authorId="0" shapeId="0" xr:uid="{CD2AFAFB-B937-4F32-A6DC-992A1EDFFC27}">
      <text>
        <r>
          <rPr>
            <sz val="9"/>
            <color indexed="81"/>
            <rFont val="Tahoma"/>
            <family val="2"/>
          </rPr>
          <t xml:space="preserve">Rate not set in depreciation study; based on life of asset. </t>
        </r>
      </text>
    </comment>
    <comment ref="BC96" authorId="0" shapeId="0" xr:uid="{58B97611-2A53-4449-8405-D9339F4F6708}">
      <text>
        <r>
          <rPr>
            <sz val="9"/>
            <color indexed="81"/>
            <rFont val="Tahoma"/>
            <family val="2"/>
          </rPr>
          <t xml:space="preserve">Rate not set in depreciation study; based on life of asset. </t>
        </r>
      </text>
    </comment>
    <comment ref="BC97" authorId="0" shapeId="0" xr:uid="{1A59C454-A6C2-405E-B2B7-FE8173DD2242}">
      <text>
        <r>
          <rPr>
            <sz val="9"/>
            <color indexed="81"/>
            <rFont val="Tahoma"/>
            <family val="2"/>
          </rPr>
          <t xml:space="preserve">Rate not set in depreciation study; based on life of asset. </t>
        </r>
      </text>
    </comment>
    <comment ref="BC98" authorId="1" shapeId="0" xr:uid="{E58356A4-D99E-422A-9E61-9DB82150BF86}">
      <text>
        <r>
          <rPr>
            <b/>
            <sz val="9"/>
            <color indexed="81"/>
            <rFont val="Tahoma"/>
            <family val="2"/>
          </rPr>
          <t>Used effective rate - new to depreciation rate study</t>
        </r>
      </text>
    </comment>
    <comment ref="BC99" authorId="1" shapeId="0" xr:uid="{941D5B31-4066-48A3-82EA-AEAF42AD0643}">
      <text>
        <r>
          <rPr>
            <b/>
            <sz val="9"/>
            <color indexed="81"/>
            <rFont val="Tahoma"/>
            <family val="2"/>
          </rPr>
          <t>Used effective rate - new to depreciation rate study</t>
        </r>
      </text>
    </comment>
    <comment ref="BC100" authorId="1" shapeId="0" xr:uid="{A5DE0A36-4683-4357-A770-41D608427028}">
      <text>
        <r>
          <rPr>
            <b/>
            <sz val="9"/>
            <color indexed="81"/>
            <rFont val="Tahoma"/>
            <family val="2"/>
          </rPr>
          <t>Used effective rate - new to depreciation rate study</t>
        </r>
      </text>
    </comment>
    <comment ref="BC101" authorId="1" shapeId="0" xr:uid="{A3101624-58A9-4851-91F4-7EEF7D759FF0}">
      <text>
        <r>
          <rPr>
            <b/>
            <sz val="9"/>
            <color indexed="81"/>
            <rFont val="Tahoma"/>
            <family val="2"/>
          </rPr>
          <t>Used effective rate - new to depreciation rate study</t>
        </r>
      </text>
    </comment>
    <comment ref="BC102" authorId="1" shapeId="0" xr:uid="{2756B814-3B91-43A1-BC59-C416FA9EC73B}">
      <text>
        <r>
          <rPr>
            <b/>
            <sz val="9"/>
            <color indexed="81"/>
            <rFont val="Tahoma"/>
            <family val="2"/>
          </rPr>
          <t>Used effective rate - new to depreciation rate study</t>
        </r>
      </text>
    </comment>
    <comment ref="BC363" authorId="0" shapeId="0" xr:uid="{C6DB6878-B711-4D9E-91EE-674CFC243814}">
      <text>
        <r>
          <rPr>
            <sz val="9"/>
            <color indexed="81"/>
            <rFont val="Tahoma"/>
            <family val="2"/>
          </rPr>
          <t xml:space="preserve">Rate not set in depreciation study; based on life of asset. </t>
        </r>
      </text>
    </comment>
    <comment ref="BC364" authorId="0" shapeId="0" xr:uid="{DBE50B4F-7FC7-4181-A97D-BCBE1C487D69}">
      <text>
        <r>
          <rPr>
            <sz val="9"/>
            <color indexed="81"/>
            <rFont val="Tahoma"/>
            <family val="2"/>
          </rPr>
          <t xml:space="preserve">Rate not set in depreciation study; based on life of asset. </t>
        </r>
      </text>
    </comment>
    <comment ref="BC365" authorId="0" shapeId="0" xr:uid="{4E95EE35-9DAF-412B-8A85-DDE66013D9B8}">
      <text>
        <r>
          <rPr>
            <sz val="9"/>
            <color indexed="81"/>
            <rFont val="Tahoma"/>
            <family val="2"/>
          </rPr>
          <t xml:space="preserve">Rate not set in depreciation study; based on life of asset. </t>
        </r>
      </text>
    </comment>
    <comment ref="BC366" authorId="0" shapeId="0" xr:uid="{1FCC1702-C4E7-4ED8-A623-1CF2E451B833}">
      <text>
        <r>
          <rPr>
            <sz val="9"/>
            <color indexed="81"/>
            <rFont val="Tahoma"/>
            <family val="2"/>
          </rPr>
          <t xml:space="preserve">Rate not set in depreciation study; based on life of asset.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Kaylene Schultz</author>
    <author>Schultz, Kaylene</author>
  </authors>
  <commentList>
    <comment ref="BC4" authorId="0" shapeId="0" xr:uid="{20E7D2C4-DE5A-4019-AC3E-96E731FE4D5C}">
      <text>
        <r>
          <rPr>
            <sz val="9"/>
            <color indexed="81"/>
            <rFont val="Tahoma"/>
            <family val="2"/>
          </rPr>
          <t xml:space="preserve">Rate not set in depreciation study; based on life of asset. </t>
        </r>
      </text>
    </comment>
    <comment ref="BC5" authorId="0" shapeId="0" xr:uid="{6A6F14AC-0398-4890-978A-1C362AD7943E}">
      <text>
        <r>
          <rPr>
            <sz val="9"/>
            <color indexed="81"/>
            <rFont val="Tahoma"/>
            <family val="2"/>
          </rPr>
          <t xml:space="preserve">Rate not set in depreciation study; based on life of asset. </t>
        </r>
      </text>
    </comment>
    <comment ref="BC6" authorId="0" shapeId="0" xr:uid="{1319902F-58FF-4E99-99A4-CCA8F58B01BA}">
      <text>
        <r>
          <rPr>
            <sz val="9"/>
            <color indexed="81"/>
            <rFont val="Tahoma"/>
            <family val="2"/>
          </rPr>
          <t xml:space="preserve">Rate not set in depreciation study; based on life of asset. </t>
        </r>
      </text>
    </comment>
    <comment ref="BC7" authorId="0" shapeId="0" xr:uid="{14270B24-EA59-480A-A5E6-367A596C8D72}">
      <text>
        <r>
          <rPr>
            <sz val="9"/>
            <color indexed="81"/>
            <rFont val="Tahoma"/>
            <family val="2"/>
          </rPr>
          <t xml:space="preserve">Rate not set in depreciation study; based on life of asset. </t>
        </r>
      </text>
    </comment>
    <comment ref="BC8" authorId="0" shapeId="0" xr:uid="{694B5F3D-CDC6-4930-AF37-EB5E5F3EA646}">
      <text>
        <r>
          <rPr>
            <sz val="9"/>
            <color indexed="81"/>
            <rFont val="Tahoma"/>
            <family val="2"/>
          </rPr>
          <t xml:space="preserve">Rate not set in depreciation study; based on life of asset. </t>
        </r>
      </text>
    </comment>
    <comment ref="BC9" authorId="0" shapeId="0" xr:uid="{661FDE9F-2F94-45E1-86E2-5D3B93ACE166}">
      <text>
        <r>
          <rPr>
            <sz val="9"/>
            <color indexed="81"/>
            <rFont val="Tahoma"/>
            <family val="2"/>
          </rPr>
          <t xml:space="preserve">Rate not set in depreciation study; based on life of asset. </t>
        </r>
      </text>
    </comment>
    <comment ref="BC10" authorId="0" shapeId="0" xr:uid="{FE579BCC-A4DD-417E-B645-31C71EF33204}">
      <text>
        <r>
          <rPr>
            <sz val="9"/>
            <color indexed="81"/>
            <rFont val="Tahoma"/>
            <family val="2"/>
          </rPr>
          <t xml:space="preserve">Rate not set in depreciation study; based on life of asset. </t>
        </r>
      </text>
    </comment>
    <comment ref="BC12" authorId="1" shapeId="0" xr:uid="{2A457360-C9B3-425A-845F-4572C369558C}">
      <text>
        <r>
          <rPr>
            <b/>
            <sz val="9"/>
            <color indexed="81"/>
            <rFont val="Tahoma"/>
            <family val="2"/>
          </rPr>
          <t>Follow-up with plant accounting; new account since dep study</t>
        </r>
      </text>
    </comment>
    <comment ref="BC13" authorId="1" shapeId="0" xr:uid="{FDB038EF-D246-4F91-8977-651A9E593C12}">
      <text>
        <r>
          <rPr>
            <b/>
            <sz val="9"/>
            <color indexed="81"/>
            <rFont val="Tahoma"/>
            <family val="2"/>
          </rPr>
          <t>Follow-up with plant accounting; new account since dep study</t>
        </r>
      </text>
    </comment>
    <comment ref="BC15" authorId="0" shapeId="0" xr:uid="{41C8A967-97A6-4966-BFFD-592DD6854E27}">
      <text>
        <r>
          <rPr>
            <sz val="9"/>
            <color indexed="81"/>
            <rFont val="Tahoma"/>
            <family val="2"/>
          </rPr>
          <t xml:space="preserve">Rate not set in depreciation study; based on life of asset. </t>
        </r>
      </text>
    </comment>
    <comment ref="BC40" authorId="0" shapeId="0" xr:uid="{2BC7E7F1-2E8E-4F4B-B1E4-405AC3634CC2}">
      <text>
        <r>
          <rPr>
            <sz val="9"/>
            <color indexed="81"/>
            <rFont val="Tahoma"/>
            <family val="2"/>
          </rPr>
          <t xml:space="preserve">Rate not set in depreciation study; based on life of asset. </t>
        </r>
      </text>
    </comment>
    <comment ref="BC41" authorId="0" shapeId="0" xr:uid="{EB8724EC-9347-449E-A81E-A7E31D2D963E}">
      <text>
        <r>
          <rPr>
            <sz val="9"/>
            <color indexed="81"/>
            <rFont val="Tahoma"/>
            <family val="2"/>
          </rPr>
          <t xml:space="preserve">Rate not set in depreciation study; based on life of asset. </t>
        </r>
      </text>
    </comment>
    <comment ref="BC66" authorId="0" shapeId="0" xr:uid="{8A09C8EA-D86E-4B0D-BCC0-D8E0FF86E739}">
      <text>
        <r>
          <rPr>
            <sz val="9"/>
            <color indexed="81"/>
            <rFont val="Tahoma"/>
            <family val="2"/>
          </rPr>
          <t xml:space="preserve">Rate not set in depreciation study; based on life of asset. </t>
        </r>
      </text>
    </comment>
    <comment ref="BC84" authorId="0" shapeId="0" xr:uid="{5E28A1B8-E25F-4527-9B16-4F00CD20CEC1}">
      <text>
        <r>
          <rPr>
            <sz val="9"/>
            <color indexed="81"/>
            <rFont val="Tahoma"/>
            <family val="2"/>
          </rPr>
          <t xml:space="preserve">Rate not set in depreciation study; based on life of asset. </t>
        </r>
      </text>
    </comment>
    <comment ref="BC88" authorId="1" shapeId="0" xr:uid="{4EC35372-FADE-4DF5-976B-D79906DB54FF}">
      <text>
        <r>
          <rPr>
            <b/>
            <sz val="9"/>
            <color indexed="81"/>
            <rFont val="Tahoma"/>
            <family val="2"/>
          </rPr>
          <t xml:space="preserve">Follow-up with Plant Accounting; not in depreciation study
</t>
        </r>
      </text>
    </comment>
    <comment ref="BC89" authorId="1" shapeId="0" xr:uid="{228F93FC-B674-4B0E-8F7C-29D6DA4ACD1A}">
      <text>
        <r>
          <rPr>
            <b/>
            <sz val="9"/>
            <color indexed="81"/>
            <rFont val="Tahoma"/>
            <family val="2"/>
          </rPr>
          <t>Follow-up with Plant Accounting; used effective rate as GD.AA is not in dep study</t>
        </r>
      </text>
    </comment>
    <comment ref="BC128" authorId="1" shapeId="0" xr:uid="{E05A60C3-D388-4095-8EB5-3C92F2C950D7}">
      <text>
        <r>
          <rPr>
            <b/>
            <sz val="9"/>
            <color indexed="81"/>
            <rFont val="Tahoma"/>
            <family val="2"/>
          </rPr>
          <t>Follow-up with Plant Accounting - new account since dep study?</t>
        </r>
      </text>
    </comment>
    <comment ref="BC131" authorId="0" shapeId="0" xr:uid="{79DCAAD6-FD22-4CAA-BD0D-070E39165F3A}">
      <text>
        <r>
          <rPr>
            <sz val="9"/>
            <color indexed="81"/>
            <rFont val="Tahoma"/>
            <family val="2"/>
          </rPr>
          <t xml:space="preserve">Rate not set in depreciation study; based on life of asset. </t>
        </r>
      </text>
    </comment>
    <comment ref="BC140" authorId="1" shapeId="0" xr:uid="{748DA06D-45E4-4D0D-B08F-85364B08A4E3}">
      <text>
        <r>
          <rPr>
            <b/>
            <sz val="9"/>
            <color indexed="81"/>
            <rFont val="Tahoma"/>
            <family val="2"/>
          </rPr>
          <t>Follow-up with Plant Accounting; new acct since dep study - used effective rate</t>
        </r>
      </text>
    </comment>
    <comment ref="BC142" authorId="1" shapeId="0" xr:uid="{A1525873-CD30-4747-AAF3-9790D4E3267D}">
      <text>
        <r>
          <rPr>
            <b/>
            <sz val="9"/>
            <color indexed="81"/>
            <rFont val="Tahoma"/>
            <family val="2"/>
          </rPr>
          <t>Follow-up with plant accounting; new account since dep study</t>
        </r>
      </text>
    </comment>
    <comment ref="BC143" authorId="1" shapeId="0" xr:uid="{6FFFA14A-0922-4145-B2C4-59489E75B72E}">
      <text>
        <r>
          <rPr>
            <b/>
            <sz val="9"/>
            <color indexed="81"/>
            <rFont val="Tahoma"/>
            <family val="2"/>
          </rPr>
          <t>Follow-up with plant accounting; new account since dep study</t>
        </r>
      </text>
    </comment>
    <comment ref="BC145" authorId="1" shapeId="0" xr:uid="{59700973-9559-4310-A524-D9F89371EE68}">
      <text>
        <r>
          <rPr>
            <b/>
            <sz val="9"/>
            <color indexed="81"/>
            <rFont val="Tahoma"/>
            <family val="2"/>
          </rPr>
          <t>Follow-up with Plant Accounting; not it dep study</t>
        </r>
      </text>
    </comment>
    <comment ref="BC155" authorId="1" shapeId="0" xr:uid="{78163CE9-A8C6-41AF-9FC0-B09328D698AC}">
      <text>
        <r>
          <rPr>
            <b/>
            <sz val="9"/>
            <color indexed="81"/>
            <rFont val="Tahoma"/>
            <family val="2"/>
          </rPr>
          <t>Follow-up with Plant Accounting; used effective rate as GD.WA account is not in dep study</t>
        </r>
      </text>
    </comment>
  </commentList>
</comments>
</file>

<file path=xl/sharedStrings.xml><?xml version="1.0" encoding="utf-8"?>
<sst xmlns="http://schemas.openxmlformats.org/spreadsheetml/2006/main" count="3207" uniqueCount="787">
  <si>
    <t>Sum of Plant_201812</t>
  </si>
  <si>
    <t>Sum of Plant_201901</t>
  </si>
  <si>
    <t>Sum of Plant_201902</t>
  </si>
  <si>
    <t>Sum of Plant_201903</t>
  </si>
  <si>
    <t>Sum of Plant_201904</t>
  </si>
  <si>
    <t>Sum of Plant_201905</t>
  </si>
  <si>
    <t>Sum of Plant_201906</t>
  </si>
  <si>
    <t>Sum of Plant_201907</t>
  </si>
  <si>
    <t>Sum of Plant_201908</t>
  </si>
  <si>
    <t>Sum of Plant_201909</t>
  </si>
  <si>
    <t>Sum of Plant_201910</t>
  </si>
  <si>
    <t>Sum of Plant_201911</t>
  </si>
  <si>
    <t>CD.AA.303000</t>
  </si>
  <si>
    <t>CD.AA.303100</t>
  </si>
  <si>
    <t>CD.AA.303110</t>
  </si>
  <si>
    <t>CD.AA.303115</t>
  </si>
  <si>
    <t>CD.AA.303120</t>
  </si>
  <si>
    <t>CD.AA.303121</t>
  </si>
  <si>
    <t>CD.AA.303130</t>
  </si>
  <si>
    <t>CD.AA.389200</t>
  </si>
  <si>
    <t>CD.AA.389300</t>
  </si>
  <si>
    <t>CD.AA.390100</t>
  </si>
  <si>
    <t>CD.AA.390200</t>
  </si>
  <si>
    <t>CD.AA.391000</t>
  </si>
  <si>
    <t>CD.AA.391100</t>
  </si>
  <si>
    <t>CD.AA.391101</t>
  </si>
  <si>
    <t>CD.AA.391120</t>
  </si>
  <si>
    <t>CD.AA.391121</t>
  </si>
  <si>
    <t>CD.AA.391700</t>
  </si>
  <si>
    <t>CD.AA.392000</t>
  </si>
  <si>
    <t>CD.AA.392002</t>
  </si>
  <si>
    <t>CD.AA.392046</t>
  </si>
  <si>
    <t>CD.AA.392048</t>
  </si>
  <si>
    <t>CD.AA.392056</t>
  </si>
  <si>
    <t>CD.AA.392058</t>
  </si>
  <si>
    <t>CD.AA.392065</t>
  </si>
  <si>
    <t>CD.AA.394000</t>
  </si>
  <si>
    <t>CD.AA.395000</t>
  </si>
  <si>
    <t>CD.AA.396000</t>
  </si>
  <si>
    <t>CD.AA.397000</t>
  </si>
  <si>
    <t>CD.AA.397200</t>
  </si>
  <si>
    <t>CD.AA.397700</t>
  </si>
  <si>
    <t>CD.AA.398000</t>
  </si>
  <si>
    <t>CD.AN.303000</t>
  </si>
  <si>
    <t>CD.AN.303100</t>
  </si>
  <si>
    <t>CD.AN.389200</t>
  </si>
  <si>
    <t>CD.AN.389300</t>
  </si>
  <si>
    <t>CD.AN.389400</t>
  </si>
  <si>
    <t>CD.AN.390100</t>
  </si>
  <si>
    <t>CD.AN.391100</t>
  </si>
  <si>
    <t>CD.AN.392000</t>
  </si>
  <si>
    <t>CD.AN.392032</t>
  </si>
  <si>
    <t>CD.AN.392035</t>
  </si>
  <si>
    <t>CD.AN.392045</t>
  </si>
  <si>
    <t>CD.AN.392046</t>
  </si>
  <si>
    <t>CD.AN.392047</t>
  </si>
  <si>
    <t>CD.AN.392048</t>
  </si>
  <si>
    <t>CD.AN.392056</t>
  </si>
  <si>
    <t>CD.AN.392057</t>
  </si>
  <si>
    <t>CD.AN.392065</t>
  </si>
  <si>
    <t>CD.AN.392200</t>
  </si>
  <si>
    <t>CD.AN.393000</t>
  </si>
  <si>
    <t>CD.AN.394000</t>
  </si>
  <si>
    <t>CD.AN.395000</t>
  </si>
  <si>
    <t>CD.AN.396000</t>
  </si>
  <si>
    <t>CD.AN.396700</t>
  </si>
  <si>
    <t>CD.AN.397000</t>
  </si>
  <si>
    <t>CD.AN.397200</t>
  </si>
  <si>
    <t>CD.AN.398000</t>
  </si>
  <si>
    <t>CD.WA.303100</t>
  </si>
  <si>
    <t>CD.WA.303121</t>
  </si>
  <si>
    <t>CD.WA.389200</t>
  </si>
  <si>
    <t>CD.WA.390100</t>
  </si>
  <si>
    <t>CD.WA.391000</t>
  </si>
  <si>
    <t>CD.WA.391100</t>
  </si>
  <si>
    <t>CD.WA.391121</t>
  </si>
  <si>
    <t>CD.WA.392000</t>
  </si>
  <si>
    <t>CD.WA.392046</t>
  </si>
  <si>
    <t>CD.WA.392047</t>
  </si>
  <si>
    <t>CD.WA.392048</t>
  </si>
  <si>
    <t>CD.WA.392056</t>
  </si>
  <si>
    <t>CD.WA.393000</t>
  </si>
  <si>
    <t>CD.WA.394000</t>
  </si>
  <si>
    <t>CD.WA.395000</t>
  </si>
  <si>
    <t>CD.WA.396000</t>
  </si>
  <si>
    <t>CD.WA.396067</t>
  </si>
  <si>
    <t>CD.WA.397000</t>
  </si>
  <si>
    <t>CD.WA.397121</t>
  </si>
  <si>
    <t>CD.WA.397200</t>
  </si>
  <si>
    <t>CD.WA.398000</t>
  </si>
  <si>
    <t>ED.3W.311000</t>
  </si>
  <si>
    <t>ED.3W.312000</t>
  </si>
  <si>
    <t>ED.3W.313000</t>
  </si>
  <si>
    <t>ED.3W.314000</t>
  </si>
  <si>
    <t>ED.3W.315000</t>
  </si>
  <si>
    <t>ED.3W.316000</t>
  </si>
  <si>
    <t>ED.4W.311000</t>
  </si>
  <si>
    <t>ED.4W.312000</t>
  </si>
  <si>
    <t>ED.4W.313000</t>
  </si>
  <si>
    <t>ED.4W.314000</t>
  </si>
  <si>
    <t>ED.4W.315000</t>
  </si>
  <si>
    <t>ED.4W.316000</t>
  </si>
  <si>
    <t>ED.AN.302000</t>
  </si>
  <si>
    <t>ED.AN.303000</t>
  </si>
  <si>
    <t>ED.AN.303100</t>
  </si>
  <si>
    <t>ED.AN.303345</t>
  </si>
  <si>
    <t>ED.AN.311000</t>
  </si>
  <si>
    <t>ED.AN.312000</t>
  </si>
  <si>
    <t>ED.AN.314000</t>
  </si>
  <si>
    <t>ED.AN.315000</t>
  </si>
  <si>
    <t>ED.AN.316000</t>
  </si>
  <si>
    <t>ED.AN.331000</t>
  </si>
  <si>
    <t>ED.AN.331100</t>
  </si>
  <si>
    <t>ED.AN.331200</t>
  </si>
  <si>
    <t>ED.AN.331260</t>
  </si>
  <si>
    <t>ED.AN.332000</t>
  </si>
  <si>
    <t>ED.AN.332100</t>
  </si>
  <si>
    <t>ED.AN.332150</t>
  </si>
  <si>
    <t>ED.AN.332200</t>
  </si>
  <si>
    <t>ED.AN.333000</t>
  </si>
  <si>
    <t>ED.AN.334000</t>
  </si>
  <si>
    <t>ED.AN.335000</t>
  </si>
  <si>
    <t>ED.AN.335100</t>
  </si>
  <si>
    <t>ED.AN.335150</t>
  </si>
  <si>
    <t>ED.AN.335200</t>
  </si>
  <si>
    <t>ED.AN.336000</t>
  </si>
  <si>
    <t>ED.AN.341000</t>
  </si>
  <si>
    <t>ED.AN.342000</t>
  </si>
  <si>
    <t>ED.AN.343000</t>
  </si>
  <si>
    <t>ED.AN.344000</t>
  </si>
  <si>
    <t>ED.AN.345000</t>
  </si>
  <si>
    <t>ED.AN.345010</t>
  </si>
  <si>
    <t>ED.AN.346000</t>
  </si>
  <si>
    <t>ED.AN.350200</t>
  </si>
  <si>
    <t>ED.AN.350300</t>
  </si>
  <si>
    <t>ED.AN.350400</t>
  </si>
  <si>
    <t>ED.AN.352000</t>
  </si>
  <si>
    <t>ED.AN.353000</t>
  </si>
  <si>
    <t>ED.AN.353100</t>
  </si>
  <si>
    <t>ED.AN.354000</t>
  </si>
  <si>
    <t>ED.AN.355000</t>
  </si>
  <si>
    <t>ED.AN.356000</t>
  </si>
  <si>
    <t>ED.AN.357000</t>
  </si>
  <si>
    <t>ED.AN.358000</t>
  </si>
  <si>
    <t>ED.AN.359000</t>
  </si>
  <si>
    <t>ED.AN.362000</t>
  </si>
  <si>
    <t>ED.AN.370000</t>
  </si>
  <si>
    <t>ED.AN.389200</t>
  </si>
  <si>
    <t>ED.AN.390100</t>
  </si>
  <si>
    <t>ED.AN.390200</t>
  </si>
  <si>
    <t>ED.AN.391100</t>
  </si>
  <si>
    <t>ED.AN.391101</t>
  </si>
  <si>
    <t>ED.AN.392000</t>
  </si>
  <si>
    <t>ED.AN.392035</t>
  </si>
  <si>
    <t>ED.AN.392045</t>
  </si>
  <si>
    <t>ED.AN.392046</t>
  </si>
  <si>
    <t>ED.AN.392047</t>
  </si>
  <si>
    <t>ED.AN.392048</t>
  </si>
  <si>
    <t>ED.AN.392056</t>
  </si>
  <si>
    <t>ED.AN.392057</t>
  </si>
  <si>
    <t>ED.AN.392058</t>
  </si>
  <si>
    <t>ED.AN.392065</t>
  </si>
  <si>
    <t>ED.AN.392066</t>
  </si>
  <si>
    <t>ED.AN.392067</t>
  </si>
  <si>
    <t>ED.AN.392068</t>
  </si>
  <si>
    <t>ED.AN.392200</t>
  </si>
  <si>
    <t>ED.AN.392230</t>
  </si>
  <si>
    <t>ED.AN.392246</t>
  </si>
  <si>
    <t>ED.AN.392256</t>
  </si>
  <si>
    <t>ED.AN.393000</t>
  </si>
  <si>
    <t>ED.AN.394000</t>
  </si>
  <si>
    <t>ED.AN.394100</t>
  </si>
  <si>
    <t>ED.AN.395000</t>
  </si>
  <si>
    <t>ED.AN.396000</t>
  </si>
  <si>
    <t>ED.AN.396055</t>
  </si>
  <si>
    <t>ED.AN.396056</t>
  </si>
  <si>
    <t>ED.AN.396058</t>
  </si>
  <si>
    <t>ED.AN.396066</t>
  </si>
  <si>
    <t>ED.AN.396067</t>
  </si>
  <si>
    <t>ED.AN.396068</t>
  </si>
  <si>
    <t>ED.AN.397000</t>
  </si>
  <si>
    <t>ED.AN.397500</t>
  </si>
  <si>
    <t>ED.AN.398000</t>
  </si>
  <si>
    <t>ED.BP.340200</t>
  </si>
  <si>
    <t>ED.BP.341000</t>
  </si>
  <si>
    <t>ED.BP.342000</t>
  </si>
  <si>
    <t>ED.BP.343000</t>
  </si>
  <si>
    <t>ED.BP.344000</t>
  </si>
  <si>
    <t>ED.BP.344010</t>
  </si>
  <si>
    <t>ED.BP.345000</t>
  </si>
  <si>
    <t>ED.BP.346000</t>
  </si>
  <si>
    <t>ED.C3.310200</t>
  </si>
  <si>
    <t>ED.C3.311000</t>
  </si>
  <si>
    <t>ED.C3.312000</t>
  </si>
  <si>
    <t>ED.C3.313000</t>
  </si>
  <si>
    <t>ED.C3.314000</t>
  </si>
  <si>
    <t>ED.C3.315000</t>
  </si>
  <si>
    <t>ED.C3.316000</t>
  </si>
  <si>
    <t>ED.C4.310200</t>
  </si>
  <si>
    <t>ED.C4.311000</t>
  </si>
  <si>
    <t>ED.C4.312000</t>
  </si>
  <si>
    <t>ED.C4.313000</t>
  </si>
  <si>
    <t>ED.C4.314000</t>
  </si>
  <si>
    <t>ED.C4.315000</t>
  </si>
  <si>
    <t>ED.C4.316000</t>
  </si>
  <si>
    <t>ED.CG.330200</t>
  </si>
  <si>
    <t>ED.CG.330210</t>
  </si>
  <si>
    <t>ED.CG.330220</t>
  </si>
  <si>
    <t>ED.CG.330250</t>
  </si>
  <si>
    <t>ED.CG.330300</t>
  </si>
  <si>
    <t>ED.CG.330310</t>
  </si>
  <si>
    <t>ED.CG.330400</t>
  </si>
  <si>
    <t>ED.CG.330410</t>
  </si>
  <si>
    <t>ED.CG.331000</t>
  </si>
  <si>
    <t>ED.CG.331100</t>
  </si>
  <si>
    <t>ED.CG.331200</t>
  </si>
  <si>
    <t>ED.CG.331260</t>
  </si>
  <si>
    <t>ED.CG.332000</t>
  </si>
  <si>
    <t>ED.CG.332100</t>
  </si>
  <si>
    <t>ED.CG.332150</t>
  </si>
  <si>
    <t>ED.CG.332200</t>
  </si>
  <si>
    <t>ED.CG.333000</t>
  </si>
  <si>
    <t>ED.CG.334000</t>
  </si>
  <si>
    <t>ED.CG.335000</t>
  </si>
  <si>
    <t>ED.CG.335100</t>
  </si>
  <si>
    <t>ED.CG.335150</t>
  </si>
  <si>
    <t>ED.CG.335200</t>
  </si>
  <si>
    <t>ED.CG.336000</t>
  </si>
  <si>
    <t>ED.CS.341000</t>
  </si>
  <si>
    <t>ED.CS.342000</t>
  </si>
  <si>
    <t>ED.CS.344000</t>
  </si>
  <si>
    <t>ED.CS.345000</t>
  </si>
  <si>
    <t>ED.CS.346000</t>
  </si>
  <si>
    <t>ED.CW.350200</t>
  </si>
  <si>
    <t>ED.CW.350400</t>
  </si>
  <si>
    <t>ED.CW.352000</t>
  </si>
  <si>
    <t>ED.CW.353000</t>
  </si>
  <si>
    <t>ED.CW.354000</t>
  </si>
  <si>
    <t>ED.CW.355000</t>
  </si>
  <si>
    <t>ED.CW.356000</t>
  </si>
  <si>
    <t>ED.CW.359000</t>
  </si>
  <si>
    <t>ED.KF.310200</t>
  </si>
  <si>
    <t>ED.KF.310300</t>
  </si>
  <si>
    <t>ED.KF.310400</t>
  </si>
  <si>
    <t>ED.KF.311000</t>
  </si>
  <si>
    <t>ED.KF.311100</t>
  </si>
  <si>
    <t>ED.KF.312000</t>
  </si>
  <si>
    <t>ED.KF.314000</t>
  </si>
  <si>
    <t>ED.KF.315000</t>
  </si>
  <si>
    <t>ED.KF.316000</t>
  </si>
  <si>
    <t>ED.KF.341000</t>
  </si>
  <si>
    <t>ED.KF.342000</t>
  </si>
  <si>
    <t>ED.KF.343000</t>
  </si>
  <si>
    <t>ED.KF.344000</t>
  </si>
  <si>
    <t>ED.KF.345000</t>
  </si>
  <si>
    <t>ED.LC.342000</t>
  </si>
  <si>
    <t>ED.LC.344000</t>
  </si>
  <si>
    <t>ED.LC.345000</t>
  </si>
  <si>
    <t>ED.LF.330100</t>
  </si>
  <si>
    <t>ED.LF.330200</t>
  </si>
  <si>
    <t>ED.LF.330300</t>
  </si>
  <si>
    <t>ED.LF.330400</t>
  </si>
  <si>
    <t>ED.LF.331000</t>
  </si>
  <si>
    <t>ED.LF.332000</t>
  </si>
  <si>
    <t>ED.LF.332200</t>
  </si>
  <si>
    <t>ED.LF.333000</t>
  </si>
  <si>
    <t>ED.LF.334000</t>
  </si>
  <si>
    <t>ED.LF.335000</t>
  </si>
  <si>
    <t>ED.LL.330200</t>
  </si>
  <si>
    <t>ED.LL.330220</t>
  </si>
  <si>
    <t>ED.LL.330250</t>
  </si>
  <si>
    <t>ED.LL.330300</t>
  </si>
  <si>
    <t>ED.LL.330400</t>
  </si>
  <si>
    <t>ED.LL.331000</t>
  </si>
  <si>
    <t>ED.LL.331100</t>
  </si>
  <si>
    <t>ED.LL.331200</t>
  </si>
  <si>
    <t>ED.LL.332000</t>
  </si>
  <si>
    <t>ED.LL.332100</t>
  </si>
  <si>
    <t>ED.LL.332200</t>
  </si>
  <si>
    <t>ED.LL.333000</t>
  </si>
  <si>
    <t>ED.LL.334000</t>
  </si>
  <si>
    <t>ED.LL.335000</t>
  </si>
  <si>
    <t>ED.LL.335150</t>
  </si>
  <si>
    <t>ED.LL.336000</t>
  </si>
  <si>
    <t>ED.MS.330200</t>
  </si>
  <si>
    <t>ED.MS.331000</t>
  </si>
  <si>
    <t>ED.MS.331100</t>
  </si>
  <si>
    <t>ED.MS.331200</t>
  </si>
  <si>
    <t>ED.MS.332000</t>
  </si>
  <si>
    <t>ED.MS.333000</t>
  </si>
  <si>
    <t>ED.MS.334000</t>
  </si>
  <si>
    <t>ED.MS.335000</t>
  </si>
  <si>
    <t>ED.MS.336000</t>
  </si>
  <si>
    <t>ED.NE.340200</t>
  </si>
  <si>
    <t>ED.NE.341000</t>
  </si>
  <si>
    <t>ED.NE.342000</t>
  </si>
  <si>
    <t>ED.NE.343000</t>
  </si>
  <si>
    <t>ED.NE.344000</t>
  </si>
  <si>
    <t>ED.NE.345000</t>
  </si>
  <si>
    <t>ED.NE.346000</t>
  </si>
  <si>
    <t>ED.NM.330200</t>
  </si>
  <si>
    <t>ED.NM.330300</t>
  </si>
  <si>
    <t>ED.NM.330400</t>
  </si>
  <si>
    <t>ED.NM.331000</t>
  </si>
  <si>
    <t>ED.NM.331200</t>
  </si>
  <si>
    <t>ED.NM.332000</t>
  </si>
  <si>
    <t>ED.NM.332100</t>
  </si>
  <si>
    <t>ED.NM.332150</t>
  </si>
  <si>
    <t>ED.NM.332200</t>
  </si>
  <si>
    <t>ED.NM.333000</t>
  </si>
  <si>
    <t>ED.NM.334000</t>
  </si>
  <si>
    <t>ED.NM.335000</t>
  </si>
  <si>
    <t>ED.NM.335200</t>
  </si>
  <si>
    <t>ED.NM.336000</t>
  </si>
  <si>
    <t>ED.NR.330200</t>
  </si>
  <si>
    <t>ED.NR.330210</t>
  </si>
  <si>
    <t>ED.NR.330220</t>
  </si>
  <si>
    <t>ED.NR.330250</t>
  </si>
  <si>
    <t>ED.NR.330300</t>
  </si>
  <si>
    <t>ED.NR.330400</t>
  </si>
  <si>
    <t>ED.NR.330410</t>
  </si>
  <si>
    <t>ED.NR.331000</t>
  </si>
  <si>
    <t>ED.NR.331100</t>
  </si>
  <si>
    <t>ED.NR.331150</t>
  </si>
  <si>
    <t>ED.NR.331200</t>
  </si>
  <si>
    <t>ED.NR.331260</t>
  </si>
  <si>
    <t>ED.NR.332000</t>
  </si>
  <si>
    <t>ED.NR.332100</t>
  </si>
  <si>
    <t>ED.NR.332150</t>
  </si>
  <si>
    <t>ED.NR.332200</t>
  </si>
  <si>
    <t>ED.NR.333000</t>
  </si>
  <si>
    <t>ED.NR.334000</t>
  </si>
  <si>
    <t>ED.NR.335000</t>
  </si>
  <si>
    <t>ED.NR.335100</t>
  </si>
  <si>
    <t>ED.NR.335150</t>
  </si>
  <si>
    <t>ED.NR.335200</t>
  </si>
  <si>
    <t>ED.NR.336000</t>
  </si>
  <si>
    <t>ED.PF.330200</t>
  </si>
  <si>
    <t>ED.PF.330250</t>
  </si>
  <si>
    <t>ED.PF.330300</t>
  </si>
  <si>
    <t>ED.PF.330400</t>
  </si>
  <si>
    <t>ED.PF.330450</t>
  </si>
  <si>
    <t>ED.PF.331000</t>
  </si>
  <si>
    <t>ED.PF.331100</t>
  </si>
  <si>
    <t>ED.PF.331200</t>
  </si>
  <si>
    <t>ED.PF.332000</t>
  </si>
  <si>
    <t>ED.PF.332100</t>
  </si>
  <si>
    <t>ED.PF.332200</t>
  </si>
  <si>
    <t>ED.PF.333000</t>
  </si>
  <si>
    <t>ED.PF.334000</t>
  </si>
  <si>
    <t>ED.PF.335000</t>
  </si>
  <si>
    <t>ED.PF.336000</t>
  </si>
  <si>
    <t>ED.RT.340200</t>
  </si>
  <si>
    <t>ED.RT.341000</t>
  </si>
  <si>
    <t>ED.RT.342000</t>
  </si>
  <si>
    <t>ED.RT.343000</t>
  </si>
  <si>
    <t>ED.RT.344000</t>
  </si>
  <si>
    <t>ED.RT.345000</t>
  </si>
  <si>
    <t>ED.RT.346000</t>
  </si>
  <si>
    <t>ED.SP.344010</t>
  </si>
  <si>
    <t>ED.SP.345010</t>
  </si>
  <si>
    <t>ED.UF.330200</t>
  </si>
  <si>
    <t>ED.UF.330300</t>
  </si>
  <si>
    <t>ED.UF.331000</t>
  </si>
  <si>
    <t>ED.UF.331200</t>
  </si>
  <si>
    <t>ED.UF.332000</t>
  </si>
  <si>
    <t>ED.UF.332200</t>
  </si>
  <si>
    <t>ED.UF.333000</t>
  </si>
  <si>
    <t>ED.UF.334000</t>
  </si>
  <si>
    <t>ED.UF.335000</t>
  </si>
  <si>
    <t>ED.UF.336000</t>
  </si>
  <si>
    <t>ED.WA.302000</t>
  </si>
  <si>
    <t>ED.WA.303000</t>
  </si>
  <si>
    <t>ED.WA.303100</t>
  </si>
  <si>
    <t>ED.WA.303121</t>
  </si>
  <si>
    <t>ED.WA.344010</t>
  </si>
  <si>
    <t>ED.WA.352000</t>
  </si>
  <si>
    <t>ED.WA.353000</t>
  </si>
  <si>
    <t>ED.WA.355000</t>
  </si>
  <si>
    <t>ED.WA.356000</t>
  </si>
  <si>
    <t>ED.WA.360200</t>
  </si>
  <si>
    <t>ED.WA.360400</t>
  </si>
  <si>
    <t>ED.WA.361000</t>
  </si>
  <si>
    <t>ED.WA.362000</t>
  </si>
  <si>
    <t>ED.WA.363000</t>
  </si>
  <si>
    <t>ED.WA.364000</t>
  </si>
  <si>
    <t>ED.WA.365000</t>
  </si>
  <si>
    <t>ED.WA.366000</t>
  </si>
  <si>
    <t>ED.WA.367000</t>
  </si>
  <si>
    <t>ED.WA.368000</t>
  </si>
  <si>
    <t>ED.WA.369100</t>
  </si>
  <si>
    <t>ED.WA.369200</t>
  </si>
  <si>
    <t>ED.WA.369300</t>
  </si>
  <si>
    <t>ED.WA.370000</t>
  </si>
  <si>
    <t>ED.WA.370121</t>
  </si>
  <si>
    <t>ED.WA.371010</t>
  </si>
  <si>
    <t>ED.WA.371020</t>
  </si>
  <si>
    <t>ED.WA.371030</t>
  </si>
  <si>
    <t>ED.WA.371040</t>
  </si>
  <si>
    <t>ED.WA.373100</t>
  </si>
  <si>
    <t>ED.WA.373200</t>
  </si>
  <si>
    <t>ED.WA.373300</t>
  </si>
  <si>
    <t>ED.WA.373400</t>
  </si>
  <si>
    <t>ED.WA.373500</t>
  </si>
  <si>
    <t>ED.WA.389200</t>
  </si>
  <si>
    <t>ED.WA.390100</t>
  </si>
  <si>
    <t>ED.WA.391100</t>
  </si>
  <si>
    <t>ED.WA.391121</t>
  </si>
  <si>
    <t>ED.WA.392000</t>
  </si>
  <si>
    <t>ED.WA.392035</t>
  </si>
  <si>
    <t>ED.WA.392046</t>
  </si>
  <si>
    <t>ED.WA.392047</t>
  </si>
  <si>
    <t>ED.WA.392048</t>
  </si>
  <si>
    <t>ED.WA.392056</t>
  </si>
  <si>
    <t>ED.WA.392057</t>
  </si>
  <si>
    <t>ED.WA.392058</t>
  </si>
  <si>
    <t>ED.WA.392066</t>
  </si>
  <si>
    <t>ED.WA.392067</t>
  </si>
  <si>
    <t>ED.WA.392068</t>
  </si>
  <si>
    <t>ED.WA.392200</t>
  </si>
  <si>
    <t>ED.WA.393000</t>
  </si>
  <si>
    <t>ED.WA.394000</t>
  </si>
  <si>
    <t>ED.WA.395000</t>
  </si>
  <si>
    <t>ED.WA.395121</t>
  </si>
  <si>
    <t>ED.WA.396000</t>
  </si>
  <si>
    <t>ED.WA.396055</t>
  </si>
  <si>
    <t>ED.WA.396056</t>
  </si>
  <si>
    <t>ED.WA.396057</t>
  </si>
  <si>
    <t>ED.WA.396058</t>
  </si>
  <si>
    <t>ED.WA.396065</t>
  </si>
  <si>
    <t>ED.WA.396066</t>
  </si>
  <si>
    <t>ED.WA.396067</t>
  </si>
  <si>
    <t>ED.WA.396068</t>
  </si>
  <si>
    <t>ED.WA.397000</t>
  </si>
  <si>
    <t>ED.WA.397200</t>
  </si>
  <si>
    <t>ED.WA.397500</t>
  </si>
  <si>
    <t>GD.AA.303100</t>
  </si>
  <si>
    <t>GD.AA.350100</t>
  </si>
  <si>
    <t>GD.AA.391000</t>
  </si>
  <si>
    <t>GD.AA.391100</t>
  </si>
  <si>
    <t>GD.AA.391101</t>
  </si>
  <si>
    <t>GD.AA.392000</t>
  </si>
  <si>
    <t>GD.AA.394000</t>
  </si>
  <si>
    <t>GD.AA.395000</t>
  </si>
  <si>
    <t>GD.AA.397000</t>
  </si>
  <si>
    <t>GD.AN.350100</t>
  </si>
  <si>
    <t>GD.AN.350200</t>
  </si>
  <si>
    <t>GD.AN.351100</t>
  </si>
  <si>
    <t>GD.AN.351200</t>
  </si>
  <si>
    <t>GD.AN.351300</t>
  </si>
  <si>
    <t>GD.AN.351400</t>
  </si>
  <si>
    <t>GD.AN.351410</t>
  </si>
  <si>
    <t>GD.AN.352000</t>
  </si>
  <si>
    <t>GD.AN.352200</t>
  </si>
  <si>
    <t>GD.AN.352300</t>
  </si>
  <si>
    <t>GD.AN.353000</t>
  </si>
  <si>
    <t>GD.AN.354000</t>
  </si>
  <si>
    <t>GD.AN.355000</t>
  </si>
  <si>
    <t>GD.AN.356000</t>
  </si>
  <si>
    <t>GD.AN.357000</t>
  </si>
  <si>
    <t>GD.AN.375000</t>
  </si>
  <si>
    <t>GD.AN.376000</t>
  </si>
  <si>
    <t>GD.AN.378000</t>
  </si>
  <si>
    <t>GD.AN.379000</t>
  </si>
  <si>
    <t>GD.AN.391100</t>
  </si>
  <si>
    <t>GD.AN.392000</t>
  </si>
  <si>
    <t>GD.AN.392045</t>
  </si>
  <si>
    <t>GD.AN.392046</t>
  </si>
  <si>
    <t>GD.AN.392047</t>
  </si>
  <si>
    <t>GD.AN.392048</t>
  </si>
  <si>
    <t>GD.AN.392055</t>
  </si>
  <si>
    <t>GD.AN.392056</t>
  </si>
  <si>
    <t>GD.AN.392057</t>
  </si>
  <si>
    <t>GD.AN.392058</t>
  </si>
  <si>
    <t>GD.AN.392200</t>
  </si>
  <si>
    <t>GD.AN.394000</t>
  </si>
  <si>
    <t>GD.AN.395000</t>
  </si>
  <si>
    <t>GD.AN.396000</t>
  </si>
  <si>
    <t>GD.AN.396058</t>
  </si>
  <si>
    <t>GD.AN.396066</t>
  </si>
  <si>
    <t>GD.AN.397000</t>
  </si>
  <si>
    <t>GD.AN.397200</t>
  </si>
  <si>
    <t>GD.AN.398000</t>
  </si>
  <si>
    <t>GD.WA.303000</t>
  </si>
  <si>
    <t>GD.WA.374200</t>
  </si>
  <si>
    <t>GD.WA.374400</t>
  </si>
  <si>
    <t>GD.WA.375000</t>
  </si>
  <si>
    <t>GD.WA.376000</t>
  </si>
  <si>
    <t>GD.WA.378000</t>
  </si>
  <si>
    <t>GD.WA.379000</t>
  </si>
  <si>
    <t>GD.WA.380000</t>
  </si>
  <si>
    <t>GD.WA.381000</t>
  </si>
  <si>
    <t>GD.WA.381121</t>
  </si>
  <si>
    <t>GD.WA.385000</t>
  </si>
  <si>
    <t>GD.WA.389200</t>
  </si>
  <si>
    <t>GD.WA.389421</t>
  </si>
  <si>
    <t>GD.WA.390100</t>
  </si>
  <si>
    <t>GD.WA.391100</t>
  </si>
  <si>
    <t>GD.WA.392000</t>
  </si>
  <si>
    <t>GD.WA.392045</t>
  </si>
  <si>
    <t>GD.WA.392046</t>
  </si>
  <si>
    <t>GD.WA.392047</t>
  </si>
  <si>
    <t>GD.WA.392048</t>
  </si>
  <si>
    <t>GD.WA.392056</t>
  </si>
  <si>
    <t>GD.WA.392057</t>
  </si>
  <si>
    <t>GD.WA.392058</t>
  </si>
  <si>
    <t>GD.WA.392065</t>
  </si>
  <si>
    <t>GD.WA.392085</t>
  </si>
  <si>
    <t>GD.WA.392200</t>
  </si>
  <si>
    <t>GD.WA.392700</t>
  </si>
  <si>
    <t>GD.WA.392758</t>
  </si>
  <si>
    <t>GD.WA.393000</t>
  </si>
  <si>
    <t>GD.WA.394000</t>
  </si>
  <si>
    <t>GD.WA.395000</t>
  </si>
  <si>
    <t>GD.WA.395121</t>
  </si>
  <si>
    <t>GD.WA.396000</t>
  </si>
  <si>
    <t>GD.WA.396058</t>
  </si>
  <si>
    <t>GD.WA.396700</t>
  </si>
  <si>
    <t>GD.WA.397000</t>
  </si>
  <si>
    <t>GD.WA.397121</t>
  </si>
  <si>
    <t>Plant Account</t>
  </si>
  <si>
    <t>303000</t>
  </si>
  <si>
    <t>303100</t>
  </si>
  <si>
    <t>303110</t>
  </si>
  <si>
    <t>303115</t>
  </si>
  <si>
    <t>303120</t>
  </si>
  <si>
    <t>303121</t>
  </si>
  <si>
    <t>303130</t>
  </si>
  <si>
    <t>389200</t>
  </si>
  <si>
    <t>389300</t>
  </si>
  <si>
    <t>390100</t>
  </si>
  <si>
    <t>390200</t>
  </si>
  <si>
    <t>391000</t>
  </si>
  <si>
    <t>391100</t>
  </si>
  <si>
    <t>391101</t>
  </si>
  <si>
    <t>391120</t>
  </si>
  <si>
    <t>391121</t>
  </si>
  <si>
    <t>391700</t>
  </si>
  <si>
    <t>392000</t>
  </si>
  <si>
    <t>392002</t>
  </si>
  <si>
    <t>392046</t>
  </si>
  <si>
    <t>392048</t>
  </si>
  <si>
    <t>392056</t>
  </si>
  <si>
    <t>392058</t>
  </si>
  <si>
    <t>392065</t>
  </si>
  <si>
    <t>394000</t>
  </si>
  <si>
    <t>395000</t>
  </si>
  <si>
    <t>396000</t>
  </si>
  <si>
    <t>397000</t>
  </si>
  <si>
    <t>397200</t>
  </si>
  <si>
    <t>397700</t>
  </si>
  <si>
    <t>398000</t>
  </si>
  <si>
    <t>389400</t>
  </si>
  <si>
    <t>392032</t>
  </si>
  <si>
    <t>392035</t>
  </si>
  <si>
    <t>392045</t>
  </si>
  <si>
    <t>392047</t>
  </si>
  <si>
    <t>392057</t>
  </si>
  <si>
    <t>392200</t>
  </si>
  <si>
    <t>393000</t>
  </si>
  <si>
    <t>396700</t>
  </si>
  <si>
    <t>396067</t>
  </si>
  <si>
    <t>397121</t>
  </si>
  <si>
    <t>311000</t>
  </si>
  <si>
    <t>312000</t>
  </si>
  <si>
    <t>313000</t>
  </si>
  <si>
    <t>314000</t>
  </si>
  <si>
    <t>315000</t>
  </si>
  <si>
    <t>316000</t>
  </si>
  <si>
    <t>302000</t>
  </si>
  <si>
    <t>303345</t>
  </si>
  <si>
    <t>331000</t>
  </si>
  <si>
    <t>331100</t>
  </si>
  <si>
    <t>331200</t>
  </si>
  <si>
    <t>331260</t>
  </si>
  <si>
    <t>332000</t>
  </si>
  <si>
    <t>332100</t>
  </si>
  <si>
    <t>332150</t>
  </si>
  <si>
    <t>332200</t>
  </si>
  <si>
    <t>333000</t>
  </si>
  <si>
    <t>334000</t>
  </si>
  <si>
    <t>335000</t>
  </si>
  <si>
    <t>335100</t>
  </si>
  <si>
    <t>335150</t>
  </si>
  <si>
    <t>335200</t>
  </si>
  <si>
    <t>336000</t>
  </si>
  <si>
    <t>341000</t>
  </si>
  <si>
    <t>342000</t>
  </si>
  <si>
    <t>343000</t>
  </si>
  <si>
    <t>344000</t>
  </si>
  <si>
    <t>345000</t>
  </si>
  <si>
    <t>345010</t>
  </si>
  <si>
    <t>346000</t>
  </si>
  <si>
    <t>350200</t>
  </si>
  <si>
    <t>350300</t>
  </si>
  <si>
    <t>350400</t>
  </si>
  <si>
    <t>352000</t>
  </si>
  <si>
    <t>353000</t>
  </si>
  <si>
    <t>353100</t>
  </si>
  <si>
    <t>354000</t>
  </si>
  <si>
    <t>355000</t>
  </si>
  <si>
    <t>356000</t>
  </si>
  <si>
    <t>357000</t>
  </si>
  <si>
    <t>358000</t>
  </si>
  <si>
    <t>359000</t>
  </si>
  <si>
    <t>362000</t>
  </si>
  <si>
    <t>370000</t>
  </si>
  <si>
    <t>392066</t>
  </si>
  <si>
    <t>392067</t>
  </si>
  <si>
    <t>392068</t>
  </si>
  <si>
    <t>392230</t>
  </si>
  <si>
    <t>392246</t>
  </si>
  <si>
    <t>392256</t>
  </si>
  <si>
    <t>394100</t>
  </si>
  <si>
    <t>396055</t>
  </si>
  <si>
    <t>396056</t>
  </si>
  <si>
    <t>396058</t>
  </si>
  <si>
    <t>396066</t>
  </si>
  <si>
    <t>396068</t>
  </si>
  <si>
    <t>397500</t>
  </si>
  <si>
    <t>340200</t>
  </si>
  <si>
    <t>344010</t>
  </si>
  <si>
    <t>310200</t>
  </si>
  <si>
    <t>330200</t>
  </si>
  <si>
    <t>330210</t>
  </si>
  <si>
    <t>330220</t>
  </si>
  <si>
    <t>330250</t>
  </si>
  <si>
    <t>330300</t>
  </si>
  <si>
    <t>330310</t>
  </si>
  <si>
    <t>330400</t>
  </si>
  <si>
    <t>330410</t>
  </si>
  <si>
    <t>360200</t>
  </si>
  <si>
    <t>360400</t>
  </si>
  <si>
    <t>361000</t>
  </si>
  <si>
    <t>364000</t>
  </si>
  <si>
    <t>365000</t>
  </si>
  <si>
    <t>366000</t>
  </si>
  <si>
    <t>367000</t>
  </si>
  <si>
    <t>368000</t>
  </si>
  <si>
    <t>369100</t>
  </si>
  <si>
    <t>369200</t>
  </si>
  <si>
    <t>369300</t>
  </si>
  <si>
    <t>373100</t>
  </si>
  <si>
    <t>373200</t>
  </si>
  <si>
    <t>373300</t>
  </si>
  <si>
    <t>373400</t>
  </si>
  <si>
    <t>373500</t>
  </si>
  <si>
    <t>396057</t>
  </si>
  <si>
    <t>310300</t>
  </si>
  <si>
    <t>310400</t>
  </si>
  <si>
    <t>311100</t>
  </si>
  <si>
    <t>330100</t>
  </si>
  <si>
    <t>331150</t>
  </si>
  <si>
    <t>330450</t>
  </si>
  <si>
    <t>363000</t>
  </si>
  <si>
    <t>370121</t>
  </si>
  <si>
    <t>371010</t>
  </si>
  <si>
    <t>371020</t>
  </si>
  <si>
    <t>371030</t>
  </si>
  <si>
    <t>371040</t>
  </si>
  <si>
    <t>395121</t>
  </si>
  <si>
    <t>396065</t>
  </si>
  <si>
    <t>350100</t>
  </si>
  <si>
    <t>351100</t>
  </si>
  <si>
    <t>351200</t>
  </si>
  <si>
    <t>351300</t>
  </si>
  <si>
    <t>351400</t>
  </si>
  <si>
    <t>351410</t>
  </si>
  <si>
    <t>352200</t>
  </si>
  <si>
    <t>352300</t>
  </si>
  <si>
    <t>375000</t>
  </si>
  <si>
    <t>376000</t>
  </si>
  <si>
    <t>378000</t>
  </si>
  <si>
    <t>379000</t>
  </si>
  <si>
    <t>392055</t>
  </si>
  <si>
    <t>374200</t>
  </si>
  <si>
    <t>380000</t>
  </si>
  <si>
    <t>381000</t>
  </si>
  <si>
    <t>385000</t>
  </si>
  <si>
    <t>374400</t>
  </si>
  <si>
    <t>392700</t>
  </si>
  <si>
    <t>392758</t>
  </si>
  <si>
    <t>381121</t>
  </si>
  <si>
    <t>389421</t>
  </si>
  <si>
    <t>392085</t>
  </si>
  <si>
    <t>Ser.Jur</t>
  </si>
  <si>
    <t>CD.AA</t>
  </si>
  <si>
    <t>CD.AN</t>
  </si>
  <si>
    <t>CD.WA</t>
  </si>
  <si>
    <t>ED.3W</t>
  </si>
  <si>
    <t>ED.4W</t>
  </si>
  <si>
    <t>ED.AN</t>
  </si>
  <si>
    <t>ED.BP</t>
  </si>
  <si>
    <t>ED.C3</t>
  </si>
  <si>
    <t>ED.C4</t>
  </si>
  <si>
    <t>ED.CG</t>
  </si>
  <si>
    <t>ED.CS</t>
  </si>
  <si>
    <t>ED.CW</t>
  </si>
  <si>
    <t>ED.KF</t>
  </si>
  <si>
    <t>ED.LC</t>
  </si>
  <si>
    <t>ED.LF</t>
  </si>
  <si>
    <t>ED.LL</t>
  </si>
  <si>
    <t>ED.MS</t>
  </si>
  <si>
    <t>ED.NE</t>
  </si>
  <si>
    <t>ED.NM</t>
  </si>
  <si>
    <t>ED.NR</t>
  </si>
  <si>
    <t>ED.PF</t>
  </si>
  <si>
    <t>ED.RT</t>
  </si>
  <si>
    <t>ED.SP</t>
  </si>
  <si>
    <t>ED.UF</t>
  </si>
  <si>
    <t>ED.WA</t>
  </si>
  <si>
    <t>GD.AA</t>
  </si>
  <si>
    <t>GD.AN</t>
  </si>
  <si>
    <t>GD.WA</t>
  </si>
  <si>
    <t>Intangible Plant</t>
  </si>
  <si>
    <t>Underground Storage Plant</t>
  </si>
  <si>
    <t>Distribution Plant</t>
  </si>
  <si>
    <t>General Plant</t>
  </si>
  <si>
    <t>Transportation</t>
  </si>
  <si>
    <t>Steam Production Plant</t>
  </si>
  <si>
    <t>Hydraulic Production Plant</t>
  </si>
  <si>
    <t>Other Production Plant</t>
  </si>
  <si>
    <t>Asset Category</t>
  </si>
  <si>
    <t>Plant Category</t>
  </si>
  <si>
    <t>Transmission Plant</t>
  </si>
  <si>
    <t>System Plant - EOP 12/31/2019</t>
  </si>
  <si>
    <t>System Plant - AMA 12/31/2019</t>
  </si>
  <si>
    <t>Per ROO</t>
  </si>
  <si>
    <t>Difference</t>
  </si>
  <si>
    <t>Sum of A/D_201812</t>
  </si>
  <si>
    <t>Sum of A/D_201901</t>
  </si>
  <si>
    <t>Sum of A/D_201902</t>
  </si>
  <si>
    <t>Sum of A/D_201903</t>
  </si>
  <si>
    <t>Sum of A/D_201904</t>
  </si>
  <si>
    <t>Sum of A/D_201905</t>
  </si>
  <si>
    <t>Sum of A/D_201906</t>
  </si>
  <si>
    <t>Sum of A/D_201907</t>
  </si>
  <si>
    <t>Sum of A/D_201908</t>
  </si>
  <si>
    <t>Sum of A/D_201909</t>
  </si>
  <si>
    <t>Sum of A/D_201910</t>
  </si>
  <si>
    <t>Sum of A/D_201911</t>
  </si>
  <si>
    <t>System A/D - EOP 12/31/2019</t>
  </si>
  <si>
    <t>System A/D - AMA 12/31/2019</t>
  </si>
  <si>
    <t>Sum of Dep Exp_201901</t>
  </si>
  <si>
    <t>Sum of Dep Exp_201902</t>
  </si>
  <si>
    <t>Sum of Dep Exp_201903</t>
  </si>
  <si>
    <t>Sum of Dep Exp_201904</t>
  </si>
  <si>
    <t>Sum of Dep Exp_201905</t>
  </si>
  <si>
    <t>Sum of Dep Exp_201906</t>
  </si>
  <si>
    <t>Sum of Dep Exp_201907</t>
  </si>
  <si>
    <t>Sum of Dep Exp_201908</t>
  </si>
  <si>
    <t>Sum of Dep Exp_201909</t>
  </si>
  <si>
    <t>Sum of Dep Exp_201910</t>
  </si>
  <si>
    <t>Sum of Dep Exp_201911</t>
  </si>
  <si>
    <t>Sum of Dep Exp_201912</t>
  </si>
  <si>
    <t>Total A/D or Dep Exp</t>
  </si>
  <si>
    <t>Total A/A or Amortization Exp</t>
  </si>
  <si>
    <t>System Depreciation Expense - 2019 Total</t>
  </si>
  <si>
    <t>Old Depreciation Rate (Effective) [1]</t>
  </si>
  <si>
    <t>[1] The "old" depreciation rate is determined by calculating the effective depreciation rate for the 2019 calendar year, which takes into account the timing of the change in depreciation rates as per Dockets UE-180167 &amp; UG-180168, Order 04.</t>
  </si>
  <si>
    <t>Transportation O&amp;M Ratio</t>
  </si>
  <si>
    <t>New Depreciation Rate - Per Depreciation Study or Order (Dockets UE-180167 &amp; UG-180168, Order 04)</t>
  </si>
  <si>
    <t xml:space="preserve">[2] The Washington Depreciation Expense calculation is comprised of two components: change from AMA to EOP basis, and change in depreciation rate (if applicable). </t>
  </si>
  <si>
    <t>WA 2020 Depreciation Expense [2]</t>
  </si>
  <si>
    <t>Washington Allocation Factor</t>
  </si>
  <si>
    <t>Natural Gas Depreciation Exp Adjustment to Plant</t>
  </si>
  <si>
    <t>WA 2019 Depreciation Expense</t>
  </si>
  <si>
    <t>WA Plant AMA - 12/31/2019</t>
  </si>
  <si>
    <t>WA Plant EOP - 12/31/2019</t>
  </si>
  <si>
    <t>WA A/D AMA - 12/31/2019</t>
  </si>
  <si>
    <t>WA A/D EOP - 12/31/2019</t>
  </si>
  <si>
    <t>Electric Depreciation Exp Adjustment to Plant</t>
  </si>
  <si>
    <t>CDA Lake CDR Fund - Allocated</t>
  </si>
  <si>
    <t>CDA Lake IPA Fund</t>
  </si>
  <si>
    <t>CDA Settlement Costs</t>
  </si>
  <si>
    <t>CDA Settlement Past Storage</t>
  </si>
  <si>
    <t>Reconciling Item - Intangible Plant</t>
  </si>
  <si>
    <t xml:space="preserve"> </t>
  </si>
  <si>
    <t>AMI</t>
  </si>
  <si>
    <t>NBV (WA 12/31/2019 plant less AD minus the calculated depreciation expense)</t>
  </si>
  <si>
    <t>Revised WA 2020 Depreciation Exp if calc NBV is less than zero</t>
  </si>
  <si>
    <t>Revised NBV (WA 12/31/2019 plant less AD minus the calculated depreciation expense)</t>
  </si>
  <si>
    <t>Natural Gas Depreciation Exp Adjustment to Plant - AMI</t>
  </si>
  <si>
    <t>Electric Depreciation Exp Adjustment to Plant - AMI</t>
  </si>
  <si>
    <t>New Depreciation Rate - Per Depreciation Study or Order (Dockets UE-180167 &amp; UG-180168, Order 04 or UE-190334)</t>
  </si>
  <si>
    <t>Reconciling Item - Transportation</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</si>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</sst>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4" x14ac:knownFonts="1">
    <font>
      <sz val="11"/>
      <color theme="1"/>
      <name val="Calibri"/>
      <family val="2"/>
      <scheme val="minor"/>
    </font>
    <font>
      <sz val="11"/>
      <color theme="1"/>
      <name val="Calibri"/>
      <family val="2"/>
      <scheme val="minor"/>
    </font>
    <font>
      <sz val="10"/>
      <color theme="1"/>
      <name val="Tahoma"/>
      <family val="2"/>
    </font>
    <font>
      <sz val="10"/>
      <name val="Helv"/>
    </font>
    <font>
      <sz val="12"/>
      <name val="Tms Rmn"/>
    </font>
    <font>
      <sz val="8"/>
      <name val="Calibri"/>
      <family val="2"/>
      <scheme val="minor"/>
    </font>
    <font>
      <sz val="10"/>
      <name val="Arial"/>
      <family val="2"/>
    </font>
    <font>
      <sz val="11"/>
      <color theme="1"/>
      <name val="Arial"/>
      <family val="2"/>
    </font>
    <font>
      <b/>
      <sz val="11"/>
      <color theme="1"/>
      <name val="Arial"/>
      <family val="2"/>
    </font>
    <font>
      <sz val="11"/>
      <name val="Arial"/>
      <family val="2"/>
    </font>
    <font>
      <b/>
      <sz val="10"/>
      <name val="Arial"/>
      <family val="2"/>
    </font>
    <font>
      <b/>
      <sz val="10"/>
      <color theme="1"/>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theme="4" tint="0.79998168889431442"/>
        <bgColor theme="4" tint="0.79998168889431442"/>
      </patternFill>
    </fill>
    <fill>
      <patternFill patternType="solid">
        <fgColor rgb="FF92D050"/>
        <bgColor indexed="64"/>
      </patternFill>
    </fill>
  </fills>
  <borders count="4">
    <border>
      <left/>
      <right/>
      <top/>
      <bottom/>
      <diagonal/>
    </border>
    <border>
      <left/>
      <right/>
      <top/>
      <bottom style="thin">
        <color theme="4" tint="0.39997558519241921"/>
      </bottom>
      <diagonal/>
    </border>
    <border>
      <left/>
      <right/>
      <top/>
      <bottom style="thin">
        <color indexed="64"/>
      </bottom>
      <diagonal/>
    </border>
    <border>
      <left/>
      <right/>
      <top style="thin">
        <color indexed="64"/>
      </top>
      <bottom style="double">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39" fontId="3" fillId="0" borderId="0"/>
    <xf numFmtId="0" fontId="6" fillId="0" borderId="0"/>
    <xf numFmtId="43" fontId="6" fillId="0" borderId="0" applyFont="0" applyFill="0" applyBorder="0" applyAlignment="0" applyProtection="0"/>
    <xf numFmtId="9" fontId="6" fillId="0" borderId="0" applyFont="0" applyFill="0" applyBorder="0" applyAlignment="0" applyProtection="0"/>
  </cellStyleXfs>
  <cellXfs count="30">
    <xf numFmtId="0" fontId="0" fillId="0" borderId="0" xfId="0"/>
    <xf numFmtId="3" fontId="4" fillId="0" borderId="0" xfId="0" applyNumberFormat="1" applyFont="1"/>
    <xf numFmtId="0" fontId="7" fillId="0" borderId="0" xfId="0" applyFont="1" applyAlignment="1">
      <alignment horizontal="center"/>
    </xf>
    <xf numFmtId="0" fontId="7" fillId="0" borderId="0" xfId="0" applyFont="1"/>
    <xf numFmtId="0" fontId="7" fillId="0" borderId="0" xfId="0" applyFont="1" applyAlignment="1">
      <alignment horizontal="left"/>
    </xf>
    <xf numFmtId="164" fontId="7" fillId="0" borderId="0" xfId="0" applyNumberFormat="1" applyFont="1"/>
    <xf numFmtId="9" fontId="7" fillId="0" borderId="0" xfId="2" applyFont="1"/>
    <xf numFmtId="164" fontId="7" fillId="0" borderId="0" xfId="1" applyNumberFormat="1" applyFont="1"/>
    <xf numFmtId="0" fontId="7" fillId="0" borderId="0" xfId="0" applyFont="1" applyAlignment="1">
      <alignment horizontal="right"/>
    </xf>
    <xf numFmtId="164" fontId="7" fillId="0" borderId="0" xfId="0" applyNumberFormat="1" applyFont="1" applyAlignment="1">
      <alignment horizontal="right"/>
    </xf>
    <xf numFmtId="0" fontId="8" fillId="2" borderId="1" xfId="0" applyFont="1" applyFill="1" applyBorder="1" applyAlignment="1">
      <alignment horizontal="center"/>
    </xf>
    <xf numFmtId="164" fontId="8" fillId="2" borderId="1" xfId="0" applyNumberFormat="1" applyFont="1" applyFill="1" applyBorder="1" applyAlignment="1">
      <alignment horizontal="center"/>
    </xf>
    <xf numFmtId="164" fontId="8" fillId="2" borderId="1" xfId="0" applyNumberFormat="1" applyFont="1" applyFill="1" applyBorder="1" applyAlignment="1">
      <alignment horizontal="center" wrapText="1"/>
    </xf>
    <xf numFmtId="164" fontId="8" fillId="2" borderId="0" xfId="0" applyNumberFormat="1" applyFont="1" applyFill="1" applyBorder="1" applyAlignment="1">
      <alignment horizontal="center" wrapText="1"/>
    </xf>
    <xf numFmtId="10" fontId="9" fillId="0" borderId="0" xfId="2" applyNumberFormat="1" applyFont="1" applyFill="1"/>
    <xf numFmtId="0" fontId="9" fillId="0" borderId="0" xfId="5" applyFont="1" applyFill="1"/>
    <xf numFmtId="164" fontId="7" fillId="0" borderId="2" xfId="0" applyNumberFormat="1" applyFont="1" applyBorder="1"/>
    <xf numFmtId="164" fontId="7" fillId="0" borderId="2" xfId="1" applyNumberFormat="1" applyFont="1" applyBorder="1"/>
    <xf numFmtId="0" fontId="6" fillId="0" borderId="0" xfId="5" applyAlignment="1">
      <alignment horizontal="right"/>
    </xf>
    <xf numFmtId="43" fontId="7" fillId="0" borderId="0" xfId="0" applyNumberFormat="1" applyFont="1"/>
    <xf numFmtId="9" fontId="9" fillId="0" borderId="0" xfId="2" applyNumberFormat="1" applyFont="1" applyFill="1"/>
    <xf numFmtId="0" fontId="10" fillId="0" borderId="0" xfId="5" applyFont="1" applyAlignment="1">
      <alignment horizontal="center" wrapText="1"/>
    </xf>
    <xf numFmtId="0" fontId="11" fillId="0" borderId="0" xfId="3" applyFont="1" applyAlignment="1">
      <alignment horizontal="center" wrapText="1"/>
    </xf>
    <xf numFmtId="164" fontId="6" fillId="3" borderId="0" xfId="6" applyNumberFormat="1" applyFill="1"/>
    <xf numFmtId="164" fontId="6" fillId="0" borderId="0" xfId="6" applyNumberFormat="1"/>
    <xf numFmtId="164" fontId="6" fillId="3" borderId="3" xfId="6" applyNumberFormat="1" applyFill="1" applyBorder="1"/>
    <xf numFmtId="164" fontId="7" fillId="0" borderId="0" xfId="0" applyNumberFormat="1" applyFont="1" applyFill="1"/>
    <xf numFmtId="10" fontId="7" fillId="0" borderId="0" xfId="0" applyNumberFormat="1" applyFont="1"/>
    <xf numFmtId="10" fontId="7" fillId="0" borderId="0" xfId="0" applyNumberFormat="1" applyFont="1" applyFill="1"/>
    <xf numFmtId="0" fontId="6" fillId="0" borderId="0" xfId="5"/>
  </cellXfs>
  <cellStyles count="8">
    <cellStyle name="Comma" xfId="1" builtinId="3"/>
    <cellStyle name="Comma 2 2" xfId="6" xr:uid="{21E76694-AC02-4B72-84FA-CD12483221EC}"/>
    <cellStyle name="Normal" xfId="0" builtinId="0"/>
    <cellStyle name="Normal 15" xfId="3" xr:uid="{A693F5E4-3D23-4955-A3D9-53633785BA10}"/>
    <cellStyle name="Normal 2" xfId="4" xr:uid="{35B92AE6-6DBC-4E31-B1B5-45A446FE2F9F}"/>
    <cellStyle name="Normal 2 2" xfId="5" xr:uid="{EEB4CC0B-11F7-4E95-8F54-9335ABFD976D}"/>
    <cellStyle name="Percent" xfId="2" builtinId="5"/>
    <cellStyle name="Percent 2" xfId="7" xr:uid="{E7BBCBF7-3BC3-402B-BBEE-AB5D5EE430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E7FB4-AF8F-46C2-ADB5-ADBFFB8AF5A0}">
  <dimension ref="B3:BJ541"/>
  <sheetViews>
    <sheetView tabSelected="1" zoomScale="85" zoomScaleNormal="85" workbookViewId="0">
      <pane xSplit="18" ySplit="3" topLeftCell="S4" activePane="bottomRight" state="frozen"/>
      <selection pane="topRight" activeCell="S1" sqref="S1"/>
      <selection pane="bottomLeft" activeCell="A4" sqref="A4"/>
      <selection pane="bottomRight"/>
    </sheetView>
  </sheetViews>
  <sheetFormatPr defaultRowHeight="13.8" outlineLevelCol="1" x14ac:dyDescent="0.25"/>
  <cols>
    <col min="1" max="1" width="8.88671875" style="3"/>
    <col min="2" max="2" width="24.21875" style="3" bestFit="1" customWidth="1"/>
    <col min="3" max="3" width="8.88671875" style="3"/>
    <col min="4" max="4" width="11.88671875" style="3" bestFit="1" customWidth="1"/>
    <col min="5" max="5" width="18" style="3" bestFit="1" customWidth="1"/>
    <col min="6" max="6" width="20.5546875" style="3" bestFit="1" customWidth="1"/>
    <col min="7" max="18" width="27.33203125" style="3" hidden="1" customWidth="1" outlineLevel="1"/>
    <col min="19" max="19" width="19.5546875" style="3" bestFit="1" customWidth="1" collapsed="1"/>
    <col min="20" max="20" width="19.33203125" style="3" bestFit="1" customWidth="1"/>
    <col min="21" max="32" width="16.6640625" style="3" hidden="1" customWidth="1" outlineLevel="1"/>
    <col min="33" max="33" width="18.77734375" style="3" bestFit="1" customWidth="1" collapsed="1"/>
    <col min="34" max="34" width="18.77734375" style="3" bestFit="1" customWidth="1"/>
    <col min="35" max="46" width="18.88671875" style="3" hidden="1" customWidth="1" outlineLevel="1"/>
    <col min="47" max="47" width="18.21875" style="3" bestFit="1" customWidth="1" collapsed="1"/>
    <col min="48" max="48" width="14.77734375" style="3" customWidth="1"/>
    <col min="49" max="49" width="19.5546875" style="3" bestFit="1" customWidth="1"/>
    <col min="50" max="50" width="19.33203125" style="3" customWidth="1"/>
    <col min="51" max="52" width="16" style="3" bestFit="1" customWidth="1"/>
    <col min="53" max="53" width="13.77734375" style="3" bestFit="1" customWidth="1"/>
    <col min="54" max="54" width="14.44140625" style="3" bestFit="1" customWidth="1"/>
    <col min="55" max="55" width="14.6640625" style="3" bestFit="1" customWidth="1"/>
    <col min="56" max="56" width="13.77734375" style="3" bestFit="1" customWidth="1"/>
    <col min="57" max="57" width="13.77734375" style="3" customWidth="1"/>
    <col min="58" max="58" width="14.44140625" style="3" bestFit="1" customWidth="1"/>
    <col min="59" max="59" width="16" style="3" bestFit="1" customWidth="1"/>
    <col min="60" max="60" width="13.88671875" style="3" bestFit="1" customWidth="1"/>
    <col min="61" max="61" width="14.21875" style="3" bestFit="1" customWidth="1"/>
    <col min="62" max="16384" width="8.88671875" style="3"/>
  </cols>
  <sheetData>
    <row r="3" spans="2:61" s="2" customFormat="1" ht="151.80000000000001" x14ac:dyDescent="0.25">
      <c r="B3" s="2" t="s">
        <v>723</v>
      </c>
      <c r="C3" s="2" t="s">
        <v>778</v>
      </c>
      <c r="D3" s="2" t="s">
        <v>685</v>
      </c>
      <c r="E3" s="2" t="s">
        <v>520</v>
      </c>
      <c r="F3" s="10" t="s">
        <v>722</v>
      </c>
      <c r="G3" s="11" t="s">
        <v>0</v>
      </c>
      <c r="H3" s="11" t="s">
        <v>1</v>
      </c>
      <c r="I3" s="11" t="s">
        <v>2</v>
      </c>
      <c r="J3" s="11" t="s">
        <v>3</v>
      </c>
      <c r="K3" s="11" t="s">
        <v>4</v>
      </c>
      <c r="L3" s="11" t="s">
        <v>5</v>
      </c>
      <c r="M3" s="11" t="s">
        <v>6</v>
      </c>
      <c r="N3" s="11" t="s">
        <v>7</v>
      </c>
      <c r="O3" s="11" t="s">
        <v>8</v>
      </c>
      <c r="P3" s="11" t="s">
        <v>9</v>
      </c>
      <c r="Q3" s="11" t="s">
        <v>10</v>
      </c>
      <c r="R3" s="11" t="s">
        <v>11</v>
      </c>
      <c r="S3" s="12" t="s">
        <v>725</v>
      </c>
      <c r="T3" s="12" t="s">
        <v>726</v>
      </c>
      <c r="U3" s="12" t="s">
        <v>729</v>
      </c>
      <c r="V3" s="12" t="s">
        <v>730</v>
      </c>
      <c r="W3" s="12" t="s">
        <v>731</v>
      </c>
      <c r="X3" s="12" t="s">
        <v>732</v>
      </c>
      <c r="Y3" s="12" t="s">
        <v>733</v>
      </c>
      <c r="Z3" s="12" t="s">
        <v>734</v>
      </c>
      <c r="AA3" s="12" t="s">
        <v>735</v>
      </c>
      <c r="AB3" s="12" t="s">
        <v>736</v>
      </c>
      <c r="AC3" s="12" t="s">
        <v>737</v>
      </c>
      <c r="AD3" s="12" t="s">
        <v>738</v>
      </c>
      <c r="AE3" s="12" t="s">
        <v>739</v>
      </c>
      <c r="AF3" s="12" t="s">
        <v>740</v>
      </c>
      <c r="AG3" s="12" t="s">
        <v>741</v>
      </c>
      <c r="AH3" s="12" t="s">
        <v>742</v>
      </c>
      <c r="AI3" s="12" t="s">
        <v>743</v>
      </c>
      <c r="AJ3" s="12" t="s">
        <v>744</v>
      </c>
      <c r="AK3" s="12" t="s">
        <v>745</v>
      </c>
      <c r="AL3" s="12" t="s">
        <v>746</v>
      </c>
      <c r="AM3" s="12" t="s">
        <v>747</v>
      </c>
      <c r="AN3" s="12" t="s">
        <v>748</v>
      </c>
      <c r="AO3" s="12" t="s">
        <v>749</v>
      </c>
      <c r="AP3" s="12" t="s">
        <v>750</v>
      </c>
      <c r="AQ3" s="12" t="s">
        <v>751</v>
      </c>
      <c r="AR3" s="12" t="s">
        <v>752</v>
      </c>
      <c r="AS3" s="12" t="s">
        <v>753</v>
      </c>
      <c r="AT3" s="12" t="s">
        <v>754</v>
      </c>
      <c r="AU3" s="12" t="s">
        <v>757</v>
      </c>
      <c r="AV3" s="13" t="s">
        <v>764</v>
      </c>
      <c r="AW3" s="13" t="s">
        <v>767</v>
      </c>
      <c r="AX3" s="13" t="s">
        <v>768</v>
      </c>
      <c r="AY3" s="13" t="s">
        <v>769</v>
      </c>
      <c r="AZ3" s="13" t="s">
        <v>770</v>
      </c>
      <c r="BA3" s="13" t="s">
        <v>766</v>
      </c>
      <c r="BB3" s="13" t="s">
        <v>758</v>
      </c>
      <c r="BC3" s="13" t="s">
        <v>784</v>
      </c>
      <c r="BD3" s="13" t="s">
        <v>763</v>
      </c>
      <c r="BE3" s="13" t="s">
        <v>780</v>
      </c>
      <c r="BF3" s="13" t="s">
        <v>760</v>
      </c>
      <c r="BG3" s="13" t="str">
        <f>"Adjustment ("&amp;BD3&amp;" less "&amp;BA3&amp;" x "&amp;BF3&amp;")"</f>
        <v>Adjustment (WA 2020 Depreciation Expense [2] less WA 2019 Depreciation Expense x Transportation O&amp;M Ratio)</v>
      </c>
      <c r="BH3" s="13" t="s">
        <v>779</v>
      </c>
      <c r="BI3" s="13" t="s">
        <v>781</v>
      </c>
    </row>
    <row r="4" spans="2:61" x14ac:dyDescent="0.25">
      <c r="B4" s="3" t="s">
        <v>714</v>
      </c>
      <c r="C4" s="3" t="s">
        <v>786</v>
      </c>
      <c r="D4" s="3" t="s">
        <v>686</v>
      </c>
      <c r="E4" s="3" t="s">
        <v>521</v>
      </c>
      <c r="F4" s="4" t="s">
        <v>12</v>
      </c>
      <c r="G4" s="5">
        <v>11454570.369999999</v>
      </c>
      <c r="H4" s="5">
        <v>11454570.369999999</v>
      </c>
      <c r="I4" s="5">
        <v>11454570.369999999</v>
      </c>
      <c r="J4" s="5">
        <v>11454570.369999999</v>
      </c>
      <c r="K4" s="5">
        <v>11454570.369999999</v>
      </c>
      <c r="L4" s="5">
        <v>11454570.369999999</v>
      </c>
      <c r="M4" s="5">
        <v>11454570.369999999</v>
      </c>
      <c r="N4" s="5">
        <v>11454570.369999999</v>
      </c>
      <c r="O4" s="5">
        <v>11454570.369999999</v>
      </c>
      <c r="P4" s="5">
        <v>5427364.0800000001</v>
      </c>
      <c r="Q4" s="5">
        <v>6225824.8499999996</v>
      </c>
      <c r="R4" s="5">
        <v>6225824.8499999996</v>
      </c>
      <c r="S4" s="5">
        <v>6222636.8499999996</v>
      </c>
      <c r="T4" s="5">
        <f t="shared" ref="T4:T67" si="0">((G4+S4)/2+SUM(H4:R4))/12</f>
        <v>9862848.3624999989</v>
      </c>
      <c r="U4" s="5">
        <v>-3136505.5</v>
      </c>
      <c r="V4" s="5">
        <v>-3200142.01</v>
      </c>
      <c r="W4" s="5">
        <v>-3263778.52</v>
      </c>
      <c r="X4" s="5">
        <v>-3327415.03</v>
      </c>
      <c r="Y4" s="5">
        <v>-3391051.54</v>
      </c>
      <c r="Z4" s="5">
        <v>-3454688.05</v>
      </c>
      <c r="AA4" s="5">
        <v>-3518324.56</v>
      </c>
      <c r="AB4" s="5">
        <v>-3581961.07</v>
      </c>
      <c r="AC4" s="5">
        <v>-3645597.58</v>
      </c>
      <c r="AD4" s="5">
        <v>-3692491.84</v>
      </c>
      <c r="AE4" s="5">
        <v>-3724861.81</v>
      </c>
      <c r="AF4" s="5">
        <v>-3759449.73</v>
      </c>
      <c r="AG4" s="5">
        <v>-3793639.65</v>
      </c>
      <c r="AH4" s="5">
        <f t="shared" ref="AH4:AH67" si="1">((U4+AG4)/2+SUM(V4:AF4))/12</f>
        <v>-3502069.5262499996</v>
      </c>
      <c r="AI4" s="5">
        <v>63636.51</v>
      </c>
      <c r="AJ4" s="5">
        <v>63636.51</v>
      </c>
      <c r="AK4" s="5">
        <v>63636.51</v>
      </c>
      <c r="AL4" s="5">
        <v>63636.51</v>
      </c>
      <c r="AM4" s="5">
        <v>63636.51</v>
      </c>
      <c r="AN4" s="5">
        <v>63636.51</v>
      </c>
      <c r="AO4" s="5">
        <v>63636.51</v>
      </c>
      <c r="AP4" s="5">
        <v>63636.51</v>
      </c>
      <c r="AQ4" s="5">
        <v>46894.26</v>
      </c>
      <c r="AR4" s="5">
        <v>32369.97</v>
      </c>
      <c r="AS4" s="5">
        <v>34587.919999999998</v>
      </c>
      <c r="AT4" s="5">
        <v>34486.92</v>
      </c>
      <c r="AU4" s="5">
        <f t="shared" ref="AU4:AU67" si="2">SUM(AI4:AT4)</f>
        <v>657431.15</v>
      </c>
      <c r="AV4" s="6">
        <v>0.48832212419999999</v>
      </c>
      <c r="AW4" s="5">
        <f t="shared" ref="AW4:AW67" si="3">T4*AV4</f>
        <v>4816247.0630384907</v>
      </c>
      <c r="AX4" s="26">
        <f t="shared" ref="AX4:AX67" si="4">S4*AV4</f>
        <v>3038651.2447171966</v>
      </c>
      <c r="AY4" s="5">
        <f t="shared" ref="AY4:AY67" si="5">AH4*AV4</f>
        <v>-1710138.0301544874</v>
      </c>
      <c r="AZ4" s="5">
        <f t="shared" ref="AZ4:AZ67" si="6">AG4*AV4</f>
        <v>-1852518.1723373444</v>
      </c>
      <c r="BA4" s="5">
        <f>AU4*AV4</f>
        <v>321038.17568324885</v>
      </c>
      <c r="BB4" s="14">
        <f>IFERROR(BA4/AW4,)</f>
        <v>6.6657331212720466E-2</v>
      </c>
      <c r="BC4" s="14">
        <f>BB4</f>
        <v>6.6657331212720466E-2</v>
      </c>
      <c r="BD4" s="5">
        <f>BC4*AX4</f>
        <v>202548.38245905947</v>
      </c>
      <c r="BE4" s="5">
        <f>IF(BH4&lt;0,BD4+BH4,BD4)</f>
        <v>202548.38245905947</v>
      </c>
      <c r="BF4" s="20">
        <f t="shared" ref="BF4:BF67" si="7">IF(B4="Transportation",40%,100%)</f>
        <v>1</v>
      </c>
      <c r="BG4" s="5">
        <f>(BE4-BA4)*BF4</f>
        <v>-118489.79322418937</v>
      </c>
      <c r="BH4" s="5">
        <f>AX4+AZ4-BD4</f>
        <v>983584.68992079271</v>
      </c>
      <c r="BI4" s="5">
        <f>AX4+AZ4-BE4</f>
        <v>983584.68992079271</v>
      </c>
    </row>
    <row r="5" spans="2:61" x14ac:dyDescent="0.25">
      <c r="B5" s="3" t="s">
        <v>714</v>
      </c>
      <c r="C5" s="3" t="s">
        <v>786</v>
      </c>
      <c r="D5" s="3" t="s">
        <v>686</v>
      </c>
      <c r="E5" s="3" t="s">
        <v>522</v>
      </c>
      <c r="F5" s="4" t="s">
        <v>13</v>
      </c>
      <c r="G5" s="5">
        <v>93059929.430000007</v>
      </c>
      <c r="H5" s="5">
        <v>93980732.879999995</v>
      </c>
      <c r="I5" s="5">
        <v>94806356.469999999</v>
      </c>
      <c r="J5" s="5">
        <v>94740882.849999994</v>
      </c>
      <c r="K5" s="5">
        <v>95238144.760000005</v>
      </c>
      <c r="L5" s="5">
        <v>99180078.859999999</v>
      </c>
      <c r="M5" s="5">
        <v>104122265.63000001</v>
      </c>
      <c r="N5" s="5">
        <v>108157584.19</v>
      </c>
      <c r="O5" s="5">
        <v>111263912.36</v>
      </c>
      <c r="P5" s="5">
        <v>111590565.30999999</v>
      </c>
      <c r="Q5" s="5">
        <v>113907815.75</v>
      </c>
      <c r="R5" s="5">
        <v>117828726.98999999</v>
      </c>
      <c r="S5" s="5">
        <v>117062958.11</v>
      </c>
      <c r="T5" s="5">
        <f t="shared" si="0"/>
        <v>104156542.485</v>
      </c>
      <c r="U5" s="5">
        <v>-33990726.740000002</v>
      </c>
      <c r="V5" s="5">
        <v>-35525603.009999998</v>
      </c>
      <c r="W5" s="5">
        <v>-37067014.950000003</v>
      </c>
      <c r="X5" s="5">
        <v>-37984206.899999999</v>
      </c>
      <c r="Y5" s="5">
        <v>-39514883.18</v>
      </c>
      <c r="Z5" s="5">
        <v>-40731004.340000004</v>
      </c>
      <c r="AA5" s="5">
        <v>-42402579.399999999</v>
      </c>
      <c r="AB5" s="5">
        <v>-44019214.18</v>
      </c>
      <c r="AC5" s="5">
        <v>-45988395.100000001</v>
      </c>
      <c r="AD5" s="5">
        <v>-47265846.140000001</v>
      </c>
      <c r="AE5" s="5">
        <v>-49113804.390000001</v>
      </c>
      <c r="AF5" s="5">
        <v>-51021876.630000003</v>
      </c>
      <c r="AG5" s="5">
        <v>-51444082.630000003</v>
      </c>
      <c r="AH5" s="5">
        <f t="shared" si="1"/>
        <v>-42779319.408750005</v>
      </c>
      <c r="AI5" s="5">
        <v>1534876.27</v>
      </c>
      <c r="AJ5" s="5">
        <v>1541411.94</v>
      </c>
      <c r="AK5" s="5">
        <v>1550072.32</v>
      </c>
      <c r="AL5" s="5">
        <v>1530676.28</v>
      </c>
      <c r="AM5" s="5">
        <v>1594782.69</v>
      </c>
      <c r="AN5" s="5">
        <v>1671102.06</v>
      </c>
      <c r="AO5" s="5">
        <v>1738761.83</v>
      </c>
      <c r="AP5" s="5">
        <v>1810478.7</v>
      </c>
      <c r="AQ5" s="5">
        <v>1829476.61</v>
      </c>
      <c r="AR5" s="5">
        <v>1847958.25</v>
      </c>
      <c r="AS5" s="5">
        <v>1908072.2400000002</v>
      </c>
      <c r="AT5" s="5">
        <v>1825464.78</v>
      </c>
      <c r="AU5" s="5">
        <f t="shared" si="2"/>
        <v>20383133.969999999</v>
      </c>
      <c r="AV5" s="6">
        <v>0.48832212419999999</v>
      </c>
      <c r="AW5" s="5">
        <f t="shared" si="3"/>
        <v>50861944.075602747</v>
      </c>
      <c r="AX5" s="26">
        <f t="shared" si="4"/>
        <v>57164432.369410813</v>
      </c>
      <c r="AY5" s="5">
        <f t="shared" si="5"/>
        <v>-20890088.125511091</v>
      </c>
      <c r="AZ5" s="5">
        <f t="shared" si="6"/>
        <v>-25121283.707401924</v>
      </c>
      <c r="BA5" s="5">
        <f t="shared" ref="BA5:BA60" si="8">AU5*AV5</f>
        <v>9953535.2780835778</v>
      </c>
      <c r="BB5" s="14">
        <f t="shared" ref="BB5:BB60" si="9">IFERROR(BA5/AW5,)</f>
        <v>0.19569710633333912</v>
      </c>
      <c r="BC5" s="14">
        <f t="shared" ref="BC5:BC10" si="10">BB5</f>
        <v>0.19569710633333912</v>
      </c>
      <c r="BD5" s="5">
        <f t="shared" ref="BD5:BD68" si="11">BC5*AX5</f>
        <v>11186913.99988156</v>
      </c>
      <c r="BE5" s="5">
        <f t="shared" ref="BE5:BE68" si="12">IF(BH5&lt;0,BD5+BH5,BD5)</f>
        <v>11186913.99988156</v>
      </c>
      <c r="BF5" s="20">
        <f t="shared" si="7"/>
        <v>1</v>
      </c>
      <c r="BG5" s="5">
        <f t="shared" ref="BG5:BG68" si="13">(BE5-BA5)*BF5</f>
        <v>1233378.7217979822</v>
      </c>
      <c r="BH5" s="5">
        <f t="shared" ref="BH5:BH68" si="14">AX5+AZ5-BD5</f>
        <v>20856234.662127331</v>
      </c>
      <c r="BI5" s="5">
        <f t="shared" ref="BI5:BI68" si="15">AX5+AZ5-BE5</f>
        <v>20856234.662127331</v>
      </c>
    </row>
    <row r="6" spans="2:61" x14ac:dyDescent="0.25">
      <c r="B6" s="3" t="s">
        <v>714</v>
      </c>
      <c r="C6" s="3" t="s">
        <v>786</v>
      </c>
      <c r="D6" s="3" t="s">
        <v>686</v>
      </c>
      <c r="E6" s="3" t="s">
        <v>523</v>
      </c>
      <c r="F6" s="4" t="s">
        <v>14</v>
      </c>
      <c r="G6" s="5">
        <v>26875.06</v>
      </c>
      <c r="H6" s="5">
        <v>44730.12</v>
      </c>
      <c r="I6" s="5">
        <v>44730.12</v>
      </c>
      <c r="J6" s="5">
        <v>26883.75</v>
      </c>
      <c r="K6" s="5">
        <v>26883.75</v>
      </c>
      <c r="L6" s="5">
        <v>26883.75</v>
      </c>
      <c r="M6" s="5">
        <v>26883.75</v>
      </c>
      <c r="N6" s="5">
        <v>26883.75</v>
      </c>
      <c r="O6" s="5">
        <v>26883.75</v>
      </c>
      <c r="P6" s="5">
        <v>26883.75</v>
      </c>
      <c r="Q6" s="5">
        <v>26883.75</v>
      </c>
      <c r="R6" s="5">
        <v>26883.75</v>
      </c>
      <c r="S6" s="5">
        <v>26863.75</v>
      </c>
      <c r="T6" s="5">
        <f t="shared" si="0"/>
        <v>29856.949583333335</v>
      </c>
      <c r="U6" s="5">
        <v>-33467.300000000003</v>
      </c>
      <c r="V6" s="5">
        <v>-33285.550000000003</v>
      </c>
      <c r="W6" s="5">
        <v>-33252.61</v>
      </c>
      <c r="X6" s="5">
        <v>-29452.35</v>
      </c>
      <c r="Y6" s="5">
        <v>-29188.1</v>
      </c>
      <c r="Z6" s="5">
        <v>-28923.83</v>
      </c>
      <c r="AA6" s="5">
        <v>-28659.58</v>
      </c>
      <c r="AB6" s="5">
        <v>-28395.31</v>
      </c>
      <c r="AC6" s="5">
        <v>-28131.06</v>
      </c>
      <c r="AD6" s="5">
        <v>-27866.79</v>
      </c>
      <c r="AE6" s="5">
        <v>-27602.54</v>
      </c>
      <c r="AF6" s="5">
        <v>-27338.27</v>
      </c>
      <c r="AG6" s="5">
        <v>-27042.95</v>
      </c>
      <c r="AH6" s="5">
        <f t="shared" si="1"/>
        <v>-29362.592916666665</v>
      </c>
      <c r="AI6" s="5">
        <v>-181.75</v>
      </c>
      <c r="AJ6" s="5">
        <v>-32.94</v>
      </c>
      <c r="AK6" s="5">
        <v>-3800.26</v>
      </c>
      <c r="AL6" s="5">
        <v>-264.25</v>
      </c>
      <c r="AM6" s="5">
        <v>-264.27</v>
      </c>
      <c r="AN6" s="5">
        <v>-264.25</v>
      </c>
      <c r="AO6" s="5">
        <v>-264.27</v>
      </c>
      <c r="AP6" s="5">
        <v>-264.25</v>
      </c>
      <c r="AQ6" s="5">
        <v>-264.27</v>
      </c>
      <c r="AR6" s="5">
        <v>-264.25</v>
      </c>
      <c r="AS6" s="5">
        <v>-264.27</v>
      </c>
      <c r="AT6" s="5">
        <v>-294.32</v>
      </c>
      <c r="AU6" s="5">
        <f t="shared" si="2"/>
        <v>-6423.3500000000022</v>
      </c>
      <c r="AV6" s="6">
        <v>0.48832212419999999</v>
      </c>
      <c r="AW6" s="5">
        <f t="shared" si="3"/>
        <v>14579.809042665638</v>
      </c>
      <c r="AX6" s="26">
        <f t="shared" si="4"/>
        <v>13118.163463977749</v>
      </c>
      <c r="AY6" s="5">
        <f t="shared" si="5"/>
        <v>-14338.403745086538</v>
      </c>
      <c r="AZ6" s="5">
        <f t="shared" si="6"/>
        <v>-13205.67078863439</v>
      </c>
      <c r="BA6" s="5">
        <f t="shared" si="8"/>
        <v>-3136.6639164800708</v>
      </c>
      <c r="BB6" s="14">
        <f t="shared" si="9"/>
        <v>-0.21513751704848064</v>
      </c>
      <c r="BC6" s="14">
        <f t="shared" si="10"/>
        <v>-0.21513751704848064</v>
      </c>
      <c r="BD6" s="5">
        <f t="shared" si="11"/>
        <v>-2822.2091158762687</v>
      </c>
      <c r="BE6" s="5">
        <f t="shared" si="12"/>
        <v>-2822.2091158762687</v>
      </c>
      <c r="BF6" s="20">
        <f t="shared" si="7"/>
        <v>1</v>
      </c>
      <c r="BG6" s="5">
        <f t="shared" si="13"/>
        <v>314.45480060380214</v>
      </c>
      <c r="BH6" s="5">
        <f t="shared" si="14"/>
        <v>2734.7017912196279</v>
      </c>
      <c r="BI6" s="5">
        <f t="shared" si="15"/>
        <v>2734.7017912196279</v>
      </c>
    </row>
    <row r="7" spans="2:61" x14ac:dyDescent="0.25">
      <c r="B7" s="3" t="s">
        <v>714</v>
      </c>
      <c r="C7" s="3" t="s">
        <v>786</v>
      </c>
      <c r="D7" s="3" t="s">
        <v>686</v>
      </c>
      <c r="E7" s="3" t="s">
        <v>524</v>
      </c>
      <c r="F7" s="4" t="s">
        <v>15</v>
      </c>
      <c r="G7" s="5">
        <v>100831203.22</v>
      </c>
      <c r="H7" s="5">
        <v>100831203.22</v>
      </c>
      <c r="I7" s="5">
        <v>100831203.22</v>
      </c>
      <c r="J7" s="5">
        <v>100831203.22</v>
      </c>
      <c r="K7" s="5">
        <v>100831203.22</v>
      </c>
      <c r="L7" s="5">
        <v>100831203.22</v>
      </c>
      <c r="M7" s="5">
        <v>100831203.22</v>
      </c>
      <c r="N7" s="5">
        <v>100831203.22</v>
      </c>
      <c r="O7" s="5">
        <v>100831203.22</v>
      </c>
      <c r="P7" s="5">
        <v>100831203.22</v>
      </c>
      <c r="Q7" s="5">
        <v>100831203.22</v>
      </c>
      <c r="R7" s="5">
        <v>100831203.22</v>
      </c>
      <c r="S7" s="5">
        <v>100831203.22</v>
      </c>
      <c r="T7" s="5">
        <f t="shared" si="0"/>
        <v>100831203.22000001</v>
      </c>
      <c r="U7" s="5">
        <v>-27480362.710000001</v>
      </c>
      <c r="V7" s="5">
        <v>-28036545.600000001</v>
      </c>
      <c r="W7" s="5">
        <v>-28592728.289999999</v>
      </c>
      <c r="X7" s="5">
        <v>-29148910.75</v>
      </c>
      <c r="Y7" s="5">
        <v>-29705093.719999999</v>
      </c>
      <c r="Z7" s="5">
        <v>-30261276.539999999</v>
      </c>
      <c r="AA7" s="5">
        <v>-30817459.129999999</v>
      </c>
      <c r="AB7" s="5">
        <v>-31373641.949999999</v>
      </c>
      <c r="AC7" s="5">
        <v>-31929824.719999999</v>
      </c>
      <c r="AD7" s="5">
        <v>-32486007.539999999</v>
      </c>
      <c r="AE7" s="5">
        <v>-33042190.329999998</v>
      </c>
      <c r="AF7" s="5">
        <v>-33598373.240000002</v>
      </c>
      <c r="AG7" s="5">
        <v>-34154556.18</v>
      </c>
      <c r="AH7" s="5">
        <f t="shared" si="1"/>
        <v>-30817459.271249998</v>
      </c>
      <c r="AI7" s="5">
        <v>556182.89</v>
      </c>
      <c r="AJ7" s="5">
        <v>556182.68999999994</v>
      </c>
      <c r="AK7" s="5">
        <v>556182.46</v>
      </c>
      <c r="AL7" s="5">
        <v>556182.97</v>
      </c>
      <c r="AM7" s="5">
        <v>556182.81999999995</v>
      </c>
      <c r="AN7" s="5">
        <v>556182.59</v>
      </c>
      <c r="AO7" s="5">
        <v>556182.81999999995</v>
      </c>
      <c r="AP7" s="5">
        <v>556182.77</v>
      </c>
      <c r="AQ7" s="5">
        <v>556182.81999999995</v>
      </c>
      <c r="AR7" s="5">
        <v>556182.79</v>
      </c>
      <c r="AS7" s="5">
        <v>556182.91</v>
      </c>
      <c r="AT7" s="5">
        <v>556182.93999999994</v>
      </c>
      <c r="AU7" s="5">
        <f t="shared" si="2"/>
        <v>6674193.4700000007</v>
      </c>
      <c r="AV7" s="6">
        <v>0.48832212419999999</v>
      </c>
      <c r="AW7" s="5">
        <f t="shared" si="3"/>
        <v>49238107.342032284</v>
      </c>
      <c r="AX7" s="26">
        <f t="shared" si="4"/>
        <v>49238107.342032276</v>
      </c>
      <c r="AY7" s="5">
        <f t="shared" si="5"/>
        <v>-15048847.173783783</v>
      </c>
      <c r="AZ7" s="5">
        <f t="shared" si="6"/>
        <v>-16678425.424925838</v>
      </c>
      <c r="BA7" s="5">
        <f t="shared" si="8"/>
        <v>3259156.3325921693</v>
      </c>
      <c r="BB7" s="14">
        <f t="shared" si="9"/>
        <v>6.6191746769477852E-2</v>
      </c>
      <c r="BC7" s="14">
        <f t="shared" si="10"/>
        <v>6.6191746769477852E-2</v>
      </c>
      <c r="BD7" s="5">
        <f t="shared" si="11"/>
        <v>3259156.3325921688</v>
      </c>
      <c r="BE7" s="5">
        <f t="shared" si="12"/>
        <v>3259156.3325921688</v>
      </c>
      <c r="BF7" s="20">
        <f t="shared" si="7"/>
        <v>1</v>
      </c>
      <c r="BG7" s="5">
        <f t="shared" si="13"/>
        <v>-4.6566128730773926E-10</v>
      </c>
      <c r="BH7" s="5">
        <f t="shared" si="14"/>
        <v>29300525.584514268</v>
      </c>
      <c r="BI7" s="5">
        <f t="shared" si="15"/>
        <v>29300525.584514268</v>
      </c>
    </row>
    <row r="8" spans="2:61" x14ac:dyDescent="0.25">
      <c r="B8" s="3" t="s">
        <v>714</v>
      </c>
      <c r="C8" s="3" t="s">
        <v>778</v>
      </c>
      <c r="D8" s="3" t="s">
        <v>686</v>
      </c>
      <c r="E8" s="3" t="s">
        <v>525</v>
      </c>
      <c r="F8" s="4" t="s">
        <v>16</v>
      </c>
      <c r="G8" s="5">
        <v>30329509.300000001</v>
      </c>
      <c r="H8" s="5">
        <v>30329509.300000001</v>
      </c>
      <c r="I8" s="5">
        <v>30329509.300000001</v>
      </c>
      <c r="J8" s="5">
        <v>30329509.300000001</v>
      </c>
      <c r="K8" s="5">
        <v>30329509.300000001</v>
      </c>
      <c r="L8" s="5">
        <v>30329509.300000001</v>
      </c>
      <c r="M8" s="5">
        <v>30329509.300000001</v>
      </c>
      <c r="N8" s="5">
        <v>30329509.300000001</v>
      </c>
      <c r="O8" s="5">
        <v>30329509.300000001</v>
      </c>
      <c r="P8" s="5">
        <v>30329509.300000001</v>
      </c>
      <c r="Q8" s="5">
        <v>30329509.300000001</v>
      </c>
      <c r="R8" s="5">
        <v>30329509.300000001</v>
      </c>
      <c r="S8" s="5">
        <v>29062741.300000001</v>
      </c>
      <c r="T8" s="5">
        <f t="shared" si="0"/>
        <v>30276727.300000008</v>
      </c>
      <c r="U8" s="5">
        <v>-2902469.25</v>
      </c>
      <c r="V8" s="5">
        <v>-3104882.73</v>
      </c>
      <c r="W8" s="5">
        <v>-3307296.2</v>
      </c>
      <c r="X8" s="5">
        <v>-3509709.87</v>
      </c>
      <c r="Y8" s="5">
        <v>-3712123.46</v>
      </c>
      <c r="Z8" s="5">
        <v>-3914536.97</v>
      </c>
      <c r="AA8" s="5">
        <v>-4116950.68</v>
      </c>
      <c r="AB8" s="5">
        <v>-4319364.32</v>
      </c>
      <c r="AC8" s="5">
        <v>-4521777.87</v>
      </c>
      <c r="AD8" s="5">
        <v>-4724191.5199999996</v>
      </c>
      <c r="AE8" s="5">
        <v>-4926605.1399999997</v>
      </c>
      <c r="AF8" s="5">
        <v>-5129018.78</v>
      </c>
      <c r="AG8" s="5">
        <v>-5173131.4000000004</v>
      </c>
      <c r="AH8" s="5">
        <f t="shared" si="1"/>
        <v>-4110354.822083334</v>
      </c>
      <c r="AI8" s="5">
        <v>202413.48</v>
      </c>
      <c r="AJ8" s="5">
        <v>202413.47</v>
      </c>
      <c r="AK8" s="5">
        <v>202413.67</v>
      </c>
      <c r="AL8" s="5">
        <v>202413.59</v>
      </c>
      <c r="AM8" s="5">
        <v>202413.51</v>
      </c>
      <c r="AN8" s="5">
        <v>202413.71</v>
      </c>
      <c r="AO8" s="5">
        <v>202413.64</v>
      </c>
      <c r="AP8" s="5">
        <v>202413.55</v>
      </c>
      <c r="AQ8" s="5">
        <v>202413.65</v>
      </c>
      <c r="AR8" s="5">
        <v>202413.62</v>
      </c>
      <c r="AS8" s="5">
        <v>202413.64</v>
      </c>
      <c r="AT8" s="5">
        <v>162257.62</v>
      </c>
      <c r="AU8" s="5">
        <f t="shared" si="2"/>
        <v>2388807.15</v>
      </c>
      <c r="AV8" s="6">
        <v>0.48832212419999999</v>
      </c>
      <c r="AW8" s="5">
        <f t="shared" si="3"/>
        <v>14784795.788960135</v>
      </c>
      <c r="AX8" s="26">
        <f t="shared" si="4"/>
        <v>14191979.566691069</v>
      </c>
      <c r="AY8" s="5">
        <f t="shared" si="5"/>
        <v>-2007177.1979354466</v>
      </c>
      <c r="AZ8" s="5">
        <f t="shared" si="6"/>
        <v>-2526154.5140137202</v>
      </c>
      <c r="BA8" s="5">
        <f t="shared" si="8"/>
        <v>1166507.3817921479</v>
      </c>
      <c r="BB8" s="14">
        <f t="shared" si="9"/>
        <v>7.8899120315424551E-2</v>
      </c>
      <c r="BC8" s="14">
        <f t="shared" si="10"/>
        <v>7.8899120315424551E-2</v>
      </c>
      <c r="BD8" s="5">
        <f t="shared" si="11"/>
        <v>1119734.7033464054</v>
      </c>
      <c r="BE8" s="5">
        <f t="shared" si="12"/>
        <v>1119734.7033464054</v>
      </c>
      <c r="BF8" s="20">
        <f t="shared" si="7"/>
        <v>1</v>
      </c>
      <c r="BG8" s="5">
        <f t="shared" si="13"/>
        <v>-46772.678445742466</v>
      </c>
      <c r="BH8" s="5">
        <f t="shared" si="14"/>
        <v>10546090.349330943</v>
      </c>
      <c r="BI8" s="5">
        <f t="shared" si="15"/>
        <v>10546090.349330943</v>
      </c>
    </row>
    <row r="9" spans="2:61" x14ac:dyDescent="0.25">
      <c r="B9" s="3" t="s">
        <v>714</v>
      </c>
      <c r="C9" s="3" t="s">
        <v>778</v>
      </c>
      <c r="D9" s="3" t="s">
        <v>686</v>
      </c>
      <c r="E9" s="3" t="s">
        <v>526</v>
      </c>
      <c r="F9" s="4" t="s">
        <v>17</v>
      </c>
      <c r="G9" s="5">
        <v>2394830.87</v>
      </c>
      <c r="H9" s="5">
        <v>2424311.7799999998</v>
      </c>
      <c r="I9" s="5">
        <v>2490493.0699999998</v>
      </c>
      <c r="J9" s="5">
        <v>2550867.84</v>
      </c>
      <c r="K9" s="5">
        <v>2568089.98</v>
      </c>
      <c r="L9" s="5">
        <v>2595534.58</v>
      </c>
      <c r="M9" s="5">
        <v>2596673.89</v>
      </c>
      <c r="N9" s="5">
        <v>2598163.87</v>
      </c>
      <c r="O9" s="5">
        <v>1381522.23</v>
      </c>
      <c r="P9" s="5">
        <v>1385767.47</v>
      </c>
      <c r="Q9" s="5">
        <v>1384992.73</v>
      </c>
      <c r="R9" s="5">
        <v>1387496.71</v>
      </c>
      <c r="S9" s="5">
        <v>1389009.84</v>
      </c>
      <c r="T9" s="5">
        <f t="shared" si="0"/>
        <v>2104652.8754166667</v>
      </c>
      <c r="U9" s="5">
        <v>-509675.85</v>
      </c>
      <c r="V9" s="5">
        <v>-549514.66</v>
      </c>
      <c r="W9" s="5">
        <v>-590185.37</v>
      </c>
      <c r="X9" s="5">
        <v>-631976.88</v>
      </c>
      <c r="Y9" s="5">
        <v>-674468.36</v>
      </c>
      <c r="Z9" s="5">
        <v>-717371.08</v>
      </c>
      <c r="AA9" s="5">
        <v>-760542.55</v>
      </c>
      <c r="AB9" s="5">
        <v>-803739.53</v>
      </c>
      <c r="AC9" s="5">
        <v>-667686.27</v>
      </c>
      <c r="AD9" s="5">
        <v>-690399.63</v>
      </c>
      <c r="AE9" s="5">
        <v>-713148.76</v>
      </c>
      <c r="AF9" s="5">
        <v>-735916.1</v>
      </c>
      <c r="AG9" s="5">
        <v>-758713.86</v>
      </c>
      <c r="AH9" s="5">
        <f t="shared" si="1"/>
        <v>-680762.00375000003</v>
      </c>
      <c r="AI9" s="5">
        <v>39838.81</v>
      </c>
      <c r="AJ9" s="5">
        <v>40670.71</v>
      </c>
      <c r="AK9" s="5">
        <v>41791.51</v>
      </c>
      <c r="AL9" s="5">
        <v>42491.48</v>
      </c>
      <c r="AM9" s="5">
        <v>42902.720000000001</v>
      </c>
      <c r="AN9" s="5">
        <v>43171.47</v>
      </c>
      <c r="AO9" s="5">
        <v>43196.98</v>
      </c>
      <c r="AP9" s="5">
        <v>22648.959999999999</v>
      </c>
      <c r="AQ9" s="5">
        <v>22713.360000000001</v>
      </c>
      <c r="AR9" s="5">
        <v>22749.13</v>
      </c>
      <c r="AS9" s="5">
        <v>22767.34</v>
      </c>
      <c r="AT9" s="5">
        <v>22807.759999999998</v>
      </c>
      <c r="AU9" s="5">
        <f t="shared" si="2"/>
        <v>407750.23000000004</v>
      </c>
      <c r="AV9" s="6">
        <v>0.48832212419999999</v>
      </c>
      <c r="AW9" s="5">
        <f t="shared" si="3"/>
        <v>1027748.5628271046</v>
      </c>
      <c r="AX9" s="26">
        <f t="shared" si="4"/>
        <v>678284.23560350214</v>
      </c>
      <c r="AY9" s="5">
        <f t="shared" si="5"/>
        <v>-332431.1477458484</v>
      </c>
      <c r="AZ9" s="5">
        <f t="shared" si="6"/>
        <v>-370496.76377518137</v>
      </c>
      <c r="BA9" s="5">
        <f t="shared" si="8"/>
        <v>199113.45845663859</v>
      </c>
      <c r="BB9" s="14">
        <f t="shared" si="9"/>
        <v>0.19373752069175593</v>
      </c>
      <c r="BC9" s="14">
        <f t="shared" si="10"/>
        <v>0.19373752069175593</v>
      </c>
      <c r="BD9" s="5">
        <f t="shared" si="11"/>
        <v>131409.10613012535</v>
      </c>
      <c r="BE9" s="5">
        <f t="shared" si="12"/>
        <v>131409.10613012535</v>
      </c>
      <c r="BF9" s="20">
        <f t="shared" si="7"/>
        <v>1</v>
      </c>
      <c r="BG9" s="5">
        <f t="shared" si="13"/>
        <v>-67704.352326513239</v>
      </c>
      <c r="BH9" s="5">
        <f t="shared" si="14"/>
        <v>176378.36569819541</v>
      </c>
      <c r="BI9" s="5">
        <f t="shared" si="15"/>
        <v>176378.36569819541</v>
      </c>
    </row>
    <row r="10" spans="2:61" x14ac:dyDescent="0.25">
      <c r="B10" s="3" t="s">
        <v>714</v>
      </c>
      <c r="C10" s="3" t="s">
        <v>786</v>
      </c>
      <c r="D10" s="3" t="s">
        <v>686</v>
      </c>
      <c r="E10" s="3" t="s">
        <v>527</v>
      </c>
      <c r="F10" s="4" t="s">
        <v>18</v>
      </c>
      <c r="G10" s="5">
        <v>2042403.24</v>
      </c>
      <c r="H10" s="5">
        <v>2042403.24</v>
      </c>
      <c r="I10" s="5">
        <v>219311.03</v>
      </c>
      <c r="J10" s="5">
        <v>219311.03</v>
      </c>
      <c r="K10" s="5">
        <v>219311.03</v>
      </c>
      <c r="L10" s="5">
        <v>179768.85</v>
      </c>
      <c r="M10" s="5">
        <v>179768.85</v>
      </c>
      <c r="N10" s="5">
        <v>179768.85</v>
      </c>
      <c r="O10" s="5">
        <v>179768.85</v>
      </c>
      <c r="P10" s="5">
        <v>179768.85</v>
      </c>
      <c r="Q10" s="5">
        <v>179768.85</v>
      </c>
      <c r="R10" s="5">
        <v>179768.85</v>
      </c>
      <c r="S10" s="5">
        <v>179768.85</v>
      </c>
      <c r="T10" s="5">
        <f t="shared" si="0"/>
        <v>422483.69375000003</v>
      </c>
      <c r="U10" s="5">
        <v>-1953063.8</v>
      </c>
      <c r="V10" s="5">
        <v>-1959417.46</v>
      </c>
      <c r="W10" s="5">
        <v>-142678.93</v>
      </c>
      <c r="X10" s="5">
        <v>-148479.17000000001</v>
      </c>
      <c r="Y10" s="5">
        <v>-153725.97</v>
      </c>
      <c r="Z10" s="5">
        <v>-119430.59</v>
      </c>
      <c r="AA10" s="5">
        <v>-124677.4</v>
      </c>
      <c r="AB10" s="5">
        <v>-129924.21</v>
      </c>
      <c r="AC10" s="5">
        <v>-135171.01</v>
      </c>
      <c r="AD10" s="5">
        <v>-140417.81</v>
      </c>
      <c r="AE10" s="5">
        <v>-145664.62</v>
      </c>
      <c r="AF10" s="5">
        <v>-150911.42000000001</v>
      </c>
      <c r="AG10" s="5">
        <v>-156158.23000000001</v>
      </c>
      <c r="AH10" s="5">
        <f t="shared" si="1"/>
        <v>-367092.46708333335</v>
      </c>
      <c r="AI10" s="5">
        <v>6353.66</v>
      </c>
      <c r="AJ10" s="5">
        <v>6353.68</v>
      </c>
      <c r="AK10" s="5">
        <v>5800.24</v>
      </c>
      <c r="AL10" s="5">
        <v>5246.8</v>
      </c>
      <c r="AM10" s="5">
        <v>5246.8</v>
      </c>
      <c r="AN10" s="5">
        <v>5246.81</v>
      </c>
      <c r="AO10" s="5">
        <v>5246.81</v>
      </c>
      <c r="AP10" s="5">
        <v>5246.8</v>
      </c>
      <c r="AQ10" s="5">
        <v>5246.8</v>
      </c>
      <c r="AR10" s="5">
        <v>5246.81</v>
      </c>
      <c r="AS10" s="5">
        <v>5246.8</v>
      </c>
      <c r="AT10" s="5">
        <v>5246.81</v>
      </c>
      <c r="AU10" s="5">
        <f t="shared" si="2"/>
        <v>65728.820000000007</v>
      </c>
      <c r="AV10" s="6">
        <v>0.48832212419999999</v>
      </c>
      <c r="AW10" s="5">
        <f t="shared" si="3"/>
        <v>206308.13477186227</v>
      </c>
      <c r="AX10" s="26">
        <f t="shared" si="4"/>
        <v>87785.106696991177</v>
      </c>
      <c r="AY10" s="5">
        <f t="shared" si="5"/>
        <v>-179259.37330395193</v>
      </c>
      <c r="AZ10" s="5">
        <f t="shared" si="6"/>
        <v>-76255.518584912163</v>
      </c>
      <c r="BA10" s="5">
        <f t="shared" si="8"/>
        <v>32096.837003559445</v>
      </c>
      <c r="BB10" s="14">
        <f t="shared" si="9"/>
        <v>0.15557717604811108</v>
      </c>
      <c r="BC10" s="14">
        <f t="shared" si="10"/>
        <v>0.15557717604811108</v>
      </c>
      <c r="BD10" s="5">
        <f t="shared" si="11"/>
        <v>13657.358999000011</v>
      </c>
      <c r="BE10" s="5">
        <f t="shared" si="12"/>
        <v>11529.588112079015</v>
      </c>
      <c r="BF10" s="20">
        <f t="shared" si="7"/>
        <v>1</v>
      </c>
      <c r="BG10" s="5">
        <f t="shared" si="13"/>
        <v>-20567.248891480431</v>
      </c>
      <c r="BH10" s="5">
        <f t="shared" si="14"/>
        <v>-2127.7708869209964</v>
      </c>
      <c r="BI10" s="5">
        <f t="shared" si="15"/>
        <v>0</v>
      </c>
    </row>
    <row r="11" spans="2:61" x14ac:dyDescent="0.25">
      <c r="B11" s="3" t="s">
        <v>717</v>
      </c>
      <c r="C11" s="3" t="s">
        <v>786</v>
      </c>
      <c r="D11" s="3" t="s">
        <v>686</v>
      </c>
      <c r="E11" s="3" t="s">
        <v>528</v>
      </c>
      <c r="F11" s="4" t="s">
        <v>19</v>
      </c>
      <c r="G11" s="5">
        <v>8227169.1200000001</v>
      </c>
      <c r="H11" s="5">
        <v>8227169.1200000001</v>
      </c>
      <c r="I11" s="5">
        <v>8227169.1200000001</v>
      </c>
      <c r="J11" s="5">
        <v>8227169.1200000001</v>
      </c>
      <c r="K11" s="5">
        <v>8227169.1200000001</v>
      </c>
      <c r="L11" s="5">
        <v>8227169.1200000001</v>
      </c>
      <c r="M11" s="5">
        <v>8227169.1200000001</v>
      </c>
      <c r="N11" s="5">
        <v>8227169.1200000001</v>
      </c>
      <c r="O11" s="5">
        <v>8227169.1200000001</v>
      </c>
      <c r="P11" s="5">
        <v>8227169.1200000001</v>
      </c>
      <c r="Q11" s="5">
        <v>8227169.1200000001</v>
      </c>
      <c r="R11" s="5">
        <v>8227169.1200000001</v>
      </c>
      <c r="S11" s="5">
        <v>8227169.1200000001</v>
      </c>
      <c r="T11" s="5">
        <f t="shared" si="0"/>
        <v>8227169.120000001</v>
      </c>
      <c r="U11" s="5">
        <v>0</v>
      </c>
      <c r="V11" s="5">
        <v>0</v>
      </c>
      <c r="W11" s="5">
        <v>0</v>
      </c>
      <c r="X11" s="5">
        <v>0</v>
      </c>
      <c r="Y11" s="5">
        <v>0</v>
      </c>
      <c r="Z11" s="5">
        <v>0</v>
      </c>
      <c r="AA11" s="5">
        <v>0</v>
      </c>
      <c r="AB11" s="5">
        <v>0</v>
      </c>
      <c r="AC11" s="5">
        <v>0</v>
      </c>
      <c r="AD11" s="5">
        <v>0</v>
      </c>
      <c r="AE11" s="5">
        <v>0</v>
      </c>
      <c r="AF11" s="5">
        <v>0</v>
      </c>
      <c r="AG11" s="5">
        <v>0</v>
      </c>
      <c r="AH11" s="5">
        <f t="shared" si="1"/>
        <v>0</v>
      </c>
      <c r="AI11" s="5">
        <v>0</v>
      </c>
      <c r="AJ11" s="5">
        <v>0</v>
      </c>
      <c r="AK11" s="5">
        <v>0</v>
      </c>
      <c r="AL11" s="5">
        <v>0</v>
      </c>
      <c r="AM11" s="5">
        <v>0</v>
      </c>
      <c r="AN11" s="5">
        <v>0</v>
      </c>
      <c r="AO11" s="5">
        <v>0</v>
      </c>
      <c r="AP11" s="5">
        <v>0</v>
      </c>
      <c r="AQ11" s="5">
        <v>0</v>
      </c>
      <c r="AR11" s="5">
        <v>0</v>
      </c>
      <c r="AS11" s="5">
        <v>0</v>
      </c>
      <c r="AT11" s="5">
        <v>0</v>
      </c>
      <c r="AU11" s="5">
        <f t="shared" si="2"/>
        <v>0</v>
      </c>
      <c r="AV11" s="6">
        <v>0.48832212419999999</v>
      </c>
      <c r="AW11" s="5">
        <f t="shared" si="3"/>
        <v>4017508.7008310449</v>
      </c>
      <c r="AX11" s="26">
        <f t="shared" si="4"/>
        <v>4017508.7008310445</v>
      </c>
      <c r="AY11" s="5">
        <f t="shared" si="5"/>
        <v>0</v>
      </c>
      <c r="AZ11" s="5">
        <f t="shared" si="6"/>
        <v>0</v>
      </c>
      <c r="BA11" s="5">
        <f t="shared" si="8"/>
        <v>0</v>
      </c>
      <c r="BB11" s="14">
        <f t="shared" si="9"/>
        <v>0</v>
      </c>
      <c r="BC11" s="27">
        <f>BB11</f>
        <v>0</v>
      </c>
      <c r="BD11" s="5">
        <f t="shared" si="11"/>
        <v>0</v>
      </c>
      <c r="BE11" s="5">
        <f t="shared" si="12"/>
        <v>0</v>
      </c>
      <c r="BF11" s="20">
        <f t="shared" si="7"/>
        <v>1</v>
      </c>
      <c r="BG11" s="5">
        <f t="shared" si="13"/>
        <v>0</v>
      </c>
      <c r="BH11" s="5">
        <f t="shared" si="14"/>
        <v>4017508.7008310445</v>
      </c>
      <c r="BI11" s="5">
        <f t="shared" si="15"/>
        <v>4017508.7008310445</v>
      </c>
    </row>
    <row r="12" spans="2:61" x14ac:dyDescent="0.25">
      <c r="B12" s="3" t="s">
        <v>717</v>
      </c>
      <c r="C12" s="3" t="s">
        <v>786</v>
      </c>
      <c r="D12" s="3" t="s">
        <v>686</v>
      </c>
      <c r="E12" s="3" t="s">
        <v>529</v>
      </c>
      <c r="F12" s="4" t="s">
        <v>20</v>
      </c>
      <c r="G12" s="5">
        <v>1709412.03</v>
      </c>
      <c r="H12" s="5">
        <v>1709412.03</v>
      </c>
      <c r="I12" s="5">
        <v>1709412.03</v>
      </c>
      <c r="J12" s="5">
        <v>1709412.03</v>
      </c>
      <c r="K12" s="5">
        <v>1709412.03</v>
      </c>
      <c r="L12" s="5">
        <v>1709412.03</v>
      </c>
      <c r="M12" s="5">
        <v>1709412.03</v>
      </c>
      <c r="N12" s="5">
        <v>1709412.03</v>
      </c>
      <c r="O12" s="5">
        <v>1709412.03</v>
      </c>
      <c r="P12" s="5">
        <v>1709412.03</v>
      </c>
      <c r="Q12" s="5">
        <v>1709412.03</v>
      </c>
      <c r="R12" s="5">
        <v>3598055.48</v>
      </c>
      <c r="S12" s="5">
        <v>3598055.48</v>
      </c>
      <c r="T12" s="5">
        <f t="shared" si="0"/>
        <v>1945492.4612499997</v>
      </c>
      <c r="U12" s="5">
        <v>-84052.05</v>
      </c>
      <c r="V12" s="5">
        <v>-86274.29</v>
      </c>
      <c r="W12" s="5">
        <v>-88496.53</v>
      </c>
      <c r="X12" s="5">
        <v>-90718.77</v>
      </c>
      <c r="Y12" s="5">
        <v>-93240.15</v>
      </c>
      <c r="Z12" s="5">
        <v>-95761.53</v>
      </c>
      <c r="AA12" s="5">
        <v>-98282.91</v>
      </c>
      <c r="AB12" s="5">
        <v>-100804.29</v>
      </c>
      <c r="AC12" s="5">
        <v>-103325.67</v>
      </c>
      <c r="AD12" s="5">
        <v>-105847.05</v>
      </c>
      <c r="AE12" s="5">
        <v>-108368.43</v>
      </c>
      <c r="AF12" s="5">
        <v>-112282.69</v>
      </c>
      <c r="AG12" s="5">
        <v>-117589.82</v>
      </c>
      <c r="AH12" s="5">
        <f t="shared" si="1"/>
        <v>-98685.270416666681</v>
      </c>
      <c r="AI12" s="5">
        <v>2222.2399999999998</v>
      </c>
      <c r="AJ12" s="5">
        <v>2222.2399999999998</v>
      </c>
      <c r="AK12" s="5">
        <v>2222.2399999999998</v>
      </c>
      <c r="AL12" s="5">
        <v>2521.38</v>
      </c>
      <c r="AM12" s="5">
        <v>2521.38</v>
      </c>
      <c r="AN12" s="5">
        <v>2521.38</v>
      </c>
      <c r="AO12" s="5">
        <v>2521.38</v>
      </c>
      <c r="AP12" s="5">
        <v>2521.38</v>
      </c>
      <c r="AQ12" s="5">
        <v>2521.38</v>
      </c>
      <c r="AR12" s="5">
        <v>2521.38</v>
      </c>
      <c r="AS12" s="5">
        <v>3914.26</v>
      </c>
      <c r="AT12" s="5">
        <v>5307.13</v>
      </c>
      <c r="AU12" s="5">
        <f t="shared" si="2"/>
        <v>33537.770000000004</v>
      </c>
      <c r="AV12" s="6">
        <v>0.48832212419999999</v>
      </c>
      <c r="AW12" s="5">
        <f t="shared" si="3"/>
        <v>950027.01129268599</v>
      </c>
      <c r="AX12" s="26">
        <f t="shared" si="4"/>
        <v>1757010.0949830506</v>
      </c>
      <c r="AY12" s="5">
        <f t="shared" si="5"/>
        <v>-48190.200877118092</v>
      </c>
      <c r="AZ12" s="5">
        <f t="shared" si="6"/>
        <v>-57421.710686695646</v>
      </c>
      <c r="BA12" s="5">
        <f t="shared" si="8"/>
        <v>16377.235087331035</v>
      </c>
      <c r="BB12" s="14">
        <f t="shared" si="9"/>
        <v>1.7238704681719317E-2</v>
      </c>
      <c r="BC12" s="27">
        <v>1.77E-2</v>
      </c>
      <c r="BD12" s="5">
        <f t="shared" si="11"/>
        <v>31099.078681199997</v>
      </c>
      <c r="BE12" s="5">
        <f t="shared" si="12"/>
        <v>31099.078681199997</v>
      </c>
      <c r="BF12" s="20">
        <f t="shared" si="7"/>
        <v>1</v>
      </c>
      <c r="BG12" s="5">
        <f t="shared" si="13"/>
        <v>14721.843593868962</v>
      </c>
      <c r="BH12" s="5">
        <f t="shared" si="14"/>
        <v>1668489.3056151548</v>
      </c>
      <c r="BI12" s="5">
        <f t="shared" si="15"/>
        <v>1668489.3056151548</v>
      </c>
    </row>
    <row r="13" spans="2:61" x14ac:dyDescent="0.25">
      <c r="B13" s="3" t="s">
        <v>717</v>
      </c>
      <c r="C13" s="3" t="s">
        <v>786</v>
      </c>
      <c r="D13" s="3" t="s">
        <v>686</v>
      </c>
      <c r="E13" s="3" t="s">
        <v>530</v>
      </c>
      <c r="F13" s="4" t="s">
        <v>21</v>
      </c>
      <c r="G13" s="5">
        <v>111762059.39</v>
      </c>
      <c r="H13" s="5">
        <v>111260906.88</v>
      </c>
      <c r="I13" s="5">
        <v>112593683.90000001</v>
      </c>
      <c r="J13" s="5">
        <v>112456549.62</v>
      </c>
      <c r="K13" s="5">
        <v>112491981.06</v>
      </c>
      <c r="L13" s="5">
        <v>112821162.3</v>
      </c>
      <c r="M13" s="5">
        <v>112962497.19000001</v>
      </c>
      <c r="N13" s="5">
        <v>112964283.72</v>
      </c>
      <c r="O13" s="5">
        <v>113342112.73</v>
      </c>
      <c r="P13" s="5">
        <v>113338589.01000001</v>
      </c>
      <c r="Q13" s="5">
        <v>113377790.45</v>
      </c>
      <c r="R13" s="5">
        <v>111718507.33000001</v>
      </c>
      <c r="S13" s="5">
        <v>126035778.27</v>
      </c>
      <c r="T13" s="5">
        <f t="shared" si="0"/>
        <v>113185581.91833334</v>
      </c>
      <c r="U13" s="5">
        <v>544398.66</v>
      </c>
      <c r="V13" s="5">
        <v>362197.86</v>
      </c>
      <c r="W13" s="5">
        <v>175652.37</v>
      </c>
      <c r="X13" s="5">
        <v>641572.01</v>
      </c>
      <c r="Y13" s="5">
        <v>438181.05</v>
      </c>
      <c r="Z13" s="5">
        <v>691139.41</v>
      </c>
      <c r="AA13" s="5">
        <v>486985.35</v>
      </c>
      <c r="AB13" s="5">
        <v>282709.89</v>
      </c>
      <c r="AC13" s="5">
        <v>78091.19</v>
      </c>
      <c r="AD13" s="5">
        <v>-126865.94</v>
      </c>
      <c r="AE13" s="5">
        <v>-331855.32999999996</v>
      </c>
      <c r="AF13" s="5">
        <v>-535379.9</v>
      </c>
      <c r="AG13" s="5">
        <v>-600920.45000000007</v>
      </c>
      <c r="AH13" s="5">
        <f t="shared" si="1"/>
        <v>177847.25541666671</v>
      </c>
      <c r="AI13" s="5">
        <v>185852.47</v>
      </c>
      <c r="AJ13" s="5">
        <v>186545.49</v>
      </c>
      <c r="AK13" s="5">
        <v>187541.86</v>
      </c>
      <c r="AL13" s="5">
        <v>203390.96</v>
      </c>
      <c r="AM13" s="5">
        <v>203712.63</v>
      </c>
      <c r="AN13" s="5">
        <v>204146.06</v>
      </c>
      <c r="AO13" s="5">
        <v>204275.46</v>
      </c>
      <c r="AP13" s="5">
        <v>204618.69999999998</v>
      </c>
      <c r="AQ13" s="5">
        <v>204957.13</v>
      </c>
      <c r="AR13" s="5">
        <v>204989.38999999998</v>
      </c>
      <c r="AS13" s="5">
        <v>203524.57</v>
      </c>
      <c r="AT13" s="5">
        <v>177876.55000000002</v>
      </c>
      <c r="AU13" s="5">
        <f t="shared" si="2"/>
        <v>2371431.2699999996</v>
      </c>
      <c r="AV13" s="6">
        <v>0.48832212419999999</v>
      </c>
      <c r="AW13" s="5">
        <f t="shared" si="3"/>
        <v>55271023.791173644</v>
      </c>
      <c r="AX13" s="26">
        <f t="shared" si="4"/>
        <v>61546058.9700066</v>
      </c>
      <c r="AY13" s="5">
        <f t="shared" si="5"/>
        <v>86846.749548206644</v>
      </c>
      <c r="AZ13" s="5">
        <f t="shared" si="6"/>
        <v>-293442.75061921991</v>
      </c>
      <c r="BA13" s="5">
        <f t="shared" si="8"/>
        <v>1158022.3551607034</v>
      </c>
      <c r="BB13" s="14">
        <f t="shared" si="9"/>
        <v>2.0951708069240262E-2</v>
      </c>
      <c r="BC13" s="27">
        <v>2.1700000000000001E-2</v>
      </c>
      <c r="BD13" s="5">
        <f t="shared" si="11"/>
        <v>1335549.4796491433</v>
      </c>
      <c r="BE13" s="5">
        <f t="shared" si="12"/>
        <v>1335549.4796491433</v>
      </c>
      <c r="BF13" s="20">
        <f t="shared" si="7"/>
        <v>1</v>
      </c>
      <c r="BG13" s="5">
        <f t="shared" si="13"/>
        <v>177527.12448843988</v>
      </c>
      <c r="BH13" s="5">
        <f t="shared" si="14"/>
        <v>59917066.739738241</v>
      </c>
      <c r="BI13" s="5">
        <f t="shared" si="15"/>
        <v>59917066.739738241</v>
      </c>
    </row>
    <row r="14" spans="2:61" x14ac:dyDescent="0.25">
      <c r="B14" s="3" t="s">
        <v>717</v>
      </c>
      <c r="C14" s="3" t="s">
        <v>786</v>
      </c>
      <c r="D14" s="3" t="s">
        <v>686</v>
      </c>
      <c r="E14" s="3" t="s">
        <v>531</v>
      </c>
      <c r="F14" s="4" t="s">
        <v>22</v>
      </c>
      <c r="G14" s="5"/>
      <c r="H14" s="5"/>
      <c r="I14" s="5"/>
      <c r="J14" s="5"/>
      <c r="K14" s="5"/>
      <c r="L14" s="5"/>
      <c r="M14" s="5"/>
      <c r="N14" s="5"/>
      <c r="O14" s="5"/>
      <c r="P14" s="5"/>
      <c r="Q14" s="5"/>
      <c r="R14" s="5"/>
      <c r="S14" s="5">
        <v>-1231</v>
      </c>
      <c r="T14" s="5">
        <f t="shared" si="0"/>
        <v>-51.291666666666664</v>
      </c>
      <c r="U14" s="5"/>
      <c r="V14" s="5"/>
      <c r="W14" s="5"/>
      <c r="X14" s="5"/>
      <c r="Y14" s="5"/>
      <c r="Z14" s="5"/>
      <c r="AA14" s="5"/>
      <c r="AB14" s="5"/>
      <c r="AC14" s="5"/>
      <c r="AD14" s="5"/>
      <c r="AE14" s="5"/>
      <c r="AF14" s="5"/>
      <c r="AG14" s="5">
        <v>154</v>
      </c>
      <c r="AH14" s="5">
        <f t="shared" si="1"/>
        <v>6.416666666666667</v>
      </c>
      <c r="AI14" s="5">
        <v>0</v>
      </c>
      <c r="AJ14" s="5">
        <v>0</v>
      </c>
      <c r="AK14" s="5">
        <v>0</v>
      </c>
      <c r="AL14" s="5">
        <v>0</v>
      </c>
      <c r="AM14" s="5">
        <v>0</v>
      </c>
      <c r="AN14" s="5">
        <v>0</v>
      </c>
      <c r="AO14" s="5">
        <v>0</v>
      </c>
      <c r="AP14" s="5">
        <v>0</v>
      </c>
      <c r="AQ14" s="5">
        <v>0</v>
      </c>
      <c r="AR14" s="5">
        <v>0</v>
      </c>
      <c r="AS14" s="5">
        <v>0</v>
      </c>
      <c r="AT14" s="5">
        <v>-39</v>
      </c>
      <c r="AU14" s="5">
        <f t="shared" si="2"/>
        <v>-39</v>
      </c>
      <c r="AV14" s="6">
        <v>0.48832212419999999</v>
      </c>
      <c r="AW14" s="5">
        <f t="shared" si="3"/>
        <v>-25.046855620424999</v>
      </c>
      <c r="AX14" s="26">
        <f t="shared" si="4"/>
        <v>-601.12453489019993</v>
      </c>
      <c r="AY14" s="5">
        <f t="shared" si="5"/>
        <v>3.1334002969500001</v>
      </c>
      <c r="AZ14" s="5">
        <f t="shared" si="6"/>
        <v>75.201607126799999</v>
      </c>
      <c r="BA14" s="5">
        <f t="shared" si="8"/>
        <v>-19.044562843799998</v>
      </c>
      <c r="BB14" s="14">
        <f t="shared" si="9"/>
        <v>0.76035743298131597</v>
      </c>
      <c r="BC14" s="27">
        <v>0</v>
      </c>
      <c r="BD14" s="5">
        <f t="shared" si="11"/>
        <v>0</v>
      </c>
      <c r="BE14" s="5">
        <f t="shared" si="12"/>
        <v>-525.92292776339991</v>
      </c>
      <c r="BF14" s="20">
        <f t="shared" si="7"/>
        <v>1</v>
      </c>
      <c r="BG14" s="5">
        <f t="shared" si="13"/>
        <v>-506.8783649195999</v>
      </c>
      <c r="BH14" s="5">
        <f t="shared" si="14"/>
        <v>-525.92292776339991</v>
      </c>
      <c r="BI14" s="5">
        <f t="shared" si="15"/>
        <v>0</v>
      </c>
    </row>
    <row r="15" spans="2:61" x14ac:dyDescent="0.25">
      <c r="B15" s="3" t="s">
        <v>717</v>
      </c>
      <c r="C15" s="3" t="s">
        <v>786</v>
      </c>
      <c r="D15" s="3" t="s">
        <v>686</v>
      </c>
      <c r="E15" s="3" t="s">
        <v>532</v>
      </c>
      <c r="F15" s="4" t="s">
        <v>23</v>
      </c>
      <c r="G15" s="5">
        <v>16873814.41</v>
      </c>
      <c r="H15" s="5">
        <v>17317564.57</v>
      </c>
      <c r="I15" s="5">
        <v>17321970.809999999</v>
      </c>
      <c r="J15" s="5">
        <v>17333858.59</v>
      </c>
      <c r="K15" s="5">
        <v>17335866.739999998</v>
      </c>
      <c r="L15" s="5">
        <v>17353431.300000001</v>
      </c>
      <c r="M15" s="5">
        <v>17353431.300000001</v>
      </c>
      <c r="N15" s="5">
        <v>17353841.34</v>
      </c>
      <c r="O15" s="5">
        <v>17358377.59</v>
      </c>
      <c r="P15" s="5">
        <v>17358999.149999999</v>
      </c>
      <c r="Q15" s="5">
        <v>17372657.649999999</v>
      </c>
      <c r="R15" s="5">
        <v>17375579.719999999</v>
      </c>
      <c r="S15" s="5">
        <v>17341716.329999998</v>
      </c>
      <c r="T15" s="5">
        <f t="shared" si="0"/>
        <v>17328612.010833334</v>
      </c>
      <c r="U15" s="5">
        <v>-9105888.3000000007</v>
      </c>
      <c r="V15" s="5">
        <v>-9177707.0899999999</v>
      </c>
      <c r="W15" s="5">
        <v>-9432163.3399999999</v>
      </c>
      <c r="X15" s="5">
        <v>-9686739.2899999991</v>
      </c>
      <c r="Y15" s="5">
        <v>-9783092.2300000004</v>
      </c>
      <c r="Z15" s="5">
        <v>-9879499.5700000003</v>
      </c>
      <c r="AA15" s="5">
        <v>-9975955.7300000004</v>
      </c>
      <c r="AB15" s="5">
        <v>-10072413.029999999</v>
      </c>
      <c r="AC15" s="5">
        <v>-10168884.07</v>
      </c>
      <c r="AD15" s="5">
        <v>-10265369.449999999</v>
      </c>
      <c r="AE15" s="5">
        <v>-10361894.51</v>
      </c>
      <c r="AF15" s="5">
        <v>-10458465.65</v>
      </c>
      <c r="AG15" s="5">
        <v>-10550042.440000001</v>
      </c>
      <c r="AH15" s="5">
        <f t="shared" si="1"/>
        <v>-9924179.1108333338</v>
      </c>
      <c r="AI15" s="5">
        <v>251164.17</v>
      </c>
      <c r="AJ15" s="5">
        <v>254456.25</v>
      </c>
      <c r="AK15" s="5">
        <v>254575.95</v>
      </c>
      <c r="AL15" s="5">
        <v>96352.94</v>
      </c>
      <c r="AM15" s="5">
        <v>96407.34</v>
      </c>
      <c r="AN15" s="5">
        <v>96456.16</v>
      </c>
      <c r="AO15" s="5">
        <v>96457.3</v>
      </c>
      <c r="AP15" s="5">
        <v>96471.039999999994</v>
      </c>
      <c r="AQ15" s="5">
        <v>96485.38</v>
      </c>
      <c r="AR15" s="5">
        <v>96525.06</v>
      </c>
      <c r="AS15" s="5">
        <v>96571.14</v>
      </c>
      <c r="AT15" s="5">
        <v>95323.790000000008</v>
      </c>
      <c r="AU15" s="5">
        <f t="shared" si="2"/>
        <v>1627246.5200000003</v>
      </c>
      <c r="AV15" s="6">
        <v>0.48832212419999999</v>
      </c>
      <c r="AW15" s="5">
        <f t="shared" si="3"/>
        <v>8461944.6265677661</v>
      </c>
      <c r="AX15" s="26">
        <f t="shared" si="4"/>
        <v>8468343.7555394266</v>
      </c>
      <c r="AY15" s="5">
        <f t="shared" si="5"/>
        <v>-4846196.2243434004</v>
      </c>
      <c r="AZ15" s="5">
        <f t="shared" si="6"/>
        <v>-5151819.1347009512</v>
      </c>
      <c r="BA15" s="5">
        <f t="shared" si="8"/>
        <v>794620.47724345792</v>
      </c>
      <c r="BB15" s="14">
        <f t="shared" si="9"/>
        <v>9.3905185192137391E-2</v>
      </c>
      <c r="BC15" s="27">
        <v>6.6699999999999995E-2</v>
      </c>
      <c r="BD15" s="5">
        <f t="shared" si="11"/>
        <v>564838.52849447972</v>
      </c>
      <c r="BE15" s="5">
        <f t="shared" si="12"/>
        <v>564838.52849447972</v>
      </c>
      <c r="BF15" s="20">
        <f t="shared" si="7"/>
        <v>1</v>
      </c>
      <c r="BG15" s="5">
        <f t="shared" si="13"/>
        <v>-229781.9487489782</v>
      </c>
      <c r="BH15" s="5">
        <f t="shared" si="14"/>
        <v>2751686.0923439958</v>
      </c>
      <c r="BI15" s="5">
        <f t="shared" si="15"/>
        <v>2751686.0923439958</v>
      </c>
    </row>
    <row r="16" spans="2:61" x14ac:dyDescent="0.25">
      <c r="B16" s="3" t="s">
        <v>717</v>
      </c>
      <c r="C16" s="3" t="s">
        <v>786</v>
      </c>
      <c r="D16" s="3" t="s">
        <v>686</v>
      </c>
      <c r="E16" s="3" t="s">
        <v>533</v>
      </c>
      <c r="F16" s="4" t="s">
        <v>24</v>
      </c>
      <c r="G16" s="5">
        <v>55497670.969999999</v>
      </c>
      <c r="H16" s="5">
        <v>56592114.060000002</v>
      </c>
      <c r="I16" s="5">
        <v>64587672.460000001</v>
      </c>
      <c r="J16" s="5">
        <v>65632407.130000003</v>
      </c>
      <c r="K16" s="5">
        <v>65920223.219999999</v>
      </c>
      <c r="L16" s="5">
        <v>66507640.759999998</v>
      </c>
      <c r="M16" s="5">
        <v>68216989.61999999</v>
      </c>
      <c r="N16" s="5">
        <v>68403105.079999998</v>
      </c>
      <c r="O16" s="5">
        <v>68817713.140000001</v>
      </c>
      <c r="P16" s="5">
        <v>67626049.420000002</v>
      </c>
      <c r="Q16" s="5">
        <v>68156231.640000001</v>
      </c>
      <c r="R16" s="5">
        <v>68769766.189999998</v>
      </c>
      <c r="S16" s="5">
        <v>66056564.370000005</v>
      </c>
      <c r="T16" s="5">
        <f t="shared" si="0"/>
        <v>65833919.199166663</v>
      </c>
      <c r="U16" s="5">
        <v>-33783316.799999997</v>
      </c>
      <c r="V16" s="5">
        <v>-34890203.43</v>
      </c>
      <c r="W16" s="5">
        <v>-36363725.789999999</v>
      </c>
      <c r="X16" s="5">
        <v>-37649649.079999998</v>
      </c>
      <c r="Y16" s="5">
        <v>-38734709.990000002</v>
      </c>
      <c r="Z16" s="5">
        <v>-39728895.219999999</v>
      </c>
      <c r="AA16" s="5">
        <v>-40851592.559999995</v>
      </c>
      <c r="AB16" s="5">
        <v>-41990086.759999998</v>
      </c>
      <c r="AC16" s="5">
        <v>-43132731.560000002</v>
      </c>
      <c r="AD16" s="5">
        <v>-37947221.050000004</v>
      </c>
      <c r="AE16" s="5">
        <v>-39078740.059999995</v>
      </c>
      <c r="AF16" s="5">
        <v>-40219790.039999999</v>
      </c>
      <c r="AG16" s="5">
        <v>-38434271.019999996</v>
      </c>
      <c r="AH16" s="5">
        <f t="shared" si="1"/>
        <v>-38891344.954166673</v>
      </c>
      <c r="AI16" s="5">
        <v>1106886.6299999999</v>
      </c>
      <c r="AJ16" s="5">
        <v>1196650.3899999999</v>
      </c>
      <c r="AK16" s="5">
        <v>1285923.29</v>
      </c>
      <c r="AL16" s="5">
        <v>1096271.92</v>
      </c>
      <c r="AM16" s="5">
        <v>1103190.53</v>
      </c>
      <c r="AN16" s="5">
        <v>1122705.25</v>
      </c>
      <c r="AO16" s="5">
        <v>1138500.79</v>
      </c>
      <c r="AP16" s="5">
        <v>1143506.82</v>
      </c>
      <c r="AQ16" s="5">
        <v>1137031.3499999999</v>
      </c>
      <c r="AR16" s="5">
        <v>1131519.01</v>
      </c>
      <c r="AS16" s="5">
        <v>1141049.98</v>
      </c>
      <c r="AT16" s="5">
        <v>1088039.95</v>
      </c>
      <c r="AU16" s="5">
        <f t="shared" si="2"/>
        <v>13691275.909999998</v>
      </c>
      <c r="AV16" s="6">
        <v>0.48832212419999999</v>
      </c>
      <c r="AW16" s="5">
        <f t="shared" si="3"/>
        <v>32148159.267748225</v>
      </c>
      <c r="AX16" s="26">
        <f t="shared" si="4"/>
        <v>32256881.830512434</v>
      </c>
      <c r="AY16" s="5">
        <f t="shared" si="5"/>
        <v>-18991504.181013621</v>
      </c>
      <c r="AZ16" s="5">
        <f t="shared" si="6"/>
        <v>-18768304.8665649</v>
      </c>
      <c r="BA16" s="5">
        <f t="shared" si="8"/>
        <v>6685752.9353794865</v>
      </c>
      <c r="BB16" s="14">
        <f t="shared" si="9"/>
        <v>0.20796689725519643</v>
      </c>
      <c r="BC16" s="27">
        <v>0.2</v>
      </c>
      <c r="BD16" s="5">
        <f t="shared" si="11"/>
        <v>6451376.3661024868</v>
      </c>
      <c r="BE16" s="5">
        <f t="shared" si="12"/>
        <v>6451376.3661024868</v>
      </c>
      <c r="BF16" s="20">
        <f t="shared" si="7"/>
        <v>1</v>
      </c>
      <c r="BG16" s="5">
        <f t="shared" si="13"/>
        <v>-234376.56927699968</v>
      </c>
      <c r="BH16" s="5">
        <f t="shared" si="14"/>
        <v>7037200.5978450477</v>
      </c>
      <c r="BI16" s="5">
        <f t="shared" si="15"/>
        <v>7037200.5978450477</v>
      </c>
    </row>
    <row r="17" spans="2:61" x14ac:dyDescent="0.25">
      <c r="B17" s="3" t="s">
        <v>717</v>
      </c>
      <c r="C17" s="3" t="s">
        <v>786</v>
      </c>
      <c r="D17" s="3" t="s">
        <v>686</v>
      </c>
      <c r="E17" s="3" t="s">
        <v>534</v>
      </c>
      <c r="F17" s="4" t="s">
        <v>25</v>
      </c>
      <c r="G17" s="5">
        <v>391530.5</v>
      </c>
      <c r="H17" s="5">
        <v>94689.919999999998</v>
      </c>
      <c r="I17" s="5">
        <v>101586.22</v>
      </c>
      <c r="J17" s="5">
        <v>124615.34</v>
      </c>
      <c r="K17" s="5">
        <v>129256.09</v>
      </c>
      <c r="L17" s="5">
        <v>142613.57999999999</v>
      </c>
      <c r="M17" s="5">
        <v>147497.07</v>
      </c>
      <c r="N17" s="5">
        <v>145684.35</v>
      </c>
      <c r="O17" s="5">
        <v>155705.51999999999</v>
      </c>
      <c r="P17" s="5">
        <v>155705.51999999999</v>
      </c>
      <c r="Q17" s="5">
        <v>178042.45</v>
      </c>
      <c r="R17" s="5">
        <v>180888.64</v>
      </c>
      <c r="S17" s="5">
        <v>135133.53</v>
      </c>
      <c r="T17" s="5">
        <f t="shared" si="0"/>
        <v>151634.72624999998</v>
      </c>
      <c r="U17" s="5">
        <v>-80801.16</v>
      </c>
      <c r="V17" s="5">
        <v>-45620.56</v>
      </c>
      <c r="W17" s="5">
        <v>-46681.46</v>
      </c>
      <c r="X17" s="5">
        <v>-47993.2</v>
      </c>
      <c r="Y17" s="5">
        <v>-49537.22</v>
      </c>
      <c r="Z17" s="5">
        <v>-51240.52</v>
      </c>
      <c r="AA17" s="5">
        <v>-53108.15</v>
      </c>
      <c r="AB17" s="5">
        <v>-55004.979999999996</v>
      </c>
      <c r="AC17" s="5">
        <v>-56979.58</v>
      </c>
      <c r="AD17" s="5">
        <v>-59049.62</v>
      </c>
      <c r="AE17" s="5">
        <v>-61336.53</v>
      </c>
      <c r="AF17" s="5">
        <v>-63872.770000000004</v>
      </c>
      <c r="AG17" s="5">
        <v>-60329.130000000005</v>
      </c>
      <c r="AH17" s="5">
        <f t="shared" si="1"/>
        <v>-55082.477916666663</v>
      </c>
      <c r="AI17" s="5">
        <v>-35180.6</v>
      </c>
      <c r="AJ17" s="5">
        <v>1060.9000000000001</v>
      </c>
      <c r="AK17" s="5">
        <v>1311.74</v>
      </c>
      <c r="AL17" s="5">
        <v>1544.02</v>
      </c>
      <c r="AM17" s="5">
        <v>1703.3</v>
      </c>
      <c r="AN17" s="5">
        <v>1867.63</v>
      </c>
      <c r="AO17" s="5">
        <v>1896.83</v>
      </c>
      <c r="AP17" s="5">
        <v>1974.6</v>
      </c>
      <c r="AQ17" s="5">
        <v>2070.04</v>
      </c>
      <c r="AR17" s="5">
        <v>2286.91</v>
      </c>
      <c r="AS17" s="5">
        <v>2536.2399999999998</v>
      </c>
      <c r="AT17" s="5">
        <v>1041.3600000000001</v>
      </c>
      <c r="AU17" s="5">
        <f t="shared" si="2"/>
        <v>-15887.029999999999</v>
      </c>
      <c r="AV17" s="6">
        <v>0.48832212419999999</v>
      </c>
      <c r="AW17" s="5">
        <f t="shared" si="3"/>
        <v>74046.591624885492</v>
      </c>
      <c r="AX17" s="26">
        <f t="shared" si="4"/>
        <v>65988.692420244421</v>
      </c>
      <c r="AY17" s="5">
        <f t="shared" si="5"/>
        <v>-26897.992622466256</v>
      </c>
      <c r="AZ17" s="5">
        <f t="shared" si="6"/>
        <v>-29460.048912737948</v>
      </c>
      <c r="BA17" s="5">
        <f t="shared" si="8"/>
        <v>-7757.9882368291255</v>
      </c>
      <c r="BB17" s="14">
        <f t="shared" si="9"/>
        <v>-0.10477171287141095</v>
      </c>
      <c r="BC17" s="27">
        <v>0.2</v>
      </c>
      <c r="BD17" s="5">
        <f t="shared" si="11"/>
        <v>13197.738484048885</v>
      </c>
      <c r="BE17" s="5">
        <f t="shared" si="12"/>
        <v>13197.738484048885</v>
      </c>
      <c r="BF17" s="20">
        <f t="shared" si="7"/>
        <v>1</v>
      </c>
      <c r="BG17" s="5">
        <f t="shared" si="13"/>
        <v>20955.72672087801</v>
      </c>
      <c r="BH17" s="5">
        <f t="shared" si="14"/>
        <v>23330.905023457588</v>
      </c>
      <c r="BI17" s="5">
        <f t="shared" si="15"/>
        <v>23330.905023457588</v>
      </c>
    </row>
    <row r="18" spans="2:61" x14ac:dyDescent="0.25">
      <c r="B18" s="3" t="s">
        <v>717</v>
      </c>
      <c r="C18" s="3" t="s">
        <v>778</v>
      </c>
      <c r="D18" s="3" t="s">
        <v>686</v>
      </c>
      <c r="E18" s="3" t="s">
        <v>535</v>
      </c>
      <c r="F18" s="4" t="s">
        <v>26</v>
      </c>
      <c r="G18" s="5">
        <v>2637348.63</v>
      </c>
      <c r="H18" s="5">
        <v>2637348.63</v>
      </c>
      <c r="I18" s="5">
        <v>2637348.63</v>
      </c>
      <c r="J18" s="5">
        <v>2637348.63</v>
      </c>
      <c r="K18" s="5">
        <v>2637348.63</v>
      </c>
      <c r="L18" s="5">
        <v>2637348.63</v>
      </c>
      <c r="M18" s="5">
        <v>2637348.63</v>
      </c>
      <c r="N18" s="5">
        <v>2637348.63</v>
      </c>
      <c r="O18" s="5">
        <v>2637348.63</v>
      </c>
      <c r="P18" s="5">
        <v>2637348.63</v>
      </c>
      <c r="Q18" s="5">
        <v>2637348.63</v>
      </c>
      <c r="R18" s="5">
        <v>2637348.63</v>
      </c>
      <c r="S18" s="5">
        <v>2637348.63</v>
      </c>
      <c r="T18" s="5">
        <f t="shared" si="0"/>
        <v>2637348.6299999994</v>
      </c>
      <c r="U18" s="5">
        <v>-873720.11</v>
      </c>
      <c r="V18" s="5">
        <v>-917675.92</v>
      </c>
      <c r="W18" s="5">
        <v>-961631.73</v>
      </c>
      <c r="X18" s="5">
        <v>-1005587.54</v>
      </c>
      <c r="Y18" s="5">
        <v>-1049543.3500000001</v>
      </c>
      <c r="Z18" s="5">
        <v>-1093499.1599999999</v>
      </c>
      <c r="AA18" s="5">
        <v>-1137454.97</v>
      </c>
      <c r="AB18" s="5">
        <v>-1181410.78</v>
      </c>
      <c r="AC18" s="5">
        <v>-1225366.5900000001</v>
      </c>
      <c r="AD18" s="5">
        <v>-1269322.3999999999</v>
      </c>
      <c r="AE18" s="5">
        <v>-1313278.21</v>
      </c>
      <c r="AF18" s="5">
        <v>-1357234.02</v>
      </c>
      <c r="AG18" s="5">
        <v>-1401189.83</v>
      </c>
      <c r="AH18" s="5">
        <f t="shared" si="1"/>
        <v>-1137454.9700000002</v>
      </c>
      <c r="AI18" s="5">
        <v>43955.81</v>
      </c>
      <c r="AJ18" s="5">
        <v>43955.81</v>
      </c>
      <c r="AK18" s="5">
        <v>43955.81</v>
      </c>
      <c r="AL18" s="5">
        <v>43955.81</v>
      </c>
      <c r="AM18" s="5">
        <v>43955.81</v>
      </c>
      <c r="AN18" s="5">
        <v>43955.81</v>
      </c>
      <c r="AO18" s="5">
        <v>43955.81</v>
      </c>
      <c r="AP18" s="5">
        <v>43955.81</v>
      </c>
      <c r="AQ18" s="5">
        <v>43955.81</v>
      </c>
      <c r="AR18" s="5">
        <v>43955.81</v>
      </c>
      <c r="AS18" s="5">
        <v>43955.81</v>
      </c>
      <c r="AT18" s="5">
        <v>43955.81</v>
      </c>
      <c r="AU18" s="5">
        <f t="shared" si="2"/>
        <v>527469.72</v>
      </c>
      <c r="AV18" s="6">
        <v>0.48832212419999999</v>
      </c>
      <c r="AW18" s="5">
        <f t="shared" si="3"/>
        <v>1287875.6852575594</v>
      </c>
      <c r="AX18" s="26">
        <f t="shared" si="4"/>
        <v>1287875.6852575596</v>
      </c>
      <c r="AY18" s="5">
        <f t="shared" si="5"/>
        <v>-555444.42713224737</v>
      </c>
      <c r="AZ18" s="5">
        <f t="shared" si="6"/>
        <v>-684231.99419303692</v>
      </c>
      <c r="BA18" s="5">
        <f t="shared" si="8"/>
        <v>257575.13412157921</v>
      </c>
      <c r="BB18" s="14">
        <f t="shared" si="9"/>
        <v>0.19999999772498797</v>
      </c>
      <c r="BC18" s="27">
        <v>0.2</v>
      </c>
      <c r="BD18" s="5">
        <f t="shared" si="11"/>
        <v>257575.13705151193</v>
      </c>
      <c r="BE18" s="5">
        <f t="shared" si="12"/>
        <v>257575.13705151193</v>
      </c>
      <c r="BF18" s="20">
        <f t="shared" si="7"/>
        <v>1</v>
      </c>
      <c r="BG18" s="5">
        <f t="shared" si="13"/>
        <v>2.9299327288754284E-3</v>
      </c>
      <c r="BH18" s="5">
        <f t="shared" si="14"/>
        <v>346068.55401301081</v>
      </c>
      <c r="BI18" s="5">
        <f t="shared" si="15"/>
        <v>346068.55401301081</v>
      </c>
    </row>
    <row r="19" spans="2:61" x14ac:dyDescent="0.25">
      <c r="B19" s="3" t="s">
        <v>717</v>
      </c>
      <c r="C19" s="3" t="s">
        <v>778</v>
      </c>
      <c r="D19" s="3" t="s">
        <v>686</v>
      </c>
      <c r="E19" s="3" t="s">
        <v>536</v>
      </c>
      <c r="F19" s="4" t="s">
        <v>27</v>
      </c>
      <c r="G19" s="5">
        <v>59663.47</v>
      </c>
      <c r="H19" s="5">
        <v>59663.47</v>
      </c>
      <c r="I19" s="5">
        <v>60190.5</v>
      </c>
      <c r="J19" s="5">
        <v>65916.679999999993</v>
      </c>
      <c r="K19" s="5">
        <v>66721.179999999993</v>
      </c>
      <c r="L19" s="5">
        <v>76110.92</v>
      </c>
      <c r="M19" s="5">
        <v>77478.09</v>
      </c>
      <c r="N19" s="5">
        <v>79266.080000000002</v>
      </c>
      <c r="O19" s="5">
        <v>81820.62</v>
      </c>
      <c r="P19" s="5">
        <v>86914.9</v>
      </c>
      <c r="Q19" s="5">
        <v>85985.19</v>
      </c>
      <c r="R19" s="5">
        <v>88989.96</v>
      </c>
      <c r="S19" s="5">
        <v>90805.5</v>
      </c>
      <c r="T19" s="5">
        <f t="shared" si="0"/>
        <v>75357.672916666677</v>
      </c>
      <c r="U19" s="5">
        <v>-2402.7399999999998</v>
      </c>
      <c r="V19" s="5">
        <v>-3397.13</v>
      </c>
      <c r="W19" s="5">
        <v>-4395.91</v>
      </c>
      <c r="X19" s="5">
        <v>-5446.8</v>
      </c>
      <c r="Y19" s="5">
        <v>-6552.12</v>
      </c>
      <c r="Z19" s="5">
        <v>-7742.39</v>
      </c>
      <c r="AA19" s="5">
        <v>-9022.2999999999993</v>
      </c>
      <c r="AB19" s="5">
        <v>-10328.5</v>
      </c>
      <c r="AC19" s="5">
        <v>-11670.89</v>
      </c>
      <c r="AD19" s="5">
        <v>-13077.02</v>
      </c>
      <c r="AE19" s="5">
        <v>-14517.85</v>
      </c>
      <c r="AF19" s="5">
        <v>-15975.98</v>
      </c>
      <c r="AG19" s="5">
        <v>-17458.419999999998</v>
      </c>
      <c r="AH19" s="5">
        <f t="shared" si="1"/>
        <v>-9338.1224999999995</v>
      </c>
      <c r="AI19" s="5">
        <v>994.39</v>
      </c>
      <c r="AJ19" s="5">
        <v>998.78</v>
      </c>
      <c r="AK19" s="5">
        <v>1050.8900000000001</v>
      </c>
      <c r="AL19" s="5">
        <v>1105.32</v>
      </c>
      <c r="AM19" s="5">
        <v>1190.27</v>
      </c>
      <c r="AN19" s="5">
        <v>1279.9100000000001</v>
      </c>
      <c r="AO19" s="5">
        <v>1306.2</v>
      </c>
      <c r="AP19" s="5">
        <v>1342.39</v>
      </c>
      <c r="AQ19" s="5">
        <v>1406.13</v>
      </c>
      <c r="AR19" s="5">
        <v>1440.83</v>
      </c>
      <c r="AS19" s="5">
        <v>1458.13</v>
      </c>
      <c r="AT19" s="5">
        <v>1495.44</v>
      </c>
      <c r="AU19" s="5">
        <f t="shared" si="2"/>
        <v>15068.679999999998</v>
      </c>
      <c r="AV19" s="6">
        <v>0.48832212419999999</v>
      </c>
      <c r="AW19" s="5">
        <f t="shared" si="3"/>
        <v>36798.818913435483</v>
      </c>
      <c r="AX19" s="26">
        <f t="shared" si="4"/>
        <v>44342.334649043099</v>
      </c>
      <c r="AY19" s="5">
        <f t="shared" si="5"/>
        <v>-4560.0118152398145</v>
      </c>
      <c r="AZ19" s="5">
        <f t="shared" si="6"/>
        <v>-8525.3327395757624</v>
      </c>
      <c r="BA19" s="5">
        <f t="shared" si="8"/>
        <v>7358.3698264900549</v>
      </c>
      <c r="BB19" s="14">
        <f t="shared" si="9"/>
        <v>0.19996211953975151</v>
      </c>
      <c r="BC19" s="27">
        <v>0.2</v>
      </c>
      <c r="BD19" s="5">
        <f t="shared" si="11"/>
        <v>8868.466929808621</v>
      </c>
      <c r="BE19" s="5">
        <f t="shared" si="12"/>
        <v>8868.466929808621</v>
      </c>
      <c r="BF19" s="20">
        <f t="shared" si="7"/>
        <v>1</v>
      </c>
      <c r="BG19" s="5">
        <f t="shared" si="13"/>
        <v>1510.097103318566</v>
      </c>
      <c r="BH19" s="5">
        <f t="shared" si="14"/>
        <v>26948.534979658711</v>
      </c>
      <c r="BI19" s="5">
        <f t="shared" si="15"/>
        <v>26948.534979658711</v>
      </c>
    </row>
    <row r="20" spans="2:61" x14ac:dyDescent="0.25">
      <c r="B20" s="3" t="s">
        <v>717</v>
      </c>
      <c r="C20" s="3" t="s">
        <v>786</v>
      </c>
      <c r="D20" s="3" t="s">
        <v>686</v>
      </c>
      <c r="E20" s="3" t="s">
        <v>537</v>
      </c>
      <c r="F20" s="4" t="s">
        <v>28</v>
      </c>
      <c r="G20" s="5">
        <v>0</v>
      </c>
      <c r="H20" s="5">
        <v>0</v>
      </c>
      <c r="I20" s="5">
        <v>0</v>
      </c>
      <c r="J20" s="5">
        <v>0</v>
      </c>
      <c r="K20" s="5">
        <v>0</v>
      </c>
      <c r="L20" s="5">
        <v>0</v>
      </c>
      <c r="M20" s="5">
        <v>0</v>
      </c>
      <c r="N20" s="5">
        <v>0</v>
      </c>
      <c r="O20" s="5">
        <v>0</v>
      </c>
      <c r="P20" s="5">
        <v>0</v>
      </c>
      <c r="Q20" s="5">
        <v>0</v>
      </c>
      <c r="R20" s="5">
        <v>0</v>
      </c>
      <c r="S20" s="5">
        <v>0</v>
      </c>
      <c r="T20" s="5">
        <f t="shared" si="0"/>
        <v>0</v>
      </c>
      <c r="U20" s="5">
        <v>0</v>
      </c>
      <c r="V20" s="5">
        <v>0</v>
      </c>
      <c r="W20" s="5">
        <v>0</v>
      </c>
      <c r="X20" s="5">
        <v>0</v>
      </c>
      <c r="Y20" s="5">
        <v>0</v>
      </c>
      <c r="Z20" s="5">
        <v>0</v>
      </c>
      <c r="AA20" s="5">
        <v>0</v>
      </c>
      <c r="AB20" s="5">
        <v>0</v>
      </c>
      <c r="AC20" s="5">
        <v>0</v>
      </c>
      <c r="AD20" s="5">
        <v>0</v>
      </c>
      <c r="AE20" s="5">
        <v>0</v>
      </c>
      <c r="AF20" s="5">
        <v>0</v>
      </c>
      <c r="AG20" s="5">
        <v>0</v>
      </c>
      <c r="AH20" s="5">
        <f t="shared" si="1"/>
        <v>0</v>
      </c>
      <c r="AI20" s="5">
        <v>0</v>
      </c>
      <c r="AJ20" s="5">
        <v>0</v>
      </c>
      <c r="AK20" s="5">
        <v>0</v>
      </c>
      <c r="AL20" s="5">
        <v>0</v>
      </c>
      <c r="AM20" s="5">
        <v>0</v>
      </c>
      <c r="AN20" s="5">
        <v>0</v>
      </c>
      <c r="AO20" s="5">
        <v>0</v>
      </c>
      <c r="AP20" s="5">
        <v>0</v>
      </c>
      <c r="AQ20" s="5">
        <v>0</v>
      </c>
      <c r="AR20" s="5">
        <v>0</v>
      </c>
      <c r="AS20" s="5">
        <v>0</v>
      </c>
      <c r="AT20" s="5">
        <v>0</v>
      </c>
      <c r="AU20" s="5">
        <f t="shared" si="2"/>
        <v>0</v>
      </c>
      <c r="AV20" s="6">
        <v>0.48832212419999999</v>
      </c>
      <c r="AW20" s="5">
        <f t="shared" si="3"/>
        <v>0</v>
      </c>
      <c r="AX20" s="26">
        <f t="shared" si="4"/>
        <v>0</v>
      </c>
      <c r="AY20" s="5">
        <f t="shared" si="5"/>
        <v>0</v>
      </c>
      <c r="AZ20" s="5">
        <f t="shared" si="6"/>
        <v>0</v>
      </c>
      <c r="BA20" s="5">
        <f t="shared" si="8"/>
        <v>0</v>
      </c>
      <c r="BB20" s="14">
        <f t="shared" si="9"/>
        <v>0</v>
      </c>
      <c r="BC20" s="27">
        <f>BB20</f>
        <v>0</v>
      </c>
      <c r="BD20" s="5">
        <f t="shared" si="11"/>
        <v>0</v>
      </c>
      <c r="BE20" s="5">
        <f t="shared" si="12"/>
        <v>0</v>
      </c>
      <c r="BF20" s="20">
        <f t="shared" si="7"/>
        <v>1</v>
      </c>
      <c r="BG20" s="5">
        <f t="shared" si="13"/>
        <v>0</v>
      </c>
      <c r="BH20" s="5">
        <f t="shared" si="14"/>
        <v>0</v>
      </c>
      <c r="BI20" s="5">
        <f t="shared" si="15"/>
        <v>0</v>
      </c>
    </row>
    <row r="21" spans="2:61" x14ac:dyDescent="0.25">
      <c r="B21" s="3" t="s">
        <v>718</v>
      </c>
      <c r="C21" s="3" t="s">
        <v>786</v>
      </c>
      <c r="D21" s="3" t="s">
        <v>686</v>
      </c>
      <c r="E21" s="3" t="s">
        <v>538</v>
      </c>
      <c r="F21" s="4" t="s">
        <v>29</v>
      </c>
      <c r="G21" s="5">
        <v>1242774.3700000001</v>
      </c>
      <c r="H21" s="5">
        <v>1242774.3700000001</v>
      </c>
      <c r="I21" s="5">
        <v>1242774.3700000001</v>
      </c>
      <c r="J21" s="5">
        <v>1236298.07</v>
      </c>
      <c r="K21" s="5">
        <v>1236298.07</v>
      </c>
      <c r="L21" s="5">
        <v>1236298.07</v>
      </c>
      <c r="M21" s="5">
        <v>1236298.07</v>
      </c>
      <c r="N21" s="5">
        <v>1236298.07</v>
      </c>
      <c r="O21" s="5">
        <v>1236298.07</v>
      </c>
      <c r="P21" s="5">
        <v>1236298.07</v>
      </c>
      <c r="Q21" s="5">
        <v>1236298.07</v>
      </c>
      <c r="R21" s="5">
        <v>1236298.07</v>
      </c>
      <c r="S21" s="5">
        <v>1236298.07</v>
      </c>
      <c r="T21" s="5">
        <f t="shared" si="0"/>
        <v>1237647.299166667</v>
      </c>
      <c r="U21" s="5">
        <v>193219.49</v>
      </c>
      <c r="V21" s="5">
        <v>182007.38</v>
      </c>
      <c r="W21" s="5">
        <v>176135.27</v>
      </c>
      <c r="X21" s="5">
        <v>148356.76</v>
      </c>
      <c r="Y21" s="5">
        <v>588922.02</v>
      </c>
      <c r="Z21" s="5">
        <v>-147823.72</v>
      </c>
      <c r="AA21" s="5">
        <v>-154014.46</v>
      </c>
      <c r="AB21" s="5">
        <v>-159003.20000000001</v>
      </c>
      <c r="AC21" s="5">
        <v>-165407.94</v>
      </c>
      <c r="AD21" s="5">
        <v>-170715.68</v>
      </c>
      <c r="AE21" s="5">
        <v>-171480.42</v>
      </c>
      <c r="AF21" s="5">
        <v>-178202.16</v>
      </c>
      <c r="AG21" s="5">
        <v>-182711.9</v>
      </c>
      <c r="AH21" s="5">
        <f t="shared" si="1"/>
        <v>-3831.0295833333112</v>
      </c>
      <c r="AI21" s="5">
        <v>5872.11</v>
      </c>
      <c r="AJ21" s="5">
        <v>5872.11</v>
      </c>
      <c r="AK21" s="5">
        <v>5856.81</v>
      </c>
      <c r="AL21" s="5">
        <v>5542.74</v>
      </c>
      <c r="AM21" s="5">
        <v>5542.74</v>
      </c>
      <c r="AN21" s="5">
        <v>5542.74</v>
      </c>
      <c r="AO21" s="5">
        <v>5542.74</v>
      </c>
      <c r="AP21" s="5">
        <v>5542.74</v>
      </c>
      <c r="AQ21" s="5">
        <v>5542.74</v>
      </c>
      <c r="AR21" s="5">
        <v>5542.74</v>
      </c>
      <c r="AS21" s="5">
        <v>5542.74</v>
      </c>
      <c r="AT21" s="5">
        <v>5542.74</v>
      </c>
      <c r="AU21" s="5">
        <f t="shared" si="2"/>
        <v>67485.689999999988</v>
      </c>
      <c r="AV21" s="6">
        <v>0.48832212419999999</v>
      </c>
      <c r="AW21" s="5">
        <f t="shared" si="3"/>
        <v>604370.5581394597</v>
      </c>
      <c r="AX21" s="26">
        <f t="shared" si="4"/>
        <v>603711.69968676032</v>
      </c>
      <c r="AY21" s="5">
        <f t="shared" si="5"/>
        <v>-1870.7765040063634</v>
      </c>
      <c r="AZ21" s="5">
        <f t="shared" si="6"/>
        <v>-89222.263124617981</v>
      </c>
      <c r="BA21" s="5">
        <f t="shared" si="8"/>
        <v>32954.755493902689</v>
      </c>
      <c r="BB21" s="14">
        <f t="shared" si="9"/>
        <v>5.4527400532800793E-2</v>
      </c>
      <c r="BC21" s="27">
        <v>5.3800000000000001E-2</v>
      </c>
      <c r="BD21" s="5">
        <f t="shared" si="11"/>
        <v>32479.689443147705</v>
      </c>
      <c r="BE21" s="5">
        <f t="shared" si="12"/>
        <v>32479.689443147705</v>
      </c>
      <c r="BF21" s="20">
        <f t="shared" si="7"/>
        <v>0.4</v>
      </c>
      <c r="BG21" s="5">
        <f t="shared" si="13"/>
        <v>-190.02642030199351</v>
      </c>
      <c r="BH21" s="5">
        <f t="shared" si="14"/>
        <v>482009.74711899465</v>
      </c>
      <c r="BI21" s="5">
        <f t="shared" si="15"/>
        <v>482009.74711899465</v>
      </c>
    </row>
    <row r="22" spans="2:61" x14ac:dyDescent="0.25">
      <c r="B22" s="3" t="s">
        <v>718</v>
      </c>
      <c r="C22" s="3" t="s">
        <v>786</v>
      </c>
      <c r="D22" s="3" t="s">
        <v>686</v>
      </c>
      <c r="E22" s="3" t="s">
        <v>539</v>
      </c>
      <c r="F22" s="4" t="s">
        <v>30</v>
      </c>
      <c r="G22" s="5">
        <v>5507887.7699999996</v>
      </c>
      <c r="H22" s="5">
        <v>5507887.7699999996</v>
      </c>
      <c r="I22" s="5">
        <v>5507887.7699999996</v>
      </c>
      <c r="J22" s="5">
        <v>5507887.7699999996</v>
      </c>
      <c r="K22" s="5">
        <v>5507887.7699999996</v>
      </c>
      <c r="L22" s="5">
        <v>5507887.7699999996</v>
      </c>
      <c r="M22" s="5">
        <v>5507887.7699999996</v>
      </c>
      <c r="N22" s="5">
        <v>5507887.7699999996</v>
      </c>
      <c r="O22" s="5">
        <v>5507887.7699999996</v>
      </c>
      <c r="P22" s="5">
        <v>5507887.7699999996</v>
      </c>
      <c r="Q22" s="5">
        <v>5507887.7699999996</v>
      </c>
      <c r="R22" s="5">
        <v>5507887.7699999996</v>
      </c>
      <c r="S22" s="5">
        <v>5507887.7699999996</v>
      </c>
      <c r="T22" s="5">
        <f t="shared" si="0"/>
        <v>5507887.7699999986</v>
      </c>
      <c r="U22" s="5">
        <v>-3257045.94</v>
      </c>
      <c r="V22" s="5">
        <v>-3272804.94</v>
      </c>
      <c r="W22" s="5">
        <v>-3288563.94</v>
      </c>
      <c r="X22" s="5">
        <v>-3304322.94</v>
      </c>
      <c r="Y22" s="5">
        <v>-3320081.94</v>
      </c>
      <c r="Z22" s="5">
        <v>-3335840.94</v>
      </c>
      <c r="AA22" s="5">
        <v>-3351599.94</v>
      </c>
      <c r="AB22" s="5">
        <v>-3367358.94</v>
      </c>
      <c r="AC22" s="5">
        <v>-3383117.94</v>
      </c>
      <c r="AD22" s="5">
        <v>-3398876.94</v>
      </c>
      <c r="AE22" s="5">
        <v>-3414635.94</v>
      </c>
      <c r="AF22" s="5">
        <v>-3430394.94</v>
      </c>
      <c r="AG22" s="5">
        <v>-3446153.94</v>
      </c>
      <c r="AH22" s="5">
        <f t="shared" si="1"/>
        <v>-3351599.94</v>
      </c>
      <c r="AI22" s="5">
        <v>15759</v>
      </c>
      <c r="AJ22" s="5">
        <v>15759</v>
      </c>
      <c r="AK22" s="5">
        <v>15759</v>
      </c>
      <c r="AL22" s="5">
        <v>15759</v>
      </c>
      <c r="AM22" s="5">
        <v>15759</v>
      </c>
      <c r="AN22" s="5">
        <v>15759</v>
      </c>
      <c r="AO22" s="5">
        <v>15759</v>
      </c>
      <c r="AP22" s="5">
        <v>15759</v>
      </c>
      <c r="AQ22" s="5">
        <v>15759</v>
      </c>
      <c r="AR22" s="5">
        <v>15759</v>
      </c>
      <c r="AS22" s="5">
        <v>15759</v>
      </c>
      <c r="AT22" s="5">
        <v>15759</v>
      </c>
      <c r="AU22" s="5">
        <f t="shared" si="2"/>
        <v>189108</v>
      </c>
      <c r="AV22" s="6">
        <v>0.48832212419999999</v>
      </c>
      <c r="AW22" s="5">
        <f t="shared" si="3"/>
        <v>2689623.4557016003</v>
      </c>
      <c r="AX22" s="26">
        <f t="shared" si="4"/>
        <v>2689623.4557016008</v>
      </c>
      <c r="AY22" s="5">
        <f t="shared" si="5"/>
        <v>-1636660.4021693924</v>
      </c>
      <c r="AZ22" s="5">
        <f t="shared" si="6"/>
        <v>-1682833.2123009993</v>
      </c>
      <c r="BA22" s="5">
        <f t="shared" si="8"/>
        <v>92345.620263213597</v>
      </c>
      <c r="BB22" s="14">
        <f t="shared" si="9"/>
        <v>3.4334032917304712E-2</v>
      </c>
      <c r="BC22" s="28">
        <f>BB22</f>
        <v>3.4334032917304712E-2</v>
      </c>
      <c r="BD22" s="5">
        <f t="shared" si="11"/>
        <v>92345.620263213612</v>
      </c>
      <c r="BE22" s="5">
        <f t="shared" si="12"/>
        <v>92345.620263213612</v>
      </c>
      <c r="BF22" s="20">
        <f t="shared" si="7"/>
        <v>0.4</v>
      </c>
      <c r="BG22" s="5">
        <f t="shared" si="13"/>
        <v>5.820766091346741E-12</v>
      </c>
      <c r="BH22" s="5">
        <f t="shared" si="14"/>
        <v>914444.6231373878</v>
      </c>
      <c r="BI22" s="5">
        <f t="shared" si="15"/>
        <v>914444.6231373878</v>
      </c>
    </row>
    <row r="23" spans="2:61" x14ac:dyDescent="0.25">
      <c r="B23" s="3" t="s">
        <v>718</v>
      </c>
      <c r="C23" s="3" t="s">
        <v>786</v>
      </c>
      <c r="D23" s="3" t="s">
        <v>686</v>
      </c>
      <c r="E23" s="3" t="s">
        <v>540</v>
      </c>
      <c r="F23" s="4" t="s">
        <v>31</v>
      </c>
      <c r="G23" s="5">
        <v>250286.02</v>
      </c>
      <c r="H23" s="5">
        <v>250286.02</v>
      </c>
      <c r="I23" s="5">
        <v>250286.02</v>
      </c>
      <c r="J23" s="5">
        <v>156280.44</v>
      </c>
      <c r="K23" s="5">
        <v>204620.14</v>
      </c>
      <c r="L23" s="5">
        <v>205258.45</v>
      </c>
      <c r="M23" s="5">
        <v>205258.45</v>
      </c>
      <c r="N23" s="5">
        <v>205258.45</v>
      </c>
      <c r="O23" s="5">
        <v>206784.29</v>
      </c>
      <c r="P23" s="5">
        <v>206784.29</v>
      </c>
      <c r="Q23" s="5">
        <v>173093.95</v>
      </c>
      <c r="R23" s="5">
        <v>244502.06</v>
      </c>
      <c r="S23" s="5">
        <v>244762.04</v>
      </c>
      <c r="T23" s="5">
        <f t="shared" si="0"/>
        <v>212994.71583333332</v>
      </c>
      <c r="U23" s="5">
        <v>-225257.42</v>
      </c>
      <c r="V23" s="5">
        <v>-225257.42</v>
      </c>
      <c r="W23" s="5">
        <v>-225257.42</v>
      </c>
      <c r="X23" s="5">
        <v>-133991.07999999999</v>
      </c>
      <c r="Y23" s="5">
        <v>-134524.91</v>
      </c>
      <c r="Z23" s="5">
        <v>-135131.19</v>
      </c>
      <c r="AA23" s="5">
        <v>-135738.41</v>
      </c>
      <c r="AB23" s="5">
        <v>-136345.63</v>
      </c>
      <c r="AC23" s="5">
        <v>-136955.10999999999</v>
      </c>
      <c r="AD23" s="5">
        <v>-137566.85</v>
      </c>
      <c r="AE23" s="5">
        <v>-107760.99</v>
      </c>
      <c r="AF23" s="5">
        <v>-125646.68</v>
      </c>
      <c r="AG23" s="5">
        <v>-126370.38</v>
      </c>
      <c r="AH23" s="5">
        <f t="shared" si="1"/>
        <v>-150832.46583333332</v>
      </c>
      <c r="AI23" s="5">
        <v>0</v>
      </c>
      <c r="AJ23" s="5">
        <v>0</v>
      </c>
      <c r="AK23" s="5">
        <v>2739.24</v>
      </c>
      <c r="AL23" s="5">
        <v>533.83000000000004</v>
      </c>
      <c r="AM23" s="5">
        <v>606.28</v>
      </c>
      <c r="AN23" s="5">
        <v>607.22</v>
      </c>
      <c r="AO23" s="5">
        <v>607.22</v>
      </c>
      <c r="AP23" s="5">
        <v>609.48</v>
      </c>
      <c r="AQ23" s="5">
        <v>611.74</v>
      </c>
      <c r="AR23" s="5">
        <v>512.07000000000005</v>
      </c>
      <c r="AS23" s="5">
        <v>662.27</v>
      </c>
      <c r="AT23" s="5">
        <v>723.7</v>
      </c>
      <c r="AU23" s="5">
        <f t="shared" si="2"/>
        <v>8213.0500000000011</v>
      </c>
      <c r="AV23" s="6">
        <v>0.48832212419999999</v>
      </c>
      <c r="AW23" s="5">
        <f t="shared" si="3"/>
        <v>104010.0320791087</v>
      </c>
      <c r="AX23" s="26">
        <f t="shared" si="4"/>
        <v>119522.71929632536</v>
      </c>
      <c r="AY23" s="5">
        <f t="shared" si="5"/>
        <v>-73654.830114057244</v>
      </c>
      <c r="AZ23" s="5">
        <f t="shared" si="6"/>
        <v>-61709.452397561196</v>
      </c>
      <c r="BA23" s="5">
        <f t="shared" si="8"/>
        <v>4010.6140221608102</v>
      </c>
      <c r="BB23" s="14">
        <f t="shared" si="9"/>
        <v>3.8559876792561593E-2</v>
      </c>
      <c r="BC23" s="27">
        <v>3.5499999999999997E-2</v>
      </c>
      <c r="BD23" s="5">
        <f t="shared" si="11"/>
        <v>4243.0565350195502</v>
      </c>
      <c r="BE23" s="5">
        <f t="shared" si="12"/>
        <v>4243.0565350195502</v>
      </c>
      <c r="BF23" s="20">
        <f t="shared" si="7"/>
        <v>0.4</v>
      </c>
      <c r="BG23" s="5">
        <f t="shared" si="13"/>
        <v>92.977005143496001</v>
      </c>
      <c r="BH23" s="5">
        <f t="shared" si="14"/>
        <v>53570.210363744613</v>
      </c>
      <c r="BI23" s="5">
        <f t="shared" si="15"/>
        <v>53570.210363744613</v>
      </c>
    </row>
    <row r="24" spans="2:61" x14ac:dyDescent="0.25">
      <c r="B24" s="3" t="s">
        <v>718</v>
      </c>
      <c r="C24" s="3" t="s">
        <v>786</v>
      </c>
      <c r="D24" s="3" t="s">
        <v>686</v>
      </c>
      <c r="E24" s="3" t="s">
        <v>541</v>
      </c>
      <c r="F24" s="4" t="s">
        <v>32</v>
      </c>
      <c r="G24" s="5">
        <v>63555.98</v>
      </c>
      <c r="H24" s="5">
        <v>63555.98</v>
      </c>
      <c r="I24" s="5">
        <v>63555.98</v>
      </c>
      <c r="J24" s="5">
        <v>63555.98</v>
      </c>
      <c r="K24" s="5">
        <v>63555.98</v>
      </c>
      <c r="L24" s="5">
        <v>0</v>
      </c>
      <c r="M24" s="5">
        <v>0</v>
      </c>
      <c r="N24" s="5">
        <v>0</v>
      </c>
      <c r="O24" s="5">
        <v>0</v>
      </c>
      <c r="P24" s="5">
        <v>0</v>
      </c>
      <c r="Q24" s="5">
        <v>0</v>
      </c>
      <c r="R24" s="5">
        <v>0</v>
      </c>
      <c r="S24" s="5">
        <v>0</v>
      </c>
      <c r="T24" s="5">
        <f t="shared" si="0"/>
        <v>23833.492500000004</v>
      </c>
      <c r="U24" s="5">
        <v>-57200.38</v>
      </c>
      <c r="V24" s="5">
        <v>-57200.38</v>
      </c>
      <c r="W24" s="5">
        <v>-57200.38</v>
      </c>
      <c r="X24" s="5">
        <v>-57200.38</v>
      </c>
      <c r="Y24" s="5">
        <v>-57200.38</v>
      </c>
      <c r="Z24" s="5">
        <v>6261.59</v>
      </c>
      <c r="AA24" s="5">
        <v>6261.59</v>
      </c>
      <c r="AB24" s="5">
        <v>6261.59</v>
      </c>
      <c r="AC24" s="5">
        <v>6261.59</v>
      </c>
      <c r="AD24" s="5">
        <v>6261.59</v>
      </c>
      <c r="AE24" s="5">
        <v>6261.59</v>
      </c>
      <c r="AF24" s="5">
        <v>6261.59</v>
      </c>
      <c r="AG24" s="5">
        <v>6261.59</v>
      </c>
      <c r="AH24" s="5">
        <f t="shared" si="1"/>
        <v>-17536.64875</v>
      </c>
      <c r="AI24" s="5">
        <v>0</v>
      </c>
      <c r="AJ24" s="5">
        <v>0</v>
      </c>
      <c r="AK24" s="5">
        <v>0</v>
      </c>
      <c r="AL24" s="5">
        <v>0</v>
      </c>
      <c r="AM24" s="5">
        <v>94.01</v>
      </c>
      <c r="AN24" s="5">
        <v>0</v>
      </c>
      <c r="AO24" s="5">
        <v>0</v>
      </c>
      <c r="AP24" s="5">
        <v>0</v>
      </c>
      <c r="AQ24" s="5">
        <v>0</v>
      </c>
      <c r="AR24" s="5">
        <v>0</v>
      </c>
      <c r="AS24" s="5">
        <v>0</v>
      </c>
      <c r="AT24" s="5">
        <v>0</v>
      </c>
      <c r="AU24" s="5">
        <f t="shared" si="2"/>
        <v>94.01</v>
      </c>
      <c r="AV24" s="6">
        <v>0.48832212419999999</v>
      </c>
      <c r="AW24" s="5">
        <f t="shared" si="3"/>
        <v>11638.42168470477</v>
      </c>
      <c r="AX24" s="26">
        <f t="shared" si="4"/>
        <v>0</v>
      </c>
      <c r="AY24" s="5">
        <f t="shared" si="5"/>
        <v>-8563.5335689492749</v>
      </c>
      <c r="AZ24" s="5">
        <f t="shared" si="6"/>
        <v>3057.672929669478</v>
      </c>
      <c r="BA24" s="5">
        <f t="shared" si="8"/>
        <v>45.907162896042003</v>
      </c>
      <c r="BB24" s="14">
        <f t="shared" si="9"/>
        <v>3.9444491821750416E-3</v>
      </c>
      <c r="BC24" s="27">
        <v>3.5499999999999997E-2</v>
      </c>
      <c r="BD24" s="5">
        <f t="shared" si="11"/>
        <v>0</v>
      </c>
      <c r="BE24" s="5">
        <f t="shared" si="12"/>
        <v>0</v>
      </c>
      <c r="BF24" s="20">
        <f t="shared" si="7"/>
        <v>0.4</v>
      </c>
      <c r="BG24" s="5">
        <f t="shared" si="13"/>
        <v>-18.362865158416803</v>
      </c>
      <c r="BH24" s="5">
        <f t="shared" si="14"/>
        <v>3057.672929669478</v>
      </c>
      <c r="BI24" s="5">
        <f t="shared" si="15"/>
        <v>3057.672929669478</v>
      </c>
    </row>
    <row r="25" spans="2:61" x14ac:dyDescent="0.25">
      <c r="B25" s="3" t="s">
        <v>718</v>
      </c>
      <c r="C25" s="3" t="s">
        <v>786</v>
      </c>
      <c r="D25" s="3" t="s">
        <v>686</v>
      </c>
      <c r="E25" s="3" t="s">
        <v>542</v>
      </c>
      <c r="F25" s="4" t="s">
        <v>33</v>
      </c>
      <c r="G25" s="5">
        <v>128029.26</v>
      </c>
      <c r="H25" s="5">
        <v>128029.26</v>
      </c>
      <c r="I25" s="5">
        <v>128029.26</v>
      </c>
      <c r="J25" s="5">
        <v>128029.26</v>
      </c>
      <c r="K25" s="5">
        <v>128029.26</v>
      </c>
      <c r="L25" s="5">
        <v>128029.26</v>
      </c>
      <c r="M25" s="5">
        <v>128029.26</v>
      </c>
      <c r="N25" s="5">
        <v>128029.26</v>
      </c>
      <c r="O25" s="5">
        <v>128029.26</v>
      </c>
      <c r="P25" s="5">
        <v>128029.26</v>
      </c>
      <c r="Q25" s="5">
        <v>128029.26</v>
      </c>
      <c r="R25" s="5">
        <v>128029.26</v>
      </c>
      <c r="S25" s="5">
        <v>128029.26</v>
      </c>
      <c r="T25" s="5">
        <f t="shared" si="0"/>
        <v>128029.26</v>
      </c>
      <c r="U25" s="5">
        <v>-22462.41</v>
      </c>
      <c r="V25" s="5">
        <v>-24498.080000000002</v>
      </c>
      <c r="W25" s="5">
        <v>-26533.75</v>
      </c>
      <c r="X25" s="5">
        <v>-28569.42</v>
      </c>
      <c r="Y25" s="5">
        <v>-28774.27</v>
      </c>
      <c r="Z25" s="5">
        <v>-28979.119999999999</v>
      </c>
      <c r="AA25" s="5">
        <v>-29183.97</v>
      </c>
      <c r="AB25" s="5">
        <v>-29388.82</v>
      </c>
      <c r="AC25" s="5">
        <v>-29593.67</v>
      </c>
      <c r="AD25" s="5">
        <v>-29798.52</v>
      </c>
      <c r="AE25" s="5">
        <v>-30003.37</v>
      </c>
      <c r="AF25" s="5">
        <v>-30208.22</v>
      </c>
      <c r="AG25" s="5">
        <v>-30413.07</v>
      </c>
      <c r="AH25" s="5">
        <f t="shared" si="1"/>
        <v>-28497.412500000006</v>
      </c>
      <c r="AI25" s="5">
        <v>2035.67</v>
      </c>
      <c r="AJ25" s="5">
        <v>2035.67</v>
      </c>
      <c r="AK25" s="5">
        <v>2035.67</v>
      </c>
      <c r="AL25" s="5">
        <v>204.85</v>
      </c>
      <c r="AM25" s="5">
        <v>204.85</v>
      </c>
      <c r="AN25" s="5">
        <v>204.85</v>
      </c>
      <c r="AO25" s="5">
        <v>204.85</v>
      </c>
      <c r="AP25" s="5">
        <v>204.85</v>
      </c>
      <c r="AQ25" s="5">
        <v>204.85</v>
      </c>
      <c r="AR25" s="5">
        <v>204.85</v>
      </c>
      <c r="AS25" s="5">
        <v>204.85</v>
      </c>
      <c r="AT25" s="5">
        <v>204.85</v>
      </c>
      <c r="AU25" s="5">
        <f t="shared" si="2"/>
        <v>7950.6600000000035</v>
      </c>
      <c r="AV25" s="6">
        <v>0.48832212419999999</v>
      </c>
      <c r="AW25" s="5">
        <f t="shared" si="3"/>
        <v>62519.520202954089</v>
      </c>
      <c r="AX25" s="26">
        <f t="shared" si="4"/>
        <v>62519.520202954089</v>
      </c>
      <c r="AY25" s="5">
        <f t="shared" si="5"/>
        <v>-13915.917006203636</v>
      </c>
      <c r="AZ25" s="5">
        <f t="shared" si="6"/>
        <v>-14851.374945843294</v>
      </c>
      <c r="BA25" s="5">
        <f t="shared" si="8"/>
        <v>3882.4831799919734</v>
      </c>
      <c r="BB25" s="14">
        <f t="shared" si="9"/>
        <v>6.2100335501431493E-2</v>
      </c>
      <c r="BC25" s="28">
        <f>BB25</f>
        <v>6.2100335501431493E-2</v>
      </c>
      <c r="BD25" s="5">
        <f t="shared" si="11"/>
        <v>3882.4831799919734</v>
      </c>
      <c r="BE25" s="5">
        <f t="shared" si="12"/>
        <v>3882.4831799919734</v>
      </c>
      <c r="BF25" s="20">
        <f t="shared" si="7"/>
        <v>0.4</v>
      </c>
      <c r="BG25" s="5">
        <f t="shared" si="13"/>
        <v>0</v>
      </c>
      <c r="BH25" s="5">
        <f t="shared" si="14"/>
        <v>43785.662077118825</v>
      </c>
      <c r="BI25" s="5">
        <f t="shared" si="15"/>
        <v>43785.662077118825</v>
      </c>
    </row>
    <row r="26" spans="2:61" x14ac:dyDescent="0.25">
      <c r="B26" s="3" t="s">
        <v>718</v>
      </c>
      <c r="C26" s="3" t="s">
        <v>786</v>
      </c>
      <c r="D26" s="3" t="s">
        <v>686</v>
      </c>
      <c r="E26" s="3" t="s">
        <v>543</v>
      </c>
      <c r="F26" s="4" t="s">
        <v>34</v>
      </c>
      <c r="G26" s="5"/>
      <c r="H26" s="5"/>
      <c r="I26" s="5"/>
      <c r="J26" s="5"/>
      <c r="K26" s="5"/>
      <c r="L26" s="5">
        <v>136240.45000000001</v>
      </c>
      <c r="M26" s="5">
        <v>136240.45000000001</v>
      </c>
      <c r="N26" s="5">
        <v>136240.45000000001</v>
      </c>
      <c r="O26" s="5">
        <v>136240.45000000001</v>
      </c>
      <c r="P26" s="5">
        <v>136240.45000000001</v>
      </c>
      <c r="Q26" s="5">
        <v>136240.45000000001</v>
      </c>
      <c r="R26" s="5">
        <v>136240.45000000001</v>
      </c>
      <c r="S26" s="5">
        <v>136240.45000000001</v>
      </c>
      <c r="T26" s="5">
        <f t="shared" si="0"/>
        <v>85150.281249999985</v>
      </c>
      <c r="U26" s="5"/>
      <c r="V26" s="5"/>
      <c r="W26" s="5"/>
      <c r="X26" s="5"/>
      <c r="Y26" s="5"/>
      <c r="Z26" s="5">
        <v>-399.64</v>
      </c>
      <c r="AA26" s="5">
        <v>-1198.92</v>
      </c>
      <c r="AB26" s="5">
        <v>-1998.2</v>
      </c>
      <c r="AC26" s="5">
        <v>-2797.48</v>
      </c>
      <c r="AD26" s="5">
        <v>-3596.76</v>
      </c>
      <c r="AE26" s="5">
        <v>-4396.04</v>
      </c>
      <c r="AF26" s="5">
        <v>-5195.32</v>
      </c>
      <c r="AG26" s="5">
        <v>-5994.6</v>
      </c>
      <c r="AH26" s="5">
        <f t="shared" si="1"/>
        <v>-1881.6383333333333</v>
      </c>
      <c r="AI26" s="5">
        <v>0</v>
      </c>
      <c r="AJ26" s="5">
        <v>0</v>
      </c>
      <c r="AK26" s="5">
        <v>0</v>
      </c>
      <c r="AL26" s="5">
        <v>0</v>
      </c>
      <c r="AM26" s="5">
        <v>399.64</v>
      </c>
      <c r="AN26" s="5">
        <v>799.28</v>
      </c>
      <c r="AO26" s="5">
        <v>799.28</v>
      </c>
      <c r="AP26" s="5">
        <v>799.28</v>
      </c>
      <c r="AQ26" s="5">
        <v>799.28</v>
      </c>
      <c r="AR26" s="5">
        <v>799.28</v>
      </c>
      <c r="AS26" s="5">
        <v>799.28</v>
      </c>
      <c r="AT26" s="5">
        <v>799.28</v>
      </c>
      <c r="AU26" s="5">
        <f t="shared" si="2"/>
        <v>5994.5999999999995</v>
      </c>
      <c r="AV26" s="6">
        <v>0.48832212419999999</v>
      </c>
      <c r="AW26" s="5">
        <f t="shared" si="3"/>
        <v>41580.766216227421</v>
      </c>
      <c r="AX26" s="26">
        <f t="shared" si="4"/>
        <v>66529.225945963888</v>
      </c>
      <c r="AY26" s="5">
        <f t="shared" si="5"/>
        <v>-918.84562790948098</v>
      </c>
      <c r="AZ26" s="5">
        <f t="shared" si="6"/>
        <v>-2927.2958057293199</v>
      </c>
      <c r="BA26" s="5">
        <f t="shared" si="8"/>
        <v>2927.2958057293195</v>
      </c>
      <c r="BB26" s="14">
        <f t="shared" si="9"/>
        <v>7.0400237227636872E-2</v>
      </c>
      <c r="BC26" s="28">
        <f>BB26</f>
        <v>7.0400237227636872E-2</v>
      </c>
      <c r="BD26" s="5">
        <f t="shared" si="11"/>
        <v>4683.6732891669117</v>
      </c>
      <c r="BE26" s="5">
        <f t="shared" si="12"/>
        <v>4683.6732891669117</v>
      </c>
      <c r="BF26" s="20">
        <f t="shared" si="7"/>
        <v>0.4</v>
      </c>
      <c r="BG26" s="5">
        <f t="shared" si="13"/>
        <v>702.55099337503691</v>
      </c>
      <c r="BH26" s="5">
        <f t="shared" si="14"/>
        <v>58918.256851067657</v>
      </c>
      <c r="BI26" s="5">
        <f t="shared" si="15"/>
        <v>58918.256851067657</v>
      </c>
    </row>
    <row r="27" spans="2:61" x14ac:dyDescent="0.25">
      <c r="B27" s="3" t="s">
        <v>718</v>
      </c>
      <c r="C27" s="3" t="s">
        <v>786</v>
      </c>
      <c r="D27" s="3" t="s">
        <v>686</v>
      </c>
      <c r="E27" s="3" t="s">
        <v>544</v>
      </c>
      <c r="F27" s="4" t="s">
        <v>35</v>
      </c>
      <c r="G27" s="5">
        <v>120321.54</v>
      </c>
      <c r="H27" s="5">
        <v>120321.54</v>
      </c>
      <c r="I27" s="5">
        <v>120321.54</v>
      </c>
      <c r="J27" s="5">
        <v>120321.54</v>
      </c>
      <c r="K27" s="5">
        <v>120321.54</v>
      </c>
      <c r="L27" s="5">
        <v>120321.54</v>
      </c>
      <c r="M27" s="5">
        <v>120321.54</v>
      </c>
      <c r="N27" s="5">
        <v>120321.54</v>
      </c>
      <c r="O27" s="5">
        <v>120321.54</v>
      </c>
      <c r="P27" s="5">
        <v>120321.54</v>
      </c>
      <c r="Q27" s="5">
        <v>120321.54</v>
      </c>
      <c r="R27" s="5">
        <v>120321.54</v>
      </c>
      <c r="S27" s="5">
        <v>120321.54</v>
      </c>
      <c r="T27" s="5">
        <f t="shared" si="0"/>
        <v>120321.54000000002</v>
      </c>
      <c r="U27" s="5">
        <v>-27010.9</v>
      </c>
      <c r="V27" s="5">
        <v>-27619.53</v>
      </c>
      <c r="W27" s="5">
        <v>-28228.16</v>
      </c>
      <c r="X27" s="5">
        <v>-28836.79</v>
      </c>
      <c r="Y27" s="5">
        <v>-29542.68</v>
      </c>
      <c r="Z27" s="5">
        <v>-30248.57</v>
      </c>
      <c r="AA27" s="5">
        <v>-30954.46</v>
      </c>
      <c r="AB27" s="5">
        <v>-31660.35</v>
      </c>
      <c r="AC27" s="5">
        <v>-32366.240000000002</v>
      </c>
      <c r="AD27" s="5">
        <v>-33072.129999999997</v>
      </c>
      <c r="AE27" s="5">
        <v>-33778.019999999997</v>
      </c>
      <c r="AF27" s="5">
        <v>-34483.910000000003</v>
      </c>
      <c r="AG27" s="5">
        <v>-35189.800000000003</v>
      </c>
      <c r="AH27" s="5">
        <f t="shared" si="1"/>
        <v>-30990.932499999995</v>
      </c>
      <c r="AI27" s="5">
        <v>608.63</v>
      </c>
      <c r="AJ27" s="5">
        <v>608.63</v>
      </c>
      <c r="AK27" s="5">
        <v>608.63</v>
      </c>
      <c r="AL27" s="5">
        <v>705.89</v>
      </c>
      <c r="AM27" s="5">
        <v>705.89</v>
      </c>
      <c r="AN27" s="5">
        <v>705.89</v>
      </c>
      <c r="AO27" s="5">
        <v>705.89</v>
      </c>
      <c r="AP27" s="5">
        <v>705.89</v>
      </c>
      <c r="AQ27" s="5">
        <v>705.89</v>
      </c>
      <c r="AR27" s="5">
        <v>705.89</v>
      </c>
      <c r="AS27" s="5">
        <v>705.89</v>
      </c>
      <c r="AT27" s="5">
        <v>705.89</v>
      </c>
      <c r="AU27" s="5">
        <f t="shared" si="2"/>
        <v>8178.9000000000015</v>
      </c>
      <c r="AV27" s="6">
        <v>0.48832212419999999</v>
      </c>
      <c r="AW27" s="5">
        <f t="shared" si="3"/>
        <v>58755.669999815276</v>
      </c>
      <c r="AX27" s="26">
        <f t="shared" si="4"/>
        <v>58755.669999815262</v>
      </c>
      <c r="AY27" s="5">
        <f t="shared" si="5"/>
        <v>-15133.557989338813</v>
      </c>
      <c r="AZ27" s="5">
        <f t="shared" si="6"/>
        <v>-17183.957886173161</v>
      </c>
      <c r="BA27" s="5">
        <f t="shared" si="8"/>
        <v>3993.9378216193804</v>
      </c>
      <c r="BB27" s="14">
        <f t="shared" si="9"/>
        <v>6.7975360022818856E-2</v>
      </c>
      <c r="BC27" s="27">
        <v>7.0400000000000004E-2</v>
      </c>
      <c r="BD27" s="5">
        <f t="shared" si="11"/>
        <v>4136.3991679869951</v>
      </c>
      <c r="BE27" s="5">
        <f t="shared" si="12"/>
        <v>4136.3991679869951</v>
      </c>
      <c r="BF27" s="20">
        <f t="shared" si="7"/>
        <v>0.4</v>
      </c>
      <c r="BG27" s="5">
        <f t="shared" si="13"/>
        <v>56.984538547045851</v>
      </c>
      <c r="BH27" s="5">
        <f t="shared" si="14"/>
        <v>37435.312945655111</v>
      </c>
      <c r="BI27" s="5">
        <f t="shared" si="15"/>
        <v>37435.312945655111</v>
      </c>
    </row>
    <row r="28" spans="2:61" x14ac:dyDescent="0.25">
      <c r="B28" s="3" t="s">
        <v>717</v>
      </c>
      <c r="C28" s="3" t="s">
        <v>786</v>
      </c>
      <c r="D28" s="3" t="s">
        <v>686</v>
      </c>
      <c r="E28" s="3" t="s">
        <v>545</v>
      </c>
      <c r="F28" s="4" t="s">
        <v>36</v>
      </c>
      <c r="G28" s="5">
        <v>13374322.83</v>
      </c>
      <c r="H28" s="5">
        <v>13023427.07</v>
      </c>
      <c r="I28" s="5">
        <v>13023427.07</v>
      </c>
      <c r="J28" s="5">
        <v>13026102.140000001</v>
      </c>
      <c r="K28" s="5">
        <v>13036868.59</v>
      </c>
      <c r="L28" s="5">
        <v>13040136.050000001</v>
      </c>
      <c r="M28" s="5">
        <v>13046702.75</v>
      </c>
      <c r="N28" s="5">
        <v>13097124.33</v>
      </c>
      <c r="O28" s="5">
        <v>13100883.82</v>
      </c>
      <c r="P28" s="5">
        <v>13107629.74</v>
      </c>
      <c r="Q28" s="5">
        <v>13170015.84</v>
      </c>
      <c r="R28" s="5">
        <v>13170015.84</v>
      </c>
      <c r="S28" s="5">
        <v>13167071.84</v>
      </c>
      <c r="T28" s="5">
        <f t="shared" si="0"/>
        <v>13092752.547916666</v>
      </c>
      <c r="U28" s="5">
        <v>-4124527.14</v>
      </c>
      <c r="V28" s="5">
        <v>-4163449.46</v>
      </c>
      <c r="W28" s="5">
        <v>-4216954.04</v>
      </c>
      <c r="X28" s="5">
        <v>-4270464.1100000003</v>
      </c>
      <c r="Y28" s="5">
        <v>-4324761.97</v>
      </c>
      <c r="Z28" s="5">
        <v>-4379089.0599999996</v>
      </c>
      <c r="AA28" s="5">
        <v>-4433436.6399999997</v>
      </c>
      <c r="AB28" s="5">
        <v>-4487902.95</v>
      </c>
      <c r="AC28" s="5">
        <v>-4542482.13</v>
      </c>
      <c r="AD28" s="5">
        <v>-4597083.2</v>
      </c>
      <c r="AE28" s="5">
        <v>-4651828.29</v>
      </c>
      <c r="AF28" s="5">
        <v>-4706703.3600000003</v>
      </c>
      <c r="AG28" s="5">
        <v>-4761210.43</v>
      </c>
      <c r="AH28" s="5">
        <f t="shared" si="1"/>
        <v>-4434751.9995833337</v>
      </c>
      <c r="AI28" s="5">
        <v>54225.38</v>
      </c>
      <c r="AJ28" s="5">
        <v>53504.58</v>
      </c>
      <c r="AK28" s="5">
        <v>53510.07</v>
      </c>
      <c r="AL28" s="5">
        <v>54297.86</v>
      </c>
      <c r="AM28" s="5">
        <v>54327.09</v>
      </c>
      <c r="AN28" s="5">
        <v>54347.58</v>
      </c>
      <c r="AO28" s="5">
        <v>54466.31</v>
      </c>
      <c r="AP28" s="5">
        <v>54579.18</v>
      </c>
      <c r="AQ28" s="5">
        <v>54601.07</v>
      </c>
      <c r="AR28" s="5">
        <v>54745.09</v>
      </c>
      <c r="AS28" s="5">
        <v>54875.07</v>
      </c>
      <c r="AT28" s="5">
        <v>54782.07</v>
      </c>
      <c r="AU28" s="5">
        <f t="shared" si="2"/>
        <v>652261.34999999986</v>
      </c>
      <c r="AV28" s="6">
        <v>0.48832212419999999</v>
      </c>
      <c r="AW28" s="5">
        <f t="shared" si="3"/>
        <v>6393480.7358236285</v>
      </c>
      <c r="AX28" s="26">
        <f t="shared" si="4"/>
        <v>6429772.4904028019</v>
      </c>
      <c r="AY28" s="5">
        <f t="shared" si="5"/>
        <v>-2165587.5167367309</v>
      </c>
      <c r="AZ28" s="5">
        <f t="shared" si="6"/>
        <v>-2325004.3909407952</v>
      </c>
      <c r="BA28" s="5">
        <f t="shared" si="8"/>
        <v>318513.64796555962</v>
      </c>
      <c r="BB28" s="14">
        <f t="shared" si="9"/>
        <v>4.981850436818868E-2</v>
      </c>
      <c r="BC28" s="27">
        <v>0.05</v>
      </c>
      <c r="BD28" s="5">
        <f t="shared" si="11"/>
        <v>321488.62452014012</v>
      </c>
      <c r="BE28" s="5">
        <f t="shared" si="12"/>
        <v>321488.62452014012</v>
      </c>
      <c r="BF28" s="20">
        <f t="shared" si="7"/>
        <v>1</v>
      </c>
      <c r="BG28" s="5">
        <f t="shared" si="13"/>
        <v>2974.9765545804985</v>
      </c>
      <c r="BH28" s="5">
        <f t="shared" si="14"/>
        <v>3783279.4749418665</v>
      </c>
      <c r="BI28" s="5">
        <f t="shared" si="15"/>
        <v>3783279.4749418665</v>
      </c>
    </row>
    <row r="29" spans="2:61" x14ac:dyDescent="0.25">
      <c r="B29" s="3" t="s">
        <v>717</v>
      </c>
      <c r="C29" s="3" t="s">
        <v>786</v>
      </c>
      <c r="D29" s="3" t="s">
        <v>686</v>
      </c>
      <c r="E29" s="3" t="s">
        <v>546</v>
      </c>
      <c r="F29" s="4" t="s">
        <v>37</v>
      </c>
      <c r="G29" s="5">
        <v>1267480.19</v>
      </c>
      <c r="H29" s="5">
        <v>1568515.29</v>
      </c>
      <c r="I29" s="5">
        <v>1568515.29</v>
      </c>
      <c r="J29" s="5">
        <v>1568515.29</v>
      </c>
      <c r="K29" s="5">
        <v>1568515.29</v>
      </c>
      <c r="L29" s="5">
        <v>1568515.29</v>
      </c>
      <c r="M29" s="5">
        <v>1568515.29</v>
      </c>
      <c r="N29" s="5">
        <v>1568515.29</v>
      </c>
      <c r="O29" s="5">
        <v>1568515.29</v>
      </c>
      <c r="P29" s="5">
        <v>1568515.29</v>
      </c>
      <c r="Q29" s="5">
        <v>1568515.29</v>
      </c>
      <c r="R29" s="5">
        <v>1568515.29</v>
      </c>
      <c r="S29" s="5">
        <v>1568515.29</v>
      </c>
      <c r="T29" s="5">
        <f t="shared" si="0"/>
        <v>1555972.1608333329</v>
      </c>
      <c r="U29" s="5">
        <v>-490416.27</v>
      </c>
      <c r="V29" s="5">
        <v>-507302.26</v>
      </c>
      <c r="W29" s="5">
        <v>-525980.66</v>
      </c>
      <c r="X29" s="5">
        <v>-544659.06000000006</v>
      </c>
      <c r="Y29" s="5">
        <v>-553377.39</v>
      </c>
      <c r="Z29" s="5">
        <v>-562095.72</v>
      </c>
      <c r="AA29" s="5">
        <v>-570814.05000000005</v>
      </c>
      <c r="AB29" s="5">
        <v>-579532.38</v>
      </c>
      <c r="AC29" s="5">
        <v>-588250.71</v>
      </c>
      <c r="AD29" s="5">
        <v>-596969.04</v>
      </c>
      <c r="AE29" s="5">
        <v>-605687.37</v>
      </c>
      <c r="AF29" s="5">
        <v>-614405.69999999995</v>
      </c>
      <c r="AG29" s="5">
        <v>-623124.03</v>
      </c>
      <c r="AH29" s="5">
        <f t="shared" si="1"/>
        <v>-567153.70750000002</v>
      </c>
      <c r="AI29" s="5">
        <v>16885.990000000002</v>
      </c>
      <c r="AJ29" s="5">
        <v>18678.400000000001</v>
      </c>
      <c r="AK29" s="5">
        <v>18678.400000000001</v>
      </c>
      <c r="AL29" s="5">
        <v>8718.33</v>
      </c>
      <c r="AM29" s="5">
        <v>8718.33</v>
      </c>
      <c r="AN29" s="5">
        <v>8718.33</v>
      </c>
      <c r="AO29" s="5">
        <v>8718.33</v>
      </c>
      <c r="AP29" s="5">
        <v>8718.33</v>
      </c>
      <c r="AQ29" s="5">
        <v>8718.33</v>
      </c>
      <c r="AR29" s="5">
        <v>8718.33</v>
      </c>
      <c r="AS29" s="5">
        <v>8718.33</v>
      </c>
      <c r="AT29" s="5">
        <v>8718.33</v>
      </c>
      <c r="AU29" s="5">
        <f t="shared" si="2"/>
        <v>132707.76</v>
      </c>
      <c r="AV29" s="6">
        <v>0.48832212419999999</v>
      </c>
      <c r="AW29" s="5">
        <f t="shared" si="3"/>
        <v>759815.63077419717</v>
      </c>
      <c r="AX29" s="26">
        <f t="shared" si="4"/>
        <v>765940.71825297899</v>
      </c>
      <c r="AY29" s="5">
        <f t="shared" si="5"/>
        <v>-276953.70319430548</v>
      </c>
      <c r="AZ29" s="5">
        <f t="shared" si="6"/>
        <v>-304285.24996966455</v>
      </c>
      <c r="BA29" s="5">
        <f t="shared" si="8"/>
        <v>64804.135261023795</v>
      </c>
      <c r="BB29" s="14">
        <f t="shared" si="9"/>
        <v>8.5289289449064207E-2</v>
      </c>
      <c r="BC29" s="27">
        <v>6.6699999999999995E-2</v>
      </c>
      <c r="BD29" s="5">
        <f t="shared" si="11"/>
        <v>51088.245907473698</v>
      </c>
      <c r="BE29" s="5">
        <f t="shared" si="12"/>
        <v>51088.245907473698</v>
      </c>
      <c r="BF29" s="20">
        <f t="shared" si="7"/>
        <v>1</v>
      </c>
      <c r="BG29" s="5">
        <f t="shared" si="13"/>
        <v>-13715.889353550097</v>
      </c>
      <c r="BH29" s="5">
        <f t="shared" si="14"/>
        <v>410567.22237584076</v>
      </c>
      <c r="BI29" s="5">
        <f t="shared" si="15"/>
        <v>410567.22237584076</v>
      </c>
    </row>
    <row r="30" spans="2:61" x14ac:dyDescent="0.25">
      <c r="B30" s="3" t="s">
        <v>718</v>
      </c>
      <c r="C30" s="3" t="s">
        <v>786</v>
      </c>
      <c r="D30" s="3" t="s">
        <v>686</v>
      </c>
      <c r="E30" s="3" t="s">
        <v>547</v>
      </c>
      <c r="F30" s="4" t="s">
        <v>38</v>
      </c>
      <c r="G30" s="5">
        <v>528478.65</v>
      </c>
      <c r="H30" s="5">
        <v>528478.65</v>
      </c>
      <c r="I30" s="5">
        <v>528478.65</v>
      </c>
      <c r="J30" s="5">
        <v>528478.65</v>
      </c>
      <c r="K30" s="5">
        <v>528478.65</v>
      </c>
      <c r="L30" s="5">
        <v>528478.65</v>
      </c>
      <c r="M30" s="5">
        <v>528478.65</v>
      </c>
      <c r="N30" s="5">
        <v>528478.65</v>
      </c>
      <c r="O30" s="5">
        <v>528478.65</v>
      </c>
      <c r="P30" s="5">
        <v>528478.65</v>
      </c>
      <c r="Q30" s="5">
        <v>528478.65</v>
      </c>
      <c r="R30" s="5">
        <v>528478.65</v>
      </c>
      <c r="S30" s="5">
        <v>528478.65</v>
      </c>
      <c r="T30" s="5">
        <f t="shared" si="0"/>
        <v>528478.65000000014</v>
      </c>
      <c r="U30" s="5">
        <v>-502054.72</v>
      </c>
      <c r="V30" s="5">
        <v>-502054.72</v>
      </c>
      <c r="W30" s="5">
        <v>-502054.72</v>
      </c>
      <c r="X30" s="5">
        <v>-502054.72</v>
      </c>
      <c r="Y30" s="5">
        <v>-502961.94</v>
      </c>
      <c r="Z30" s="5">
        <v>-503869.16</v>
      </c>
      <c r="AA30" s="5">
        <v>-504776.38</v>
      </c>
      <c r="AB30" s="5">
        <v>-505683.6</v>
      </c>
      <c r="AC30" s="5">
        <v>-506590.82</v>
      </c>
      <c r="AD30" s="5">
        <v>-507498.04</v>
      </c>
      <c r="AE30" s="5">
        <v>-508405.26</v>
      </c>
      <c r="AF30" s="5">
        <v>-509312.48</v>
      </c>
      <c r="AG30" s="5">
        <v>-510219.7</v>
      </c>
      <c r="AH30" s="5">
        <f t="shared" si="1"/>
        <v>-505116.58749999997</v>
      </c>
      <c r="AI30" s="5">
        <v>0</v>
      </c>
      <c r="AJ30" s="5">
        <v>0</v>
      </c>
      <c r="AK30" s="5">
        <v>0</v>
      </c>
      <c r="AL30" s="5">
        <v>907.22</v>
      </c>
      <c r="AM30" s="5">
        <v>907.22</v>
      </c>
      <c r="AN30" s="5">
        <v>907.22</v>
      </c>
      <c r="AO30" s="5">
        <v>907.22</v>
      </c>
      <c r="AP30" s="5">
        <v>907.22</v>
      </c>
      <c r="AQ30" s="5">
        <v>907.22</v>
      </c>
      <c r="AR30" s="5">
        <v>907.22</v>
      </c>
      <c r="AS30" s="5">
        <v>907.22</v>
      </c>
      <c r="AT30" s="5">
        <v>907.22</v>
      </c>
      <c r="AU30" s="5">
        <f t="shared" si="2"/>
        <v>8164.9800000000014</v>
      </c>
      <c r="AV30" s="6">
        <v>0.48832212419999999</v>
      </c>
      <c r="AW30" s="5">
        <f t="shared" si="3"/>
        <v>258067.81696234838</v>
      </c>
      <c r="AX30" s="26">
        <f t="shared" si="4"/>
        <v>258067.81696234833</v>
      </c>
      <c r="AY30" s="5">
        <f t="shared" si="5"/>
        <v>-246659.60497665513</v>
      </c>
      <c r="AZ30" s="5">
        <f t="shared" si="6"/>
        <v>-249151.56771268675</v>
      </c>
      <c r="BA30" s="5">
        <f t="shared" si="8"/>
        <v>3987.1403776505167</v>
      </c>
      <c r="BB30" s="14">
        <f t="shared" si="9"/>
        <v>1.5449971346997651E-2</v>
      </c>
      <c r="BC30" s="27">
        <v>2.06E-2</v>
      </c>
      <c r="BD30" s="5">
        <f t="shared" si="11"/>
        <v>5316.1970294243756</v>
      </c>
      <c r="BE30" s="5">
        <f t="shared" si="12"/>
        <v>5316.1970294243756</v>
      </c>
      <c r="BF30" s="20">
        <f t="shared" si="7"/>
        <v>0.4</v>
      </c>
      <c r="BG30" s="5">
        <f t="shared" si="13"/>
        <v>531.62266070954354</v>
      </c>
      <c r="BH30" s="5">
        <f t="shared" si="14"/>
        <v>3600.0522202371985</v>
      </c>
      <c r="BI30" s="5">
        <f t="shared" si="15"/>
        <v>3600.0522202371985</v>
      </c>
    </row>
    <row r="31" spans="2:61" x14ac:dyDescent="0.25">
      <c r="B31" s="3" t="s">
        <v>717</v>
      </c>
      <c r="C31" s="3" t="s">
        <v>786</v>
      </c>
      <c r="D31" s="3" t="s">
        <v>686</v>
      </c>
      <c r="E31" s="3" t="s">
        <v>548</v>
      </c>
      <c r="F31" s="4" t="s">
        <v>39</v>
      </c>
      <c r="G31" s="5">
        <v>48957989.799999997</v>
      </c>
      <c r="H31" s="5">
        <v>50639550.530000001</v>
      </c>
      <c r="I31" s="5">
        <v>50665665.359999999</v>
      </c>
      <c r="J31" s="5">
        <v>50792255.280000001</v>
      </c>
      <c r="K31" s="5">
        <v>46839222.810000002</v>
      </c>
      <c r="L31" s="5">
        <v>47182848.170000002</v>
      </c>
      <c r="M31" s="5">
        <v>47531347.829999998</v>
      </c>
      <c r="N31" s="5">
        <v>49083525.100000001</v>
      </c>
      <c r="O31" s="5">
        <v>51421689.57</v>
      </c>
      <c r="P31" s="5">
        <v>54935367.020000003</v>
      </c>
      <c r="Q31" s="5">
        <v>54330959.950000003</v>
      </c>
      <c r="R31" s="5">
        <v>55094483.210000001</v>
      </c>
      <c r="S31" s="5">
        <v>57945355.280000001</v>
      </c>
      <c r="T31" s="5">
        <f t="shared" si="0"/>
        <v>50997382.280833334</v>
      </c>
      <c r="U31" s="5">
        <v>-11908757.859999999</v>
      </c>
      <c r="V31" s="5">
        <v>-12048157.07</v>
      </c>
      <c r="W31" s="5">
        <v>-12191672.789999999</v>
      </c>
      <c r="X31" s="5">
        <v>-12333859.800000001</v>
      </c>
      <c r="Y31" s="5">
        <v>-8422947.8000000007</v>
      </c>
      <c r="Z31" s="5">
        <v>-8684081.959999999</v>
      </c>
      <c r="AA31" s="5">
        <v>-8947064.2599999998</v>
      </c>
      <c r="AB31" s="5">
        <v>-9215378.75</v>
      </c>
      <c r="AC31" s="5">
        <v>-9494699.4900000002</v>
      </c>
      <c r="AD31" s="5">
        <v>-9789832.0599999987</v>
      </c>
      <c r="AE31" s="5">
        <v>-10093501.390000001</v>
      </c>
      <c r="AF31" s="5">
        <v>-10396434</v>
      </c>
      <c r="AG31" s="5">
        <v>-13381834.439999999</v>
      </c>
      <c r="AH31" s="5">
        <f t="shared" si="1"/>
        <v>-10355243.793333331</v>
      </c>
      <c r="AI31" s="5">
        <v>141096.51999999999</v>
      </c>
      <c r="AJ31" s="5">
        <v>143515.72</v>
      </c>
      <c r="AK31" s="5">
        <v>143732.04999999999</v>
      </c>
      <c r="AL31" s="5">
        <v>271334.15000000002</v>
      </c>
      <c r="AM31" s="5">
        <v>261282.01</v>
      </c>
      <c r="AN31" s="5">
        <v>263226.53999999998</v>
      </c>
      <c r="AO31" s="5">
        <v>268508.83</v>
      </c>
      <c r="AP31" s="5">
        <v>279320.74</v>
      </c>
      <c r="AQ31" s="5">
        <v>295583.99</v>
      </c>
      <c r="AR31" s="5">
        <v>303669.33</v>
      </c>
      <c r="AS31" s="5">
        <v>304111.54000000004</v>
      </c>
      <c r="AT31" s="5">
        <v>295380.19</v>
      </c>
      <c r="AU31" s="5">
        <f t="shared" si="2"/>
        <v>2970761.61</v>
      </c>
      <c r="AV31" s="6">
        <v>0.48832212419999999</v>
      </c>
      <c r="AW31" s="5">
        <f t="shared" si="3"/>
        <v>24903150.044015974</v>
      </c>
      <c r="AX31" s="26">
        <f t="shared" si="4"/>
        <v>28295998.977853287</v>
      </c>
      <c r="AY31" s="5">
        <f t="shared" si="5"/>
        <v>-5056694.6457693977</v>
      </c>
      <c r="AZ31" s="5">
        <f t="shared" si="6"/>
        <v>-6534645.8194335168</v>
      </c>
      <c r="BA31" s="5">
        <f t="shared" si="8"/>
        <v>1450688.6198870118</v>
      </c>
      <c r="BB31" s="14">
        <f t="shared" si="9"/>
        <v>5.8253217658125168E-2</v>
      </c>
      <c r="BC31" s="27">
        <v>6.6699999999999995E-2</v>
      </c>
      <c r="BD31" s="5">
        <f t="shared" si="11"/>
        <v>1887343.131822814</v>
      </c>
      <c r="BE31" s="5">
        <f t="shared" si="12"/>
        <v>1887343.131822814</v>
      </c>
      <c r="BF31" s="20">
        <f t="shared" si="7"/>
        <v>1</v>
      </c>
      <c r="BG31" s="5">
        <f t="shared" si="13"/>
        <v>436654.51193580218</v>
      </c>
      <c r="BH31" s="5">
        <f t="shared" si="14"/>
        <v>19874010.026596956</v>
      </c>
      <c r="BI31" s="5">
        <f t="shared" si="15"/>
        <v>19874010.026596956</v>
      </c>
    </row>
    <row r="32" spans="2:61" x14ac:dyDescent="0.25">
      <c r="B32" s="3" t="s">
        <v>717</v>
      </c>
      <c r="C32" s="3" t="s">
        <v>786</v>
      </c>
      <c r="D32" s="3" t="s">
        <v>686</v>
      </c>
      <c r="E32" s="3" t="s">
        <v>549</v>
      </c>
      <c r="F32" s="4" t="s">
        <v>40</v>
      </c>
      <c r="G32" s="5">
        <v>6697184.7300000004</v>
      </c>
      <c r="H32" s="5">
        <v>3854894.8</v>
      </c>
      <c r="I32" s="5">
        <v>3905468.07</v>
      </c>
      <c r="J32" s="5">
        <v>3971975</v>
      </c>
      <c r="K32" s="5">
        <v>4041545.36</v>
      </c>
      <c r="L32" s="5">
        <v>4083752.34</v>
      </c>
      <c r="M32" s="5">
        <v>4161286.18</v>
      </c>
      <c r="N32" s="5">
        <v>4211631.71</v>
      </c>
      <c r="O32" s="5">
        <v>4251902.21</v>
      </c>
      <c r="P32" s="5">
        <v>4280804.18</v>
      </c>
      <c r="Q32" s="5">
        <v>4332834.1900000004</v>
      </c>
      <c r="R32" s="5">
        <v>4349000.87</v>
      </c>
      <c r="S32" s="5">
        <v>4395920.3</v>
      </c>
      <c r="T32" s="5">
        <f t="shared" si="0"/>
        <v>4249303.9520833334</v>
      </c>
      <c r="U32" s="5">
        <v>-3203434.39</v>
      </c>
      <c r="V32" s="5">
        <v>-2775427.42</v>
      </c>
      <c r="W32" s="5">
        <v>-2814067.56</v>
      </c>
      <c r="X32" s="5">
        <v>-2853290.66</v>
      </c>
      <c r="Y32" s="5">
        <v>-2886680.33</v>
      </c>
      <c r="Z32" s="5">
        <v>-2754050.74</v>
      </c>
      <c r="AA32" s="5">
        <v>-2788405.07</v>
      </c>
      <c r="AB32" s="5">
        <v>-2823292.23</v>
      </c>
      <c r="AC32" s="5">
        <v>-2858556.95</v>
      </c>
      <c r="AD32" s="5">
        <v>-2894109.89</v>
      </c>
      <c r="AE32" s="5">
        <v>-2930000.05</v>
      </c>
      <c r="AF32" s="5">
        <v>-2966174.36</v>
      </c>
      <c r="AG32" s="5">
        <v>-3002501.34</v>
      </c>
      <c r="AH32" s="5">
        <f t="shared" si="1"/>
        <v>-2870585.2604166665</v>
      </c>
      <c r="AI32" s="5">
        <v>52540.56</v>
      </c>
      <c r="AJ32" s="5">
        <v>38640.14</v>
      </c>
      <c r="AK32" s="5">
        <v>39223.1</v>
      </c>
      <c r="AL32" s="5">
        <v>33389.67</v>
      </c>
      <c r="AM32" s="5">
        <v>33855.410000000003</v>
      </c>
      <c r="AN32" s="5">
        <v>34354.33</v>
      </c>
      <c r="AO32" s="5">
        <v>34887.160000000003</v>
      </c>
      <c r="AP32" s="5">
        <v>35264.720000000001</v>
      </c>
      <c r="AQ32" s="5">
        <v>35552.94</v>
      </c>
      <c r="AR32" s="5">
        <v>35890.160000000003</v>
      </c>
      <c r="AS32" s="5">
        <v>36174.31</v>
      </c>
      <c r="AT32" s="5">
        <v>36411.980000000003</v>
      </c>
      <c r="AU32" s="5">
        <f t="shared" si="2"/>
        <v>446184.47999999992</v>
      </c>
      <c r="AV32" s="6">
        <v>0.48832212419999999</v>
      </c>
      <c r="AW32" s="5">
        <f t="shared" si="3"/>
        <v>2075029.1322527884</v>
      </c>
      <c r="AX32" s="26">
        <f t="shared" si="4"/>
        <v>2146625.1387099009</v>
      </c>
      <c r="AY32" s="5">
        <f t="shared" si="5"/>
        <v>-1401770.2920638768</v>
      </c>
      <c r="AZ32" s="5">
        <f t="shared" si="6"/>
        <v>-1466187.8322621463</v>
      </c>
      <c r="BA32" s="5">
        <f t="shared" si="8"/>
        <v>217881.75305867236</v>
      </c>
      <c r="BB32" s="14">
        <f t="shared" si="9"/>
        <v>0.10500178029892311</v>
      </c>
      <c r="BC32" s="27">
        <v>0.1</v>
      </c>
      <c r="BD32" s="5">
        <f t="shared" si="11"/>
        <v>214662.51387099011</v>
      </c>
      <c r="BE32" s="5">
        <f t="shared" si="12"/>
        <v>214662.51387099011</v>
      </c>
      <c r="BF32" s="20">
        <f t="shared" si="7"/>
        <v>1</v>
      </c>
      <c r="BG32" s="5">
        <f t="shared" si="13"/>
        <v>-3219.2391876822512</v>
      </c>
      <c r="BH32" s="5">
        <f t="shared" si="14"/>
        <v>465774.79257676448</v>
      </c>
      <c r="BI32" s="5">
        <f t="shared" si="15"/>
        <v>465774.79257676448</v>
      </c>
    </row>
    <row r="33" spans="2:61" x14ac:dyDescent="0.25">
      <c r="B33" s="3" t="s">
        <v>717</v>
      </c>
      <c r="C33" s="3" t="s">
        <v>786</v>
      </c>
      <c r="D33" s="3" t="s">
        <v>686</v>
      </c>
      <c r="E33" s="3" t="s">
        <v>550</v>
      </c>
      <c r="F33" s="4" t="s">
        <v>41</v>
      </c>
      <c r="G33" s="5">
        <v>0</v>
      </c>
      <c r="H33" s="5">
        <v>0</v>
      </c>
      <c r="I33" s="5">
        <v>0</v>
      </c>
      <c r="J33" s="5">
        <v>0</v>
      </c>
      <c r="K33" s="5">
        <v>0</v>
      </c>
      <c r="L33" s="5">
        <v>0</v>
      </c>
      <c r="M33" s="5">
        <v>0</v>
      </c>
      <c r="N33" s="5">
        <v>0</v>
      </c>
      <c r="O33" s="5">
        <v>0</v>
      </c>
      <c r="P33" s="5">
        <v>0</v>
      </c>
      <c r="Q33" s="5">
        <v>0</v>
      </c>
      <c r="R33" s="5">
        <v>0</v>
      </c>
      <c r="S33" s="5">
        <v>0</v>
      </c>
      <c r="T33" s="5">
        <f t="shared" si="0"/>
        <v>0</v>
      </c>
      <c r="U33" s="5">
        <v>0</v>
      </c>
      <c r="V33" s="5">
        <v>0</v>
      </c>
      <c r="W33" s="5">
        <v>0</v>
      </c>
      <c r="X33" s="5">
        <v>0</v>
      </c>
      <c r="Y33" s="5">
        <v>0</v>
      </c>
      <c r="Z33" s="5">
        <v>0</v>
      </c>
      <c r="AA33" s="5">
        <v>0</v>
      </c>
      <c r="AB33" s="5">
        <v>0</v>
      </c>
      <c r="AC33" s="5">
        <v>0</v>
      </c>
      <c r="AD33" s="5">
        <v>0</v>
      </c>
      <c r="AE33" s="5">
        <v>0</v>
      </c>
      <c r="AF33" s="5">
        <v>0</v>
      </c>
      <c r="AG33" s="5">
        <v>0</v>
      </c>
      <c r="AH33" s="5">
        <f t="shared" si="1"/>
        <v>0</v>
      </c>
      <c r="AI33" s="5">
        <v>0</v>
      </c>
      <c r="AJ33" s="5">
        <v>0</v>
      </c>
      <c r="AK33" s="5">
        <v>0</v>
      </c>
      <c r="AL33" s="5">
        <v>0</v>
      </c>
      <c r="AM33" s="5">
        <v>0</v>
      </c>
      <c r="AN33" s="5">
        <v>0</v>
      </c>
      <c r="AO33" s="5">
        <v>0</v>
      </c>
      <c r="AP33" s="5">
        <v>0</v>
      </c>
      <c r="AQ33" s="5">
        <v>0</v>
      </c>
      <c r="AR33" s="5">
        <v>0</v>
      </c>
      <c r="AS33" s="5">
        <v>0</v>
      </c>
      <c r="AT33" s="5">
        <v>0</v>
      </c>
      <c r="AU33" s="5">
        <f t="shared" si="2"/>
        <v>0</v>
      </c>
      <c r="AV33" s="6">
        <v>0.48832212419999999</v>
      </c>
      <c r="AW33" s="5">
        <f t="shared" si="3"/>
        <v>0</v>
      </c>
      <c r="AX33" s="26">
        <f t="shared" si="4"/>
        <v>0</v>
      </c>
      <c r="AY33" s="5">
        <f t="shared" si="5"/>
        <v>0</v>
      </c>
      <c r="AZ33" s="5">
        <f t="shared" si="6"/>
        <v>0</v>
      </c>
      <c r="BA33" s="5">
        <f t="shared" si="8"/>
        <v>0</v>
      </c>
      <c r="BB33" s="14">
        <f t="shared" si="9"/>
        <v>0</v>
      </c>
      <c r="BC33" s="27">
        <f>BB33</f>
        <v>0</v>
      </c>
      <c r="BD33" s="5">
        <f t="shared" si="11"/>
        <v>0</v>
      </c>
      <c r="BE33" s="5">
        <f t="shared" si="12"/>
        <v>0</v>
      </c>
      <c r="BF33" s="20">
        <f t="shared" si="7"/>
        <v>1</v>
      </c>
      <c r="BG33" s="5">
        <f t="shared" si="13"/>
        <v>0</v>
      </c>
      <c r="BH33" s="5">
        <f t="shared" si="14"/>
        <v>0</v>
      </c>
      <c r="BI33" s="5">
        <f t="shared" si="15"/>
        <v>0</v>
      </c>
    </row>
    <row r="34" spans="2:61" x14ac:dyDescent="0.25">
      <c r="B34" s="3" t="s">
        <v>717</v>
      </c>
      <c r="C34" s="3" t="s">
        <v>786</v>
      </c>
      <c r="D34" s="3" t="s">
        <v>686</v>
      </c>
      <c r="E34" s="3" t="s">
        <v>551</v>
      </c>
      <c r="F34" s="4" t="s">
        <v>42</v>
      </c>
      <c r="G34" s="5">
        <v>499223.89</v>
      </c>
      <c r="H34" s="5">
        <v>541809.52</v>
      </c>
      <c r="I34" s="5">
        <v>541809.52</v>
      </c>
      <c r="J34" s="5">
        <v>601888.63</v>
      </c>
      <c r="K34" s="5">
        <v>604595.27</v>
      </c>
      <c r="L34" s="5">
        <v>618080.68000000005</v>
      </c>
      <c r="M34" s="5">
        <v>613648.06999999995</v>
      </c>
      <c r="N34" s="5">
        <v>613648.06999999995</v>
      </c>
      <c r="O34" s="5">
        <v>613648.06999999995</v>
      </c>
      <c r="P34" s="5">
        <v>614856.42000000004</v>
      </c>
      <c r="Q34" s="5">
        <v>621472.63</v>
      </c>
      <c r="R34" s="5">
        <v>621472.63</v>
      </c>
      <c r="S34" s="5">
        <v>617739.63</v>
      </c>
      <c r="T34" s="5">
        <f t="shared" si="0"/>
        <v>597117.60583333333</v>
      </c>
      <c r="U34" s="5">
        <v>-491628.57</v>
      </c>
      <c r="V34" s="5">
        <v>-509187.33</v>
      </c>
      <c r="W34" s="5">
        <v>-527464.37</v>
      </c>
      <c r="X34" s="5">
        <v>-546754.75</v>
      </c>
      <c r="Y34" s="5">
        <v>-551781.77</v>
      </c>
      <c r="Z34" s="5">
        <v>-556876.25</v>
      </c>
      <c r="AA34" s="5">
        <v>-562008.44999999995</v>
      </c>
      <c r="AB34" s="5">
        <v>-567122.18000000005</v>
      </c>
      <c r="AC34" s="5">
        <v>-572235.91</v>
      </c>
      <c r="AD34" s="5">
        <v>-577354.68000000005</v>
      </c>
      <c r="AE34" s="5">
        <v>-582506.05000000005</v>
      </c>
      <c r="AF34" s="5">
        <v>-587684.99</v>
      </c>
      <c r="AG34" s="5">
        <v>-592397.93000000005</v>
      </c>
      <c r="AH34" s="5">
        <f t="shared" si="1"/>
        <v>-556915.83166666667</v>
      </c>
      <c r="AI34" s="5">
        <v>17558.759999999998</v>
      </c>
      <c r="AJ34" s="5">
        <v>18277.04</v>
      </c>
      <c r="AK34" s="5">
        <v>19290.38</v>
      </c>
      <c r="AL34" s="5">
        <v>5027.0200000000004</v>
      </c>
      <c r="AM34" s="5">
        <v>5094.4799999999996</v>
      </c>
      <c r="AN34" s="5">
        <v>5132.2</v>
      </c>
      <c r="AO34" s="5">
        <v>5113.7299999999996</v>
      </c>
      <c r="AP34" s="5">
        <v>5113.7299999999996</v>
      </c>
      <c r="AQ34" s="5">
        <v>5118.7700000000004</v>
      </c>
      <c r="AR34" s="5">
        <v>5151.37</v>
      </c>
      <c r="AS34" s="5">
        <v>5178.9399999999996</v>
      </c>
      <c r="AT34" s="5">
        <v>5060.9399999999996</v>
      </c>
      <c r="AU34" s="5">
        <f t="shared" si="2"/>
        <v>101117.36</v>
      </c>
      <c r="AV34" s="6">
        <v>0.48832212419999999</v>
      </c>
      <c r="AW34" s="5">
        <f t="shared" si="3"/>
        <v>291585.73767775163</v>
      </c>
      <c r="AX34" s="26">
        <f t="shared" si="4"/>
        <v>301655.92832412204</v>
      </c>
      <c r="AY34" s="5">
        <f t="shared" si="5"/>
        <v>-271954.32192007627</v>
      </c>
      <c r="AZ34" s="5">
        <f t="shared" si="6"/>
        <v>-289281.01554928295</v>
      </c>
      <c r="BA34" s="5">
        <f t="shared" si="8"/>
        <v>49377.844028696112</v>
      </c>
      <c r="BB34" s="14">
        <f t="shared" si="9"/>
        <v>0.16934245283034535</v>
      </c>
      <c r="BC34" s="27">
        <v>0.1</v>
      </c>
      <c r="BD34" s="5">
        <f t="shared" si="11"/>
        <v>30165.592832412207</v>
      </c>
      <c r="BE34" s="5">
        <f t="shared" si="12"/>
        <v>12374.912774839089</v>
      </c>
      <c r="BF34" s="20">
        <f t="shared" si="7"/>
        <v>1</v>
      </c>
      <c r="BG34" s="5">
        <f t="shared" si="13"/>
        <v>-37002.931253857023</v>
      </c>
      <c r="BH34" s="5">
        <f t="shared" si="14"/>
        <v>-17790.680057573118</v>
      </c>
      <c r="BI34" s="5">
        <f t="shared" si="15"/>
        <v>0</v>
      </c>
    </row>
    <row r="35" spans="2:61" x14ac:dyDescent="0.25">
      <c r="B35" s="3" t="s">
        <v>714</v>
      </c>
      <c r="C35" s="3" t="s">
        <v>786</v>
      </c>
      <c r="D35" s="3" t="s">
        <v>687</v>
      </c>
      <c r="E35" s="3" t="s">
        <v>521</v>
      </c>
      <c r="F35" s="4" t="s">
        <v>43</v>
      </c>
      <c r="G35" s="5">
        <v>194057.94</v>
      </c>
      <c r="H35" s="5">
        <v>194057.94</v>
      </c>
      <c r="I35" s="5">
        <v>194057.94</v>
      </c>
      <c r="J35" s="5">
        <v>194057.94</v>
      </c>
      <c r="K35" s="5">
        <v>194057.94</v>
      </c>
      <c r="L35" s="5">
        <v>194057.94</v>
      </c>
      <c r="M35" s="5">
        <v>194057.94</v>
      </c>
      <c r="N35" s="5">
        <v>194057.94</v>
      </c>
      <c r="O35" s="5">
        <v>194057.94</v>
      </c>
      <c r="P35" s="5">
        <v>194057.94</v>
      </c>
      <c r="Q35" s="5">
        <v>194057.94</v>
      </c>
      <c r="R35" s="5">
        <v>194057.94</v>
      </c>
      <c r="S35" s="5">
        <v>194057.94</v>
      </c>
      <c r="T35" s="5">
        <f t="shared" si="0"/>
        <v>194057.93999999997</v>
      </c>
      <c r="U35" s="5">
        <v>-106497.1</v>
      </c>
      <c r="V35" s="5">
        <v>-107307.85</v>
      </c>
      <c r="W35" s="5">
        <v>-108118.6</v>
      </c>
      <c r="X35" s="5">
        <v>-108929.35</v>
      </c>
      <c r="Y35" s="5">
        <v>-109740.1</v>
      </c>
      <c r="Z35" s="5">
        <v>-110550.85</v>
      </c>
      <c r="AA35" s="5">
        <v>-111361.60000000001</v>
      </c>
      <c r="AB35" s="5">
        <v>-112172.35</v>
      </c>
      <c r="AC35" s="5">
        <v>-112983.1</v>
      </c>
      <c r="AD35" s="5">
        <v>-113793.85</v>
      </c>
      <c r="AE35" s="5">
        <v>-114604.6</v>
      </c>
      <c r="AF35" s="5">
        <v>-115415.35</v>
      </c>
      <c r="AG35" s="5">
        <v>-116226.1</v>
      </c>
      <c r="AH35" s="5">
        <f t="shared" si="1"/>
        <v>-111361.60000000002</v>
      </c>
      <c r="AI35" s="5">
        <v>810.75</v>
      </c>
      <c r="AJ35" s="5">
        <v>810.75</v>
      </c>
      <c r="AK35" s="5">
        <v>810.75</v>
      </c>
      <c r="AL35" s="5">
        <v>810.75</v>
      </c>
      <c r="AM35" s="5">
        <v>810.75</v>
      </c>
      <c r="AN35" s="5">
        <v>810.75</v>
      </c>
      <c r="AO35" s="5">
        <v>810.75</v>
      </c>
      <c r="AP35" s="5">
        <v>810.75</v>
      </c>
      <c r="AQ35" s="5">
        <v>810.75</v>
      </c>
      <c r="AR35" s="5">
        <v>810.75</v>
      </c>
      <c r="AS35" s="5">
        <v>810.75</v>
      </c>
      <c r="AT35" s="5">
        <v>810.75</v>
      </c>
      <c r="AU35" s="5">
        <f t="shared" si="2"/>
        <v>9729</v>
      </c>
      <c r="AV35" s="6">
        <v>0.5388024186</v>
      </c>
      <c r="AW35" s="5">
        <f t="shared" si="3"/>
        <v>104558.88742053368</v>
      </c>
      <c r="AX35" s="26">
        <f t="shared" si="4"/>
        <v>104558.88742053369</v>
      </c>
      <c r="AY35" s="5">
        <f t="shared" si="5"/>
        <v>-60001.899419165769</v>
      </c>
      <c r="AZ35" s="5">
        <f t="shared" si="6"/>
        <v>-62622.903784445465</v>
      </c>
      <c r="BA35" s="5">
        <f t="shared" si="8"/>
        <v>5242.0087305593997</v>
      </c>
      <c r="BB35" s="14">
        <f t="shared" si="9"/>
        <v>5.0134511373252755E-2</v>
      </c>
      <c r="BC35" s="14">
        <f t="shared" ref="BC35:BC36" si="16">BB35</f>
        <v>5.0134511373252755E-2</v>
      </c>
      <c r="BD35" s="5">
        <f t="shared" si="11"/>
        <v>5242.0087305594006</v>
      </c>
      <c r="BE35" s="5">
        <f t="shared" si="12"/>
        <v>5242.0087305594006</v>
      </c>
      <c r="BF35" s="20">
        <f t="shared" si="7"/>
        <v>1</v>
      </c>
      <c r="BG35" s="5">
        <f t="shared" si="13"/>
        <v>9.0949470177292824E-13</v>
      </c>
      <c r="BH35" s="5">
        <f t="shared" si="14"/>
        <v>36693.974905528827</v>
      </c>
      <c r="BI35" s="5">
        <f t="shared" si="15"/>
        <v>36693.974905528827</v>
      </c>
    </row>
    <row r="36" spans="2:61" x14ac:dyDescent="0.25">
      <c r="B36" s="3" t="s">
        <v>714</v>
      </c>
      <c r="C36" s="3" t="s">
        <v>786</v>
      </c>
      <c r="D36" s="3" t="s">
        <v>687</v>
      </c>
      <c r="E36" s="3" t="s">
        <v>522</v>
      </c>
      <c r="F36" s="4" t="s">
        <v>44</v>
      </c>
      <c r="G36" s="5">
        <v>359325.64</v>
      </c>
      <c r="H36" s="5">
        <v>366922.95</v>
      </c>
      <c r="I36" s="5">
        <v>373121.04</v>
      </c>
      <c r="J36" s="5">
        <v>379769.47</v>
      </c>
      <c r="K36" s="5">
        <v>418299.36</v>
      </c>
      <c r="L36" s="5">
        <v>418299.36</v>
      </c>
      <c r="M36" s="5">
        <v>418299.36</v>
      </c>
      <c r="N36" s="5">
        <v>418299.36</v>
      </c>
      <c r="O36" s="5">
        <v>418299.36</v>
      </c>
      <c r="P36" s="5">
        <v>418299.36</v>
      </c>
      <c r="Q36" s="5">
        <v>418299.36</v>
      </c>
      <c r="R36" s="5">
        <v>418299.36</v>
      </c>
      <c r="S36" s="5">
        <v>416835.36</v>
      </c>
      <c r="T36" s="5">
        <f t="shared" si="0"/>
        <v>404524.06999999989</v>
      </c>
      <c r="U36" s="5">
        <v>-19357.75</v>
      </c>
      <c r="V36" s="5">
        <v>-25411.919999999998</v>
      </c>
      <c r="W36" s="5">
        <v>-31584</v>
      </c>
      <c r="X36" s="5">
        <v>-37867.79</v>
      </c>
      <c r="Y36" s="5">
        <v>-45396.07</v>
      </c>
      <c r="Z36" s="5">
        <v>-52924.3</v>
      </c>
      <c r="AA36" s="5">
        <v>-60452.53</v>
      </c>
      <c r="AB36" s="5">
        <v>-67980.759999999995</v>
      </c>
      <c r="AC36" s="5">
        <v>-75508.990000000005</v>
      </c>
      <c r="AD36" s="5">
        <v>-83037.22</v>
      </c>
      <c r="AE36" s="5">
        <v>-90565.45</v>
      </c>
      <c r="AF36" s="5">
        <v>-98093.68</v>
      </c>
      <c r="AG36" s="5">
        <v>-105436.91</v>
      </c>
      <c r="AH36" s="5">
        <f t="shared" si="1"/>
        <v>-60935.003333333327</v>
      </c>
      <c r="AI36" s="5">
        <v>6054.17</v>
      </c>
      <c r="AJ36" s="5">
        <v>6172.08</v>
      </c>
      <c r="AK36" s="5">
        <v>6283.79</v>
      </c>
      <c r="AL36" s="5">
        <v>7528.28</v>
      </c>
      <c r="AM36" s="5">
        <v>7528.23</v>
      </c>
      <c r="AN36" s="5">
        <v>7528.23</v>
      </c>
      <c r="AO36" s="5">
        <v>7528.23</v>
      </c>
      <c r="AP36" s="5">
        <v>7528.23</v>
      </c>
      <c r="AQ36" s="5">
        <v>7528.23</v>
      </c>
      <c r="AR36" s="5">
        <v>7528.23</v>
      </c>
      <c r="AS36" s="5">
        <v>7528.23</v>
      </c>
      <c r="AT36" s="5">
        <v>7482.23</v>
      </c>
      <c r="AU36" s="5">
        <f t="shared" si="2"/>
        <v>86218.159999999974</v>
      </c>
      <c r="AV36" s="6">
        <v>0.5388024186</v>
      </c>
      <c r="AW36" s="5">
        <f t="shared" si="3"/>
        <v>217958.54729791565</v>
      </c>
      <c r="AX36" s="26">
        <f t="shared" si="4"/>
        <v>224591.90012600168</v>
      </c>
      <c r="AY36" s="5">
        <f t="shared" si="5"/>
        <v>-32831.927173399061</v>
      </c>
      <c r="AZ36" s="5">
        <f t="shared" si="6"/>
        <v>-56809.662117710526</v>
      </c>
      <c r="BA36" s="5">
        <f t="shared" si="8"/>
        <v>46454.55313524176</v>
      </c>
      <c r="BB36" s="14">
        <f t="shared" si="9"/>
        <v>0.21313480802267215</v>
      </c>
      <c r="BC36" s="14">
        <f t="shared" si="16"/>
        <v>0.21313480802267215</v>
      </c>
      <c r="BD36" s="5">
        <f t="shared" si="11"/>
        <v>47868.351516802526</v>
      </c>
      <c r="BE36" s="5">
        <f t="shared" si="12"/>
        <v>47868.351516802526</v>
      </c>
      <c r="BF36" s="20">
        <f t="shared" si="7"/>
        <v>1</v>
      </c>
      <c r="BG36" s="5">
        <f t="shared" si="13"/>
        <v>1413.7983815607658</v>
      </c>
      <c r="BH36" s="5">
        <f t="shared" si="14"/>
        <v>119913.88649148864</v>
      </c>
      <c r="BI36" s="5">
        <f t="shared" si="15"/>
        <v>119913.88649148864</v>
      </c>
    </row>
    <row r="37" spans="2:61" x14ac:dyDescent="0.25">
      <c r="B37" s="3" t="s">
        <v>717</v>
      </c>
      <c r="C37" s="3" t="s">
        <v>786</v>
      </c>
      <c r="D37" s="3" t="s">
        <v>687</v>
      </c>
      <c r="E37" s="3" t="s">
        <v>528</v>
      </c>
      <c r="F37" s="4" t="s">
        <v>45</v>
      </c>
      <c r="G37" s="5">
        <v>600080.44999999995</v>
      </c>
      <c r="H37" s="5">
        <v>600080.44999999995</v>
      </c>
      <c r="I37" s="5">
        <v>614679.66</v>
      </c>
      <c r="J37" s="5">
        <v>614679.66</v>
      </c>
      <c r="K37" s="5">
        <v>614679.66</v>
      </c>
      <c r="L37" s="5">
        <v>614679.66</v>
      </c>
      <c r="M37" s="5">
        <v>600355.69999999995</v>
      </c>
      <c r="N37" s="5">
        <v>600355.69999999995</v>
      </c>
      <c r="O37" s="5">
        <v>600355.69999999995</v>
      </c>
      <c r="P37" s="5">
        <v>600355.69999999995</v>
      </c>
      <c r="Q37" s="5">
        <v>600355.69999999995</v>
      </c>
      <c r="R37" s="5">
        <v>600355.69999999995</v>
      </c>
      <c r="S37" s="5">
        <v>600355.69999999995</v>
      </c>
      <c r="T37" s="5">
        <f t="shared" si="0"/>
        <v>605095.94708333339</v>
      </c>
      <c r="U37" s="5">
        <v>0</v>
      </c>
      <c r="V37" s="5">
        <v>0</v>
      </c>
      <c r="W37" s="5">
        <v>0</v>
      </c>
      <c r="X37" s="5">
        <v>0</v>
      </c>
      <c r="Y37" s="5">
        <v>0</v>
      </c>
      <c r="Z37" s="5">
        <v>0</v>
      </c>
      <c r="AA37" s="5">
        <v>0</v>
      </c>
      <c r="AB37" s="5">
        <v>0</v>
      </c>
      <c r="AC37" s="5">
        <v>0</v>
      </c>
      <c r="AD37" s="5">
        <v>0</v>
      </c>
      <c r="AE37" s="5">
        <v>0</v>
      </c>
      <c r="AF37" s="5">
        <v>0</v>
      </c>
      <c r="AG37" s="5">
        <v>0</v>
      </c>
      <c r="AH37" s="5">
        <f t="shared" si="1"/>
        <v>0</v>
      </c>
      <c r="AI37" s="5">
        <v>0</v>
      </c>
      <c r="AJ37" s="5">
        <v>0</v>
      </c>
      <c r="AK37" s="5">
        <v>0</v>
      </c>
      <c r="AL37" s="5">
        <v>0</v>
      </c>
      <c r="AM37" s="5">
        <v>0</v>
      </c>
      <c r="AN37" s="5">
        <v>0</v>
      </c>
      <c r="AO37" s="5">
        <v>0</v>
      </c>
      <c r="AP37" s="5">
        <v>0</v>
      </c>
      <c r="AQ37" s="5">
        <v>0</v>
      </c>
      <c r="AR37" s="5">
        <v>0</v>
      </c>
      <c r="AS37" s="5">
        <v>0</v>
      </c>
      <c r="AT37" s="5">
        <v>0</v>
      </c>
      <c r="AU37" s="5">
        <f t="shared" si="2"/>
        <v>0</v>
      </c>
      <c r="AV37" s="6">
        <v>0.5388024186</v>
      </c>
      <c r="AW37" s="5">
        <f t="shared" si="3"/>
        <v>326027.15977355762</v>
      </c>
      <c r="AX37" s="26">
        <f t="shared" si="4"/>
        <v>323473.10318029602</v>
      </c>
      <c r="AY37" s="5">
        <f t="shared" si="5"/>
        <v>0</v>
      </c>
      <c r="AZ37" s="5">
        <f t="shared" si="6"/>
        <v>0</v>
      </c>
      <c r="BA37" s="5">
        <f t="shared" si="8"/>
        <v>0</v>
      </c>
      <c r="BB37" s="14">
        <f t="shared" si="9"/>
        <v>0</v>
      </c>
      <c r="BC37" s="27">
        <f>BB37</f>
        <v>0</v>
      </c>
      <c r="BD37" s="5">
        <f t="shared" si="11"/>
        <v>0</v>
      </c>
      <c r="BE37" s="5">
        <f t="shared" si="12"/>
        <v>0</v>
      </c>
      <c r="BF37" s="20">
        <f t="shared" si="7"/>
        <v>1</v>
      </c>
      <c r="BG37" s="5">
        <f t="shared" si="13"/>
        <v>0</v>
      </c>
      <c r="BH37" s="5">
        <f t="shared" si="14"/>
        <v>323473.10318029602</v>
      </c>
      <c r="BI37" s="5">
        <f t="shared" si="15"/>
        <v>323473.10318029602</v>
      </c>
    </row>
    <row r="38" spans="2:61" x14ac:dyDescent="0.25">
      <c r="B38" s="3" t="s">
        <v>717</v>
      </c>
      <c r="C38" s="3" t="s">
        <v>786</v>
      </c>
      <c r="D38" s="3" t="s">
        <v>687</v>
      </c>
      <c r="E38" s="3" t="s">
        <v>529</v>
      </c>
      <c r="F38" s="4" t="s">
        <v>46</v>
      </c>
      <c r="G38" s="5">
        <v>25276.52</v>
      </c>
      <c r="H38" s="5">
        <v>25276.52</v>
      </c>
      <c r="I38" s="5">
        <v>25276.52</v>
      </c>
      <c r="J38" s="5">
        <v>25276.52</v>
      </c>
      <c r="K38" s="5">
        <v>25276.52</v>
      </c>
      <c r="L38" s="5">
        <v>25276.52</v>
      </c>
      <c r="M38" s="5">
        <v>25276.52</v>
      </c>
      <c r="N38" s="5">
        <v>25276.52</v>
      </c>
      <c r="O38" s="5">
        <v>25276.52</v>
      </c>
      <c r="P38" s="5">
        <v>25276.52</v>
      </c>
      <c r="Q38" s="5">
        <v>25276.52</v>
      </c>
      <c r="R38" s="5">
        <v>25276.52</v>
      </c>
      <c r="S38" s="5">
        <v>25276.52</v>
      </c>
      <c r="T38" s="5">
        <f t="shared" si="0"/>
        <v>25276.52</v>
      </c>
      <c r="U38" s="5">
        <v>-23133.05</v>
      </c>
      <c r="V38" s="5">
        <v>-23165.91</v>
      </c>
      <c r="W38" s="5">
        <v>-23198.77</v>
      </c>
      <c r="X38" s="5">
        <v>-23231.63</v>
      </c>
      <c r="Y38" s="5">
        <v>-23268.91</v>
      </c>
      <c r="Z38" s="5">
        <v>-23306.19</v>
      </c>
      <c r="AA38" s="5">
        <v>-23343.47</v>
      </c>
      <c r="AB38" s="5">
        <v>-23380.75</v>
      </c>
      <c r="AC38" s="5">
        <v>-23418.03</v>
      </c>
      <c r="AD38" s="5">
        <v>-23455.31</v>
      </c>
      <c r="AE38" s="5">
        <v>-23492.59</v>
      </c>
      <c r="AF38" s="5">
        <v>-23529.87</v>
      </c>
      <c r="AG38" s="5">
        <v>-23567.15</v>
      </c>
      <c r="AH38" s="5">
        <f t="shared" si="1"/>
        <v>-23345.127499999999</v>
      </c>
      <c r="AI38" s="5">
        <v>32.86</v>
      </c>
      <c r="AJ38" s="5">
        <v>32.86</v>
      </c>
      <c r="AK38" s="5">
        <v>32.86</v>
      </c>
      <c r="AL38" s="5">
        <v>37.28</v>
      </c>
      <c r="AM38" s="5">
        <v>37.28</v>
      </c>
      <c r="AN38" s="5">
        <v>37.28</v>
      </c>
      <c r="AO38" s="5">
        <v>37.28</v>
      </c>
      <c r="AP38" s="5">
        <v>37.28</v>
      </c>
      <c r="AQ38" s="5">
        <v>37.28</v>
      </c>
      <c r="AR38" s="5">
        <v>37.28</v>
      </c>
      <c r="AS38" s="5">
        <v>37.28</v>
      </c>
      <c r="AT38" s="5">
        <v>37.28</v>
      </c>
      <c r="AU38" s="5">
        <f t="shared" si="2"/>
        <v>434.09999999999991</v>
      </c>
      <c r="AV38" s="6">
        <v>0.5388024186</v>
      </c>
      <c r="AW38" s="5">
        <f t="shared" si="3"/>
        <v>13619.050109791273</v>
      </c>
      <c r="AX38" s="26">
        <f t="shared" si="4"/>
        <v>13619.050109791273</v>
      </c>
      <c r="AY38" s="5">
        <f t="shared" si="5"/>
        <v>-12578.411159525371</v>
      </c>
      <c r="AZ38" s="5">
        <f t="shared" si="6"/>
        <v>-12698.037419508992</v>
      </c>
      <c r="BA38" s="5">
        <f t="shared" si="8"/>
        <v>233.89412991425996</v>
      </c>
      <c r="BB38" s="14">
        <f t="shared" si="9"/>
        <v>1.7174041363288931E-2</v>
      </c>
      <c r="BC38" s="27">
        <v>1.77E-2</v>
      </c>
      <c r="BD38" s="5">
        <f t="shared" si="11"/>
        <v>241.05718694330554</v>
      </c>
      <c r="BE38" s="5">
        <f t="shared" si="12"/>
        <v>241.05718694330554</v>
      </c>
      <c r="BF38" s="20">
        <f t="shared" si="7"/>
        <v>1</v>
      </c>
      <c r="BG38" s="5">
        <f t="shared" si="13"/>
        <v>7.1630570290455751</v>
      </c>
      <c r="BH38" s="5">
        <f t="shared" si="14"/>
        <v>679.95550333897575</v>
      </c>
      <c r="BI38" s="5">
        <f t="shared" si="15"/>
        <v>679.95550333897575</v>
      </c>
    </row>
    <row r="39" spans="2:61" x14ac:dyDescent="0.25">
      <c r="B39" s="3" t="s">
        <v>717</v>
      </c>
      <c r="C39" s="3" t="s">
        <v>786</v>
      </c>
      <c r="D39" s="3" t="s">
        <v>687</v>
      </c>
      <c r="E39" s="3" t="s">
        <v>552</v>
      </c>
      <c r="F39" s="4" t="s">
        <v>47</v>
      </c>
      <c r="G39" s="5">
        <v>39786.75</v>
      </c>
      <c r="H39" s="5">
        <v>39786.75</v>
      </c>
      <c r="I39" s="5">
        <v>39786.75</v>
      </c>
      <c r="J39" s="5">
        <v>39786.75</v>
      </c>
      <c r="K39" s="5">
        <v>39786.75</v>
      </c>
      <c r="L39" s="5">
        <v>39786.75</v>
      </c>
      <c r="M39" s="5">
        <v>39786.75</v>
      </c>
      <c r="N39" s="5">
        <v>39786.75</v>
      </c>
      <c r="O39" s="5">
        <v>39786.75</v>
      </c>
      <c r="P39" s="5">
        <v>39786.75</v>
      </c>
      <c r="Q39" s="5">
        <v>39786.75</v>
      </c>
      <c r="R39" s="5">
        <v>39786.75</v>
      </c>
      <c r="S39" s="5">
        <v>39786.75</v>
      </c>
      <c r="T39" s="5">
        <f t="shared" si="0"/>
        <v>39786.75</v>
      </c>
      <c r="U39" s="5">
        <v>-37578.949999999997</v>
      </c>
      <c r="V39" s="5">
        <v>-37591.879999999997</v>
      </c>
      <c r="W39" s="5">
        <v>-37604.81</v>
      </c>
      <c r="X39" s="5">
        <v>-37617.74</v>
      </c>
      <c r="Y39" s="5">
        <v>-37624.370000000003</v>
      </c>
      <c r="Z39" s="5">
        <v>-37631</v>
      </c>
      <c r="AA39" s="5">
        <v>-37637.629999999997</v>
      </c>
      <c r="AB39" s="5">
        <v>-37644.26</v>
      </c>
      <c r="AC39" s="5">
        <v>-37650.89</v>
      </c>
      <c r="AD39" s="5">
        <v>-37657.519999999997</v>
      </c>
      <c r="AE39" s="5">
        <v>-37664.15</v>
      </c>
      <c r="AF39" s="5">
        <v>-37670.78</v>
      </c>
      <c r="AG39" s="5">
        <v>-37677.410000000003</v>
      </c>
      <c r="AH39" s="5">
        <f t="shared" si="1"/>
        <v>-37635.267500000002</v>
      </c>
      <c r="AI39" s="5">
        <v>12.93</v>
      </c>
      <c r="AJ39" s="5">
        <v>12.93</v>
      </c>
      <c r="AK39" s="5">
        <v>12.93</v>
      </c>
      <c r="AL39" s="5">
        <v>6.63</v>
      </c>
      <c r="AM39" s="5">
        <v>6.63</v>
      </c>
      <c r="AN39" s="5">
        <v>6.63</v>
      </c>
      <c r="AO39" s="5">
        <v>6.63</v>
      </c>
      <c r="AP39" s="5">
        <v>6.63</v>
      </c>
      <c r="AQ39" s="5">
        <v>6.63</v>
      </c>
      <c r="AR39" s="5">
        <v>6.63</v>
      </c>
      <c r="AS39" s="5">
        <v>6.63</v>
      </c>
      <c r="AT39" s="5">
        <v>6.63</v>
      </c>
      <c r="AU39" s="5">
        <f t="shared" si="2"/>
        <v>98.45999999999998</v>
      </c>
      <c r="AV39" s="6">
        <v>0.5388024186</v>
      </c>
      <c r="AW39" s="5">
        <f t="shared" si="3"/>
        <v>21437.197128233551</v>
      </c>
      <c r="AX39" s="26">
        <f t="shared" si="4"/>
        <v>21437.197128233551</v>
      </c>
      <c r="AY39" s="5">
        <f t="shared" si="5"/>
        <v>-20277.973153657975</v>
      </c>
      <c r="AZ39" s="5">
        <f t="shared" si="6"/>
        <v>-20300.679634583827</v>
      </c>
      <c r="BA39" s="5">
        <f t="shared" si="8"/>
        <v>53.050486135355989</v>
      </c>
      <c r="BB39" s="14">
        <f t="shared" si="9"/>
        <v>2.4746932081660344E-3</v>
      </c>
      <c r="BC39" s="27">
        <v>2E-3</v>
      </c>
      <c r="BD39" s="5">
        <f t="shared" si="11"/>
        <v>42.874394256467106</v>
      </c>
      <c r="BE39" s="5">
        <f t="shared" si="12"/>
        <v>42.874394256467106</v>
      </c>
      <c r="BF39" s="20">
        <f t="shared" si="7"/>
        <v>1</v>
      </c>
      <c r="BG39" s="5">
        <f t="shared" si="13"/>
        <v>-10.176091878888883</v>
      </c>
      <c r="BH39" s="5">
        <f t="shared" si="14"/>
        <v>1093.643099393257</v>
      </c>
      <c r="BI39" s="5">
        <f t="shared" si="15"/>
        <v>1093.643099393257</v>
      </c>
    </row>
    <row r="40" spans="2:61" x14ac:dyDescent="0.25">
      <c r="B40" s="3" t="s">
        <v>717</v>
      </c>
      <c r="C40" s="3" t="s">
        <v>786</v>
      </c>
      <c r="D40" s="3" t="s">
        <v>687</v>
      </c>
      <c r="E40" s="3" t="s">
        <v>530</v>
      </c>
      <c r="F40" s="4" t="s">
        <v>48</v>
      </c>
      <c r="G40" s="5">
        <v>10635029.42</v>
      </c>
      <c r="H40" s="5">
        <v>10635029.42</v>
      </c>
      <c r="I40" s="5">
        <v>10635029.42</v>
      </c>
      <c r="J40" s="5">
        <v>10632281.42</v>
      </c>
      <c r="K40" s="5">
        <v>10631346.42</v>
      </c>
      <c r="L40" s="5">
        <v>10632281.42</v>
      </c>
      <c r="M40" s="5">
        <v>10646605.380000001</v>
      </c>
      <c r="N40" s="5">
        <v>10646605.380000001</v>
      </c>
      <c r="O40" s="5">
        <v>10646605.380000001</v>
      </c>
      <c r="P40" s="5">
        <v>10646605.380000001</v>
      </c>
      <c r="Q40" s="5">
        <v>10693994.939999999</v>
      </c>
      <c r="R40" s="5">
        <v>10693994.939999999</v>
      </c>
      <c r="S40" s="5">
        <v>10668425.74</v>
      </c>
      <c r="T40" s="5">
        <f t="shared" si="0"/>
        <v>10649342.256666666</v>
      </c>
      <c r="U40" s="5">
        <v>-3071974.9</v>
      </c>
      <c r="V40" s="5">
        <v>-3089706.15</v>
      </c>
      <c r="W40" s="5">
        <v>-3107437.4</v>
      </c>
      <c r="X40" s="5">
        <v>-3122418.37</v>
      </c>
      <c r="Y40" s="5">
        <v>-3141651.81</v>
      </c>
      <c r="Z40" s="5">
        <v>-3160885.25</v>
      </c>
      <c r="AA40" s="5">
        <v>-3180131.64</v>
      </c>
      <c r="AB40" s="5">
        <v>-3199331.99</v>
      </c>
      <c r="AC40" s="5">
        <v>-3218591.34</v>
      </c>
      <c r="AD40" s="5">
        <v>-3237820.69</v>
      </c>
      <c r="AE40" s="5">
        <v>-3257122.88</v>
      </c>
      <c r="AF40" s="5">
        <v>-3276467.92</v>
      </c>
      <c r="AG40" s="5">
        <v>-3288865.51</v>
      </c>
      <c r="AH40" s="5">
        <f t="shared" si="1"/>
        <v>-3180998.8037499995</v>
      </c>
      <c r="AI40" s="5">
        <v>17731.25</v>
      </c>
      <c r="AJ40" s="5">
        <v>17731.25</v>
      </c>
      <c r="AK40" s="5">
        <v>17728.97</v>
      </c>
      <c r="AL40" s="5">
        <v>19233.439999999999</v>
      </c>
      <c r="AM40" s="5">
        <v>19233.439999999999</v>
      </c>
      <c r="AN40" s="5">
        <v>19246.39</v>
      </c>
      <c r="AO40" s="5">
        <v>19200.349999999999</v>
      </c>
      <c r="AP40" s="5">
        <v>19259.349999999999</v>
      </c>
      <c r="AQ40" s="5">
        <v>19229.349999999999</v>
      </c>
      <c r="AR40" s="5">
        <v>19302.189999999999</v>
      </c>
      <c r="AS40" s="5">
        <v>19345.04</v>
      </c>
      <c r="AT40" s="5">
        <v>17600.59</v>
      </c>
      <c r="AU40" s="5">
        <f t="shared" si="2"/>
        <v>224841.61000000002</v>
      </c>
      <c r="AV40" s="6">
        <v>0.5388024186</v>
      </c>
      <c r="AW40" s="5">
        <f t="shared" si="3"/>
        <v>5737891.3643911816</v>
      </c>
      <c r="AX40" s="26">
        <f t="shared" si="4"/>
        <v>5748173.591366495</v>
      </c>
      <c r="AY40" s="5">
        <f t="shared" si="5"/>
        <v>-1713929.8490242064</v>
      </c>
      <c r="AZ40" s="5">
        <f t="shared" si="6"/>
        <v>-1772048.6912381223</v>
      </c>
      <c r="BA40" s="5">
        <f t="shared" si="8"/>
        <v>121145.20326991795</v>
      </c>
      <c r="BB40" s="14">
        <f t="shared" si="9"/>
        <v>2.1113192212340197E-2</v>
      </c>
      <c r="BC40" s="27">
        <v>2.1700000000000001E-2</v>
      </c>
      <c r="BD40" s="5">
        <f t="shared" si="11"/>
        <v>124735.36693265295</v>
      </c>
      <c r="BE40" s="5">
        <f t="shared" si="12"/>
        <v>124735.36693265295</v>
      </c>
      <c r="BF40" s="20">
        <f t="shared" si="7"/>
        <v>1</v>
      </c>
      <c r="BG40" s="5">
        <f t="shared" si="13"/>
        <v>3590.1636627349944</v>
      </c>
      <c r="BH40" s="5">
        <f t="shared" si="14"/>
        <v>3851389.5331957201</v>
      </c>
      <c r="BI40" s="5">
        <f t="shared" si="15"/>
        <v>3851389.5331957201</v>
      </c>
    </row>
    <row r="41" spans="2:61" x14ac:dyDescent="0.25">
      <c r="B41" s="3" t="s">
        <v>717</v>
      </c>
      <c r="C41" s="3" t="s">
        <v>786</v>
      </c>
      <c r="D41" s="3" t="s">
        <v>687</v>
      </c>
      <c r="E41" s="3" t="s">
        <v>533</v>
      </c>
      <c r="F41" s="4" t="s">
        <v>49</v>
      </c>
      <c r="G41" s="5">
        <v>184657.07</v>
      </c>
      <c r="H41" s="5">
        <v>184857.71</v>
      </c>
      <c r="I41" s="5">
        <v>184857.71</v>
      </c>
      <c r="J41" s="5">
        <v>184857.71</v>
      </c>
      <c r="K41" s="5">
        <v>281202.58</v>
      </c>
      <c r="L41" s="5">
        <v>284730.61</v>
      </c>
      <c r="M41" s="5">
        <v>288223.38</v>
      </c>
      <c r="N41" s="5">
        <v>287901.73</v>
      </c>
      <c r="O41" s="5">
        <v>289004.46999999997</v>
      </c>
      <c r="P41" s="5">
        <v>289190.64999999997</v>
      </c>
      <c r="Q41" s="5">
        <v>290961.39999999997</v>
      </c>
      <c r="R41" s="5">
        <v>288898.59999999998</v>
      </c>
      <c r="S41" s="5">
        <v>285366.14999999997</v>
      </c>
      <c r="T41" s="5">
        <f t="shared" si="0"/>
        <v>257474.84666666665</v>
      </c>
      <c r="U41" s="5">
        <v>-58947.89</v>
      </c>
      <c r="V41" s="5">
        <v>-62596.85</v>
      </c>
      <c r="W41" s="5">
        <v>-66247.789999999994</v>
      </c>
      <c r="X41" s="5">
        <v>-69898.73</v>
      </c>
      <c r="Y41" s="5">
        <v>-73782.570000000007</v>
      </c>
      <c r="Z41" s="5">
        <v>-78482.679999999993</v>
      </c>
      <c r="AA41" s="5">
        <v>-83273.290000000008</v>
      </c>
      <c r="AB41" s="5">
        <v>-88074.33</v>
      </c>
      <c r="AC41" s="5">
        <v>-92881.88</v>
      </c>
      <c r="AD41" s="5">
        <v>-97700.17</v>
      </c>
      <c r="AE41" s="5">
        <v>-102534.76999999999</v>
      </c>
      <c r="AF41" s="5">
        <v>-107366.93999999999</v>
      </c>
      <c r="AG41" s="5">
        <v>-112038.5</v>
      </c>
      <c r="AH41" s="5">
        <f t="shared" si="1"/>
        <v>-84027.766250000001</v>
      </c>
      <c r="AI41" s="5">
        <v>3648.96</v>
      </c>
      <c r="AJ41" s="5">
        <v>3650.94</v>
      </c>
      <c r="AK41" s="5">
        <v>3650.94</v>
      </c>
      <c r="AL41" s="5">
        <v>3883.84</v>
      </c>
      <c r="AM41" s="5">
        <v>4700.1099999999997</v>
      </c>
      <c r="AN41" s="5">
        <v>4774.6099999999997</v>
      </c>
      <c r="AO41" s="5">
        <v>4801.04</v>
      </c>
      <c r="AP41" s="5">
        <v>4807.55</v>
      </c>
      <c r="AQ41" s="5">
        <v>4818.29</v>
      </c>
      <c r="AR41" s="5">
        <v>4834.6000000000004</v>
      </c>
      <c r="AS41" s="5">
        <v>4832.17</v>
      </c>
      <c r="AT41" s="5">
        <v>4763.5599999999995</v>
      </c>
      <c r="AU41" s="5">
        <f t="shared" si="2"/>
        <v>53166.61</v>
      </c>
      <c r="AV41" s="6">
        <v>0.5388024186</v>
      </c>
      <c r="AW41" s="5">
        <f t="shared" si="3"/>
        <v>138728.07011266414</v>
      </c>
      <c r="AX41" s="26">
        <f t="shared" si="4"/>
        <v>153755.97180657036</v>
      </c>
      <c r="AY41" s="5">
        <f t="shared" si="5"/>
        <v>-45274.363685055454</v>
      </c>
      <c r="AZ41" s="5">
        <f t="shared" si="6"/>
        <v>-60366.614776316099</v>
      </c>
      <c r="BA41" s="5">
        <f t="shared" si="8"/>
        <v>28646.298056762946</v>
      </c>
      <c r="BB41" s="14">
        <f t="shared" si="9"/>
        <v>0.20649244261452387</v>
      </c>
      <c r="BC41" s="27">
        <v>0.2</v>
      </c>
      <c r="BD41" s="5">
        <f t="shared" si="11"/>
        <v>30751.194361314076</v>
      </c>
      <c r="BE41" s="5">
        <f t="shared" si="12"/>
        <v>30751.194361314076</v>
      </c>
      <c r="BF41" s="20">
        <f t="shared" si="7"/>
        <v>1</v>
      </c>
      <c r="BG41" s="5">
        <f t="shared" si="13"/>
        <v>2104.89630455113</v>
      </c>
      <c r="BH41" s="5">
        <f t="shared" si="14"/>
        <v>62638.162668940189</v>
      </c>
      <c r="BI41" s="5">
        <f t="shared" si="15"/>
        <v>62638.162668940189</v>
      </c>
    </row>
    <row r="42" spans="2:61" x14ac:dyDescent="0.25">
      <c r="B42" s="3" t="s">
        <v>718</v>
      </c>
      <c r="C42" s="3" t="s">
        <v>786</v>
      </c>
      <c r="D42" s="3" t="s">
        <v>687</v>
      </c>
      <c r="E42" s="3" t="s">
        <v>538</v>
      </c>
      <c r="F42" s="4" t="s">
        <v>50</v>
      </c>
      <c r="G42" s="5">
        <v>509678.3</v>
      </c>
      <c r="H42" s="5">
        <v>509678.3</v>
      </c>
      <c r="I42" s="5">
        <v>509678.3</v>
      </c>
      <c r="J42" s="5">
        <v>509678.3</v>
      </c>
      <c r="K42" s="5">
        <v>509678.3</v>
      </c>
      <c r="L42" s="5">
        <v>509678.3</v>
      </c>
      <c r="M42" s="5">
        <v>509678.3</v>
      </c>
      <c r="N42" s="5">
        <v>509678.3</v>
      </c>
      <c r="O42" s="5">
        <v>509678.3</v>
      </c>
      <c r="P42" s="5">
        <v>509678.3</v>
      </c>
      <c r="Q42" s="5">
        <v>509678.3</v>
      </c>
      <c r="R42" s="5">
        <v>509678.3</v>
      </c>
      <c r="S42" s="5">
        <v>509678.3</v>
      </c>
      <c r="T42" s="5">
        <f t="shared" si="0"/>
        <v>509678.29999999987</v>
      </c>
      <c r="U42" s="5">
        <v>-112338.18</v>
      </c>
      <c r="V42" s="5">
        <v>-100969.41</v>
      </c>
      <c r="W42" s="5">
        <v>-103377.64</v>
      </c>
      <c r="X42" s="5">
        <v>-105785.87</v>
      </c>
      <c r="Y42" s="5">
        <v>-108070.93</v>
      </c>
      <c r="Z42" s="5">
        <v>-110273.99</v>
      </c>
      <c r="AA42" s="5">
        <v>-108859.05</v>
      </c>
      <c r="AB42" s="5">
        <v>-128703.11</v>
      </c>
      <c r="AC42" s="5">
        <v>-130988.17000000001</v>
      </c>
      <c r="AD42" s="5">
        <v>-133273.23000000001</v>
      </c>
      <c r="AE42" s="5">
        <v>-135558.29</v>
      </c>
      <c r="AF42" s="5">
        <v>-137843.35</v>
      </c>
      <c r="AG42" s="5">
        <v>-139794.41</v>
      </c>
      <c r="AH42" s="5">
        <f t="shared" si="1"/>
        <v>-119147.44458333333</v>
      </c>
      <c r="AI42" s="5">
        <v>2408.23</v>
      </c>
      <c r="AJ42" s="5">
        <v>2408.23</v>
      </c>
      <c r="AK42" s="5">
        <v>2408.23</v>
      </c>
      <c r="AL42" s="5">
        <v>2285.06</v>
      </c>
      <c r="AM42" s="5">
        <v>2285.06</v>
      </c>
      <c r="AN42" s="5">
        <v>2285.06</v>
      </c>
      <c r="AO42" s="5">
        <v>2285.06</v>
      </c>
      <c r="AP42" s="5">
        <v>2285.06</v>
      </c>
      <c r="AQ42" s="5">
        <v>2285.06</v>
      </c>
      <c r="AR42" s="5">
        <v>2285.06</v>
      </c>
      <c r="AS42" s="5">
        <v>2285.06</v>
      </c>
      <c r="AT42" s="5">
        <v>2285.06</v>
      </c>
      <c r="AU42" s="5">
        <f t="shared" si="2"/>
        <v>27790.230000000003</v>
      </c>
      <c r="AV42" s="6">
        <v>0.5388024186</v>
      </c>
      <c r="AW42" s="5">
        <f t="shared" si="3"/>
        <v>274615.90074793634</v>
      </c>
      <c r="AX42" s="26">
        <f t="shared" si="4"/>
        <v>274615.90074793639</v>
      </c>
      <c r="AY42" s="5">
        <f t="shared" si="5"/>
        <v>-64196.93131150947</v>
      </c>
      <c r="AZ42" s="5">
        <f t="shared" si="6"/>
        <v>-75321.566214760023</v>
      </c>
      <c r="BA42" s="5">
        <f t="shared" si="8"/>
        <v>14973.44313745028</v>
      </c>
      <c r="BB42" s="14">
        <f t="shared" si="9"/>
        <v>5.4525040599138729E-2</v>
      </c>
      <c r="BC42" s="27">
        <v>7.2400000000000006E-2</v>
      </c>
      <c r="BD42" s="5">
        <f t="shared" si="11"/>
        <v>19882.191214150596</v>
      </c>
      <c r="BE42" s="5">
        <f t="shared" si="12"/>
        <v>19882.191214150596</v>
      </c>
      <c r="BF42" s="20">
        <f t="shared" si="7"/>
        <v>0.4</v>
      </c>
      <c r="BG42" s="5">
        <f t="shared" si="13"/>
        <v>1963.4992306801266</v>
      </c>
      <c r="BH42" s="5">
        <f t="shared" si="14"/>
        <v>179412.14331902578</v>
      </c>
      <c r="BI42" s="5">
        <f t="shared" si="15"/>
        <v>179412.14331902578</v>
      </c>
    </row>
    <row r="43" spans="2:61" x14ac:dyDescent="0.25">
      <c r="B43" s="3" t="s">
        <v>718</v>
      </c>
      <c r="C43" s="3" t="s">
        <v>786</v>
      </c>
      <c r="D43" s="3" t="s">
        <v>687</v>
      </c>
      <c r="E43" s="3" t="s">
        <v>553</v>
      </c>
      <c r="F43" s="4" t="s">
        <v>51</v>
      </c>
      <c r="G43" s="5">
        <v>81741.69</v>
      </c>
      <c r="H43" s="5">
        <v>81741.69</v>
      </c>
      <c r="I43" s="5">
        <v>81741.69</v>
      </c>
      <c r="J43" s="5">
        <v>81741.69</v>
      </c>
      <c r="K43" s="5">
        <v>81741.69</v>
      </c>
      <c r="L43" s="5">
        <v>81741.69</v>
      </c>
      <c r="M43" s="5">
        <v>81741.69</v>
      </c>
      <c r="N43" s="5">
        <v>81741.69</v>
      </c>
      <c r="O43" s="5">
        <v>81741.69</v>
      </c>
      <c r="P43" s="5">
        <v>81741.69</v>
      </c>
      <c r="Q43" s="5">
        <v>81741.69</v>
      </c>
      <c r="R43" s="5">
        <v>81741.69</v>
      </c>
      <c r="S43" s="5">
        <v>81741.69</v>
      </c>
      <c r="T43" s="5">
        <f t="shared" si="0"/>
        <v>81741.689999999988</v>
      </c>
      <c r="U43" s="5">
        <v>-63511.93</v>
      </c>
      <c r="V43" s="5">
        <v>-64961.48</v>
      </c>
      <c r="W43" s="5">
        <v>-66411.03</v>
      </c>
      <c r="X43" s="5">
        <v>-67860.58</v>
      </c>
      <c r="Y43" s="5">
        <v>-68121.47</v>
      </c>
      <c r="Z43" s="5">
        <v>-68382.36</v>
      </c>
      <c r="AA43" s="5">
        <v>-68643.25</v>
      </c>
      <c r="AB43" s="5">
        <v>-68904.14</v>
      </c>
      <c r="AC43" s="5">
        <v>-69165.03</v>
      </c>
      <c r="AD43" s="5">
        <v>-69425.919999999998</v>
      </c>
      <c r="AE43" s="5">
        <v>-69686.81</v>
      </c>
      <c r="AF43" s="5">
        <v>-69947.7</v>
      </c>
      <c r="AG43" s="5">
        <v>-70208.59</v>
      </c>
      <c r="AH43" s="5">
        <f t="shared" si="1"/>
        <v>-68197.502500000002</v>
      </c>
      <c r="AI43" s="5">
        <v>1449.55</v>
      </c>
      <c r="AJ43" s="5">
        <v>1449.55</v>
      </c>
      <c r="AK43" s="5">
        <v>1449.55</v>
      </c>
      <c r="AL43" s="5">
        <v>260.89</v>
      </c>
      <c r="AM43" s="5">
        <v>260.89</v>
      </c>
      <c r="AN43" s="5">
        <v>260.89</v>
      </c>
      <c r="AO43" s="5">
        <v>260.89</v>
      </c>
      <c r="AP43" s="5">
        <v>260.89</v>
      </c>
      <c r="AQ43" s="5">
        <v>260.89</v>
      </c>
      <c r="AR43" s="5">
        <v>260.89</v>
      </c>
      <c r="AS43" s="5">
        <v>260.89</v>
      </c>
      <c r="AT43" s="5">
        <v>260.89</v>
      </c>
      <c r="AU43" s="5">
        <f t="shared" si="2"/>
        <v>6696.6600000000026</v>
      </c>
      <c r="AV43" s="6">
        <v>0.5388024186</v>
      </c>
      <c r="AW43" s="5">
        <f t="shared" si="3"/>
        <v>44042.62027245143</v>
      </c>
      <c r="AX43" s="26">
        <f t="shared" si="4"/>
        <v>44042.620272451437</v>
      </c>
      <c r="AY43" s="5">
        <f t="shared" si="5"/>
        <v>-36744.979289479546</v>
      </c>
      <c r="AZ43" s="5">
        <f t="shared" si="6"/>
        <v>-37828.558098495771</v>
      </c>
      <c r="BA43" s="5">
        <f t="shared" si="8"/>
        <v>3608.1766045418772</v>
      </c>
      <c r="BB43" s="14">
        <f t="shared" si="9"/>
        <v>8.1924658029458447E-2</v>
      </c>
      <c r="BC43" s="27">
        <v>3.8300000000000001E-2</v>
      </c>
      <c r="BD43" s="5">
        <f t="shared" si="11"/>
        <v>1686.83235643489</v>
      </c>
      <c r="BE43" s="5">
        <f t="shared" si="12"/>
        <v>1686.83235643489</v>
      </c>
      <c r="BF43" s="20">
        <f t="shared" si="7"/>
        <v>0.4</v>
      </c>
      <c r="BG43" s="5">
        <f t="shared" si="13"/>
        <v>-768.53769924279493</v>
      </c>
      <c r="BH43" s="5">
        <f t="shared" si="14"/>
        <v>4527.2298175207761</v>
      </c>
      <c r="BI43" s="5">
        <f t="shared" si="15"/>
        <v>4527.2298175207761</v>
      </c>
    </row>
    <row r="44" spans="2:61" x14ac:dyDescent="0.25">
      <c r="B44" s="3" t="s">
        <v>718</v>
      </c>
      <c r="C44" s="3" t="s">
        <v>786</v>
      </c>
      <c r="D44" s="3" t="s">
        <v>687</v>
      </c>
      <c r="E44" s="3" t="s">
        <v>554</v>
      </c>
      <c r="F44" s="4" t="s">
        <v>52</v>
      </c>
      <c r="G44" s="5">
        <v>0</v>
      </c>
      <c r="H44" s="5">
        <v>0</v>
      </c>
      <c r="I44" s="5">
        <v>0</v>
      </c>
      <c r="J44" s="5">
        <v>0</v>
      </c>
      <c r="K44" s="5">
        <v>0</v>
      </c>
      <c r="L44" s="5">
        <v>0</v>
      </c>
      <c r="M44" s="5">
        <v>0</v>
      </c>
      <c r="N44" s="5">
        <v>0</v>
      </c>
      <c r="O44" s="5">
        <v>0</v>
      </c>
      <c r="P44" s="5">
        <v>0</v>
      </c>
      <c r="Q44" s="5">
        <v>0</v>
      </c>
      <c r="R44" s="5">
        <v>0</v>
      </c>
      <c r="S44" s="5">
        <v>0</v>
      </c>
      <c r="T44" s="5">
        <f t="shared" si="0"/>
        <v>0</v>
      </c>
      <c r="U44" s="5">
        <v>0</v>
      </c>
      <c r="V44" s="5">
        <v>0</v>
      </c>
      <c r="W44" s="5">
        <v>0</v>
      </c>
      <c r="X44" s="5">
        <v>0</v>
      </c>
      <c r="Y44" s="5">
        <v>0</v>
      </c>
      <c r="Z44" s="5">
        <v>0</v>
      </c>
      <c r="AA44" s="5">
        <v>0</v>
      </c>
      <c r="AB44" s="5">
        <v>0</v>
      </c>
      <c r="AC44" s="5">
        <v>0</v>
      </c>
      <c r="AD44" s="5">
        <v>0</v>
      </c>
      <c r="AE44" s="5">
        <v>0</v>
      </c>
      <c r="AF44" s="5">
        <v>0</v>
      </c>
      <c r="AG44" s="5">
        <v>0</v>
      </c>
      <c r="AH44" s="5">
        <f t="shared" si="1"/>
        <v>0</v>
      </c>
      <c r="AI44" s="5">
        <v>0</v>
      </c>
      <c r="AJ44" s="5">
        <v>0</v>
      </c>
      <c r="AK44" s="5">
        <v>0</v>
      </c>
      <c r="AL44" s="5">
        <v>0</v>
      </c>
      <c r="AM44" s="5">
        <v>0</v>
      </c>
      <c r="AN44" s="5">
        <v>0</v>
      </c>
      <c r="AO44" s="5">
        <v>0</v>
      </c>
      <c r="AP44" s="5">
        <v>0</v>
      </c>
      <c r="AQ44" s="5">
        <v>0</v>
      </c>
      <c r="AR44" s="5">
        <v>0</v>
      </c>
      <c r="AS44" s="5">
        <v>0</v>
      </c>
      <c r="AT44" s="5">
        <v>0</v>
      </c>
      <c r="AU44" s="5">
        <f t="shared" si="2"/>
        <v>0</v>
      </c>
      <c r="AV44" s="6">
        <v>0.5388024186</v>
      </c>
      <c r="AW44" s="5">
        <f t="shared" si="3"/>
        <v>0</v>
      </c>
      <c r="AX44" s="26">
        <f t="shared" si="4"/>
        <v>0</v>
      </c>
      <c r="AY44" s="5">
        <f t="shared" si="5"/>
        <v>0</v>
      </c>
      <c r="AZ44" s="5">
        <f t="shared" si="6"/>
        <v>0</v>
      </c>
      <c r="BA44" s="5">
        <f t="shared" si="8"/>
        <v>0</v>
      </c>
      <c r="BB44" s="14">
        <f t="shared" si="9"/>
        <v>0</v>
      </c>
      <c r="BC44" s="27">
        <f>BB44</f>
        <v>0</v>
      </c>
      <c r="BD44" s="5">
        <f t="shared" si="11"/>
        <v>0</v>
      </c>
      <c r="BE44" s="5">
        <f t="shared" si="12"/>
        <v>0</v>
      </c>
      <c r="BF44" s="20">
        <f t="shared" si="7"/>
        <v>0.4</v>
      </c>
      <c r="BG44" s="5">
        <f t="shared" si="13"/>
        <v>0</v>
      </c>
      <c r="BH44" s="5">
        <f t="shared" si="14"/>
        <v>0</v>
      </c>
      <c r="BI44" s="5">
        <f t="shared" si="15"/>
        <v>0</v>
      </c>
    </row>
    <row r="45" spans="2:61" x14ac:dyDescent="0.25">
      <c r="B45" s="3" t="s">
        <v>718</v>
      </c>
      <c r="C45" s="3" t="s">
        <v>786</v>
      </c>
      <c r="D45" s="3" t="s">
        <v>687</v>
      </c>
      <c r="E45" s="3" t="s">
        <v>555</v>
      </c>
      <c r="F45" s="4" t="s">
        <v>53</v>
      </c>
      <c r="G45" s="5">
        <v>0</v>
      </c>
      <c r="H45" s="5">
        <v>0</v>
      </c>
      <c r="I45" s="5">
        <v>0</v>
      </c>
      <c r="J45" s="5">
        <v>0</v>
      </c>
      <c r="K45" s="5">
        <v>0</v>
      </c>
      <c r="L45" s="5">
        <v>0</v>
      </c>
      <c r="M45" s="5">
        <v>0</v>
      </c>
      <c r="N45" s="5">
        <v>0</v>
      </c>
      <c r="O45" s="5">
        <v>0</v>
      </c>
      <c r="P45" s="5">
        <v>0</v>
      </c>
      <c r="Q45" s="5">
        <v>0</v>
      </c>
      <c r="R45" s="5">
        <v>0</v>
      </c>
      <c r="S45" s="5">
        <v>0</v>
      </c>
      <c r="T45" s="5">
        <f t="shared" si="0"/>
        <v>0</v>
      </c>
      <c r="U45" s="5">
        <v>0</v>
      </c>
      <c r="V45" s="5">
        <v>0</v>
      </c>
      <c r="W45" s="5">
        <v>0</v>
      </c>
      <c r="X45" s="5">
        <v>0</v>
      </c>
      <c r="Y45" s="5">
        <v>0</v>
      </c>
      <c r="Z45" s="5">
        <v>0</v>
      </c>
      <c r="AA45" s="5">
        <v>0</v>
      </c>
      <c r="AB45" s="5">
        <v>0</v>
      </c>
      <c r="AC45" s="5">
        <v>0</v>
      </c>
      <c r="AD45" s="5">
        <v>0</v>
      </c>
      <c r="AE45" s="5">
        <v>0</v>
      </c>
      <c r="AF45" s="5">
        <v>0</v>
      </c>
      <c r="AG45" s="5">
        <v>0</v>
      </c>
      <c r="AH45" s="5">
        <f t="shared" si="1"/>
        <v>0</v>
      </c>
      <c r="AI45" s="5">
        <v>0</v>
      </c>
      <c r="AJ45" s="5">
        <v>0</v>
      </c>
      <c r="AK45" s="5">
        <v>0</v>
      </c>
      <c r="AL45" s="5">
        <v>0</v>
      </c>
      <c r="AM45" s="5">
        <v>0</v>
      </c>
      <c r="AN45" s="5">
        <v>0</v>
      </c>
      <c r="AO45" s="5">
        <v>0</v>
      </c>
      <c r="AP45" s="5">
        <v>0</v>
      </c>
      <c r="AQ45" s="5">
        <v>0</v>
      </c>
      <c r="AR45" s="5">
        <v>0</v>
      </c>
      <c r="AS45" s="5">
        <v>0</v>
      </c>
      <c r="AT45" s="5">
        <v>0</v>
      </c>
      <c r="AU45" s="5">
        <f t="shared" si="2"/>
        <v>0</v>
      </c>
      <c r="AV45" s="6">
        <v>0.5388024186</v>
      </c>
      <c r="AW45" s="5">
        <f t="shared" si="3"/>
        <v>0</v>
      </c>
      <c r="AX45" s="26">
        <f t="shared" si="4"/>
        <v>0</v>
      </c>
      <c r="AY45" s="5">
        <f t="shared" si="5"/>
        <v>0</v>
      </c>
      <c r="AZ45" s="5">
        <f t="shared" si="6"/>
        <v>0</v>
      </c>
      <c r="BA45" s="5">
        <f t="shared" si="8"/>
        <v>0</v>
      </c>
      <c r="BB45" s="14">
        <f t="shared" si="9"/>
        <v>0</v>
      </c>
      <c r="BC45" s="27">
        <f>BB45</f>
        <v>0</v>
      </c>
      <c r="BD45" s="5">
        <f t="shared" si="11"/>
        <v>0</v>
      </c>
      <c r="BE45" s="5">
        <f t="shared" si="12"/>
        <v>0</v>
      </c>
      <c r="BF45" s="20">
        <f t="shared" si="7"/>
        <v>0.4</v>
      </c>
      <c r="BG45" s="5">
        <f t="shared" si="13"/>
        <v>0</v>
      </c>
      <c r="BH45" s="5">
        <f t="shared" si="14"/>
        <v>0</v>
      </c>
      <c r="BI45" s="5">
        <f t="shared" si="15"/>
        <v>0</v>
      </c>
    </row>
    <row r="46" spans="2:61" x14ac:dyDescent="0.25">
      <c r="B46" s="3" t="s">
        <v>718</v>
      </c>
      <c r="C46" s="3" t="s">
        <v>786</v>
      </c>
      <c r="D46" s="3" t="s">
        <v>687</v>
      </c>
      <c r="E46" s="3" t="s">
        <v>540</v>
      </c>
      <c r="F46" s="4" t="s">
        <v>54</v>
      </c>
      <c r="G46" s="5">
        <v>1608706.56</v>
      </c>
      <c r="H46" s="5">
        <v>1610411.98</v>
      </c>
      <c r="I46" s="5">
        <v>1610411.98</v>
      </c>
      <c r="J46" s="5">
        <v>1699964.02</v>
      </c>
      <c r="K46" s="5">
        <v>1701190.77</v>
      </c>
      <c r="L46" s="5">
        <v>1701190.77</v>
      </c>
      <c r="M46" s="5">
        <v>1701190.77</v>
      </c>
      <c r="N46" s="5">
        <v>1701190.77</v>
      </c>
      <c r="O46" s="5">
        <v>1701190.77</v>
      </c>
      <c r="P46" s="5">
        <v>1701190.77</v>
      </c>
      <c r="Q46" s="5">
        <v>1701190.77</v>
      </c>
      <c r="R46" s="5">
        <v>1701190.77</v>
      </c>
      <c r="S46" s="5">
        <v>1701190.77</v>
      </c>
      <c r="T46" s="5">
        <f t="shared" si="0"/>
        <v>1682105.2337499997</v>
      </c>
      <c r="U46" s="5">
        <v>-1226358.05</v>
      </c>
      <c r="V46" s="5">
        <v>-1248046.8600000001</v>
      </c>
      <c r="W46" s="5">
        <v>-1269747.1599999999</v>
      </c>
      <c r="X46" s="5">
        <v>-1292050.82</v>
      </c>
      <c r="Y46" s="5">
        <v>-1297081.69</v>
      </c>
      <c r="Z46" s="5">
        <v>-1302114.3799999999</v>
      </c>
      <c r="AA46" s="5">
        <v>-1307147.07</v>
      </c>
      <c r="AB46" s="5">
        <v>-1312179.76</v>
      </c>
      <c r="AC46" s="5">
        <v>-1317212.45</v>
      </c>
      <c r="AD46" s="5">
        <v>-1322245.1399999999</v>
      </c>
      <c r="AE46" s="5">
        <v>-1327277.83</v>
      </c>
      <c r="AF46" s="5">
        <v>-1332310.52</v>
      </c>
      <c r="AG46" s="5">
        <v>-1337343.21</v>
      </c>
      <c r="AH46" s="5">
        <f t="shared" si="1"/>
        <v>-1300772.0258333331</v>
      </c>
      <c r="AI46" s="5">
        <v>21688.81</v>
      </c>
      <c r="AJ46" s="5">
        <v>21700.3</v>
      </c>
      <c r="AK46" s="5">
        <v>22303.66</v>
      </c>
      <c r="AL46" s="5">
        <v>5030.87</v>
      </c>
      <c r="AM46" s="5">
        <v>5032.6899999999996</v>
      </c>
      <c r="AN46" s="5">
        <v>5032.6899999999996</v>
      </c>
      <c r="AO46" s="5">
        <v>5032.6899999999996</v>
      </c>
      <c r="AP46" s="5">
        <v>5032.6899999999996</v>
      </c>
      <c r="AQ46" s="5">
        <v>5032.6899999999996</v>
      </c>
      <c r="AR46" s="5">
        <v>5032.6899999999996</v>
      </c>
      <c r="AS46" s="5">
        <v>5032.6899999999996</v>
      </c>
      <c r="AT46" s="5">
        <v>5032.6899999999996</v>
      </c>
      <c r="AU46" s="5">
        <f t="shared" si="2"/>
        <v>110985.16000000002</v>
      </c>
      <c r="AV46" s="6">
        <v>0.5388024186</v>
      </c>
      <c r="AW46" s="5">
        <f t="shared" si="3"/>
        <v>906322.36828421813</v>
      </c>
      <c r="AX46" s="26">
        <f t="shared" si="4"/>
        <v>916605.70137599634</v>
      </c>
      <c r="AY46" s="5">
        <f t="shared" si="5"/>
        <v>-700859.11356622155</v>
      </c>
      <c r="AZ46" s="5">
        <f t="shared" si="6"/>
        <v>-720563.75604628772</v>
      </c>
      <c r="BA46" s="5">
        <f t="shared" si="8"/>
        <v>59799.072636707984</v>
      </c>
      <c r="BB46" s="14">
        <f t="shared" si="9"/>
        <v>6.5979914795565656E-2</v>
      </c>
      <c r="BC46" s="27">
        <v>4.6800000000000001E-2</v>
      </c>
      <c r="BD46" s="5">
        <f t="shared" si="11"/>
        <v>42897.14682439663</v>
      </c>
      <c r="BE46" s="5">
        <f t="shared" si="12"/>
        <v>42897.14682439663</v>
      </c>
      <c r="BF46" s="20">
        <f t="shared" si="7"/>
        <v>0.4</v>
      </c>
      <c r="BG46" s="5">
        <f t="shared" si="13"/>
        <v>-6760.7703249245424</v>
      </c>
      <c r="BH46" s="5">
        <f t="shared" si="14"/>
        <v>153144.79850531201</v>
      </c>
      <c r="BI46" s="5">
        <f t="shared" si="15"/>
        <v>153144.79850531201</v>
      </c>
    </row>
    <row r="47" spans="2:61" x14ac:dyDescent="0.25">
      <c r="B47" s="3" t="s">
        <v>718</v>
      </c>
      <c r="C47" s="3" t="s">
        <v>786</v>
      </c>
      <c r="D47" s="3" t="s">
        <v>687</v>
      </c>
      <c r="E47" s="3" t="s">
        <v>556</v>
      </c>
      <c r="F47" s="4" t="s">
        <v>55</v>
      </c>
      <c r="G47" s="5">
        <v>0</v>
      </c>
      <c r="H47" s="5">
        <v>0</v>
      </c>
      <c r="I47" s="5">
        <v>0</v>
      </c>
      <c r="J47" s="5">
        <v>0</v>
      </c>
      <c r="K47" s="5">
        <v>0</v>
      </c>
      <c r="L47" s="5">
        <v>0</v>
      </c>
      <c r="M47" s="5">
        <v>0</v>
      </c>
      <c r="N47" s="5">
        <v>0</v>
      </c>
      <c r="O47" s="5">
        <v>51372.97</v>
      </c>
      <c r="P47" s="5">
        <v>51372.97</v>
      </c>
      <c r="Q47" s="5">
        <v>51372.97</v>
      </c>
      <c r="R47" s="5">
        <v>51372.97</v>
      </c>
      <c r="S47" s="5">
        <v>51372.97</v>
      </c>
      <c r="T47" s="5">
        <f t="shared" si="0"/>
        <v>19264.86375</v>
      </c>
      <c r="U47" s="5">
        <v>0</v>
      </c>
      <c r="V47" s="5">
        <v>0</v>
      </c>
      <c r="W47" s="5">
        <v>0</v>
      </c>
      <c r="X47" s="5">
        <v>0</v>
      </c>
      <c r="Y47" s="5">
        <v>0</v>
      </c>
      <c r="Z47" s="5">
        <v>0</v>
      </c>
      <c r="AA47" s="5">
        <v>0</v>
      </c>
      <c r="AB47" s="5">
        <v>0</v>
      </c>
      <c r="AC47" s="5">
        <v>-75.989999999999995</v>
      </c>
      <c r="AD47" s="5">
        <v>-227.97</v>
      </c>
      <c r="AE47" s="5">
        <v>-379.95</v>
      </c>
      <c r="AF47" s="5">
        <v>-531.92999999999995</v>
      </c>
      <c r="AG47" s="5">
        <v>-683.91</v>
      </c>
      <c r="AH47" s="5">
        <f t="shared" si="1"/>
        <v>-129.81625</v>
      </c>
      <c r="AI47" s="5">
        <v>0</v>
      </c>
      <c r="AJ47" s="5">
        <v>0</v>
      </c>
      <c r="AK47" s="5">
        <v>0</v>
      </c>
      <c r="AL47" s="5">
        <v>0</v>
      </c>
      <c r="AM47" s="5">
        <v>0</v>
      </c>
      <c r="AN47" s="5">
        <v>0</v>
      </c>
      <c r="AO47" s="5">
        <v>0</v>
      </c>
      <c r="AP47" s="5">
        <v>75.989999999999995</v>
      </c>
      <c r="AQ47" s="5">
        <v>151.97999999999999</v>
      </c>
      <c r="AR47" s="5">
        <v>151.97999999999999</v>
      </c>
      <c r="AS47" s="5">
        <v>151.97999999999999</v>
      </c>
      <c r="AT47" s="5">
        <v>151.97999999999999</v>
      </c>
      <c r="AU47" s="5">
        <f t="shared" si="2"/>
        <v>683.91</v>
      </c>
      <c r="AV47" s="6">
        <v>0.5388024186</v>
      </c>
      <c r="AW47" s="5">
        <f t="shared" si="3"/>
        <v>10379.955182499465</v>
      </c>
      <c r="AX47" s="26">
        <f t="shared" si="4"/>
        <v>27679.880486665243</v>
      </c>
      <c r="AY47" s="5">
        <f t="shared" si="5"/>
        <v>-69.945309473582242</v>
      </c>
      <c r="AZ47" s="5">
        <f t="shared" si="6"/>
        <v>-368.492362104726</v>
      </c>
      <c r="BA47" s="5">
        <f t="shared" si="8"/>
        <v>368.492362104726</v>
      </c>
      <c r="BB47" s="14">
        <f t="shared" si="9"/>
        <v>3.5500380842298979E-2</v>
      </c>
      <c r="BC47" s="27">
        <v>4.6800000000000001E-2</v>
      </c>
      <c r="BD47" s="5">
        <f t="shared" si="11"/>
        <v>1295.4184067759334</v>
      </c>
      <c r="BE47" s="5">
        <f t="shared" si="12"/>
        <v>1295.4184067759334</v>
      </c>
      <c r="BF47" s="20">
        <f t="shared" si="7"/>
        <v>0.4</v>
      </c>
      <c r="BG47" s="5">
        <f t="shared" si="13"/>
        <v>370.77041786848298</v>
      </c>
      <c r="BH47" s="5">
        <f t="shared" si="14"/>
        <v>26015.969717784581</v>
      </c>
      <c r="BI47" s="5">
        <f t="shared" si="15"/>
        <v>26015.969717784581</v>
      </c>
    </row>
    <row r="48" spans="2:61" x14ac:dyDescent="0.25">
      <c r="B48" s="3" t="s">
        <v>718</v>
      </c>
      <c r="C48" s="3" t="s">
        <v>786</v>
      </c>
      <c r="D48" s="3" t="s">
        <v>687</v>
      </c>
      <c r="E48" s="3" t="s">
        <v>541</v>
      </c>
      <c r="F48" s="4" t="s">
        <v>56</v>
      </c>
      <c r="G48" s="5">
        <v>113540.22</v>
      </c>
      <c r="H48" s="5">
        <v>113540.22</v>
      </c>
      <c r="I48" s="5">
        <v>113540.22</v>
      </c>
      <c r="J48" s="5">
        <v>113540.22</v>
      </c>
      <c r="K48" s="5">
        <v>113540.22</v>
      </c>
      <c r="L48" s="5">
        <v>113540.22</v>
      </c>
      <c r="M48" s="5">
        <v>113540.22</v>
      </c>
      <c r="N48" s="5">
        <v>113540.22</v>
      </c>
      <c r="O48" s="5">
        <v>113540.22</v>
      </c>
      <c r="P48" s="5">
        <v>113540.22</v>
      </c>
      <c r="Q48" s="5">
        <v>113540.22</v>
      </c>
      <c r="R48" s="5">
        <v>113540.22</v>
      </c>
      <c r="S48" s="5">
        <v>113540.22</v>
      </c>
      <c r="T48" s="5">
        <f t="shared" si="0"/>
        <v>113540.21999999999</v>
      </c>
      <c r="U48" s="5">
        <v>-85764.18</v>
      </c>
      <c r="V48" s="5">
        <v>-87294.13</v>
      </c>
      <c r="W48" s="5">
        <v>-88824.08</v>
      </c>
      <c r="X48" s="5">
        <v>-90354.03</v>
      </c>
      <c r="Y48" s="5">
        <v>-90689.919999999998</v>
      </c>
      <c r="Z48" s="5">
        <v>-91025.81</v>
      </c>
      <c r="AA48" s="5">
        <v>-91361.7</v>
      </c>
      <c r="AB48" s="5">
        <v>-91697.59</v>
      </c>
      <c r="AC48" s="5">
        <v>-92033.48</v>
      </c>
      <c r="AD48" s="5">
        <v>-92369.37</v>
      </c>
      <c r="AE48" s="5">
        <v>-92705.26</v>
      </c>
      <c r="AF48" s="5">
        <v>-93041.15</v>
      </c>
      <c r="AG48" s="5">
        <v>-93377.04</v>
      </c>
      <c r="AH48" s="5">
        <f t="shared" si="1"/>
        <v>-90913.927499999991</v>
      </c>
      <c r="AI48" s="5">
        <v>1529.95</v>
      </c>
      <c r="AJ48" s="5">
        <v>1529.95</v>
      </c>
      <c r="AK48" s="5">
        <v>1529.95</v>
      </c>
      <c r="AL48" s="5">
        <v>335.89</v>
      </c>
      <c r="AM48" s="5">
        <v>335.89</v>
      </c>
      <c r="AN48" s="5">
        <v>335.89</v>
      </c>
      <c r="AO48" s="5">
        <v>335.89</v>
      </c>
      <c r="AP48" s="5">
        <v>335.89</v>
      </c>
      <c r="AQ48" s="5">
        <v>335.89</v>
      </c>
      <c r="AR48" s="5">
        <v>335.89</v>
      </c>
      <c r="AS48" s="5">
        <v>335.89</v>
      </c>
      <c r="AT48" s="5">
        <v>335.89</v>
      </c>
      <c r="AU48" s="5">
        <f t="shared" si="2"/>
        <v>7612.8600000000033</v>
      </c>
      <c r="AV48" s="6">
        <v>0.5388024186</v>
      </c>
      <c r="AW48" s="5">
        <f t="shared" si="3"/>
        <v>61175.745144376087</v>
      </c>
      <c r="AX48" s="26">
        <f t="shared" si="4"/>
        <v>61175.745144376095</v>
      </c>
      <c r="AY48" s="5">
        <f t="shared" si="5"/>
        <v>-48984.644021425047</v>
      </c>
      <c r="AZ48" s="5">
        <f t="shared" si="6"/>
        <v>-50311.774993708939</v>
      </c>
      <c r="BA48" s="5">
        <f t="shared" si="8"/>
        <v>4101.8273804631981</v>
      </c>
      <c r="BB48" s="14">
        <f t="shared" si="9"/>
        <v>6.7049896503635492E-2</v>
      </c>
      <c r="BC48" s="27">
        <v>4.6800000000000001E-2</v>
      </c>
      <c r="BD48" s="5">
        <f t="shared" si="11"/>
        <v>2863.0248727568014</v>
      </c>
      <c r="BE48" s="5">
        <f t="shared" si="12"/>
        <v>2863.0248727568014</v>
      </c>
      <c r="BF48" s="20">
        <f t="shared" si="7"/>
        <v>0.4</v>
      </c>
      <c r="BG48" s="5">
        <f t="shared" si="13"/>
        <v>-495.52100308255871</v>
      </c>
      <c r="BH48" s="5">
        <f t="shared" si="14"/>
        <v>8000.945277910354</v>
      </c>
      <c r="BI48" s="5">
        <f t="shared" si="15"/>
        <v>8000.945277910354</v>
      </c>
    </row>
    <row r="49" spans="2:61" x14ac:dyDescent="0.25">
      <c r="B49" s="3" t="s">
        <v>718</v>
      </c>
      <c r="C49" s="3" t="s">
        <v>786</v>
      </c>
      <c r="D49" s="3" t="s">
        <v>687</v>
      </c>
      <c r="E49" s="3" t="s">
        <v>542</v>
      </c>
      <c r="F49" s="4" t="s">
        <v>57</v>
      </c>
      <c r="G49" s="5">
        <v>439709.7</v>
      </c>
      <c r="H49" s="5">
        <v>463786.83</v>
      </c>
      <c r="I49" s="5">
        <v>463786.83</v>
      </c>
      <c r="J49" s="5">
        <v>463786.83</v>
      </c>
      <c r="K49" s="5">
        <v>463786.83</v>
      </c>
      <c r="L49" s="5">
        <v>463786.83</v>
      </c>
      <c r="M49" s="5">
        <v>463786.83</v>
      </c>
      <c r="N49" s="5">
        <v>463786.83</v>
      </c>
      <c r="O49" s="5">
        <v>463786.83</v>
      </c>
      <c r="P49" s="5">
        <v>463786.83</v>
      </c>
      <c r="Q49" s="5">
        <v>463786.83</v>
      </c>
      <c r="R49" s="5">
        <v>463786.83</v>
      </c>
      <c r="S49" s="5">
        <v>574704.07999999996</v>
      </c>
      <c r="T49" s="5">
        <f t="shared" si="0"/>
        <v>467405.16833333328</v>
      </c>
      <c r="U49" s="5">
        <v>-362728.72</v>
      </c>
      <c r="V49" s="5">
        <v>-369911.52</v>
      </c>
      <c r="W49" s="5">
        <v>-377285.73</v>
      </c>
      <c r="X49" s="5">
        <v>-384659.94</v>
      </c>
      <c r="Y49" s="5">
        <v>-385402</v>
      </c>
      <c r="Z49" s="5">
        <v>-386144.06</v>
      </c>
      <c r="AA49" s="5">
        <v>-386886.12</v>
      </c>
      <c r="AB49" s="5">
        <v>-387628.18</v>
      </c>
      <c r="AC49" s="5">
        <v>-388370.24</v>
      </c>
      <c r="AD49" s="5">
        <v>-389112.3</v>
      </c>
      <c r="AE49" s="5">
        <v>-389854.36</v>
      </c>
      <c r="AF49" s="5">
        <v>-390596.42</v>
      </c>
      <c r="AG49" s="5">
        <v>-391427.21</v>
      </c>
      <c r="AH49" s="5">
        <f t="shared" si="1"/>
        <v>-384410.73625000002</v>
      </c>
      <c r="AI49" s="5">
        <v>7182.8</v>
      </c>
      <c r="AJ49" s="5">
        <v>7374.21</v>
      </c>
      <c r="AK49" s="5">
        <v>7374.21</v>
      </c>
      <c r="AL49" s="5">
        <v>742.06</v>
      </c>
      <c r="AM49" s="5">
        <v>742.06</v>
      </c>
      <c r="AN49" s="5">
        <v>742.06</v>
      </c>
      <c r="AO49" s="5">
        <v>742.06</v>
      </c>
      <c r="AP49" s="5">
        <v>742.06</v>
      </c>
      <c r="AQ49" s="5">
        <v>742.06</v>
      </c>
      <c r="AR49" s="5">
        <v>742.06</v>
      </c>
      <c r="AS49" s="5">
        <v>742.06</v>
      </c>
      <c r="AT49" s="5">
        <v>830.79</v>
      </c>
      <c r="AU49" s="5">
        <f t="shared" si="2"/>
        <v>28698.490000000013</v>
      </c>
      <c r="AV49" s="6">
        <v>0.5388024186</v>
      </c>
      <c r="AW49" s="5">
        <f t="shared" si="3"/>
        <v>251839.03516414011</v>
      </c>
      <c r="AX49" s="26">
        <f t="shared" si="4"/>
        <v>309651.94828328787</v>
      </c>
      <c r="AY49" s="5">
        <f t="shared" si="5"/>
        <v>-207121.4344273067</v>
      </c>
      <c r="AZ49" s="5">
        <f t="shared" si="6"/>
        <v>-210901.9274538501</v>
      </c>
      <c r="BA49" s="5">
        <f t="shared" si="8"/>
        <v>15462.81582216792</v>
      </c>
      <c r="BB49" s="14">
        <f t="shared" si="9"/>
        <v>6.1399599200694932E-2</v>
      </c>
      <c r="BC49" s="27">
        <v>2.8000000000000001E-2</v>
      </c>
      <c r="BD49" s="5">
        <f t="shared" si="11"/>
        <v>8670.2545519320611</v>
      </c>
      <c r="BE49" s="5">
        <f t="shared" si="12"/>
        <v>8670.2545519320611</v>
      </c>
      <c r="BF49" s="20">
        <f t="shared" si="7"/>
        <v>0.4</v>
      </c>
      <c r="BG49" s="5">
        <f t="shared" si="13"/>
        <v>-2717.0245080943441</v>
      </c>
      <c r="BH49" s="5">
        <f t="shared" si="14"/>
        <v>90079.766277505711</v>
      </c>
      <c r="BI49" s="5">
        <f t="shared" si="15"/>
        <v>90079.766277505711</v>
      </c>
    </row>
    <row r="50" spans="2:61" x14ac:dyDescent="0.25">
      <c r="B50" s="3" t="s">
        <v>718</v>
      </c>
      <c r="C50" s="3" t="s">
        <v>786</v>
      </c>
      <c r="D50" s="3" t="s">
        <v>687</v>
      </c>
      <c r="E50" s="3" t="s">
        <v>557</v>
      </c>
      <c r="F50" s="4" t="s">
        <v>58</v>
      </c>
      <c r="G50" s="5">
        <v>168079.18</v>
      </c>
      <c r="H50" s="5">
        <v>168079.18</v>
      </c>
      <c r="I50" s="5">
        <v>168079.18</v>
      </c>
      <c r="J50" s="5">
        <v>168079.18</v>
      </c>
      <c r="K50" s="5">
        <v>168079.18</v>
      </c>
      <c r="L50" s="5">
        <v>168079.18</v>
      </c>
      <c r="M50" s="5">
        <v>168079.18</v>
      </c>
      <c r="N50" s="5">
        <v>168079.18</v>
      </c>
      <c r="O50" s="5">
        <v>168079.18</v>
      </c>
      <c r="P50" s="5">
        <v>168079.18</v>
      </c>
      <c r="Q50" s="5">
        <v>168079.18</v>
      </c>
      <c r="R50" s="5">
        <v>168079.18</v>
      </c>
      <c r="S50" s="5">
        <v>168079.18</v>
      </c>
      <c r="T50" s="5">
        <f t="shared" si="0"/>
        <v>168079.17999999996</v>
      </c>
      <c r="U50" s="5">
        <v>-145622.75</v>
      </c>
      <c r="V50" s="5">
        <v>-148295.21</v>
      </c>
      <c r="W50" s="5">
        <v>-150967.67000000001</v>
      </c>
      <c r="X50" s="5">
        <v>-151271.26</v>
      </c>
      <c r="Y50" s="5">
        <v>-151271.26</v>
      </c>
      <c r="Z50" s="5">
        <v>-151271.26</v>
      </c>
      <c r="AA50" s="5">
        <v>-151271.26</v>
      </c>
      <c r="AB50" s="5">
        <v>-151271.26</v>
      </c>
      <c r="AC50" s="5">
        <v>-151271.26</v>
      </c>
      <c r="AD50" s="5">
        <v>-151271.26</v>
      </c>
      <c r="AE50" s="5">
        <v>-151271.26</v>
      </c>
      <c r="AF50" s="5">
        <v>-151271.26</v>
      </c>
      <c r="AG50" s="5">
        <v>-151271.26</v>
      </c>
      <c r="AH50" s="5">
        <f t="shared" si="1"/>
        <v>-150762.60208333333</v>
      </c>
      <c r="AI50" s="5">
        <v>2672.46</v>
      </c>
      <c r="AJ50" s="5">
        <v>2672.46</v>
      </c>
      <c r="AK50" s="5">
        <v>303.58999999999997</v>
      </c>
      <c r="AL50" s="5">
        <v>0</v>
      </c>
      <c r="AM50" s="5">
        <v>0</v>
      </c>
      <c r="AN50" s="5">
        <v>0</v>
      </c>
      <c r="AO50" s="5">
        <v>0</v>
      </c>
      <c r="AP50" s="5">
        <v>0</v>
      </c>
      <c r="AQ50" s="5">
        <v>0</v>
      </c>
      <c r="AR50" s="5">
        <v>0</v>
      </c>
      <c r="AS50" s="5">
        <v>0</v>
      </c>
      <c r="AT50" s="5">
        <v>0</v>
      </c>
      <c r="AU50" s="5">
        <f t="shared" si="2"/>
        <v>5648.51</v>
      </c>
      <c r="AV50" s="6">
        <v>0.5388024186</v>
      </c>
      <c r="AW50" s="5">
        <f t="shared" si="3"/>
        <v>90561.468700304729</v>
      </c>
      <c r="AX50" s="26">
        <f t="shared" si="4"/>
        <v>90561.468700304744</v>
      </c>
      <c r="AY50" s="5">
        <f t="shared" si="5"/>
        <v>-81231.2546369294</v>
      </c>
      <c r="AZ50" s="5">
        <f t="shared" si="6"/>
        <v>-81505.320752669446</v>
      </c>
      <c r="BA50" s="5">
        <f t="shared" si="8"/>
        <v>3043.4308494862862</v>
      </c>
      <c r="BB50" s="14">
        <f t="shared" si="9"/>
        <v>3.3606244390292729E-2</v>
      </c>
      <c r="BC50" s="27">
        <v>2.8000000000000001E-2</v>
      </c>
      <c r="BD50" s="5">
        <f t="shared" si="11"/>
        <v>2535.7211236085327</v>
      </c>
      <c r="BE50" s="5">
        <f t="shared" si="12"/>
        <v>2535.7211236085327</v>
      </c>
      <c r="BF50" s="20">
        <f t="shared" si="7"/>
        <v>0.4</v>
      </c>
      <c r="BG50" s="5">
        <f t="shared" si="13"/>
        <v>-203.08389035110142</v>
      </c>
      <c r="BH50" s="5">
        <f t="shared" si="14"/>
        <v>6520.4268240267647</v>
      </c>
      <c r="BI50" s="5">
        <f t="shared" si="15"/>
        <v>6520.4268240267647</v>
      </c>
    </row>
    <row r="51" spans="2:61" x14ac:dyDescent="0.25">
      <c r="B51" s="3" t="s">
        <v>718</v>
      </c>
      <c r="C51" s="3" t="s">
        <v>786</v>
      </c>
      <c r="D51" s="3" t="s">
        <v>687</v>
      </c>
      <c r="E51" s="3" t="s">
        <v>544</v>
      </c>
      <c r="F51" s="4" t="s">
        <v>59</v>
      </c>
      <c r="G51" s="5"/>
      <c r="H51" s="5">
        <v>167741.84</v>
      </c>
      <c r="I51" s="5">
        <v>169804.3</v>
      </c>
      <c r="J51" s="5">
        <v>169804.3</v>
      </c>
      <c r="K51" s="5">
        <v>169804.3</v>
      </c>
      <c r="L51" s="5">
        <v>169804.3</v>
      </c>
      <c r="M51" s="5">
        <v>169804.3</v>
      </c>
      <c r="N51" s="5">
        <v>169804.3</v>
      </c>
      <c r="O51" s="5">
        <v>169804.3</v>
      </c>
      <c r="P51" s="5">
        <v>169804.3</v>
      </c>
      <c r="Q51" s="5">
        <v>169804.3</v>
      </c>
      <c r="R51" s="5">
        <v>169804.3</v>
      </c>
      <c r="S51" s="5">
        <v>169804.3</v>
      </c>
      <c r="T51" s="5">
        <f t="shared" si="0"/>
        <v>162557.24916666668</v>
      </c>
      <c r="U51" s="5"/>
      <c r="V51" s="5">
        <v>-424.25</v>
      </c>
      <c r="W51" s="5">
        <v>-1277.96</v>
      </c>
      <c r="X51" s="5">
        <v>-2136.89</v>
      </c>
      <c r="Y51" s="5">
        <v>-3133.08</v>
      </c>
      <c r="Z51" s="5">
        <v>-4129.2700000000004</v>
      </c>
      <c r="AA51" s="5">
        <v>-5125.46</v>
      </c>
      <c r="AB51" s="5">
        <v>-6121.65</v>
      </c>
      <c r="AC51" s="5">
        <v>-7117.84</v>
      </c>
      <c r="AD51" s="5">
        <v>-8114.03</v>
      </c>
      <c r="AE51" s="5">
        <v>-9110.2199999999993</v>
      </c>
      <c r="AF51" s="5">
        <v>-10106.41</v>
      </c>
      <c r="AG51" s="5">
        <v>-11102.6</v>
      </c>
      <c r="AH51" s="5">
        <f t="shared" si="1"/>
        <v>-5195.6966666666667</v>
      </c>
      <c r="AI51" s="5">
        <v>424.25</v>
      </c>
      <c r="AJ51" s="5">
        <v>853.71</v>
      </c>
      <c r="AK51" s="5">
        <v>858.93</v>
      </c>
      <c r="AL51" s="5">
        <v>996.19</v>
      </c>
      <c r="AM51" s="5">
        <v>996.19</v>
      </c>
      <c r="AN51" s="5">
        <v>996.19</v>
      </c>
      <c r="AO51" s="5">
        <v>996.19</v>
      </c>
      <c r="AP51" s="5">
        <v>996.19</v>
      </c>
      <c r="AQ51" s="5">
        <v>996.19</v>
      </c>
      <c r="AR51" s="5">
        <v>996.19</v>
      </c>
      <c r="AS51" s="5">
        <v>996.19</v>
      </c>
      <c r="AT51" s="5">
        <v>996.19</v>
      </c>
      <c r="AU51" s="5">
        <f t="shared" si="2"/>
        <v>11102.600000000004</v>
      </c>
      <c r="AV51" s="6">
        <v>0.5388024186</v>
      </c>
      <c r="AW51" s="5">
        <f t="shared" si="3"/>
        <v>87586.23901196284</v>
      </c>
      <c r="AX51" s="26">
        <f t="shared" si="4"/>
        <v>91490.967528679976</v>
      </c>
      <c r="AY51" s="5">
        <f t="shared" si="5"/>
        <v>-2799.4539303119582</v>
      </c>
      <c r="AZ51" s="5">
        <f t="shared" si="6"/>
        <v>-5982.1077327483599</v>
      </c>
      <c r="BA51" s="5">
        <f t="shared" si="8"/>
        <v>5982.1077327483617</v>
      </c>
      <c r="BB51" s="14">
        <f t="shared" si="9"/>
        <v>6.8299630172855175E-2</v>
      </c>
      <c r="BC51" s="28">
        <f>BB51</f>
        <v>6.8299630172855175E-2</v>
      </c>
      <c r="BD51" s="5">
        <f t="shared" si="11"/>
        <v>6248.7992463655437</v>
      </c>
      <c r="BE51" s="5">
        <f t="shared" si="12"/>
        <v>6248.7992463655437</v>
      </c>
      <c r="BF51" s="20">
        <f t="shared" si="7"/>
        <v>0.4</v>
      </c>
      <c r="BG51" s="5">
        <f t="shared" si="13"/>
        <v>106.67660544687278</v>
      </c>
      <c r="BH51" s="5">
        <f t="shared" si="14"/>
        <v>79260.060549566071</v>
      </c>
      <c r="BI51" s="5">
        <f t="shared" si="15"/>
        <v>79260.060549566071</v>
      </c>
    </row>
    <row r="52" spans="2:61" x14ac:dyDescent="0.25">
      <c r="B52" s="3" t="s">
        <v>718</v>
      </c>
      <c r="C52" s="3" t="s">
        <v>786</v>
      </c>
      <c r="D52" s="3" t="s">
        <v>687</v>
      </c>
      <c r="E52" s="3" t="s">
        <v>558</v>
      </c>
      <c r="F52" s="4" t="s">
        <v>60</v>
      </c>
      <c r="G52" s="5">
        <v>0</v>
      </c>
      <c r="H52" s="5">
        <v>0</v>
      </c>
      <c r="I52" s="5">
        <v>0</v>
      </c>
      <c r="J52" s="5">
        <v>0</v>
      </c>
      <c r="K52" s="5">
        <v>0</v>
      </c>
      <c r="L52" s="5">
        <v>0</v>
      </c>
      <c r="M52" s="5">
        <v>0</v>
      </c>
      <c r="N52" s="5">
        <v>0</v>
      </c>
      <c r="O52" s="5">
        <v>0</v>
      </c>
      <c r="P52" s="5">
        <v>0</v>
      </c>
      <c r="Q52" s="5">
        <v>0</v>
      </c>
      <c r="R52" s="5">
        <v>0</v>
      </c>
      <c r="S52" s="5">
        <v>0</v>
      </c>
      <c r="T52" s="5">
        <f t="shared" si="0"/>
        <v>0</v>
      </c>
      <c r="U52" s="5">
        <v>0</v>
      </c>
      <c r="V52" s="5">
        <v>0</v>
      </c>
      <c r="W52" s="5">
        <v>0</v>
      </c>
      <c r="X52" s="5">
        <v>0</v>
      </c>
      <c r="Y52" s="5">
        <v>0</v>
      </c>
      <c r="Z52" s="5">
        <v>0</v>
      </c>
      <c r="AA52" s="5">
        <v>0</v>
      </c>
      <c r="AB52" s="5">
        <v>0</v>
      </c>
      <c r="AC52" s="5">
        <v>0</v>
      </c>
      <c r="AD52" s="5">
        <v>0</v>
      </c>
      <c r="AE52" s="5">
        <v>0</v>
      </c>
      <c r="AF52" s="5">
        <v>0</v>
      </c>
      <c r="AG52" s="5">
        <v>0</v>
      </c>
      <c r="AH52" s="5">
        <f t="shared" si="1"/>
        <v>0</v>
      </c>
      <c r="AI52" s="5">
        <v>0</v>
      </c>
      <c r="AJ52" s="5">
        <v>0</v>
      </c>
      <c r="AK52" s="5">
        <v>0</v>
      </c>
      <c r="AL52" s="5">
        <v>0</v>
      </c>
      <c r="AM52" s="5">
        <v>0</v>
      </c>
      <c r="AN52" s="5">
        <v>0</v>
      </c>
      <c r="AO52" s="5">
        <v>0</v>
      </c>
      <c r="AP52" s="5">
        <v>0</v>
      </c>
      <c r="AQ52" s="5">
        <v>0</v>
      </c>
      <c r="AR52" s="5">
        <v>0</v>
      </c>
      <c r="AS52" s="5">
        <v>0</v>
      </c>
      <c r="AT52" s="5">
        <v>0</v>
      </c>
      <c r="AU52" s="5">
        <f t="shared" si="2"/>
        <v>0</v>
      </c>
      <c r="AV52" s="6">
        <v>0.5388024186</v>
      </c>
      <c r="AW52" s="5">
        <f t="shared" si="3"/>
        <v>0</v>
      </c>
      <c r="AX52" s="26">
        <f t="shared" si="4"/>
        <v>0</v>
      </c>
      <c r="AY52" s="5">
        <f t="shared" si="5"/>
        <v>0</v>
      </c>
      <c r="AZ52" s="5">
        <f t="shared" si="6"/>
        <v>0</v>
      </c>
      <c r="BA52" s="5">
        <f t="shared" si="8"/>
        <v>0</v>
      </c>
      <c r="BB52" s="14">
        <f t="shared" si="9"/>
        <v>0</v>
      </c>
      <c r="BC52" s="27">
        <f>BB52</f>
        <v>0</v>
      </c>
      <c r="BD52" s="5">
        <f t="shared" si="11"/>
        <v>0</v>
      </c>
      <c r="BE52" s="5">
        <f t="shared" si="12"/>
        <v>0</v>
      </c>
      <c r="BF52" s="20">
        <f t="shared" si="7"/>
        <v>0.4</v>
      </c>
      <c r="BG52" s="5">
        <f t="shared" si="13"/>
        <v>0</v>
      </c>
      <c r="BH52" s="5">
        <f t="shared" si="14"/>
        <v>0</v>
      </c>
      <c r="BI52" s="5">
        <f t="shared" si="15"/>
        <v>0</v>
      </c>
    </row>
    <row r="53" spans="2:61" x14ac:dyDescent="0.25">
      <c r="B53" s="3" t="s">
        <v>717</v>
      </c>
      <c r="C53" s="3" t="s">
        <v>786</v>
      </c>
      <c r="D53" s="3" t="s">
        <v>687</v>
      </c>
      <c r="E53" s="3" t="s">
        <v>559</v>
      </c>
      <c r="F53" s="4" t="s">
        <v>61</v>
      </c>
      <c r="G53" s="5">
        <v>4425338.0999999996</v>
      </c>
      <c r="H53" s="5">
        <v>4394143.92</v>
      </c>
      <c r="I53" s="5">
        <v>4394684.59</v>
      </c>
      <c r="J53" s="5">
        <v>4403268.95</v>
      </c>
      <c r="K53" s="5">
        <v>4443797.7</v>
      </c>
      <c r="L53" s="5">
        <v>4446158.3600000003</v>
      </c>
      <c r="M53" s="5">
        <v>4449266.58</v>
      </c>
      <c r="N53" s="5">
        <v>4462544.04</v>
      </c>
      <c r="O53" s="5">
        <v>4464424.9000000004</v>
      </c>
      <c r="P53" s="5">
        <v>4520334.63</v>
      </c>
      <c r="Q53" s="5">
        <v>4578695.33</v>
      </c>
      <c r="R53" s="5">
        <v>4570748.18</v>
      </c>
      <c r="S53" s="5">
        <v>4358526.75</v>
      </c>
      <c r="T53" s="5">
        <f t="shared" si="0"/>
        <v>4459999.9670833331</v>
      </c>
      <c r="U53" s="5">
        <v>-1054691.24</v>
      </c>
      <c r="V53" s="5">
        <v>-1001160.35</v>
      </c>
      <c r="W53" s="5">
        <v>-1017016.86</v>
      </c>
      <c r="X53" s="5">
        <v>-1032889.83</v>
      </c>
      <c r="Y53" s="5">
        <v>-1047634.94</v>
      </c>
      <c r="Z53" s="5">
        <v>-1062451.53</v>
      </c>
      <c r="AA53" s="5">
        <v>-1077277.24</v>
      </c>
      <c r="AB53" s="5">
        <v>-1092130.26</v>
      </c>
      <c r="AC53" s="5">
        <v>-1107008.54</v>
      </c>
      <c r="AD53" s="5">
        <v>-1121983.1399999999</v>
      </c>
      <c r="AE53" s="5">
        <v>-1137148.19</v>
      </c>
      <c r="AF53" s="5">
        <v>-1152397.26</v>
      </c>
      <c r="AG53" s="5">
        <v>-1167279.3799999999</v>
      </c>
      <c r="AH53" s="5">
        <f t="shared" si="1"/>
        <v>-1080006.9541666668</v>
      </c>
      <c r="AI53" s="5">
        <v>15911.82</v>
      </c>
      <c r="AJ53" s="5">
        <v>15856.51</v>
      </c>
      <c r="AK53" s="5">
        <v>15872.97</v>
      </c>
      <c r="AL53" s="5">
        <v>14745.11</v>
      </c>
      <c r="AM53" s="5">
        <v>14816.59</v>
      </c>
      <c r="AN53" s="5">
        <v>14825.71</v>
      </c>
      <c r="AO53" s="5">
        <v>14853.02</v>
      </c>
      <c r="AP53" s="5">
        <v>14878.28</v>
      </c>
      <c r="AQ53" s="5">
        <v>14974.6</v>
      </c>
      <c r="AR53" s="5">
        <v>15165.05</v>
      </c>
      <c r="AS53" s="5">
        <v>15249.07</v>
      </c>
      <c r="AT53" s="5">
        <v>14882.12</v>
      </c>
      <c r="AU53" s="5">
        <f t="shared" si="2"/>
        <v>182030.84999999998</v>
      </c>
      <c r="AV53" s="6">
        <v>0.5388024186</v>
      </c>
      <c r="AW53" s="5">
        <f t="shared" si="3"/>
        <v>2403058.7692204202</v>
      </c>
      <c r="AX53" s="26">
        <f t="shared" si="4"/>
        <v>2348384.7544327974</v>
      </c>
      <c r="AY53" s="5">
        <f t="shared" si="5"/>
        <v>-581910.35900981945</v>
      </c>
      <c r="AZ53" s="5">
        <f t="shared" si="6"/>
        <v>-628932.95312590839</v>
      </c>
      <c r="BA53" s="5">
        <f t="shared" si="8"/>
        <v>98078.662239813799</v>
      </c>
      <c r="BB53" s="14">
        <f t="shared" si="9"/>
        <v>4.0814092229476205E-2</v>
      </c>
      <c r="BC53" s="27">
        <v>0.04</v>
      </c>
      <c r="BD53" s="5">
        <f t="shared" si="11"/>
        <v>93935.3901773119</v>
      </c>
      <c r="BE53" s="5">
        <f t="shared" si="12"/>
        <v>93935.3901773119</v>
      </c>
      <c r="BF53" s="20">
        <f t="shared" si="7"/>
        <v>1</v>
      </c>
      <c r="BG53" s="5">
        <f t="shared" si="13"/>
        <v>-4143.2720625018992</v>
      </c>
      <c r="BH53" s="5">
        <f t="shared" si="14"/>
        <v>1625516.4111295771</v>
      </c>
      <c r="BI53" s="5">
        <f t="shared" si="15"/>
        <v>1625516.4111295771</v>
      </c>
    </row>
    <row r="54" spans="2:61" x14ac:dyDescent="0.25">
      <c r="B54" s="3" t="s">
        <v>717</v>
      </c>
      <c r="C54" s="3" t="s">
        <v>786</v>
      </c>
      <c r="D54" s="3" t="s">
        <v>687</v>
      </c>
      <c r="E54" s="3" t="s">
        <v>545</v>
      </c>
      <c r="F54" s="4" t="s">
        <v>62</v>
      </c>
      <c r="G54" s="5">
        <v>184380.66</v>
      </c>
      <c r="H54" s="5">
        <v>162126.68</v>
      </c>
      <c r="I54" s="5">
        <v>162126.68</v>
      </c>
      <c r="J54" s="5">
        <v>162126.68</v>
      </c>
      <c r="K54" s="5">
        <v>162126.68</v>
      </c>
      <c r="L54" s="5">
        <v>162126.68</v>
      </c>
      <c r="M54" s="5">
        <v>162126.68</v>
      </c>
      <c r="N54" s="5">
        <v>176465.52</v>
      </c>
      <c r="O54" s="5">
        <v>176465.52</v>
      </c>
      <c r="P54" s="5">
        <v>176465.52</v>
      </c>
      <c r="Q54" s="5">
        <v>176465.52</v>
      </c>
      <c r="R54" s="5">
        <v>176465.52</v>
      </c>
      <c r="S54" s="5">
        <v>391463.18</v>
      </c>
      <c r="T54" s="5">
        <f t="shared" si="0"/>
        <v>178584.13333333333</v>
      </c>
      <c r="U54" s="5">
        <v>-184380.66</v>
      </c>
      <c r="V54" s="5">
        <v>-162126.68</v>
      </c>
      <c r="W54" s="5">
        <v>-162126.68</v>
      </c>
      <c r="X54" s="5">
        <v>-162126.68</v>
      </c>
      <c r="Y54" s="5">
        <v>-162126.68</v>
      </c>
      <c r="Z54" s="5">
        <v>-162126.68</v>
      </c>
      <c r="AA54" s="5">
        <v>-162126.68</v>
      </c>
      <c r="AB54" s="5">
        <v>-162832.07999999999</v>
      </c>
      <c r="AC54" s="5">
        <v>-163567.35</v>
      </c>
      <c r="AD54" s="5">
        <v>-164302.62</v>
      </c>
      <c r="AE54" s="5">
        <v>-165037.89000000001</v>
      </c>
      <c r="AF54" s="5">
        <v>-165773.16</v>
      </c>
      <c r="AG54" s="5">
        <v>-166956.34</v>
      </c>
      <c r="AH54" s="5">
        <f t="shared" si="1"/>
        <v>-164161.80666666667</v>
      </c>
      <c r="AI54" s="5">
        <v>0</v>
      </c>
      <c r="AJ54" s="5">
        <v>0</v>
      </c>
      <c r="AK54" s="5">
        <v>0</v>
      </c>
      <c r="AL54" s="5">
        <v>0</v>
      </c>
      <c r="AM54" s="5">
        <v>0</v>
      </c>
      <c r="AN54" s="5">
        <v>0</v>
      </c>
      <c r="AO54" s="5">
        <v>705.4</v>
      </c>
      <c r="AP54" s="5">
        <v>735.27</v>
      </c>
      <c r="AQ54" s="5">
        <v>735.27</v>
      </c>
      <c r="AR54" s="5">
        <v>735.27</v>
      </c>
      <c r="AS54" s="5">
        <v>735.27</v>
      </c>
      <c r="AT54" s="5">
        <v>1183.18</v>
      </c>
      <c r="AU54" s="5">
        <f t="shared" si="2"/>
        <v>4829.66</v>
      </c>
      <c r="AV54" s="6">
        <v>0.5388024186</v>
      </c>
      <c r="AW54" s="5">
        <f t="shared" si="3"/>
        <v>96221.562963584875</v>
      </c>
      <c r="AX54" s="26">
        <f t="shared" si="4"/>
        <v>210921.30817684715</v>
      </c>
      <c r="AY54" s="5">
        <f t="shared" si="5"/>
        <v>-88450.77847374561</v>
      </c>
      <c r="AZ54" s="5">
        <f t="shared" si="6"/>
        <v>-89956.479792603917</v>
      </c>
      <c r="BA54" s="5">
        <f t="shared" si="8"/>
        <v>2602.232489015676</v>
      </c>
      <c r="BB54" s="14">
        <f t="shared" si="9"/>
        <v>2.7044171897316747E-2</v>
      </c>
      <c r="BC54" s="27">
        <v>0.05</v>
      </c>
      <c r="BD54" s="5">
        <f t="shared" si="11"/>
        <v>10546.065408842358</v>
      </c>
      <c r="BE54" s="5">
        <f t="shared" si="12"/>
        <v>10546.065408842358</v>
      </c>
      <c r="BF54" s="20">
        <f t="shared" si="7"/>
        <v>1</v>
      </c>
      <c r="BG54" s="5">
        <f t="shared" si="13"/>
        <v>7943.832919826682</v>
      </c>
      <c r="BH54" s="5">
        <f t="shared" si="14"/>
        <v>110418.76297540087</v>
      </c>
      <c r="BI54" s="5">
        <f t="shared" si="15"/>
        <v>110418.76297540087</v>
      </c>
    </row>
    <row r="55" spans="2:61" x14ac:dyDescent="0.25">
      <c r="B55" s="3" t="s">
        <v>717</v>
      </c>
      <c r="C55" s="3" t="s">
        <v>786</v>
      </c>
      <c r="D55" s="3" t="s">
        <v>687</v>
      </c>
      <c r="E55" s="3" t="s">
        <v>546</v>
      </c>
      <c r="F55" s="4" t="s">
        <v>63</v>
      </c>
      <c r="G55" s="5">
        <v>2212.92</v>
      </c>
      <c r="H55" s="5">
        <v>0</v>
      </c>
      <c r="I55" s="5">
        <v>0</v>
      </c>
      <c r="J55" s="5">
        <v>0</v>
      </c>
      <c r="K55" s="5">
        <v>0</v>
      </c>
      <c r="L55" s="5">
        <v>0</v>
      </c>
      <c r="M55" s="5">
        <v>0</v>
      </c>
      <c r="N55" s="5">
        <v>0</v>
      </c>
      <c r="O55" s="5">
        <v>0</v>
      </c>
      <c r="P55" s="5">
        <v>0</v>
      </c>
      <c r="Q55" s="5">
        <v>0</v>
      </c>
      <c r="R55" s="5">
        <v>0</v>
      </c>
      <c r="S55" s="5">
        <v>0</v>
      </c>
      <c r="T55" s="5">
        <f t="shared" si="0"/>
        <v>92.204999999999998</v>
      </c>
      <c r="U55" s="5">
        <v>-2212.92</v>
      </c>
      <c r="V55" s="5">
        <v>0</v>
      </c>
      <c r="W55" s="5">
        <v>0</v>
      </c>
      <c r="X55" s="5">
        <v>0</v>
      </c>
      <c r="Y55" s="5">
        <v>0</v>
      </c>
      <c r="Z55" s="5">
        <v>0</v>
      </c>
      <c r="AA55" s="5">
        <v>0</v>
      </c>
      <c r="AB55" s="5">
        <v>0</v>
      </c>
      <c r="AC55" s="5">
        <v>0</v>
      </c>
      <c r="AD55" s="5">
        <v>0</v>
      </c>
      <c r="AE55" s="5">
        <v>0</v>
      </c>
      <c r="AF55" s="5">
        <v>0</v>
      </c>
      <c r="AG55" s="5">
        <v>0</v>
      </c>
      <c r="AH55" s="5">
        <f t="shared" si="1"/>
        <v>-92.204999999999998</v>
      </c>
      <c r="AI55" s="5">
        <v>0</v>
      </c>
      <c r="AJ55" s="5">
        <v>0</v>
      </c>
      <c r="AK55" s="5">
        <v>0</v>
      </c>
      <c r="AL55" s="5">
        <v>0</v>
      </c>
      <c r="AM55" s="5">
        <v>0</v>
      </c>
      <c r="AN55" s="5">
        <v>0</v>
      </c>
      <c r="AO55" s="5">
        <v>0</v>
      </c>
      <c r="AP55" s="5">
        <v>0</v>
      </c>
      <c r="AQ55" s="5">
        <v>0</v>
      </c>
      <c r="AR55" s="5">
        <v>0</v>
      </c>
      <c r="AS55" s="5">
        <v>0</v>
      </c>
      <c r="AT55" s="5">
        <v>0</v>
      </c>
      <c r="AU55" s="5">
        <f t="shared" si="2"/>
        <v>0</v>
      </c>
      <c r="AV55" s="6">
        <v>0.5388024186</v>
      </c>
      <c r="AW55" s="5">
        <f t="shared" si="3"/>
        <v>49.680277007012997</v>
      </c>
      <c r="AX55" s="26">
        <f t="shared" si="4"/>
        <v>0</v>
      </c>
      <c r="AY55" s="5">
        <f t="shared" si="5"/>
        <v>-49.680277007012997</v>
      </c>
      <c r="AZ55" s="5">
        <f t="shared" si="6"/>
        <v>0</v>
      </c>
      <c r="BA55" s="5">
        <f t="shared" si="8"/>
        <v>0</v>
      </c>
      <c r="BB55" s="14">
        <f t="shared" si="9"/>
        <v>0</v>
      </c>
      <c r="BC55" s="27">
        <v>6.6699999999999995E-2</v>
      </c>
      <c r="BD55" s="5">
        <f t="shared" si="11"/>
        <v>0</v>
      </c>
      <c r="BE55" s="5">
        <f t="shared" si="12"/>
        <v>0</v>
      </c>
      <c r="BF55" s="20">
        <f t="shared" si="7"/>
        <v>1</v>
      </c>
      <c r="BG55" s="5">
        <f t="shared" si="13"/>
        <v>0</v>
      </c>
      <c r="BH55" s="5">
        <f t="shared" si="14"/>
        <v>0</v>
      </c>
      <c r="BI55" s="5">
        <f t="shared" si="15"/>
        <v>0</v>
      </c>
    </row>
    <row r="56" spans="2:61" x14ac:dyDescent="0.25">
      <c r="B56" s="3" t="s">
        <v>718</v>
      </c>
      <c r="C56" s="3" t="s">
        <v>786</v>
      </c>
      <c r="D56" s="3" t="s">
        <v>687</v>
      </c>
      <c r="E56" s="3" t="s">
        <v>547</v>
      </c>
      <c r="F56" s="4" t="s">
        <v>64</v>
      </c>
      <c r="G56" s="5">
        <v>604499.41</v>
      </c>
      <c r="H56" s="5">
        <v>604499.41</v>
      </c>
      <c r="I56" s="5">
        <v>604499.41</v>
      </c>
      <c r="J56" s="5">
        <v>604499.41</v>
      </c>
      <c r="K56" s="5">
        <v>604499.41</v>
      </c>
      <c r="L56" s="5">
        <v>604499.41</v>
      </c>
      <c r="M56" s="5">
        <v>604499.41</v>
      </c>
      <c r="N56" s="5">
        <v>604499.41</v>
      </c>
      <c r="O56" s="5">
        <v>604499.41</v>
      </c>
      <c r="P56" s="5">
        <v>604499.41</v>
      </c>
      <c r="Q56" s="5">
        <v>604499.41</v>
      </c>
      <c r="R56" s="5">
        <v>647429.46</v>
      </c>
      <c r="S56" s="5">
        <v>647429.46</v>
      </c>
      <c r="T56" s="5">
        <f t="shared" si="0"/>
        <v>609865.66625000013</v>
      </c>
      <c r="U56" s="5">
        <v>-273238.46999999997</v>
      </c>
      <c r="V56" s="5">
        <v>-275711.88</v>
      </c>
      <c r="W56" s="5">
        <v>-278185.28999999998</v>
      </c>
      <c r="X56" s="5">
        <v>-280658.7</v>
      </c>
      <c r="Y56" s="5">
        <v>-281696.42</v>
      </c>
      <c r="Z56" s="5">
        <v>-282734.14</v>
      </c>
      <c r="AA56" s="5">
        <v>-283771.86</v>
      </c>
      <c r="AB56" s="5">
        <v>-284809.58</v>
      </c>
      <c r="AC56" s="5">
        <v>-285847.3</v>
      </c>
      <c r="AD56" s="5">
        <v>-286885.02</v>
      </c>
      <c r="AE56" s="5">
        <v>-287922.74</v>
      </c>
      <c r="AF56" s="5">
        <v>-288997.31</v>
      </c>
      <c r="AG56" s="5">
        <v>-290108.73</v>
      </c>
      <c r="AH56" s="5">
        <f t="shared" si="1"/>
        <v>-283241.15333333332</v>
      </c>
      <c r="AI56" s="5">
        <v>2473.41</v>
      </c>
      <c r="AJ56" s="5">
        <v>2473.41</v>
      </c>
      <c r="AK56" s="5">
        <v>2473.41</v>
      </c>
      <c r="AL56" s="5">
        <v>1037.72</v>
      </c>
      <c r="AM56" s="5">
        <v>1037.72</v>
      </c>
      <c r="AN56" s="5">
        <v>1037.72</v>
      </c>
      <c r="AO56" s="5">
        <v>1037.72</v>
      </c>
      <c r="AP56" s="5">
        <v>1037.72</v>
      </c>
      <c r="AQ56" s="5">
        <v>1037.72</v>
      </c>
      <c r="AR56" s="5">
        <v>1037.72</v>
      </c>
      <c r="AS56" s="5">
        <v>1074.57</v>
      </c>
      <c r="AT56" s="5">
        <v>1111.42</v>
      </c>
      <c r="AU56" s="5">
        <f t="shared" si="2"/>
        <v>16870.259999999995</v>
      </c>
      <c r="AV56" s="6">
        <v>0.5388024186</v>
      </c>
      <c r="AW56" s="5">
        <f t="shared" si="3"/>
        <v>328597.09599660046</v>
      </c>
      <c r="AX56" s="26">
        <f t="shared" si="4"/>
        <v>348836.55892089196</v>
      </c>
      <c r="AY56" s="5">
        <f t="shared" si="5"/>
        <v>-152611.01846305345</v>
      </c>
      <c r="AZ56" s="5">
        <f t="shared" si="6"/>
        <v>-156311.28538097435</v>
      </c>
      <c r="BA56" s="5">
        <f t="shared" si="8"/>
        <v>9089.7368904108334</v>
      </c>
      <c r="BB56" s="14">
        <f t="shared" si="9"/>
        <v>2.7662255695969001E-2</v>
      </c>
      <c r="BC56" s="27">
        <v>3.4000000000000002E-2</v>
      </c>
      <c r="BD56" s="5">
        <f t="shared" si="11"/>
        <v>11860.443003310327</v>
      </c>
      <c r="BE56" s="5">
        <f t="shared" si="12"/>
        <v>11860.443003310327</v>
      </c>
      <c r="BF56" s="20">
        <f t="shared" si="7"/>
        <v>0.4</v>
      </c>
      <c r="BG56" s="5">
        <f t="shared" si="13"/>
        <v>1108.2824451597976</v>
      </c>
      <c r="BH56" s="5">
        <f t="shared" si="14"/>
        <v>180664.83053660727</v>
      </c>
      <c r="BI56" s="5">
        <f t="shared" si="15"/>
        <v>180664.83053660727</v>
      </c>
    </row>
    <row r="57" spans="2:61" x14ac:dyDescent="0.25">
      <c r="B57" s="3" t="s">
        <v>718</v>
      </c>
      <c r="C57" s="3" t="s">
        <v>786</v>
      </c>
      <c r="D57" s="3" t="s">
        <v>687</v>
      </c>
      <c r="E57" s="3" t="s">
        <v>560</v>
      </c>
      <c r="F57" s="4" t="s">
        <v>65</v>
      </c>
      <c r="G57" s="5">
        <v>0</v>
      </c>
      <c r="H57" s="5">
        <v>0</v>
      </c>
      <c r="I57" s="5">
        <v>0</v>
      </c>
      <c r="J57" s="5">
        <v>0</v>
      </c>
      <c r="K57" s="5">
        <v>0</v>
      </c>
      <c r="L57" s="5">
        <v>0</v>
      </c>
      <c r="M57" s="5">
        <v>0</v>
      </c>
      <c r="N57" s="5">
        <v>0</v>
      </c>
      <c r="O57" s="5">
        <v>0</v>
      </c>
      <c r="P57" s="5">
        <v>0</v>
      </c>
      <c r="Q57" s="5">
        <v>0</v>
      </c>
      <c r="R57" s="5">
        <v>0</v>
      </c>
      <c r="S57" s="5">
        <v>0</v>
      </c>
      <c r="T57" s="5">
        <f t="shared" si="0"/>
        <v>0</v>
      </c>
      <c r="U57" s="5">
        <v>0</v>
      </c>
      <c r="V57" s="5">
        <v>0</v>
      </c>
      <c r="W57" s="5">
        <v>0</v>
      </c>
      <c r="X57" s="5">
        <v>0</v>
      </c>
      <c r="Y57" s="5">
        <v>0</v>
      </c>
      <c r="Z57" s="5">
        <v>0</v>
      </c>
      <c r="AA57" s="5">
        <v>0</v>
      </c>
      <c r="AB57" s="5">
        <v>0</v>
      </c>
      <c r="AC57" s="5">
        <v>0</v>
      </c>
      <c r="AD57" s="5">
        <v>0</v>
      </c>
      <c r="AE57" s="5">
        <v>0</v>
      </c>
      <c r="AF57" s="5">
        <v>0</v>
      </c>
      <c r="AG57" s="5">
        <v>0</v>
      </c>
      <c r="AH57" s="5">
        <f t="shared" si="1"/>
        <v>0</v>
      </c>
      <c r="AI57" s="5">
        <v>0</v>
      </c>
      <c r="AJ57" s="5">
        <v>0</v>
      </c>
      <c r="AK57" s="5">
        <v>0</v>
      </c>
      <c r="AL57" s="5">
        <v>0</v>
      </c>
      <c r="AM57" s="5">
        <v>0</v>
      </c>
      <c r="AN57" s="5">
        <v>0</v>
      </c>
      <c r="AO57" s="5">
        <v>0</v>
      </c>
      <c r="AP57" s="5">
        <v>0</v>
      </c>
      <c r="AQ57" s="5">
        <v>0</v>
      </c>
      <c r="AR57" s="5">
        <v>0</v>
      </c>
      <c r="AS57" s="5">
        <v>0</v>
      </c>
      <c r="AT57" s="5">
        <v>0</v>
      </c>
      <c r="AU57" s="5">
        <f t="shared" si="2"/>
        <v>0</v>
      </c>
      <c r="AV57" s="6">
        <v>0.5388024186</v>
      </c>
      <c r="AW57" s="5">
        <f t="shared" si="3"/>
        <v>0</v>
      </c>
      <c r="AX57" s="26">
        <f t="shared" si="4"/>
        <v>0</v>
      </c>
      <c r="AY57" s="5">
        <f t="shared" si="5"/>
        <v>0</v>
      </c>
      <c r="AZ57" s="5">
        <f t="shared" si="6"/>
        <v>0</v>
      </c>
      <c r="BA57" s="5">
        <f t="shared" si="8"/>
        <v>0</v>
      </c>
      <c r="BB57" s="14">
        <f t="shared" si="9"/>
        <v>0</v>
      </c>
      <c r="BC57" s="27">
        <f>BB57</f>
        <v>0</v>
      </c>
      <c r="BD57" s="5">
        <f t="shared" si="11"/>
        <v>0</v>
      </c>
      <c r="BE57" s="5">
        <f t="shared" si="12"/>
        <v>0</v>
      </c>
      <c r="BF57" s="20">
        <f t="shared" si="7"/>
        <v>0.4</v>
      </c>
      <c r="BG57" s="5">
        <f t="shared" si="13"/>
        <v>0</v>
      </c>
      <c r="BH57" s="5">
        <f t="shared" si="14"/>
        <v>0</v>
      </c>
      <c r="BI57" s="5">
        <f t="shared" si="15"/>
        <v>0</v>
      </c>
    </row>
    <row r="58" spans="2:61" x14ac:dyDescent="0.25">
      <c r="B58" s="3" t="s">
        <v>717</v>
      </c>
      <c r="C58" s="3" t="s">
        <v>786</v>
      </c>
      <c r="D58" s="3" t="s">
        <v>687</v>
      </c>
      <c r="E58" s="3" t="s">
        <v>548</v>
      </c>
      <c r="F58" s="4" t="s">
        <v>66</v>
      </c>
      <c r="G58" s="5">
        <v>7844821.5199999996</v>
      </c>
      <c r="H58" s="5">
        <v>7846096.3099999996</v>
      </c>
      <c r="I58" s="5">
        <v>7304725.1299999999</v>
      </c>
      <c r="J58" s="5">
        <v>7305182.1500000004</v>
      </c>
      <c r="K58" s="5">
        <v>3086049.02</v>
      </c>
      <c r="L58" s="5">
        <v>3117423.18</v>
      </c>
      <c r="M58" s="5">
        <v>3117931.45</v>
      </c>
      <c r="N58" s="5">
        <v>1928855.22</v>
      </c>
      <c r="O58" s="5">
        <v>2034177.9100000001</v>
      </c>
      <c r="P58" s="5">
        <v>2034503.9000000001</v>
      </c>
      <c r="Q58" s="5">
        <v>2034617.33</v>
      </c>
      <c r="R58" s="5">
        <v>2090440.95</v>
      </c>
      <c r="S58" s="5">
        <v>2072474.4600000004</v>
      </c>
      <c r="T58" s="5">
        <f t="shared" si="0"/>
        <v>3904887.5450000004</v>
      </c>
      <c r="U58" s="5">
        <v>-6119167.8300000001</v>
      </c>
      <c r="V58" s="5">
        <v>-6141396.6299999999</v>
      </c>
      <c r="W58" s="5">
        <v>-6162860.29</v>
      </c>
      <c r="X58" s="5">
        <v>-6183557.6600000001</v>
      </c>
      <c r="Y58" s="5">
        <v>-1956472.56</v>
      </c>
      <c r="Z58" s="5">
        <v>-1973712.0399999998</v>
      </c>
      <c r="AA58" s="5">
        <v>-1991042.13</v>
      </c>
      <c r="AB58" s="5">
        <v>-1973482.91</v>
      </c>
      <c r="AC58" s="5">
        <v>-1984496.84</v>
      </c>
      <c r="AD58" s="5">
        <v>-1995804.3800000001</v>
      </c>
      <c r="AE58" s="5">
        <v>-2007113.1500000001</v>
      </c>
      <c r="AF58" s="5">
        <v>-2018577.37</v>
      </c>
      <c r="AG58" s="5">
        <v>719534.04</v>
      </c>
      <c r="AH58" s="5">
        <f t="shared" si="1"/>
        <v>-3090694.4045833331</v>
      </c>
      <c r="AI58" s="5">
        <v>22228.799999999999</v>
      </c>
      <c r="AJ58" s="5">
        <v>21463.66</v>
      </c>
      <c r="AK58" s="5">
        <v>20697.37</v>
      </c>
      <c r="AL58" s="5">
        <v>28878.959999999999</v>
      </c>
      <c r="AM58" s="5">
        <v>17239.48</v>
      </c>
      <c r="AN58" s="5">
        <v>17329.09</v>
      </c>
      <c r="AO58" s="5">
        <v>0</v>
      </c>
      <c r="AP58" s="5">
        <v>11013.93</v>
      </c>
      <c r="AQ58" s="5">
        <v>11307.54</v>
      </c>
      <c r="AR58" s="5">
        <v>11308.77</v>
      </c>
      <c r="AS58" s="5">
        <v>11464.220000000001</v>
      </c>
      <c r="AT58" s="5">
        <v>3144.61</v>
      </c>
      <c r="AU58" s="5">
        <f t="shared" si="2"/>
        <v>176076.43</v>
      </c>
      <c r="AV58" s="6">
        <v>0.5388024186</v>
      </c>
      <c r="AW58" s="5">
        <f t="shared" si="3"/>
        <v>2103962.8536070166</v>
      </c>
      <c r="AX58" s="26">
        <f t="shared" si="4"/>
        <v>1116654.2515347293</v>
      </c>
      <c r="AY58" s="5">
        <f t="shared" si="5"/>
        <v>-1665273.6203429869</v>
      </c>
      <c r="AZ58" s="5">
        <f t="shared" si="6"/>
        <v>387686.68101702916</v>
      </c>
      <c r="BA58" s="5">
        <f t="shared" si="8"/>
        <v>94870.4063424536</v>
      </c>
      <c r="BB58" s="14">
        <f t="shared" si="9"/>
        <v>4.5091293403687498E-2</v>
      </c>
      <c r="BC58" s="27">
        <v>6.6699999999999995E-2</v>
      </c>
      <c r="BD58" s="5">
        <f t="shared" si="11"/>
        <v>74480.838577366434</v>
      </c>
      <c r="BE58" s="5">
        <f t="shared" si="12"/>
        <v>74480.838577366434</v>
      </c>
      <c r="BF58" s="20">
        <f t="shared" si="7"/>
        <v>1</v>
      </c>
      <c r="BG58" s="5">
        <f t="shared" si="13"/>
        <v>-20389.567765087166</v>
      </c>
      <c r="BH58" s="5">
        <f t="shared" si="14"/>
        <v>1429860.0939743919</v>
      </c>
      <c r="BI58" s="5">
        <f t="shared" si="15"/>
        <v>1429860.0939743919</v>
      </c>
    </row>
    <row r="59" spans="2:61" x14ac:dyDescent="0.25">
      <c r="B59" s="3" t="s">
        <v>717</v>
      </c>
      <c r="C59" s="3" t="s">
        <v>786</v>
      </c>
      <c r="D59" s="3" t="s">
        <v>687</v>
      </c>
      <c r="E59" s="3" t="s">
        <v>549</v>
      </c>
      <c r="F59" s="4" t="s">
        <v>67</v>
      </c>
      <c r="G59" s="5">
        <v>2956893.16</v>
      </c>
      <c r="H59" s="5">
        <v>2956893.16</v>
      </c>
      <c r="I59" s="5">
        <v>2956893.16</v>
      </c>
      <c r="J59" s="5">
        <v>2956893.16</v>
      </c>
      <c r="K59" s="5">
        <v>2956893.16</v>
      </c>
      <c r="L59" s="5">
        <v>2956893.16</v>
      </c>
      <c r="M59" s="5">
        <v>2956893.16</v>
      </c>
      <c r="N59" s="5">
        <v>2956893.16</v>
      </c>
      <c r="O59" s="5">
        <v>2956893.16</v>
      </c>
      <c r="P59" s="5">
        <v>2956893.16</v>
      </c>
      <c r="Q59" s="5">
        <v>2956893.16</v>
      </c>
      <c r="R59" s="5">
        <v>2956893.16</v>
      </c>
      <c r="S59" s="5">
        <v>64649.140000000014</v>
      </c>
      <c r="T59" s="5">
        <f t="shared" si="0"/>
        <v>2836382.9925000002</v>
      </c>
      <c r="U59" s="5">
        <v>-757187.3</v>
      </c>
      <c r="V59" s="5">
        <v>-786633.03</v>
      </c>
      <c r="W59" s="5">
        <v>-816078.76</v>
      </c>
      <c r="X59" s="5">
        <v>-845524.49</v>
      </c>
      <c r="Y59" s="5">
        <v>-870165.27</v>
      </c>
      <c r="Z59" s="5">
        <v>-894806.05</v>
      </c>
      <c r="AA59" s="5">
        <v>-919446.83</v>
      </c>
      <c r="AB59" s="5">
        <v>-944087.61</v>
      </c>
      <c r="AC59" s="5">
        <v>-968728.39</v>
      </c>
      <c r="AD59" s="5">
        <v>-993369.17</v>
      </c>
      <c r="AE59" s="5">
        <v>-1018009.95</v>
      </c>
      <c r="AF59" s="5">
        <v>-1042650.73</v>
      </c>
      <c r="AG59" s="5">
        <v>-1023222.73</v>
      </c>
      <c r="AH59" s="5">
        <f t="shared" si="1"/>
        <v>-915808.77458333352</v>
      </c>
      <c r="AI59" s="5">
        <v>29445.73</v>
      </c>
      <c r="AJ59" s="5">
        <v>29445.73</v>
      </c>
      <c r="AK59" s="5">
        <v>29445.73</v>
      </c>
      <c r="AL59" s="5">
        <v>24640.78</v>
      </c>
      <c r="AM59" s="5">
        <v>24640.78</v>
      </c>
      <c r="AN59" s="5">
        <v>24640.78</v>
      </c>
      <c r="AO59" s="5">
        <v>24640.78</v>
      </c>
      <c r="AP59" s="5">
        <v>24640.78</v>
      </c>
      <c r="AQ59" s="5">
        <v>24640.78</v>
      </c>
      <c r="AR59" s="5">
        <v>24640.78</v>
      </c>
      <c r="AS59" s="5">
        <v>24640.78</v>
      </c>
      <c r="AT59" s="5">
        <v>-4871</v>
      </c>
      <c r="AU59" s="5">
        <f t="shared" si="2"/>
        <v>280592.43</v>
      </c>
      <c r="AV59" s="6">
        <v>0.5388024186</v>
      </c>
      <c r="AW59" s="5">
        <f t="shared" si="3"/>
        <v>1528250.0164349058</v>
      </c>
      <c r="AX59" s="26">
        <f t="shared" si="4"/>
        <v>34833.11299241001</v>
      </c>
      <c r="AY59" s="5">
        <f t="shared" si="5"/>
        <v>-493439.9827206023</v>
      </c>
      <c r="AZ59" s="5">
        <f t="shared" si="6"/>
        <v>-551314.88169049472</v>
      </c>
      <c r="BA59" s="5">
        <f t="shared" si="8"/>
        <v>151183.87992485121</v>
      </c>
      <c r="BB59" s="14">
        <f t="shared" si="9"/>
        <v>9.8926143169644598E-2</v>
      </c>
      <c r="BC59" s="27">
        <v>0.1</v>
      </c>
      <c r="BD59" s="5">
        <f t="shared" si="11"/>
        <v>3483.3112992410011</v>
      </c>
      <c r="BE59" s="5">
        <f t="shared" si="12"/>
        <v>-516481.76869808469</v>
      </c>
      <c r="BF59" s="20">
        <f t="shared" si="7"/>
        <v>1</v>
      </c>
      <c r="BG59" s="5">
        <f t="shared" si="13"/>
        <v>-667665.64862293587</v>
      </c>
      <c r="BH59" s="5">
        <f t="shared" si="14"/>
        <v>-519965.07999732567</v>
      </c>
      <c r="BI59" s="5">
        <f t="shared" si="15"/>
        <v>0</v>
      </c>
    </row>
    <row r="60" spans="2:61" x14ac:dyDescent="0.25">
      <c r="B60" s="3" t="s">
        <v>717</v>
      </c>
      <c r="C60" s="3" t="s">
        <v>786</v>
      </c>
      <c r="D60" s="3" t="s">
        <v>687</v>
      </c>
      <c r="E60" s="3" t="s">
        <v>551</v>
      </c>
      <c r="F60" s="4" t="s">
        <v>68</v>
      </c>
      <c r="G60" s="5">
        <v>0</v>
      </c>
      <c r="H60" s="5">
        <v>0</v>
      </c>
      <c r="I60" s="5">
        <v>0</v>
      </c>
      <c r="J60" s="5">
        <v>0</v>
      </c>
      <c r="K60" s="5">
        <v>0</v>
      </c>
      <c r="L60" s="5">
        <v>0</v>
      </c>
      <c r="M60" s="5">
        <v>0</v>
      </c>
      <c r="N60" s="5">
        <v>0</v>
      </c>
      <c r="O60" s="5">
        <v>0</v>
      </c>
      <c r="P60" s="5">
        <v>0</v>
      </c>
      <c r="Q60" s="5">
        <v>0</v>
      </c>
      <c r="R60" s="5">
        <v>0</v>
      </c>
      <c r="S60" s="5">
        <v>0</v>
      </c>
      <c r="T60" s="5">
        <f t="shared" si="0"/>
        <v>0</v>
      </c>
      <c r="U60" s="5">
        <v>0</v>
      </c>
      <c r="V60" s="5">
        <v>0</v>
      </c>
      <c r="W60" s="5">
        <v>0</v>
      </c>
      <c r="X60" s="5">
        <v>0</v>
      </c>
      <c r="Y60" s="5">
        <v>0</v>
      </c>
      <c r="Z60" s="5">
        <v>0</v>
      </c>
      <c r="AA60" s="5">
        <v>0</v>
      </c>
      <c r="AB60" s="5">
        <v>0</v>
      </c>
      <c r="AC60" s="5">
        <v>0</v>
      </c>
      <c r="AD60" s="5">
        <v>0</v>
      </c>
      <c r="AE60" s="5">
        <v>0</v>
      </c>
      <c r="AF60" s="5">
        <v>0</v>
      </c>
      <c r="AG60" s="5">
        <v>0</v>
      </c>
      <c r="AH60" s="5">
        <f t="shared" si="1"/>
        <v>0</v>
      </c>
      <c r="AI60" s="5">
        <v>0</v>
      </c>
      <c r="AJ60" s="5">
        <v>0</v>
      </c>
      <c r="AK60" s="5">
        <v>0</v>
      </c>
      <c r="AL60" s="5">
        <v>0</v>
      </c>
      <c r="AM60" s="5">
        <v>0</v>
      </c>
      <c r="AN60" s="5">
        <v>0</v>
      </c>
      <c r="AO60" s="5">
        <v>0</v>
      </c>
      <c r="AP60" s="5">
        <v>0</v>
      </c>
      <c r="AQ60" s="5">
        <v>0</v>
      </c>
      <c r="AR60" s="5">
        <v>0</v>
      </c>
      <c r="AS60" s="5">
        <v>0</v>
      </c>
      <c r="AT60" s="5">
        <v>0</v>
      </c>
      <c r="AU60" s="5">
        <f t="shared" si="2"/>
        <v>0</v>
      </c>
      <c r="AV60" s="6">
        <v>0.5388024186</v>
      </c>
      <c r="AW60" s="5">
        <f t="shared" si="3"/>
        <v>0</v>
      </c>
      <c r="AX60" s="26">
        <f t="shared" si="4"/>
        <v>0</v>
      </c>
      <c r="AY60" s="5">
        <f t="shared" si="5"/>
        <v>0</v>
      </c>
      <c r="AZ60" s="5">
        <f t="shared" si="6"/>
        <v>0</v>
      </c>
      <c r="BA60" s="5">
        <f t="shared" si="8"/>
        <v>0</v>
      </c>
      <c r="BB60" s="14">
        <f t="shared" si="9"/>
        <v>0</v>
      </c>
      <c r="BC60" s="27">
        <f>BB60</f>
        <v>0</v>
      </c>
      <c r="BD60" s="5">
        <f t="shared" si="11"/>
        <v>0</v>
      </c>
      <c r="BE60" s="5">
        <f t="shared" si="12"/>
        <v>0</v>
      </c>
      <c r="BF60" s="20">
        <f t="shared" si="7"/>
        <v>1</v>
      </c>
      <c r="BG60" s="5">
        <f t="shared" si="13"/>
        <v>0</v>
      </c>
      <c r="BH60" s="5">
        <f t="shared" si="14"/>
        <v>0</v>
      </c>
      <c r="BI60" s="5">
        <f t="shared" si="15"/>
        <v>0</v>
      </c>
    </row>
    <row r="61" spans="2:61" x14ac:dyDescent="0.25">
      <c r="B61" s="3" t="s">
        <v>714</v>
      </c>
      <c r="C61" s="3" t="s">
        <v>786</v>
      </c>
      <c r="D61" s="3" t="s">
        <v>688</v>
      </c>
      <c r="E61" s="3" t="s">
        <v>522</v>
      </c>
      <c r="F61" s="4" t="s">
        <v>69</v>
      </c>
      <c r="G61" s="5"/>
      <c r="H61" s="5"/>
      <c r="I61" s="5"/>
      <c r="J61" s="5"/>
      <c r="K61" s="5"/>
      <c r="L61" s="5"/>
      <c r="M61" s="5"/>
      <c r="N61" s="5"/>
      <c r="O61" s="5"/>
      <c r="P61" s="5"/>
      <c r="Q61" s="5"/>
      <c r="R61" s="5"/>
      <c r="S61" s="5">
        <v>-495</v>
      </c>
      <c r="T61" s="5">
        <f t="shared" si="0"/>
        <v>-20.625</v>
      </c>
      <c r="U61" s="5"/>
      <c r="V61" s="5"/>
      <c r="W61" s="5"/>
      <c r="X61" s="5"/>
      <c r="Y61" s="5"/>
      <c r="Z61" s="5"/>
      <c r="AA61" s="5"/>
      <c r="AB61" s="5"/>
      <c r="AC61" s="5"/>
      <c r="AD61" s="5"/>
      <c r="AE61" s="5"/>
      <c r="AF61" s="5"/>
      <c r="AG61" s="5">
        <v>56</v>
      </c>
      <c r="AH61" s="5">
        <f t="shared" si="1"/>
        <v>2.3333333333333335</v>
      </c>
      <c r="AI61" s="5">
        <v>0</v>
      </c>
      <c r="AJ61" s="5">
        <v>0</v>
      </c>
      <c r="AK61" s="5">
        <v>0</v>
      </c>
      <c r="AL61" s="5">
        <v>0</v>
      </c>
      <c r="AM61" s="5">
        <v>0</v>
      </c>
      <c r="AN61" s="5">
        <v>0</v>
      </c>
      <c r="AO61" s="5">
        <v>0</v>
      </c>
      <c r="AP61" s="5">
        <v>0</v>
      </c>
      <c r="AQ61" s="5">
        <v>0</v>
      </c>
      <c r="AR61" s="5">
        <v>0</v>
      </c>
      <c r="AS61" s="5">
        <v>0</v>
      </c>
      <c r="AT61" s="5">
        <v>-16</v>
      </c>
      <c r="AU61" s="5">
        <f t="shared" si="2"/>
        <v>-16</v>
      </c>
      <c r="AV61" s="6">
        <v>0.77873999999999999</v>
      </c>
      <c r="AW61" s="5">
        <f t="shared" si="3"/>
        <v>-16.061512499999999</v>
      </c>
      <c r="AX61" s="26">
        <f t="shared" si="4"/>
        <v>-385.47629999999998</v>
      </c>
      <c r="AY61" s="5">
        <f t="shared" si="5"/>
        <v>1.8170600000000001</v>
      </c>
      <c r="AZ61" s="5">
        <f t="shared" si="6"/>
        <v>43.609439999999999</v>
      </c>
      <c r="BA61" s="5">
        <f t="shared" ref="BA61:BA102" si="17">AU61*AV61</f>
        <v>-12.45984</v>
      </c>
      <c r="BB61" s="14">
        <f t="shared" ref="BB61:BB102" si="18">IFERROR(BA61/AW61,)</f>
        <v>0.77575757575757576</v>
      </c>
      <c r="BC61" s="14">
        <f t="shared" ref="BC61:BC62" si="19">BB61</f>
        <v>0.77575757575757576</v>
      </c>
      <c r="BD61" s="5">
        <f t="shared" si="11"/>
        <v>-299.03616</v>
      </c>
      <c r="BE61" s="5">
        <f t="shared" si="12"/>
        <v>-341.86685999999997</v>
      </c>
      <c r="BF61" s="20">
        <f t="shared" si="7"/>
        <v>1</v>
      </c>
      <c r="BG61" s="5">
        <f t="shared" si="13"/>
        <v>-329.40701999999999</v>
      </c>
      <c r="BH61" s="5">
        <f t="shared" si="14"/>
        <v>-42.830699999999979</v>
      </c>
      <c r="BI61" s="5">
        <f t="shared" si="15"/>
        <v>0</v>
      </c>
    </row>
    <row r="62" spans="2:61" x14ac:dyDescent="0.25">
      <c r="B62" s="3" t="s">
        <v>714</v>
      </c>
      <c r="C62" s="3" t="s">
        <v>778</v>
      </c>
      <c r="D62" s="3" t="s">
        <v>688</v>
      </c>
      <c r="E62" s="3" t="s">
        <v>526</v>
      </c>
      <c r="F62" s="4" t="s">
        <v>70</v>
      </c>
      <c r="G62" s="5">
        <v>15161182.9</v>
      </c>
      <c r="H62" s="5">
        <v>16365292.9</v>
      </c>
      <c r="I62" s="5">
        <v>17918474.530000001</v>
      </c>
      <c r="J62" s="5">
        <v>18706507.969999999</v>
      </c>
      <c r="K62" s="5">
        <v>18773519.899999999</v>
      </c>
      <c r="L62" s="5">
        <v>18906577.899999999</v>
      </c>
      <c r="M62" s="5">
        <v>18916672.09</v>
      </c>
      <c r="N62" s="5">
        <v>18916756.919999998</v>
      </c>
      <c r="O62" s="5">
        <v>18921146.439999998</v>
      </c>
      <c r="P62" s="5">
        <v>18921146.439999998</v>
      </c>
      <c r="Q62" s="5">
        <v>18921146.439999998</v>
      </c>
      <c r="R62" s="5">
        <v>18921177.719999999</v>
      </c>
      <c r="S62" s="5">
        <v>18706178.859999999</v>
      </c>
      <c r="T62" s="5">
        <f t="shared" si="0"/>
        <v>18426841.677499998</v>
      </c>
      <c r="U62" s="5">
        <v>-866136.52</v>
      </c>
      <c r="V62" s="5">
        <v>-1132339.0900000001</v>
      </c>
      <c r="W62" s="5">
        <v>-1421522.09</v>
      </c>
      <c r="X62" s="5">
        <v>-1730325.31</v>
      </c>
      <c r="Y62" s="5">
        <v>-2046423.62</v>
      </c>
      <c r="Z62" s="5">
        <v>-2364065.56</v>
      </c>
      <c r="AA62" s="5">
        <v>-2683111.4899999998</v>
      </c>
      <c r="AB62" s="5">
        <v>-2997361.27</v>
      </c>
      <c r="AC62" s="5">
        <v>-3314646.5500000003</v>
      </c>
      <c r="AD62" s="5">
        <v>-3630505.9699999997</v>
      </c>
      <c r="AE62" s="5">
        <v>-3947831.3299999996</v>
      </c>
      <c r="AF62" s="5">
        <v>-4265157.04</v>
      </c>
      <c r="AG62" s="5">
        <v>-4537157.34</v>
      </c>
      <c r="AH62" s="5">
        <f t="shared" si="1"/>
        <v>-2686244.6874999995</v>
      </c>
      <c r="AI62" s="5">
        <v>266202.57</v>
      </c>
      <c r="AJ62" s="5">
        <v>289183</v>
      </c>
      <c r="AK62" s="5">
        <v>308803.21999999997</v>
      </c>
      <c r="AL62" s="5">
        <v>316098.31</v>
      </c>
      <c r="AM62" s="5">
        <v>317641.94</v>
      </c>
      <c r="AN62" s="5">
        <v>318933.93</v>
      </c>
      <c r="AO62" s="5">
        <v>314249.78000000003</v>
      </c>
      <c r="AP62" s="5">
        <v>317285.28000000003</v>
      </c>
      <c r="AQ62" s="5">
        <v>315859.42</v>
      </c>
      <c r="AR62" s="5">
        <v>317325.36</v>
      </c>
      <c r="AS62" s="5">
        <v>317325.71000000002</v>
      </c>
      <c r="AT62" s="5">
        <v>304612.3</v>
      </c>
      <c r="AU62" s="5">
        <f t="shared" si="2"/>
        <v>3703520.82</v>
      </c>
      <c r="AV62" s="6">
        <v>0.77873999999999999</v>
      </c>
      <c r="AW62" s="5">
        <f t="shared" si="3"/>
        <v>14349718.687936349</v>
      </c>
      <c r="AX62" s="26">
        <f t="shared" si="4"/>
        <v>14567249.725436399</v>
      </c>
      <c r="AY62" s="5">
        <f t="shared" si="5"/>
        <v>-2091886.1879437496</v>
      </c>
      <c r="AZ62" s="5">
        <f t="shared" si="6"/>
        <v>-3533265.9069515998</v>
      </c>
      <c r="BA62" s="5">
        <f t="shared" si="17"/>
        <v>2884079.8033667998</v>
      </c>
      <c r="BB62" s="14">
        <f t="shared" si="18"/>
        <v>0.20098511100370309</v>
      </c>
      <c r="BC62" s="14">
        <f t="shared" si="19"/>
        <v>0.20098511100370309</v>
      </c>
      <c r="BD62" s="5">
        <f t="shared" si="11"/>
        <v>2927800.303085498</v>
      </c>
      <c r="BE62" s="5">
        <f t="shared" si="12"/>
        <v>2927800.303085498</v>
      </c>
      <c r="BF62" s="20">
        <f t="shared" si="7"/>
        <v>1</v>
      </c>
      <c r="BG62" s="5">
        <f t="shared" si="13"/>
        <v>43720.499718698207</v>
      </c>
      <c r="BH62" s="5">
        <f t="shared" si="14"/>
        <v>8106183.5153992996</v>
      </c>
      <c r="BI62" s="5">
        <f t="shared" si="15"/>
        <v>8106183.5153992996</v>
      </c>
    </row>
    <row r="63" spans="2:61" x14ac:dyDescent="0.25">
      <c r="B63" s="3" t="s">
        <v>717</v>
      </c>
      <c r="C63" s="3" t="s">
        <v>786</v>
      </c>
      <c r="D63" s="3" t="s">
        <v>688</v>
      </c>
      <c r="E63" s="3" t="s">
        <v>528</v>
      </c>
      <c r="F63" s="4" t="s">
        <v>71</v>
      </c>
      <c r="G63" s="5">
        <v>917233.49</v>
      </c>
      <c r="H63" s="5">
        <v>917233.49</v>
      </c>
      <c r="I63" s="5">
        <v>917233.49</v>
      </c>
      <c r="J63" s="5">
        <v>917233.49</v>
      </c>
      <c r="K63" s="5">
        <v>917233.49</v>
      </c>
      <c r="L63" s="5">
        <v>917233.49</v>
      </c>
      <c r="M63" s="5">
        <v>917233.49</v>
      </c>
      <c r="N63" s="5">
        <v>917233.49</v>
      </c>
      <c r="O63" s="5">
        <v>887755.33</v>
      </c>
      <c r="P63" s="5">
        <v>887755.33</v>
      </c>
      <c r="Q63" s="5">
        <v>887755.33</v>
      </c>
      <c r="R63" s="5">
        <v>887755.33</v>
      </c>
      <c r="S63" s="5">
        <v>887755.33</v>
      </c>
      <c r="T63" s="5">
        <f t="shared" si="0"/>
        <v>906179.18</v>
      </c>
      <c r="U63" s="5">
        <v>0</v>
      </c>
      <c r="V63" s="5">
        <v>0</v>
      </c>
      <c r="W63" s="5">
        <v>0</v>
      </c>
      <c r="X63" s="5">
        <v>0</v>
      </c>
      <c r="Y63" s="5">
        <v>0</v>
      </c>
      <c r="Z63" s="5">
        <v>0</v>
      </c>
      <c r="AA63" s="5">
        <v>0</v>
      </c>
      <c r="AB63" s="5">
        <v>0</v>
      </c>
      <c r="AC63" s="5">
        <v>0</v>
      </c>
      <c r="AD63" s="5">
        <v>0</v>
      </c>
      <c r="AE63" s="5">
        <v>0</v>
      </c>
      <c r="AF63" s="5">
        <v>0</v>
      </c>
      <c r="AG63" s="5">
        <v>0</v>
      </c>
      <c r="AH63" s="5">
        <f t="shared" si="1"/>
        <v>0</v>
      </c>
      <c r="AI63" s="5">
        <v>0</v>
      </c>
      <c r="AJ63" s="5">
        <v>0</v>
      </c>
      <c r="AK63" s="5">
        <v>0</v>
      </c>
      <c r="AL63" s="5">
        <v>0</v>
      </c>
      <c r="AM63" s="5">
        <v>0</v>
      </c>
      <c r="AN63" s="5">
        <v>0</v>
      </c>
      <c r="AO63" s="5">
        <v>0</v>
      </c>
      <c r="AP63" s="5">
        <v>0</v>
      </c>
      <c r="AQ63" s="5">
        <v>0</v>
      </c>
      <c r="AR63" s="5">
        <v>0</v>
      </c>
      <c r="AS63" s="5">
        <v>0</v>
      </c>
      <c r="AT63" s="5">
        <v>0</v>
      </c>
      <c r="AU63" s="5">
        <f t="shared" si="2"/>
        <v>0</v>
      </c>
      <c r="AV63" s="6">
        <v>0.77873999999999999</v>
      </c>
      <c r="AW63" s="5">
        <f t="shared" si="3"/>
        <v>705677.97463319998</v>
      </c>
      <c r="AX63" s="26">
        <f t="shared" si="4"/>
        <v>691330.58568419993</v>
      </c>
      <c r="AY63" s="5">
        <f t="shared" si="5"/>
        <v>0</v>
      </c>
      <c r="AZ63" s="5">
        <f t="shared" si="6"/>
        <v>0</v>
      </c>
      <c r="BA63" s="5">
        <f t="shared" si="17"/>
        <v>0</v>
      </c>
      <c r="BB63" s="14">
        <f t="shared" si="18"/>
        <v>0</v>
      </c>
      <c r="BC63" s="27">
        <f>BB63</f>
        <v>0</v>
      </c>
      <c r="BD63" s="5">
        <f t="shared" si="11"/>
        <v>0</v>
      </c>
      <c r="BE63" s="5">
        <f t="shared" si="12"/>
        <v>0</v>
      </c>
      <c r="BF63" s="20">
        <f t="shared" si="7"/>
        <v>1</v>
      </c>
      <c r="BG63" s="5">
        <f t="shared" si="13"/>
        <v>0</v>
      </c>
      <c r="BH63" s="5">
        <f t="shared" si="14"/>
        <v>691330.58568419993</v>
      </c>
      <c r="BI63" s="5">
        <f t="shared" si="15"/>
        <v>691330.58568419993</v>
      </c>
    </row>
    <row r="64" spans="2:61" x14ac:dyDescent="0.25">
      <c r="B64" s="3" t="s">
        <v>717</v>
      </c>
      <c r="C64" s="3" t="s">
        <v>786</v>
      </c>
      <c r="D64" s="3" t="s">
        <v>688</v>
      </c>
      <c r="E64" s="3" t="s">
        <v>530</v>
      </c>
      <c r="F64" s="4" t="s">
        <v>72</v>
      </c>
      <c r="G64" s="5">
        <v>7196966.6100000003</v>
      </c>
      <c r="H64" s="5">
        <v>12582354.17</v>
      </c>
      <c r="I64" s="5">
        <v>12622039.02</v>
      </c>
      <c r="J64" s="5">
        <v>12836117.720000001</v>
      </c>
      <c r="K64" s="5">
        <v>12840135.57</v>
      </c>
      <c r="L64" s="5">
        <v>12837474.74</v>
      </c>
      <c r="M64" s="5">
        <v>12923316.550000001</v>
      </c>
      <c r="N64" s="5">
        <v>12116553.35</v>
      </c>
      <c r="O64" s="5">
        <v>12116553.35</v>
      </c>
      <c r="P64" s="5">
        <v>12116553.35</v>
      </c>
      <c r="Q64" s="5">
        <v>12134488.799999999</v>
      </c>
      <c r="R64" s="5">
        <v>12134594.689999999</v>
      </c>
      <c r="S64" s="5">
        <v>12122325.039999999</v>
      </c>
      <c r="T64" s="5">
        <f t="shared" si="0"/>
        <v>12243318.927916663</v>
      </c>
      <c r="U64" s="5">
        <v>-1657543.79</v>
      </c>
      <c r="V64" s="5">
        <v>-1674121.3</v>
      </c>
      <c r="W64" s="5">
        <v>-1695219.7</v>
      </c>
      <c r="X64" s="5">
        <v>-1716532.02</v>
      </c>
      <c r="Y64" s="5">
        <v>-1739855.73</v>
      </c>
      <c r="Z64" s="5">
        <v>-1763168.02</v>
      </c>
      <c r="AA64" s="5">
        <v>-1786572.8599999999</v>
      </c>
      <c r="AB64" s="5">
        <v>-1522257.74</v>
      </c>
      <c r="AC64" s="5">
        <v>-1544271.3</v>
      </c>
      <c r="AD64" s="5">
        <v>-1565834.86</v>
      </c>
      <c r="AE64" s="5">
        <v>-1587864.64</v>
      </c>
      <c r="AF64" s="5">
        <v>-1609910.73</v>
      </c>
      <c r="AG64" s="5">
        <v>-1629626.97</v>
      </c>
      <c r="AH64" s="5">
        <f t="shared" si="1"/>
        <v>-1654099.5233333332</v>
      </c>
      <c r="AI64" s="5">
        <v>16577.509999999998</v>
      </c>
      <c r="AJ64" s="5">
        <v>21098.400000000001</v>
      </c>
      <c r="AK64" s="5">
        <v>21312.32</v>
      </c>
      <c r="AL64" s="5">
        <v>23323.71</v>
      </c>
      <c r="AM64" s="5">
        <v>23312.29</v>
      </c>
      <c r="AN64" s="5">
        <v>23394.84</v>
      </c>
      <c r="AO64" s="5">
        <v>21842.01</v>
      </c>
      <c r="AP64" s="5">
        <v>22013.56</v>
      </c>
      <c r="AQ64" s="5">
        <v>21563.56</v>
      </c>
      <c r="AR64" s="5">
        <v>22029.78</v>
      </c>
      <c r="AS64" s="5">
        <v>22046.09</v>
      </c>
      <c r="AT64" s="5">
        <v>21069.239999999998</v>
      </c>
      <c r="AU64" s="5">
        <f t="shared" si="2"/>
        <v>259583.31</v>
      </c>
      <c r="AV64" s="6">
        <v>0.77873999999999999</v>
      </c>
      <c r="AW64" s="5">
        <f t="shared" si="3"/>
        <v>9534362.181925822</v>
      </c>
      <c r="AX64" s="26">
        <f t="shared" si="4"/>
        <v>9440139.4016495999</v>
      </c>
      <c r="AY64" s="5">
        <f t="shared" si="5"/>
        <v>-1288113.4628005999</v>
      </c>
      <c r="AZ64" s="5">
        <f t="shared" si="6"/>
        <v>-1269055.7066178001</v>
      </c>
      <c r="BA64" s="5">
        <f t="shared" si="17"/>
        <v>202147.90682939999</v>
      </c>
      <c r="BB64" s="14">
        <f t="shared" si="18"/>
        <v>2.120203774224241E-2</v>
      </c>
      <c r="BC64" s="27">
        <v>2.1700000000000001E-2</v>
      </c>
      <c r="BD64" s="5">
        <f t="shared" si="11"/>
        <v>204851.02501579633</v>
      </c>
      <c r="BE64" s="5">
        <f t="shared" si="12"/>
        <v>204851.02501579633</v>
      </c>
      <c r="BF64" s="20">
        <f t="shared" si="7"/>
        <v>1</v>
      </c>
      <c r="BG64" s="5">
        <f t="shared" si="13"/>
        <v>2703.1181863963429</v>
      </c>
      <c r="BH64" s="5">
        <f t="shared" si="14"/>
        <v>7966232.6700160028</v>
      </c>
      <c r="BI64" s="5">
        <f t="shared" si="15"/>
        <v>7966232.6700160028</v>
      </c>
    </row>
    <row r="65" spans="2:61" x14ac:dyDescent="0.25">
      <c r="B65" s="3" t="s">
        <v>717</v>
      </c>
      <c r="C65" s="3" t="s">
        <v>786</v>
      </c>
      <c r="D65" s="3" t="s">
        <v>688</v>
      </c>
      <c r="E65" s="3" t="s">
        <v>532</v>
      </c>
      <c r="F65" s="4" t="s">
        <v>73</v>
      </c>
      <c r="G65" s="5">
        <v>5615.91</v>
      </c>
      <c r="H65" s="5">
        <v>5615.91</v>
      </c>
      <c r="I65" s="5">
        <v>5615.91</v>
      </c>
      <c r="J65" s="5">
        <v>5615.91</v>
      </c>
      <c r="K65" s="5">
        <v>5615.91</v>
      </c>
      <c r="L65" s="5">
        <v>5615.91</v>
      </c>
      <c r="M65" s="5">
        <v>5615.91</v>
      </c>
      <c r="N65" s="5">
        <v>5615.91</v>
      </c>
      <c r="O65" s="5">
        <v>5615.91</v>
      </c>
      <c r="P65" s="5">
        <v>5615.91</v>
      </c>
      <c r="Q65" s="5">
        <v>5615.91</v>
      </c>
      <c r="R65" s="5">
        <v>5615.91</v>
      </c>
      <c r="S65" s="5">
        <v>5494.91</v>
      </c>
      <c r="T65" s="5">
        <f t="shared" si="0"/>
        <v>5610.8683333333347</v>
      </c>
      <c r="U65" s="5">
        <v>-948.86</v>
      </c>
      <c r="V65" s="5">
        <v>-1031.3699999999999</v>
      </c>
      <c r="W65" s="5">
        <v>-1113.8800000000001</v>
      </c>
      <c r="X65" s="5">
        <v>-1196.3900000000001</v>
      </c>
      <c r="Y65" s="5">
        <v>-1227.6099999999999</v>
      </c>
      <c r="Z65" s="5">
        <v>-1258.83</v>
      </c>
      <c r="AA65" s="5">
        <v>-1290.05</v>
      </c>
      <c r="AB65" s="5">
        <v>-1321.27</v>
      </c>
      <c r="AC65" s="5">
        <v>-1352.49</v>
      </c>
      <c r="AD65" s="5">
        <v>-1383.71</v>
      </c>
      <c r="AE65" s="5">
        <v>-1414.93</v>
      </c>
      <c r="AF65" s="5">
        <v>-1446.15</v>
      </c>
      <c r="AG65" s="5">
        <v>-1463.37</v>
      </c>
      <c r="AH65" s="5">
        <f t="shared" si="1"/>
        <v>-1270.2329166666666</v>
      </c>
      <c r="AI65" s="5">
        <v>82.51</v>
      </c>
      <c r="AJ65" s="5">
        <v>82.51</v>
      </c>
      <c r="AK65" s="5">
        <v>82.51</v>
      </c>
      <c r="AL65" s="5">
        <v>31.22</v>
      </c>
      <c r="AM65" s="5">
        <v>31.22</v>
      </c>
      <c r="AN65" s="5">
        <v>31.22</v>
      </c>
      <c r="AO65" s="5">
        <v>31.22</v>
      </c>
      <c r="AP65" s="5">
        <v>31.22</v>
      </c>
      <c r="AQ65" s="5">
        <v>31.22</v>
      </c>
      <c r="AR65" s="5">
        <v>31.22</v>
      </c>
      <c r="AS65" s="5">
        <v>31.22</v>
      </c>
      <c r="AT65" s="5">
        <v>27.22</v>
      </c>
      <c r="AU65" s="5">
        <f t="shared" si="2"/>
        <v>524.51000000000022</v>
      </c>
      <c r="AV65" s="6">
        <v>0.77873999999999999</v>
      </c>
      <c r="AW65" s="5">
        <f t="shared" si="3"/>
        <v>4369.4076059000008</v>
      </c>
      <c r="AX65" s="26">
        <f t="shared" si="4"/>
        <v>4279.1062133999994</v>
      </c>
      <c r="AY65" s="5">
        <f t="shared" si="5"/>
        <v>-989.18118152499994</v>
      </c>
      <c r="AZ65" s="5">
        <f t="shared" si="6"/>
        <v>-1139.5847537999998</v>
      </c>
      <c r="BA65" s="5">
        <f t="shared" si="17"/>
        <v>408.45691740000018</v>
      </c>
      <c r="BB65" s="14">
        <f t="shared" si="18"/>
        <v>9.3481074379158799E-2</v>
      </c>
      <c r="BC65" s="28">
        <f>BB65</f>
        <v>9.3481074379158799E-2</v>
      </c>
      <c r="BD65" s="5">
        <f t="shared" si="11"/>
        <v>400.01544621116591</v>
      </c>
      <c r="BE65" s="5">
        <f t="shared" si="12"/>
        <v>400.01544621116591</v>
      </c>
      <c r="BF65" s="20">
        <f t="shared" si="7"/>
        <v>1</v>
      </c>
      <c r="BG65" s="5">
        <f t="shared" si="13"/>
        <v>-8.4414711888342708</v>
      </c>
      <c r="BH65" s="5">
        <f t="shared" si="14"/>
        <v>2739.5060133888337</v>
      </c>
      <c r="BI65" s="5">
        <f t="shared" si="15"/>
        <v>2739.5060133888337</v>
      </c>
    </row>
    <row r="66" spans="2:61" x14ac:dyDescent="0.25">
      <c r="B66" s="3" t="s">
        <v>717</v>
      </c>
      <c r="C66" s="3" t="s">
        <v>786</v>
      </c>
      <c r="D66" s="3" t="s">
        <v>688</v>
      </c>
      <c r="E66" s="3" t="s">
        <v>533</v>
      </c>
      <c r="F66" s="4" t="s">
        <v>74</v>
      </c>
      <c r="G66" s="5">
        <v>677083.1</v>
      </c>
      <c r="H66" s="5">
        <v>936857.23</v>
      </c>
      <c r="I66" s="5">
        <v>944776.3</v>
      </c>
      <c r="J66" s="5">
        <v>943226.69</v>
      </c>
      <c r="K66" s="5">
        <v>1422274.7</v>
      </c>
      <c r="L66" s="5">
        <v>1366988.44</v>
      </c>
      <c r="M66" s="5">
        <v>1003772.31</v>
      </c>
      <c r="N66" s="5">
        <v>1003772.34</v>
      </c>
      <c r="O66" s="5">
        <v>1003772.34</v>
      </c>
      <c r="P66" s="5">
        <v>965208.79</v>
      </c>
      <c r="Q66" s="5">
        <v>965208.79</v>
      </c>
      <c r="R66" s="5">
        <v>965208.79</v>
      </c>
      <c r="S66" s="5">
        <v>928459.69000000006</v>
      </c>
      <c r="T66" s="5">
        <f t="shared" si="0"/>
        <v>1026986.5095833332</v>
      </c>
      <c r="U66" s="5">
        <v>-179124.54</v>
      </c>
      <c r="V66" s="5">
        <v>-192718.89</v>
      </c>
      <c r="W66" s="5">
        <v>-208761.01</v>
      </c>
      <c r="X66" s="5">
        <v>-224857.59</v>
      </c>
      <c r="Y66" s="5">
        <v>-244963.92</v>
      </c>
      <c r="Z66" s="5">
        <v>-268586.71000000002</v>
      </c>
      <c r="AA66" s="5">
        <v>-275809.43</v>
      </c>
      <c r="AB66" s="5">
        <v>-292652.05</v>
      </c>
      <c r="AC66" s="5">
        <v>-309173.11</v>
      </c>
      <c r="AD66" s="5">
        <v>-287130.63</v>
      </c>
      <c r="AE66" s="5">
        <v>-303651.69</v>
      </c>
      <c r="AF66" s="5">
        <v>-320172.77</v>
      </c>
      <c r="AG66" s="5">
        <v>-332590.36</v>
      </c>
      <c r="AH66" s="5">
        <f t="shared" si="1"/>
        <v>-265361.27083333331</v>
      </c>
      <c r="AI66" s="5">
        <v>13594.35</v>
      </c>
      <c r="AJ66" s="5">
        <v>16042.12</v>
      </c>
      <c r="AK66" s="5">
        <v>16096.58</v>
      </c>
      <c r="AL66" s="5">
        <v>20106.330000000002</v>
      </c>
      <c r="AM66" s="5">
        <v>23622.79</v>
      </c>
      <c r="AN66" s="5">
        <v>7170.72</v>
      </c>
      <c r="AO66" s="5">
        <v>16842.620000000003</v>
      </c>
      <c r="AP66" s="5">
        <v>16521.060000000001</v>
      </c>
      <c r="AQ66" s="5">
        <v>16521.070000000003</v>
      </c>
      <c r="AR66" s="5">
        <v>16521.060000000001</v>
      </c>
      <c r="AS66" s="5">
        <v>16521.080000000002</v>
      </c>
      <c r="AT66" s="5">
        <v>15361.59</v>
      </c>
      <c r="AU66" s="5">
        <f t="shared" si="2"/>
        <v>194921.37000000002</v>
      </c>
      <c r="AV66" s="6">
        <v>0.77873999999999999</v>
      </c>
      <c r="AW66" s="5">
        <f t="shared" si="3"/>
        <v>799755.47447292483</v>
      </c>
      <c r="AX66" s="26">
        <f t="shared" si="4"/>
        <v>723028.69899060007</v>
      </c>
      <c r="AY66" s="5">
        <f t="shared" si="5"/>
        <v>-206647.43604874998</v>
      </c>
      <c r="AZ66" s="5">
        <f t="shared" si="6"/>
        <v>-259001.41694639999</v>
      </c>
      <c r="BA66" s="5">
        <f t="shared" si="17"/>
        <v>151793.06767380002</v>
      </c>
      <c r="BB66" s="14">
        <f t="shared" si="18"/>
        <v>0.189799348074283</v>
      </c>
      <c r="BC66" s="27">
        <v>0.2</v>
      </c>
      <c r="BD66" s="5">
        <f t="shared" si="11"/>
        <v>144605.73979812002</v>
      </c>
      <c r="BE66" s="5">
        <f t="shared" si="12"/>
        <v>144605.73979812002</v>
      </c>
      <c r="BF66" s="20">
        <f t="shared" si="7"/>
        <v>1</v>
      </c>
      <c r="BG66" s="5">
        <f t="shared" si="13"/>
        <v>-7187.3278756799991</v>
      </c>
      <c r="BH66" s="5">
        <f t="shared" si="14"/>
        <v>319421.54224608012</v>
      </c>
      <c r="BI66" s="5">
        <f t="shared" si="15"/>
        <v>319421.54224608012</v>
      </c>
    </row>
    <row r="67" spans="2:61" x14ac:dyDescent="0.25">
      <c r="B67" s="3" t="s">
        <v>717</v>
      </c>
      <c r="C67" s="3" t="s">
        <v>778</v>
      </c>
      <c r="D67" s="3" t="s">
        <v>688</v>
      </c>
      <c r="E67" s="3" t="s">
        <v>536</v>
      </c>
      <c r="F67" s="4" t="s">
        <v>75</v>
      </c>
      <c r="G67" s="5">
        <v>4324832.13</v>
      </c>
      <c r="H67" s="5">
        <v>4325319.83</v>
      </c>
      <c r="I67" s="5">
        <v>4325319.83</v>
      </c>
      <c r="J67" s="5">
        <v>4325319.8899999997</v>
      </c>
      <c r="K67" s="5">
        <v>4325319.8899999997</v>
      </c>
      <c r="L67" s="5">
        <v>4325319.8899999997</v>
      </c>
      <c r="M67" s="5">
        <v>4325319.8899999997</v>
      </c>
      <c r="N67" s="5">
        <v>4325319.8899999997</v>
      </c>
      <c r="O67" s="5">
        <v>4325319.8899999997</v>
      </c>
      <c r="P67" s="5">
        <v>4325319.8899999997</v>
      </c>
      <c r="Q67" s="5">
        <v>4325319.8899999997</v>
      </c>
      <c r="R67" s="5">
        <v>4325319.8899999997</v>
      </c>
      <c r="S67" s="5">
        <v>4756864.2299999995</v>
      </c>
      <c r="T67" s="5">
        <f t="shared" si="0"/>
        <v>4343280.5708333338</v>
      </c>
      <c r="U67" s="5">
        <v>-245773.81</v>
      </c>
      <c r="V67" s="5">
        <v>-317858.40999999997</v>
      </c>
      <c r="W67" s="5">
        <v>-389947.07</v>
      </c>
      <c r="X67" s="5">
        <v>-462035.73</v>
      </c>
      <c r="Y67" s="5">
        <v>-534124.39</v>
      </c>
      <c r="Z67" s="5">
        <v>-606213.05000000005</v>
      </c>
      <c r="AA67" s="5">
        <v>-678301.71</v>
      </c>
      <c r="AB67" s="5">
        <v>-750390.37</v>
      </c>
      <c r="AC67" s="5">
        <v>-822479.03</v>
      </c>
      <c r="AD67" s="5">
        <v>-894567.69</v>
      </c>
      <c r="AE67" s="5">
        <v>-966656.35</v>
      </c>
      <c r="AF67" s="5">
        <v>-1038745.01</v>
      </c>
      <c r="AG67" s="5">
        <v>-1104282.78</v>
      </c>
      <c r="AH67" s="5">
        <f t="shared" si="1"/>
        <v>-678028.92541666667</v>
      </c>
      <c r="AI67" s="5">
        <v>72084.600000000006</v>
      </c>
      <c r="AJ67" s="5">
        <v>72088.66</v>
      </c>
      <c r="AK67" s="5">
        <v>72088.66</v>
      </c>
      <c r="AL67" s="5">
        <v>72088.66</v>
      </c>
      <c r="AM67" s="5">
        <v>72088.66</v>
      </c>
      <c r="AN67" s="5">
        <v>72088.66</v>
      </c>
      <c r="AO67" s="5">
        <v>72088.66</v>
      </c>
      <c r="AP67" s="5">
        <v>72088.66</v>
      </c>
      <c r="AQ67" s="5">
        <v>72088.66</v>
      </c>
      <c r="AR67" s="5">
        <v>72088.66</v>
      </c>
      <c r="AS67" s="5">
        <v>72088.66</v>
      </c>
      <c r="AT67" s="5">
        <v>73405.77</v>
      </c>
      <c r="AU67" s="5">
        <f t="shared" si="2"/>
        <v>866376.9700000002</v>
      </c>
      <c r="AV67" s="6">
        <v>0.77873999999999999</v>
      </c>
      <c r="AW67" s="5">
        <f t="shared" si="3"/>
        <v>3382286.3117307504</v>
      </c>
      <c r="AX67" s="26">
        <f t="shared" si="4"/>
        <v>3704360.4504701993</v>
      </c>
      <c r="AY67" s="5">
        <f t="shared" si="5"/>
        <v>-528008.24537897494</v>
      </c>
      <c r="AZ67" s="5">
        <f t="shared" si="6"/>
        <v>-859949.17209720006</v>
      </c>
      <c r="BA67" s="5">
        <f t="shared" si="17"/>
        <v>674682.40161780012</v>
      </c>
      <c r="BB67" s="14">
        <f t="shared" si="18"/>
        <v>0.19947524823011162</v>
      </c>
      <c r="BC67" s="28">
        <v>0.2</v>
      </c>
      <c r="BD67" s="5">
        <f t="shared" si="11"/>
        <v>740872.09009403992</v>
      </c>
      <c r="BE67" s="5">
        <f t="shared" si="12"/>
        <v>740872.09009403992</v>
      </c>
      <c r="BF67" s="20">
        <f t="shared" si="7"/>
        <v>1</v>
      </c>
      <c r="BG67" s="5">
        <f t="shared" si="13"/>
        <v>66189.688476239797</v>
      </c>
      <c r="BH67" s="5">
        <f t="shared" si="14"/>
        <v>2103539.1882789591</v>
      </c>
      <c r="BI67" s="5">
        <f t="shared" si="15"/>
        <v>2103539.1882789591</v>
      </c>
    </row>
    <row r="68" spans="2:61" x14ac:dyDescent="0.25">
      <c r="B68" s="3" t="s">
        <v>718</v>
      </c>
      <c r="C68" s="3" t="s">
        <v>786</v>
      </c>
      <c r="D68" s="3" t="s">
        <v>688</v>
      </c>
      <c r="E68" s="3" t="s">
        <v>538</v>
      </c>
      <c r="F68" s="4" t="s">
        <v>76</v>
      </c>
      <c r="G68" s="5">
        <v>172188.95</v>
      </c>
      <c r="H68" s="5">
        <v>172188.95</v>
      </c>
      <c r="I68" s="5">
        <v>172188.95</v>
      </c>
      <c r="J68" s="5">
        <v>172188.95</v>
      </c>
      <c r="K68" s="5">
        <v>172188.95</v>
      </c>
      <c r="L68" s="5">
        <v>172188.95</v>
      </c>
      <c r="M68" s="5">
        <v>172188.95</v>
      </c>
      <c r="N68" s="5">
        <v>172188.95</v>
      </c>
      <c r="O68" s="5">
        <v>172188.95</v>
      </c>
      <c r="P68" s="5">
        <v>172188.95</v>
      </c>
      <c r="Q68" s="5">
        <v>172188.95</v>
      </c>
      <c r="R68" s="5">
        <v>172188.95</v>
      </c>
      <c r="S68" s="5">
        <v>172188.95</v>
      </c>
      <c r="T68" s="5">
        <f t="shared" ref="T68:T131" si="20">((G68+S68)/2+SUM(H68:R68))/12</f>
        <v>172188.94999999998</v>
      </c>
      <c r="U68" s="5">
        <v>-50513.02</v>
      </c>
      <c r="V68" s="5">
        <v>-51326.61</v>
      </c>
      <c r="W68" s="5">
        <v>-52140.2</v>
      </c>
      <c r="X68" s="5">
        <v>-52953.79</v>
      </c>
      <c r="Y68" s="5">
        <v>-53725.77</v>
      </c>
      <c r="Z68" s="5">
        <v>-54497.75</v>
      </c>
      <c r="AA68" s="5">
        <v>-55269.73</v>
      </c>
      <c r="AB68" s="5">
        <v>-56041.71</v>
      </c>
      <c r="AC68" s="5">
        <v>-56813.69</v>
      </c>
      <c r="AD68" s="5">
        <v>-57585.67</v>
      </c>
      <c r="AE68" s="5">
        <v>-58357.65</v>
      </c>
      <c r="AF68" s="5">
        <v>-59129.63</v>
      </c>
      <c r="AG68" s="5">
        <v>-59901.61</v>
      </c>
      <c r="AH68" s="5">
        <f t="shared" ref="AH68:AH131" si="21">((U68+AG68)/2+SUM(V68:AF68))/12</f>
        <v>-55254.126249999994</v>
      </c>
      <c r="AI68" s="5">
        <v>813.59</v>
      </c>
      <c r="AJ68" s="5">
        <v>813.59</v>
      </c>
      <c r="AK68" s="5">
        <v>813.59</v>
      </c>
      <c r="AL68" s="5">
        <v>771.98</v>
      </c>
      <c r="AM68" s="5">
        <v>771.98</v>
      </c>
      <c r="AN68" s="5">
        <v>771.98</v>
      </c>
      <c r="AO68" s="5">
        <v>771.98</v>
      </c>
      <c r="AP68" s="5">
        <v>771.98</v>
      </c>
      <c r="AQ68" s="5">
        <v>771.98</v>
      </c>
      <c r="AR68" s="5">
        <v>771.98</v>
      </c>
      <c r="AS68" s="5">
        <v>771.98</v>
      </c>
      <c r="AT68" s="5">
        <v>771.98</v>
      </c>
      <c r="AU68" s="5">
        <f t="shared" ref="AU68:AU131" si="22">SUM(AI68:AT68)</f>
        <v>9388.5899999999983</v>
      </c>
      <c r="AV68" s="6">
        <v>0.77873999999999999</v>
      </c>
      <c r="AW68" s="5">
        <f t="shared" ref="AW68:AW131" si="23">T68*AV68</f>
        <v>134090.42292299998</v>
      </c>
      <c r="AX68" s="26">
        <f t="shared" ref="AX68:AX131" si="24">S68*AV68</f>
        <v>134090.42292300001</v>
      </c>
      <c r="AY68" s="5">
        <f t="shared" ref="AY68:AY131" si="25">AH68*AV68</f>
        <v>-43028.598275924996</v>
      </c>
      <c r="AZ68" s="5">
        <f t="shared" ref="AZ68:AZ131" si="26">AG68*AV68</f>
        <v>-46647.779771399997</v>
      </c>
      <c r="BA68" s="5">
        <f t="shared" si="17"/>
        <v>7311.270576599999</v>
      </c>
      <c r="BB68" s="14">
        <f t="shared" si="18"/>
        <v>5.4524927412589484E-2</v>
      </c>
      <c r="BC68" s="27">
        <v>7.2400000000000006E-2</v>
      </c>
      <c r="BD68" s="5">
        <f t="shared" si="11"/>
        <v>9708.1466196252004</v>
      </c>
      <c r="BE68" s="5">
        <f t="shared" si="12"/>
        <v>9708.1466196252004</v>
      </c>
      <c r="BF68" s="20">
        <f t="shared" ref="BF68:BF131" si="27">IF(B68="Transportation",40%,100%)</f>
        <v>0.4</v>
      </c>
      <c r="BG68" s="5">
        <f t="shared" si="13"/>
        <v>958.75041721008063</v>
      </c>
      <c r="BH68" s="5">
        <f t="shared" si="14"/>
        <v>77734.496531974801</v>
      </c>
      <c r="BI68" s="5">
        <f t="shared" si="15"/>
        <v>77734.496531974801</v>
      </c>
    </row>
    <row r="69" spans="2:61" x14ac:dyDescent="0.25">
      <c r="B69" s="3" t="s">
        <v>718</v>
      </c>
      <c r="C69" s="3" t="s">
        <v>786</v>
      </c>
      <c r="D69" s="3" t="s">
        <v>688</v>
      </c>
      <c r="E69" s="3" t="s">
        <v>540</v>
      </c>
      <c r="F69" s="4" t="s">
        <v>77</v>
      </c>
      <c r="G69" s="5">
        <v>1993490.65</v>
      </c>
      <c r="H69" s="5">
        <v>1993490.65</v>
      </c>
      <c r="I69" s="5">
        <v>1993490.65</v>
      </c>
      <c r="J69" s="5">
        <v>1964918.24</v>
      </c>
      <c r="K69" s="5">
        <v>1938066.57</v>
      </c>
      <c r="L69" s="5">
        <v>1938066.57</v>
      </c>
      <c r="M69" s="5">
        <v>1938066.57</v>
      </c>
      <c r="N69" s="5">
        <v>1877655.87</v>
      </c>
      <c r="O69" s="5">
        <v>1877655.87</v>
      </c>
      <c r="P69" s="5">
        <v>1877655.87</v>
      </c>
      <c r="Q69" s="5">
        <v>1877655.87</v>
      </c>
      <c r="R69" s="5">
        <v>1877655.87</v>
      </c>
      <c r="S69" s="5">
        <v>1877655.87</v>
      </c>
      <c r="T69" s="5">
        <f t="shared" si="20"/>
        <v>1924162.6550000005</v>
      </c>
      <c r="U69" s="5">
        <v>-1441176.2</v>
      </c>
      <c r="V69" s="5">
        <v>-1468038.49</v>
      </c>
      <c r="W69" s="5">
        <v>-1494900.78</v>
      </c>
      <c r="X69" s="5">
        <v>-1492998.15</v>
      </c>
      <c r="Y69" s="5">
        <v>-1471919.65</v>
      </c>
      <c r="Z69" s="5">
        <v>-1477653.1</v>
      </c>
      <c r="AA69" s="5">
        <v>-1483386.55</v>
      </c>
      <c r="AB69" s="5">
        <v>-1428619.94</v>
      </c>
      <c r="AC69" s="5">
        <v>-1434174.67</v>
      </c>
      <c r="AD69" s="5">
        <v>-1439729.4</v>
      </c>
      <c r="AE69" s="5">
        <v>-1445284.13</v>
      </c>
      <c r="AF69" s="5">
        <v>-1450838.86</v>
      </c>
      <c r="AG69" s="5">
        <v>-1456393.59</v>
      </c>
      <c r="AH69" s="5">
        <f t="shared" si="21"/>
        <v>-1461360.7179166665</v>
      </c>
      <c r="AI69" s="5">
        <v>26862.29</v>
      </c>
      <c r="AJ69" s="5">
        <v>26862.29</v>
      </c>
      <c r="AK69" s="5">
        <v>26669.78</v>
      </c>
      <c r="AL69" s="5">
        <v>5773.17</v>
      </c>
      <c r="AM69" s="5">
        <v>5733.45</v>
      </c>
      <c r="AN69" s="5">
        <v>5733.45</v>
      </c>
      <c r="AO69" s="5">
        <v>5644.09</v>
      </c>
      <c r="AP69" s="5">
        <v>5554.73</v>
      </c>
      <c r="AQ69" s="5">
        <v>5554.73</v>
      </c>
      <c r="AR69" s="5">
        <v>5554.73</v>
      </c>
      <c r="AS69" s="5">
        <v>5554.73</v>
      </c>
      <c r="AT69" s="5">
        <v>5554.73</v>
      </c>
      <c r="AU69" s="5">
        <f t="shared" si="22"/>
        <v>131052.16999999997</v>
      </c>
      <c r="AV69" s="6">
        <v>0.77873999999999999</v>
      </c>
      <c r="AW69" s="5">
        <f t="shared" si="23"/>
        <v>1498422.4259547004</v>
      </c>
      <c r="AX69" s="26">
        <f t="shared" si="24"/>
        <v>1462205.7322038</v>
      </c>
      <c r="AY69" s="5">
        <f t="shared" si="25"/>
        <v>-1138020.0454704249</v>
      </c>
      <c r="AZ69" s="5">
        <f t="shared" si="26"/>
        <v>-1134151.9442766001</v>
      </c>
      <c r="BA69" s="5">
        <f t="shared" si="17"/>
        <v>102055.56686579998</v>
      </c>
      <c r="BB69" s="14">
        <f t="shared" si="18"/>
        <v>6.810867556308535E-2</v>
      </c>
      <c r="BC69" s="27">
        <v>4.6800000000000001E-2</v>
      </c>
      <c r="BD69" s="5">
        <f t="shared" ref="BD69:BD132" si="28">BC69*AX69</f>
        <v>68431.228267137849</v>
      </c>
      <c r="BE69" s="5">
        <f t="shared" ref="BE69:BE132" si="29">IF(BH69&lt;0,BD69+BH69,BD69)</f>
        <v>68431.228267137849</v>
      </c>
      <c r="BF69" s="20">
        <f t="shared" si="27"/>
        <v>0.4</v>
      </c>
      <c r="BG69" s="5">
        <f t="shared" ref="BG69:BG132" si="30">(BE69-BA69)*BF69</f>
        <v>-13449.735439464852</v>
      </c>
      <c r="BH69" s="5">
        <f t="shared" ref="BH69:BH132" si="31">AX69+AZ69-BD69</f>
        <v>259622.55966006202</v>
      </c>
      <c r="BI69" s="5">
        <f t="shared" ref="BI69:BI132" si="32">AX69+AZ69-BE69</f>
        <v>259622.55966006202</v>
      </c>
    </row>
    <row r="70" spans="2:61" x14ac:dyDescent="0.25">
      <c r="B70" s="3" t="s">
        <v>718</v>
      </c>
      <c r="C70" s="3" t="s">
        <v>786</v>
      </c>
      <c r="D70" s="3" t="s">
        <v>688</v>
      </c>
      <c r="E70" s="3" t="s">
        <v>556</v>
      </c>
      <c r="F70" s="4" t="s">
        <v>78</v>
      </c>
      <c r="G70" s="5">
        <v>0</v>
      </c>
      <c r="H70" s="5">
        <v>0</v>
      </c>
      <c r="I70" s="5">
        <v>0</v>
      </c>
      <c r="J70" s="5">
        <v>0</v>
      </c>
      <c r="K70" s="5">
        <v>0</v>
      </c>
      <c r="L70" s="5">
        <v>0</v>
      </c>
      <c r="M70" s="5">
        <v>0</v>
      </c>
      <c r="N70" s="5">
        <v>0</v>
      </c>
      <c r="O70" s="5">
        <v>0</v>
      </c>
      <c r="P70" s="5">
        <v>0</v>
      </c>
      <c r="Q70" s="5">
        <v>0</v>
      </c>
      <c r="R70" s="5">
        <v>0</v>
      </c>
      <c r="S70" s="5">
        <v>0</v>
      </c>
      <c r="T70" s="5">
        <f t="shared" si="20"/>
        <v>0</v>
      </c>
      <c r="U70" s="5">
        <v>0</v>
      </c>
      <c r="V70" s="5">
        <v>0</v>
      </c>
      <c r="W70" s="5">
        <v>0</v>
      </c>
      <c r="X70" s="5">
        <v>0</v>
      </c>
      <c r="Y70" s="5">
        <v>0</v>
      </c>
      <c r="Z70" s="5">
        <v>0</v>
      </c>
      <c r="AA70" s="5">
        <v>0</v>
      </c>
      <c r="AB70" s="5">
        <v>0</v>
      </c>
      <c r="AC70" s="5">
        <v>0</v>
      </c>
      <c r="AD70" s="5">
        <v>0</v>
      </c>
      <c r="AE70" s="5">
        <v>0</v>
      </c>
      <c r="AF70" s="5">
        <v>0</v>
      </c>
      <c r="AG70" s="5">
        <v>0</v>
      </c>
      <c r="AH70" s="5">
        <f t="shared" si="21"/>
        <v>0</v>
      </c>
      <c r="AI70" s="5">
        <v>0</v>
      </c>
      <c r="AJ70" s="5">
        <v>0</v>
      </c>
      <c r="AK70" s="5">
        <v>0</v>
      </c>
      <c r="AL70" s="5">
        <v>0</v>
      </c>
      <c r="AM70" s="5">
        <v>0</v>
      </c>
      <c r="AN70" s="5">
        <v>0</v>
      </c>
      <c r="AO70" s="5">
        <v>0</v>
      </c>
      <c r="AP70" s="5">
        <v>0</v>
      </c>
      <c r="AQ70" s="5">
        <v>0</v>
      </c>
      <c r="AR70" s="5">
        <v>0</v>
      </c>
      <c r="AS70" s="5">
        <v>0</v>
      </c>
      <c r="AT70" s="5">
        <v>0</v>
      </c>
      <c r="AU70" s="5">
        <f t="shared" si="22"/>
        <v>0</v>
      </c>
      <c r="AV70" s="6">
        <v>0.77873999999999999</v>
      </c>
      <c r="AW70" s="5">
        <f t="shared" si="23"/>
        <v>0</v>
      </c>
      <c r="AX70" s="26">
        <f t="shared" si="24"/>
        <v>0</v>
      </c>
      <c r="AY70" s="5">
        <f t="shared" si="25"/>
        <v>0</v>
      </c>
      <c r="AZ70" s="5">
        <f t="shared" si="26"/>
        <v>0</v>
      </c>
      <c r="BA70" s="5">
        <f t="shared" si="17"/>
        <v>0</v>
      </c>
      <c r="BB70" s="14">
        <f t="shared" si="18"/>
        <v>0</v>
      </c>
      <c r="BC70" s="27">
        <v>4.6800000000000001E-2</v>
      </c>
      <c r="BD70" s="5">
        <f t="shared" si="28"/>
        <v>0</v>
      </c>
      <c r="BE70" s="5">
        <f t="shared" si="29"/>
        <v>0</v>
      </c>
      <c r="BF70" s="20">
        <f t="shared" si="27"/>
        <v>0.4</v>
      </c>
      <c r="BG70" s="5">
        <f t="shared" si="30"/>
        <v>0</v>
      </c>
      <c r="BH70" s="5">
        <f t="shared" si="31"/>
        <v>0</v>
      </c>
      <c r="BI70" s="5">
        <f t="shared" si="32"/>
        <v>0</v>
      </c>
    </row>
    <row r="71" spans="2:61" x14ac:dyDescent="0.25">
      <c r="B71" s="3" t="s">
        <v>718</v>
      </c>
      <c r="C71" s="3" t="s">
        <v>786</v>
      </c>
      <c r="D71" s="3" t="s">
        <v>688</v>
      </c>
      <c r="E71" s="3" t="s">
        <v>541</v>
      </c>
      <c r="F71" s="4" t="s">
        <v>79</v>
      </c>
      <c r="G71" s="5">
        <v>153232.57</v>
      </c>
      <c r="H71" s="5">
        <v>153232.57</v>
      </c>
      <c r="I71" s="5">
        <v>153232.57</v>
      </c>
      <c r="J71" s="5">
        <v>153232.57</v>
      </c>
      <c r="K71" s="5">
        <v>153232.57</v>
      </c>
      <c r="L71" s="5">
        <v>153232.57</v>
      </c>
      <c r="M71" s="5">
        <v>153232.57</v>
      </c>
      <c r="N71" s="5">
        <v>153232.57</v>
      </c>
      <c r="O71" s="5">
        <v>153232.57</v>
      </c>
      <c r="P71" s="5">
        <v>153232.57</v>
      </c>
      <c r="Q71" s="5">
        <v>153232.57</v>
      </c>
      <c r="R71" s="5">
        <v>153232.57</v>
      </c>
      <c r="S71" s="5">
        <v>153232.57</v>
      </c>
      <c r="T71" s="5">
        <f t="shared" si="20"/>
        <v>153232.57000000004</v>
      </c>
      <c r="U71" s="5">
        <v>-96032.19</v>
      </c>
      <c r="V71" s="5">
        <v>-98097</v>
      </c>
      <c r="W71" s="5">
        <v>-100161.81</v>
      </c>
      <c r="X71" s="5">
        <v>-102226.62</v>
      </c>
      <c r="Y71" s="5">
        <v>-102679.93</v>
      </c>
      <c r="Z71" s="5">
        <v>-103133.24</v>
      </c>
      <c r="AA71" s="5">
        <v>-103586.55</v>
      </c>
      <c r="AB71" s="5">
        <v>-104039.86</v>
      </c>
      <c r="AC71" s="5">
        <v>-104493.17</v>
      </c>
      <c r="AD71" s="5">
        <v>-104946.48</v>
      </c>
      <c r="AE71" s="5">
        <v>-105399.79</v>
      </c>
      <c r="AF71" s="5">
        <v>-105853.1</v>
      </c>
      <c r="AG71" s="5">
        <v>-106306.41</v>
      </c>
      <c r="AH71" s="5">
        <f t="shared" si="21"/>
        <v>-102982.2375</v>
      </c>
      <c r="AI71" s="5">
        <v>2064.81</v>
      </c>
      <c r="AJ71" s="5">
        <v>2064.81</v>
      </c>
      <c r="AK71" s="5">
        <v>2064.81</v>
      </c>
      <c r="AL71" s="5">
        <v>453.31</v>
      </c>
      <c r="AM71" s="5">
        <v>453.31</v>
      </c>
      <c r="AN71" s="5">
        <v>453.31</v>
      </c>
      <c r="AO71" s="5">
        <v>453.31</v>
      </c>
      <c r="AP71" s="5">
        <v>453.31</v>
      </c>
      <c r="AQ71" s="5">
        <v>453.31</v>
      </c>
      <c r="AR71" s="5">
        <v>453.31</v>
      </c>
      <c r="AS71" s="5">
        <v>453.31</v>
      </c>
      <c r="AT71" s="5">
        <v>453.31</v>
      </c>
      <c r="AU71" s="5">
        <f t="shared" si="22"/>
        <v>10274.219999999999</v>
      </c>
      <c r="AV71" s="6">
        <v>0.77873999999999999</v>
      </c>
      <c r="AW71" s="5">
        <f t="shared" si="23"/>
        <v>119328.33156180002</v>
      </c>
      <c r="AX71" s="26">
        <f t="shared" si="24"/>
        <v>119328.33156180001</v>
      </c>
      <c r="AY71" s="5">
        <f t="shared" si="25"/>
        <v>-80196.387630750003</v>
      </c>
      <c r="AZ71" s="5">
        <f t="shared" si="26"/>
        <v>-82785.053723400008</v>
      </c>
      <c r="BA71" s="5">
        <f t="shared" si="17"/>
        <v>8000.9460827999992</v>
      </c>
      <c r="BB71" s="14">
        <f t="shared" si="18"/>
        <v>6.7049844559808641E-2</v>
      </c>
      <c r="BC71" s="27">
        <v>4.6800000000000001E-2</v>
      </c>
      <c r="BD71" s="5">
        <f t="shared" si="28"/>
        <v>5584.5659170922409</v>
      </c>
      <c r="BE71" s="5">
        <f t="shared" si="29"/>
        <v>5584.5659170922409</v>
      </c>
      <c r="BF71" s="20">
        <f t="shared" si="27"/>
        <v>0.4</v>
      </c>
      <c r="BG71" s="5">
        <f t="shared" si="30"/>
        <v>-966.55206628310339</v>
      </c>
      <c r="BH71" s="5">
        <f t="shared" si="31"/>
        <v>30958.711921307757</v>
      </c>
      <c r="BI71" s="5">
        <f t="shared" si="32"/>
        <v>30958.711921307757</v>
      </c>
    </row>
    <row r="72" spans="2:61" x14ac:dyDescent="0.25">
      <c r="B72" s="3" t="s">
        <v>718</v>
      </c>
      <c r="C72" s="3" t="s">
        <v>786</v>
      </c>
      <c r="D72" s="3" t="s">
        <v>688</v>
      </c>
      <c r="E72" s="3" t="s">
        <v>542</v>
      </c>
      <c r="F72" s="4" t="s">
        <v>80</v>
      </c>
      <c r="G72" s="5">
        <v>260042.35</v>
      </c>
      <c r="H72" s="5">
        <v>260042.35</v>
      </c>
      <c r="I72" s="5">
        <v>260042.35</v>
      </c>
      <c r="J72" s="5">
        <v>260042.35</v>
      </c>
      <c r="K72" s="5">
        <v>260042.35</v>
      </c>
      <c r="L72" s="5">
        <v>260042.35</v>
      </c>
      <c r="M72" s="5">
        <v>260042.35</v>
      </c>
      <c r="N72" s="5">
        <v>260042.35</v>
      </c>
      <c r="O72" s="5">
        <v>260042.35</v>
      </c>
      <c r="P72" s="5">
        <v>260042.35</v>
      </c>
      <c r="Q72" s="5">
        <v>260042.35</v>
      </c>
      <c r="R72" s="5">
        <v>260042.35</v>
      </c>
      <c r="S72" s="5">
        <v>260042.35</v>
      </c>
      <c r="T72" s="5">
        <f t="shared" si="20"/>
        <v>260042.35000000006</v>
      </c>
      <c r="U72" s="5">
        <v>-234038.11</v>
      </c>
      <c r="V72" s="5">
        <v>-234038.11</v>
      </c>
      <c r="W72" s="5">
        <v>-234038.11</v>
      </c>
      <c r="X72" s="5">
        <v>-234038.11</v>
      </c>
      <c r="Y72" s="5">
        <v>-234038.11</v>
      </c>
      <c r="Z72" s="5">
        <v>-234038.11</v>
      </c>
      <c r="AA72" s="5">
        <v>-234038.11</v>
      </c>
      <c r="AB72" s="5">
        <v>-234038.11</v>
      </c>
      <c r="AC72" s="5">
        <v>-234038.11</v>
      </c>
      <c r="AD72" s="5">
        <v>-234038.11</v>
      </c>
      <c r="AE72" s="5">
        <v>-234038.11</v>
      </c>
      <c r="AF72" s="5">
        <v>-234038.11</v>
      </c>
      <c r="AG72" s="5">
        <v>-234038.11</v>
      </c>
      <c r="AH72" s="5">
        <f t="shared" si="21"/>
        <v>-234038.1099999999</v>
      </c>
      <c r="AI72" s="5">
        <v>0</v>
      </c>
      <c r="AJ72" s="5">
        <v>0</v>
      </c>
      <c r="AK72" s="5">
        <v>0</v>
      </c>
      <c r="AL72" s="5">
        <v>0</v>
      </c>
      <c r="AM72" s="5">
        <v>0</v>
      </c>
      <c r="AN72" s="5">
        <v>0</v>
      </c>
      <c r="AO72" s="5">
        <v>0</v>
      </c>
      <c r="AP72" s="5">
        <v>0</v>
      </c>
      <c r="AQ72" s="5">
        <v>0</v>
      </c>
      <c r="AR72" s="5">
        <v>0</v>
      </c>
      <c r="AS72" s="5">
        <v>0</v>
      </c>
      <c r="AT72" s="5">
        <v>0</v>
      </c>
      <c r="AU72" s="5">
        <f t="shared" si="22"/>
        <v>0</v>
      </c>
      <c r="AV72" s="6">
        <v>0.77873999999999999</v>
      </c>
      <c r="AW72" s="5">
        <f t="shared" si="23"/>
        <v>202505.37963900005</v>
      </c>
      <c r="AX72" s="26">
        <f t="shared" si="24"/>
        <v>202505.37963899999</v>
      </c>
      <c r="AY72" s="5">
        <f t="shared" si="25"/>
        <v>-182254.83778139993</v>
      </c>
      <c r="AZ72" s="5">
        <f t="shared" si="26"/>
        <v>-182254.83778139998</v>
      </c>
      <c r="BA72" s="5">
        <f t="shared" si="17"/>
        <v>0</v>
      </c>
      <c r="BB72" s="14">
        <f t="shared" si="18"/>
        <v>0</v>
      </c>
      <c r="BC72" s="27">
        <v>2.8000000000000001E-2</v>
      </c>
      <c r="BD72" s="5">
        <f t="shared" si="28"/>
        <v>5670.1506298920003</v>
      </c>
      <c r="BE72" s="5">
        <f t="shared" si="29"/>
        <v>5670.1506298920003</v>
      </c>
      <c r="BF72" s="20">
        <f t="shared" si="27"/>
        <v>0.4</v>
      </c>
      <c r="BG72" s="5">
        <f t="shared" si="30"/>
        <v>2268.0602519568001</v>
      </c>
      <c r="BH72" s="5">
        <f t="shared" si="31"/>
        <v>14580.391227708009</v>
      </c>
      <c r="BI72" s="5">
        <f t="shared" si="32"/>
        <v>14580.391227708009</v>
      </c>
    </row>
    <row r="73" spans="2:61" x14ac:dyDescent="0.25">
      <c r="B73" s="3" t="s">
        <v>717</v>
      </c>
      <c r="C73" s="3" t="s">
        <v>786</v>
      </c>
      <c r="D73" s="3" t="s">
        <v>688</v>
      </c>
      <c r="E73" s="3" t="s">
        <v>559</v>
      </c>
      <c r="F73" s="4" t="s">
        <v>81</v>
      </c>
      <c r="G73" s="5">
        <v>322937.90999999997</v>
      </c>
      <c r="H73" s="5">
        <v>314021.64</v>
      </c>
      <c r="I73" s="5">
        <v>314021.64</v>
      </c>
      <c r="J73" s="5">
        <v>314573.93</v>
      </c>
      <c r="K73" s="5">
        <v>317729.43</v>
      </c>
      <c r="L73" s="5">
        <v>318206.76</v>
      </c>
      <c r="M73" s="5">
        <v>318206.76</v>
      </c>
      <c r="N73" s="5">
        <v>318206.76</v>
      </c>
      <c r="O73" s="5">
        <v>318206.76</v>
      </c>
      <c r="P73" s="5">
        <v>318206.76</v>
      </c>
      <c r="Q73" s="5">
        <v>318206.76</v>
      </c>
      <c r="R73" s="5">
        <v>318206.76</v>
      </c>
      <c r="S73" s="5">
        <v>327743.21999999997</v>
      </c>
      <c r="T73" s="5">
        <f t="shared" si="20"/>
        <v>317761.21041666658</v>
      </c>
      <c r="U73" s="5">
        <v>-73391.5</v>
      </c>
      <c r="V73" s="5">
        <v>-65624.41</v>
      </c>
      <c r="W73" s="5">
        <v>-66757.5</v>
      </c>
      <c r="X73" s="5">
        <v>-67891.59</v>
      </c>
      <c r="Y73" s="5">
        <v>-68945.429999999993</v>
      </c>
      <c r="Z73" s="5">
        <v>-70005.320000000007</v>
      </c>
      <c r="AA73" s="5">
        <v>-71066.009999999995</v>
      </c>
      <c r="AB73" s="5">
        <v>-72126.7</v>
      </c>
      <c r="AC73" s="5">
        <v>-73187.39</v>
      </c>
      <c r="AD73" s="5">
        <v>-74248.08</v>
      </c>
      <c r="AE73" s="5">
        <v>-75308.77</v>
      </c>
      <c r="AF73" s="5">
        <v>-76369.460000000006</v>
      </c>
      <c r="AG73" s="5">
        <v>-77446.039999999994</v>
      </c>
      <c r="AH73" s="5">
        <f t="shared" si="21"/>
        <v>-71412.452499999999</v>
      </c>
      <c r="AI73" s="5">
        <v>1149.18</v>
      </c>
      <c r="AJ73" s="5">
        <v>1133.0899999999999</v>
      </c>
      <c r="AK73" s="5">
        <v>1134.0899999999999</v>
      </c>
      <c r="AL73" s="5">
        <v>1053.8399999999999</v>
      </c>
      <c r="AM73" s="5">
        <v>1059.8900000000001</v>
      </c>
      <c r="AN73" s="5">
        <v>1060.69</v>
      </c>
      <c r="AO73" s="5">
        <v>1060.69</v>
      </c>
      <c r="AP73" s="5">
        <v>1060.69</v>
      </c>
      <c r="AQ73" s="5">
        <v>1060.69</v>
      </c>
      <c r="AR73" s="5">
        <v>1060.69</v>
      </c>
      <c r="AS73" s="5">
        <v>1060.69</v>
      </c>
      <c r="AT73" s="5">
        <v>1076.58</v>
      </c>
      <c r="AU73" s="5">
        <f t="shared" si="22"/>
        <v>12970.810000000003</v>
      </c>
      <c r="AV73" s="6">
        <v>0.77873999999999999</v>
      </c>
      <c r="AW73" s="5">
        <f t="shared" si="23"/>
        <v>247453.36499987493</v>
      </c>
      <c r="AX73" s="26">
        <f t="shared" si="24"/>
        <v>255226.75514279999</v>
      </c>
      <c r="AY73" s="5">
        <f t="shared" si="25"/>
        <v>-55611.73325985</v>
      </c>
      <c r="AZ73" s="5">
        <f t="shared" si="26"/>
        <v>-60310.329189599994</v>
      </c>
      <c r="BA73" s="5">
        <f t="shared" si="17"/>
        <v>10100.888579400002</v>
      </c>
      <c r="BB73" s="14">
        <f t="shared" si="18"/>
        <v>4.0819362385333118E-2</v>
      </c>
      <c r="BC73" s="27">
        <v>0.04</v>
      </c>
      <c r="BD73" s="5">
        <f t="shared" si="28"/>
        <v>10209.070205712</v>
      </c>
      <c r="BE73" s="5">
        <f t="shared" si="29"/>
        <v>10209.070205712</v>
      </c>
      <c r="BF73" s="20">
        <f t="shared" si="27"/>
        <v>1</v>
      </c>
      <c r="BG73" s="5">
        <f t="shared" si="30"/>
        <v>108.18162631199812</v>
      </c>
      <c r="BH73" s="5">
        <f t="shared" si="31"/>
        <v>184707.35574748801</v>
      </c>
      <c r="BI73" s="5">
        <f t="shared" si="32"/>
        <v>184707.35574748801</v>
      </c>
    </row>
    <row r="74" spans="2:61" x14ac:dyDescent="0.25">
      <c r="B74" s="3" t="s">
        <v>717</v>
      </c>
      <c r="C74" s="3" t="s">
        <v>786</v>
      </c>
      <c r="D74" s="3" t="s">
        <v>688</v>
      </c>
      <c r="E74" s="3" t="s">
        <v>545</v>
      </c>
      <c r="F74" s="4" t="s">
        <v>82</v>
      </c>
      <c r="G74" s="5">
        <v>15567.53</v>
      </c>
      <c r="H74" s="5">
        <v>11889.39</v>
      </c>
      <c r="I74" s="5">
        <v>11889.39</v>
      </c>
      <c r="J74" s="5">
        <v>11889.39</v>
      </c>
      <c r="K74" s="5">
        <v>11889.39</v>
      </c>
      <c r="L74" s="5">
        <v>11889.39</v>
      </c>
      <c r="M74" s="5">
        <v>11889.39</v>
      </c>
      <c r="N74" s="5">
        <v>11889.39</v>
      </c>
      <c r="O74" s="5">
        <v>11889.39</v>
      </c>
      <c r="P74" s="5">
        <v>11889.39</v>
      </c>
      <c r="Q74" s="5">
        <v>11889.39</v>
      </c>
      <c r="R74" s="5">
        <v>11889.39</v>
      </c>
      <c r="S74" s="5">
        <v>11889.39</v>
      </c>
      <c r="T74" s="5">
        <f t="shared" si="20"/>
        <v>12042.645833333334</v>
      </c>
      <c r="U74" s="5">
        <v>-15567.53</v>
      </c>
      <c r="V74" s="5">
        <v>-11889.39</v>
      </c>
      <c r="W74" s="5">
        <v>-11889.39</v>
      </c>
      <c r="X74" s="5">
        <v>-11889.39</v>
      </c>
      <c r="Y74" s="5">
        <v>-11889.39</v>
      </c>
      <c r="Z74" s="5">
        <v>-11889.39</v>
      </c>
      <c r="AA74" s="5">
        <v>-11889.39</v>
      </c>
      <c r="AB74" s="5">
        <v>-11889.39</v>
      </c>
      <c r="AC74" s="5">
        <v>-11889.39</v>
      </c>
      <c r="AD74" s="5">
        <v>-11889.39</v>
      </c>
      <c r="AE74" s="5">
        <v>-11889.39</v>
      </c>
      <c r="AF74" s="5">
        <v>-11889.39</v>
      </c>
      <c r="AG74" s="5">
        <v>-11889.39</v>
      </c>
      <c r="AH74" s="5">
        <f t="shared" si="21"/>
        <v>-12042.645833333334</v>
      </c>
      <c r="AI74" s="5">
        <v>0</v>
      </c>
      <c r="AJ74" s="5">
        <v>0</v>
      </c>
      <c r="AK74" s="5">
        <v>0</v>
      </c>
      <c r="AL74" s="5">
        <v>0</v>
      </c>
      <c r="AM74" s="5">
        <v>0</v>
      </c>
      <c r="AN74" s="5">
        <v>0</v>
      </c>
      <c r="AO74" s="5">
        <v>0</v>
      </c>
      <c r="AP74" s="5">
        <v>0</v>
      </c>
      <c r="AQ74" s="5">
        <v>0</v>
      </c>
      <c r="AR74" s="5">
        <v>0</v>
      </c>
      <c r="AS74" s="5">
        <v>0</v>
      </c>
      <c r="AT74" s="5">
        <v>0</v>
      </c>
      <c r="AU74" s="5">
        <f t="shared" si="22"/>
        <v>0</v>
      </c>
      <c r="AV74" s="6">
        <v>0.77873999999999999</v>
      </c>
      <c r="AW74" s="5">
        <f t="shared" si="23"/>
        <v>9378.0900162500002</v>
      </c>
      <c r="AX74" s="26">
        <f t="shared" si="24"/>
        <v>9258.743568599999</v>
      </c>
      <c r="AY74" s="5">
        <f t="shared" si="25"/>
        <v>-9378.0900162500002</v>
      </c>
      <c r="AZ74" s="5">
        <f t="shared" si="26"/>
        <v>-9258.743568599999</v>
      </c>
      <c r="BA74" s="5">
        <f t="shared" si="17"/>
        <v>0</v>
      </c>
      <c r="BB74" s="14">
        <f t="shared" si="18"/>
        <v>0</v>
      </c>
      <c r="BC74" s="27">
        <v>0.05</v>
      </c>
      <c r="BD74" s="5">
        <f t="shared" si="28"/>
        <v>462.93717842999996</v>
      </c>
      <c r="BE74" s="5">
        <f t="shared" si="29"/>
        <v>0</v>
      </c>
      <c r="BF74" s="20">
        <f t="shared" si="27"/>
        <v>1</v>
      </c>
      <c r="BG74" s="5">
        <f t="shared" si="30"/>
        <v>0</v>
      </c>
      <c r="BH74" s="5">
        <f t="shared" si="31"/>
        <v>-462.93717842999996</v>
      </c>
      <c r="BI74" s="5">
        <f t="shared" si="32"/>
        <v>0</v>
      </c>
    </row>
    <row r="75" spans="2:61" x14ac:dyDescent="0.25">
      <c r="B75" s="3" t="s">
        <v>717</v>
      </c>
      <c r="C75" s="3" t="s">
        <v>786</v>
      </c>
      <c r="D75" s="3" t="s">
        <v>688</v>
      </c>
      <c r="E75" s="3" t="s">
        <v>546</v>
      </c>
      <c r="F75" s="4" t="s">
        <v>83</v>
      </c>
      <c r="G75" s="5">
        <v>0</v>
      </c>
      <c r="H75" s="5">
        <v>0</v>
      </c>
      <c r="I75" s="5">
        <v>0</v>
      </c>
      <c r="J75" s="5">
        <v>0</v>
      </c>
      <c r="K75" s="5">
        <v>0</v>
      </c>
      <c r="L75" s="5">
        <v>0</v>
      </c>
      <c r="M75" s="5">
        <v>0</v>
      </c>
      <c r="N75" s="5">
        <v>0</v>
      </c>
      <c r="O75" s="5">
        <v>0</v>
      </c>
      <c r="P75" s="5">
        <v>0</v>
      </c>
      <c r="Q75" s="5">
        <v>0</v>
      </c>
      <c r="R75" s="5">
        <v>0</v>
      </c>
      <c r="S75" s="5">
        <v>0</v>
      </c>
      <c r="T75" s="5">
        <f t="shared" si="20"/>
        <v>0</v>
      </c>
      <c r="U75" s="5">
        <v>0</v>
      </c>
      <c r="V75" s="5">
        <v>0</v>
      </c>
      <c r="W75" s="5">
        <v>0</v>
      </c>
      <c r="X75" s="5">
        <v>0</v>
      </c>
      <c r="Y75" s="5">
        <v>0</v>
      </c>
      <c r="Z75" s="5">
        <v>0</v>
      </c>
      <c r="AA75" s="5">
        <v>0</v>
      </c>
      <c r="AB75" s="5">
        <v>0</v>
      </c>
      <c r="AC75" s="5">
        <v>0</v>
      </c>
      <c r="AD75" s="5">
        <v>0</v>
      </c>
      <c r="AE75" s="5">
        <v>0</v>
      </c>
      <c r="AF75" s="5">
        <v>0</v>
      </c>
      <c r="AG75" s="5">
        <v>0</v>
      </c>
      <c r="AH75" s="5">
        <f t="shared" si="21"/>
        <v>0</v>
      </c>
      <c r="AI75" s="5">
        <v>0</v>
      </c>
      <c r="AJ75" s="5">
        <v>0</v>
      </c>
      <c r="AK75" s="5">
        <v>0</v>
      </c>
      <c r="AL75" s="5">
        <v>0</v>
      </c>
      <c r="AM75" s="5">
        <v>0</v>
      </c>
      <c r="AN75" s="5">
        <v>0</v>
      </c>
      <c r="AO75" s="5">
        <v>0</v>
      </c>
      <c r="AP75" s="5">
        <v>0</v>
      </c>
      <c r="AQ75" s="5">
        <v>0</v>
      </c>
      <c r="AR75" s="5">
        <v>0</v>
      </c>
      <c r="AS75" s="5">
        <v>0</v>
      </c>
      <c r="AT75" s="5">
        <v>0</v>
      </c>
      <c r="AU75" s="5">
        <f t="shared" si="22"/>
        <v>0</v>
      </c>
      <c r="AV75" s="6">
        <v>0.77873999999999999</v>
      </c>
      <c r="AW75" s="5">
        <f t="shared" si="23"/>
        <v>0</v>
      </c>
      <c r="AX75" s="26">
        <f t="shared" si="24"/>
        <v>0</v>
      </c>
      <c r="AY75" s="5">
        <f t="shared" si="25"/>
        <v>0</v>
      </c>
      <c r="AZ75" s="5">
        <f t="shared" si="26"/>
        <v>0</v>
      </c>
      <c r="BA75" s="5">
        <f t="shared" si="17"/>
        <v>0</v>
      </c>
      <c r="BB75" s="14">
        <f t="shared" si="18"/>
        <v>0</v>
      </c>
      <c r="BC75" s="27">
        <v>6.6699999999999995E-2</v>
      </c>
      <c r="BD75" s="5">
        <f t="shared" si="28"/>
        <v>0</v>
      </c>
      <c r="BE75" s="5">
        <f t="shared" si="29"/>
        <v>0</v>
      </c>
      <c r="BF75" s="20">
        <f t="shared" si="27"/>
        <v>1</v>
      </c>
      <c r="BG75" s="5">
        <f t="shared" si="30"/>
        <v>0</v>
      </c>
      <c r="BH75" s="5">
        <f t="shared" si="31"/>
        <v>0</v>
      </c>
      <c r="BI75" s="5">
        <f t="shared" si="32"/>
        <v>0</v>
      </c>
    </row>
    <row r="76" spans="2:61" x14ac:dyDescent="0.25">
      <c r="B76" s="3" t="s">
        <v>718</v>
      </c>
      <c r="C76" s="3" t="s">
        <v>786</v>
      </c>
      <c r="D76" s="3" t="s">
        <v>688</v>
      </c>
      <c r="E76" s="3" t="s">
        <v>547</v>
      </c>
      <c r="F76" s="4" t="s">
        <v>84</v>
      </c>
      <c r="G76" s="5">
        <v>264581.61</v>
      </c>
      <c r="H76" s="5">
        <v>264581.61</v>
      </c>
      <c r="I76" s="5">
        <v>264581.61</v>
      </c>
      <c r="J76" s="5">
        <v>264581.61</v>
      </c>
      <c r="K76" s="5">
        <v>264581.61</v>
      </c>
      <c r="L76" s="5">
        <v>264581.61</v>
      </c>
      <c r="M76" s="5">
        <v>264581.61</v>
      </c>
      <c r="N76" s="5">
        <v>264581.61</v>
      </c>
      <c r="O76" s="5">
        <v>264581.61</v>
      </c>
      <c r="P76" s="5">
        <v>264581.61</v>
      </c>
      <c r="Q76" s="5">
        <v>264581.61</v>
      </c>
      <c r="R76" s="5">
        <v>264581.61</v>
      </c>
      <c r="S76" s="5">
        <v>264581.61</v>
      </c>
      <c r="T76" s="5">
        <f t="shared" si="20"/>
        <v>264581.60999999993</v>
      </c>
      <c r="U76" s="5">
        <v>-229732.95</v>
      </c>
      <c r="V76" s="5">
        <v>-230815.53</v>
      </c>
      <c r="W76" s="5">
        <v>-231898.11</v>
      </c>
      <c r="X76" s="5">
        <v>-232980.69</v>
      </c>
      <c r="Y76" s="5">
        <v>-233434.89</v>
      </c>
      <c r="Z76" s="5">
        <v>-233889.09</v>
      </c>
      <c r="AA76" s="5">
        <v>-234343.29</v>
      </c>
      <c r="AB76" s="5">
        <v>-234797.49</v>
      </c>
      <c r="AC76" s="5">
        <v>-235251.69</v>
      </c>
      <c r="AD76" s="5">
        <v>-235705.89</v>
      </c>
      <c r="AE76" s="5">
        <v>-236160.09</v>
      </c>
      <c r="AF76" s="5">
        <v>-236614.29</v>
      </c>
      <c r="AG76" s="5">
        <v>-237068.49</v>
      </c>
      <c r="AH76" s="5">
        <f t="shared" si="21"/>
        <v>-234107.64749999999</v>
      </c>
      <c r="AI76" s="5">
        <v>1082.58</v>
      </c>
      <c r="AJ76" s="5">
        <v>1082.58</v>
      </c>
      <c r="AK76" s="5">
        <v>1082.58</v>
      </c>
      <c r="AL76" s="5">
        <v>454.2</v>
      </c>
      <c r="AM76" s="5">
        <v>454.2</v>
      </c>
      <c r="AN76" s="5">
        <v>454.2</v>
      </c>
      <c r="AO76" s="5">
        <v>454.2</v>
      </c>
      <c r="AP76" s="5">
        <v>454.2</v>
      </c>
      <c r="AQ76" s="5">
        <v>454.2</v>
      </c>
      <c r="AR76" s="5">
        <v>454.2</v>
      </c>
      <c r="AS76" s="5">
        <v>454.2</v>
      </c>
      <c r="AT76" s="5">
        <v>454.2</v>
      </c>
      <c r="AU76" s="5">
        <f t="shared" si="22"/>
        <v>7335.5399999999981</v>
      </c>
      <c r="AV76" s="6">
        <v>0.77873999999999999</v>
      </c>
      <c r="AW76" s="5">
        <f t="shared" si="23"/>
        <v>206040.28297139995</v>
      </c>
      <c r="AX76" s="26">
        <f t="shared" si="24"/>
        <v>206040.28297139998</v>
      </c>
      <c r="AY76" s="5">
        <f t="shared" si="25"/>
        <v>-182308.98941414998</v>
      </c>
      <c r="AZ76" s="5">
        <f t="shared" si="26"/>
        <v>-184614.7159026</v>
      </c>
      <c r="BA76" s="5">
        <f t="shared" si="17"/>
        <v>5712.4784195999982</v>
      </c>
      <c r="BB76" s="14">
        <f t="shared" si="18"/>
        <v>2.7725056174539114E-2</v>
      </c>
      <c r="BC76" s="27">
        <v>3.4000000000000002E-2</v>
      </c>
      <c r="BD76" s="5">
        <f t="shared" si="28"/>
        <v>7005.3696210276003</v>
      </c>
      <c r="BE76" s="5">
        <f t="shared" si="29"/>
        <v>7005.3696210276003</v>
      </c>
      <c r="BF76" s="20">
        <f t="shared" si="27"/>
        <v>0.4</v>
      </c>
      <c r="BG76" s="5">
        <f t="shared" si="30"/>
        <v>517.15648057104079</v>
      </c>
      <c r="BH76" s="5">
        <f t="shared" si="31"/>
        <v>14420.197447772382</v>
      </c>
      <c r="BI76" s="5">
        <f t="shared" si="32"/>
        <v>14420.197447772382</v>
      </c>
    </row>
    <row r="77" spans="2:61" x14ac:dyDescent="0.25">
      <c r="B77" s="3" t="s">
        <v>718</v>
      </c>
      <c r="C77" s="3" t="s">
        <v>786</v>
      </c>
      <c r="D77" s="3" t="s">
        <v>688</v>
      </c>
      <c r="E77" s="3" t="s">
        <v>561</v>
      </c>
      <c r="F77" s="4" t="s">
        <v>85</v>
      </c>
      <c r="G77" s="5">
        <v>59501.89</v>
      </c>
      <c r="H77" s="5">
        <v>59501.89</v>
      </c>
      <c r="I77" s="5">
        <v>59501.89</v>
      </c>
      <c r="J77" s="5">
        <v>59501.89</v>
      </c>
      <c r="K77" s="5">
        <v>59501.89</v>
      </c>
      <c r="L77" s="5">
        <v>59501.89</v>
      </c>
      <c r="M77" s="5">
        <v>59501.89</v>
      </c>
      <c r="N77" s="5">
        <v>59501.89</v>
      </c>
      <c r="O77" s="5">
        <v>59501.89</v>
      </c>
      <c r="P77" s="5">
        <v>59501.89</v>
      </c>
      <c r="Q77" s="5">
        <v>59501.89</v>
      </c>
      <c r="R77" s="5">
        <v>59501.89</v>
      </c>
      <c r="S77" s="5">
        <v>59501.89</v>
      </c>
      <c r="T77" s="5">
        <f t="shared" si="20"/>
        <v>59501.890000000007</v>
      </c>
      <c r="U77" s="5">
        <v>-59501.89</v>
      </c>
      <c r="V77" s="5">
        <v>-59501.89</v>
      </c>
      <c r="W77" s="5">
        <v>-59501.89</v>
      </c>
      <c r="X77" s="5">
        <v>-59501.89</v>
      </c>
      <c r="Y77" s="5">
        <v>-59501.89</v>
      </c>
      <c r="Z77" s="5">
        <v>-59501.89</v>
      </c>
      <c r="AA77" s="5">
        <v>-59501.89</v>
      </c>
      <c r="AB77" s="5">
        <v>-59501.89</v>
      </c>
      <c r="AC77" s="5">
        <v>-59501.89</v>
      </c>
      <c r="AD77" s="5">
        <v>-59501.89</v>
      </c>
      <c r="AE77" s="5">
        <v>-59501.89</v>
      </c>
      <c r="AF77" s="5">
        <v>-59501.89</v>
      </c>
      <c r="AG77" s="5">
        <v>-59501.89</v>
      </c>
      <c r="AH77" s="5">
        <f t="shared" si="21"/>
        <v>-59501.890000000007</v>
      </c>
      <c r="AI77" s="5">
        <v>0</v>
      </c>
      <c r="AJ77" s="5">
        <v>0</v>
      </c>
      <c r="AK77" s="5">
        <v>0</v>
      </c>
      <c r="AL77" s="5">
        <v>0</v>
      </c>
      <c r="AM77" s="5">
        <v>0</v>
      </c>
      <c r="AN77" s="5">
        <v>0</v>
      </c>
      <c r="AO77" s="5">
        <v>0</v>
      </c>
      <c r="AP77" s="5">
        <v>0</v>
      </c>
      <c r="AQ77" s="5">
        <v>0</v>
      </c>
      <c r="AR77" s="5">
        <v>0</v>
      </c>
      <c r="AS77" s="5">
        <v>0</v>
      </c>
      <c r="AT77" s="5">
        <v>0</v>
      </c>
      <c r="AU77" s="5">
        <f t="shared" si="22"/>
        <v>0</v>
      </c>
      <c r="AV77" s="6">
        <v>0.77873999999999999</v>
      </c>
      <c r="AW77" s="5">
        <f t="shared" si="23"/>
        <v>46336.501818600002</v>
      </c>
      <c r="AX77" s="26">
        <f t="shared" si="24"/>
        <v>46336.501818600002</v>
      </c>
      <c r="AY77" s="5">
        <f t="shared" si="25"/>
        <v>-46336.501818600002</v>
      </c>
      <c r="AZ77" s="5">
        <f t="shared" si="26"/>
        <v>-46336.501818600002</v>
      </c>
      <c r="BA77" s="5">
        <f t="shared" si="17"/>
        <v>0</v>
      </c>
      <c r="BB77" s="14">
        <f t="shared" si="18"/>
        <v>0</v>
      </c>
      <c r="BC77" s="27">
        <v>0</v>
      </c>
      <c r="BD77" s="5">
        <f t="shared" si="28"/>
        <v>0</v>
      </c>
      <c r="BE77" s="5">
        <f t="shared" si="29"/>
        <v>0</v>
      </c>
      <c r="BF77" s="20">
        <f t="shared" si="27"/>
        <v>0.4</v>
      </c>
      <c r="BG77" s="5">
        <f t="shared" si="30"/>
        <v>0</v>
      </c>
      <c r="BH77" s="5">
        <f t="shared" si="31"/>
        <v>0</v>
      </c>
      <c r="BI77" s="5">
        <f t="shared" si="32"/>
        <v>0</v>
      </c>
    </row>
    <row r="78" spans="2:61" x14ac:dyDescent="0.25">
      <c r="B78" s="3" t="s">
        <v>717</v>
      </c>
      <c r="C78" s="3" t="s">
        <v>786</v>
      </c>
      <c r="D78" s="3" t="s">
        <v>688</v>
      </c>
      <c r="E78" s="3" t="s">
        <v>548</v>
      </c>
      <c r="F78" s="4" t="s">
        <v>86</v>
      </c>
      <c r="G78" s="5">
        <v>3383597.47</v>
      </c>
      <c r="H78" s="5">
        <v>3449708.77</v>
      </c>
      <c r="I78" s="5">
        <v>3464005.06</v>
      </c>
      <c r="J78" s="5">
        <v>3451296.74</v>
      </c>
      <c r="K78" s="5">
        <v>3642330.77</v>
      </c>
      <c r="L78" s="5">
        <v>3642330.77</v>
      </c>
      <c r="M78" s="5">
        <v>3642330.77</v>
      </c>
      <c r="N78" s="5">
        <v>3642330.75</v>
      </c>
      <c r="O78" s="5">
        <v>3642330.75</v>
      </c>
      <c r="P78" s="5">
        <v>3642330.75</v>
      </c>
      <c r="Q78" s="5">
        <v>3642330.75</v>
      </c>
      <c r="R78" s="5">
        <v>3642330.75</v>
      </c>
      <c r="S78" s="5">
        <v>3586937.75</v>
      </c>
      <c r="T78" s="5">
        <f t="shared" si="20"/>
        <v>3582410.353333333</v>
      </c>
      <c r="U78" s="5">
        <v>-196820.6</v>
      </c>
      <c r="V78" s="5">
        <v>-206501.12</v>
      </c>
      <c r="W78" s="5">
        <v>-216295.55</v>
      </c>
      <c r="X78" s="5">
        <v>-226092.23</v>
      </c>
      <c r="Y78" s="5">
        <v>61943.76</v>
      </c>
      <c r="Z78" s="5">
        <v>41698.47</v>
      </c>
      <c r="AA78" s="5">
        <v>21453.18</v>
      </c>
      <c r="AB78" s="5">
        <v>1207.8900000000001</v>
      </c>
      <c r="AC78" s="5">
        <v>-19037.400000000001</v>
      </c>
      <c r="AD78" s="5">
        <v>-39282.69</v>
      </c>
      <c r="AE78" s="5">
        <v>-59527.98</v>
      </c>
      <c r="AF78" s="5">
        <v>-79773.27</v>
      </c>
      <c r="AG78" s="5">
        <v>-93794.559999999998</v>
      </c>
      <c r="AH78" s="5">
        <f t="shared" si="21"/>
        <v>-72126.210000000006</v>
      </c>
      <c r="AI78" s="5">
        <v>9680.52</v>
      </c>
      <c r="AJ78" s="5">
        <v>9794.43</v>
      </c>
      <c r="AK78" s="5">
        <v>9796.68</v>
      </c>
      <c r="AL78" s="5">
        <v>19714.37</v>
      </c>
      <c r="AM78" s="5">
        <v>20245.29</v>
      </c>
      <c r="AN78" s="5">
        <v>20245.29</v>
      </c>
      <c r="AO78" s="5">
        <v>20245.29</v>
      </c>
      <c r="AP78" s="5">
        <v>20245.29</v>
      </c>
      <c r="AQ78" s="5">
        <v>20245.29</v>
      </c>
      <c r="AR78" s="5">
        <v>20245.29</v>
      </c>
      <c r="AS78" s="5">
        <v>20245.29</v>
      </c>
      <c r="AT78" s="5">
        <v>18489.29</v>
      </c>
      <c r="AU78" s="5">
        <f t="shared" si="22"/>
        <v>209192.32000000007</v>
      </c>
      <c r="AV78" s="6">
        <v>0.77873999999999999</v>
      </c>
      <c r="AW78" s="5">
        <f t="shared" si="23"/>
        <v>2789766.2385547999</v>
      </c>
      <c r="AX78" s="26">
        <f t="shared" si="24"/>
        <v>2793291.9034349998</v>
      </c>
      <c r="AY78" s="5">
        <f t="shared" si="25"/>
        <v>-56167.564775400002</v>
      </c>
      <c r="AZ78" s="5">
        <f t="shared" si="26"/>
        <v>-73041.575654400003</v>
      </c>
      <c r="BA78" s="5">
        <f t="shared" si="17"/>
        <v>162906.42727680004</v>
      </c>
      <c r="BB78" s="14">
        <f t="shared" si="18"/>
        <v>5.8394293050586014E-2</v>
      </c>
      <c r="BC78" s="27">
        <v>6.6699999999999995E-2</v>
      </c>
      <c r="BD78" s="5">
        <f t="shared" si="28"/>
        <v>186312.56995911448</v>
      </c>
      <c r="BE78" s="5">
        <f t="shared" si="29"/>
        <v>186312.56995911448</v>
      </c>
      <c r="BF78" s="20">
        <f t="shared" si="27"/>
        <v>1</v>
      </c>
      <c r="BG78" s="5">
        <f t="shared" si="30"/>
        <v>23406.142682314443</v>
      </c>
      <c r="BH78" s="5">
        <f t="shared" si="31"/>
        <v>2533937.7578214854</v>
      </c>
      <c r="BI78" s="5">
        <f t="shared" si="32"/>
        <v>2533937.7578214854</v>
      </c>
    </row>
    <row r="79" spans="2:61" x14ac:dyDescent="0.25">
      <c r="B79" s="3" t="s">
        <v>717</v>
      </c>
      <c r="C79" s="3" t="s">
        <v>778</v>
      </c>
      <c r="D79" s="3" t="s">
        <v>688</v>
      </c>
      <c r="E79" s="3" t="s">
        <v>562</v>
      </c>
      <c r="F79" s="4" t="s">
        <v>87</v>
      </c>
      <c r="G79" s="5">
        <v>3004071.87</v>
      </c>
      <c r="H79" s="5">
        <v>3101698.55</v>
      </c>
      <c r="I79" s="5">
        <v>3112384.09</v>
      </c>
      <c r="J79" s="5">
        <v>3420735.07</v>
      </c>
      <c r="K79" s="5">
        <v>3676260.15</v>
      </c>
      <c r="L79" s="5">
        <v>4109433.15</v>
      </c>
      <c r="M79" s="5">
        <v>4509928.34</v>
      </c>
      <c r="N79" s="5">
        <v>4824077.28</v>
      </c>
      <c r="O79" s="5">
        <v>5177107.2699999996</v>
      </c>
      <c r="P79" s="5">
        <v>5323462.78</v>
      </c>
      <c r="Q79" s="5">
        <v>5438040.6500000004</v>
      </c>
      <c r="R79" s="5">
        <v>5707899.96</v>
      </c>
      <c r="S79" s="5">
        <v>5828090.8700000001</v>
      </c>
      <c r="T79" s="5">
        <f t="shared" si="20"/>
        <v>4401425.7216666667</v>
      </c>
      <c r="U79" s="5">
        <v>-43273.55</v>
      </c>
      <c r="V79" s="5">
        <v>-51923.39</v>
      </c>
      <c r="W79" s="5">
        <v>-60726.67</v>
      </c>
      <c r="X79" s="5">
        <v>-69981.919999999998</v>
      </c>
      <c r="Y79" s="5">
        <v>-80036</v>
      </c>
      <c r="Z79" s="5">
        <v>-91065.73</v>
      </c>
      <c r="AA79" s="5">
        <v>-103276.49</v>
      </c>
      <c r="AB79" s="5">
        <v>-116499.66</v>
      </c>
      <c r="AC79" s="5">
        <v>-144294.62</v>
      </c>
      <c r="AD79" s="5">
        <v>-173477.45</v>
      </c>
      <c r="AE79" s="5">
        <v>-203385.46</v>
      </c>
      <c r="AF79" s="5">
        <v>-234361.89</v>
      </c>
      <c r="AG79" s="5">
        <v>-259322.40000000002</v>
      </c>
      <c r="AH79" s="5">
        <f t="shared" si="21"/>
        <v>-123360.60458333332</v>
      </c>
      <c r="AI79" s="5">
        <v>8649.84</v>
      </c>
      <c r="AJ79" s="5">
        <v>8803.2800000000007</v>
      </c>
      <c r="AK79" s="5">
        <v>9255.25</v>
      </c>
      <c r="AL79" s="5">
        <v>10054.08</v>
      </c>
      <c r="AM79" s="5">
        <v>11029.73</v>
      </c>
      <c r="AN79" s="5">
        <v>12210.76</v>
      </c>
      <c r="AO79" s="5">
        <v>13223.17</v>
      </c>
      <c r="AP79" s="5">
        <v>27794.959999999999</v>
      </c>
      <c r="AQ79" s="5">
        <v>29182.83</v>
      </c>
      <c r="AR79" s="5">
        <v>29908.01</v>
      </c>
      <c r="AS79" s="5">
        <v>30976.43</v>
      </c>
      <c r="AT79" s="5">
        <v>30186.51</v>
      </c>
      <c r="AU79" s="5">
        <f t="shared" si="22"/>
        <v>221274.85</v>
      </c>
      <c r="AV79" s="6">
        <v>0.77873999999999999</v>
      </c>
      <c r="AW79" s="5">
        <f t="shared" si="23"/>
        <v>3427566.2664906997</v>
      </c>
      <c r="AX79" s="26">
        <f t="shared" si="24"/>
        <v>4538567.4841037998</v>
      </c>
      <c r="AY79" s="5">
        <f t="shared" si="25"/>
        <v>-96065.837213224993</v>
      </c>
      <c r="AZ79" s="5">
        <f t="shared" si="26"/>
        <v>-201944.72577600001</v>
      </c>
      <c r="BA79" s="5">
        <f t="shared" si="17"/>
        <v>172315.57668900001</v>
      </c>
      <c r="BB79" s="14">
        <f t="shared" si="18"/>
        <v>5.0273448648864384E-2</v>
      </c>
      <c r="BC79" s="28">
        <v>6.6699999999999995E-2</v>
      </c>
      <c r="BD79" s="5">
        <f t="shared" si="28"/>
        <v>302722.45118972345</v>
      </c>
      <c r="BE79" s="5">
        <f t="shared" si="29"/>
        <v>302722.45118972345</v>
      </c>
      <c r="BF79" s="20">
        <f t="shared" si="27"/>
        <v>1</v>
      </c>
      <c r="BG79" s="5">
        <f t="shared" si="30"/>
        <v>130406.87450072344</v>
      </c>
      <c r="BH79" s="5">
        <f t="shared" si="31"/>
        <v>4033900.3071380765</v>
      </c>
      <c r="BI79" s="5">
        <f t="shared" si="32"/>
        <v>4033900.3071380765</v>
      </c>
    </row>
    <row r="80" spans="2:61" x14ac:dyDescent="0.25">
      <c r="B80" s="3" t="s">
        <v>717</v>
      </c>
      <c r="C80" s="3" t="s">
        <v>786</v>
      </c>
      <c r="D80" s="3" t="s">
        <v>688</v>
      </c>
      <c r="E80" s="3" t="s">
        <v>549</v>
      </c>
      <c r="F80" s="4" t="s">
        <v>88</v>
      </c>
      <c r="G80" s="5">
        <v>0</v>
      </c>
      <c r="H80" s="5">
        <v>0</v>
      </c>
      <c r="I80" s="5">
        <v>0</v>
      </c>
      <c r="J80" s="5">
        <v>0</v>
      </c>
      <c r="K80" s="5">
        <v>0</v>
      </c>
      <c r="L80" s="5">
        <v>0</v>
      </c>
      <c r="M80" s="5">
        <v>0</v>
      </c>
      <c r="N80" s="5">
        <v>0</v>
      </c>
      <c r="O80" s="5">
        <v>0</v>
      </c>
      <c r="P80" s="5">
        <v>0</v>
      </c>
      <c r="Q80" s="5">
        <v>0</v>
      </c>
      <c r="R80" s="5">
        <v>0</v>
      </c>
      <c r="S80" s="5">
        <v>0</v>
      </c>
      <c r="T80" s="5">
        <f t="shared" si="20"/>
        <v>0</v>
      </c>
      <c r="U80" s="5">
        <v>0</v>
      </c>
      <c r="V80" s="5">
        <v>0</v>
      </c>
      <c r="W80" s="5">
        <v>0</v>
      </c>
      <c r="X80" s="5">
        <v>0</v>
      </c>
      <c r="Y80" s="5">
        <v>0</v>
      </c>
      <c r="Z80" s="5">
        <v>0</v>
      </c>
      <c r="AA80" s="5">
        <v>0</v>
      </c>
      <c r="AB80" s="5">
        <v>0</v>
      </c>
      <c r="AC80" s="5">
        <v>0</v>
      </c>
      <c r="AD80" s="5">
        <v>0</v>
      </c>
      <c r="AE80" s="5">
        <v>0</v>
      </c>
      <c r="AF80" s="5">
        <v>0</v>
      </c>
      <c r="AG80" s="5">
        <v>0</v>
      </c>
      <c r="AH80" s="5">
        <f t="shared" si="21"/>
        <v>0</v>
      </c>
      <c r="AI80" s="5">
        <v>0</v>
      </c>
      <c r="AJ80" s="5">
        <v>0</v>
      </c>
      <c r="AK80" s="5">
        <v>0</v>
      </c>
      <c r="AL80" s="5">
        <v>0</v>
      </c>
      <c r="AM80" s="5">
        <v>0</v>
      </c>
      <c r="AN80" s="5">
        <v>0</v>
      </c>
      <c r="AO80" s="5">
        <v>0</v>
      </c>
      <c r="AP80" s="5">
        <v>0</v>
      </c>
      <c r="AQ80" s="5">
        <v>0</v>
      </c>
      <c r="AR80" s="5">
        <v>0</v>
      </c>
      <c r="AS80" s="5">
        <v>0</v>
      </c>
      <c r="AT80" s="5">
        <v>0</v>
      </c>
      <c r="AU80" s="5">
        <f t="shared" si="22"/>
        <v>0</v>
      </c>
      <c r="AV80" s="6">
        <v>0.77873999999999999</v>
      </c>
      <c r="AW80" s="5">
        <f t="shared" si="23"/>
        <v>0</v>
      </c>
      <c r="AX80" s="26">
        <f t="shared" si="24"/>
        <v>0</v>
      </c>
      <c r="AY80" s="5">
        <f t="shared" si="25"/>
        <v>0</v>
      </c>
      <c r="AZ80" s="5">
        <f t="shared" si="26"/>
        <v>0</v>
      </c>
      <c r="BA80" s="5">
        <f t="shared" si="17"/>
        <v>0</v>
      </c>
      <c r="BB80" s="14">
        <f t="shared" si="18"/>
        <v>0</v>
      </c>
      <c r="BC80" s="27">
        <v>0.1</v>
      </c>
      <c r="BD80" s="5">
        <f t="shared" si="28"/>
        <v>0</v>
      </c>
      <c r="BE80" s="5">
        <f t="shared" si="29"/>
        <v>0</v>
      </c>
      <c r="BF80" s="20">
        <f t="shared" si="27"/>
        <v>1</v>
      </c>
      <c r="BG80" s="5">
        <f t="shared" si="30"/>
        <v>0</v>
      </c>
      <c r="BH80" s="5">
        <f t="shared" si="31"/>
        <v>0</v>
      </c>
      <c r="BI80" s="5">
        <f t="shared" si="32"/>
        <v>0</v>
      </c>
    </row>
    <row r="81" spans="2:61" x14ac:dyDescent="0.25">
      <c r="B81" s="3" t="s">
        <v>717</v>
      </c>
      <c r="C81" s="3" t="s">
        <v>786</v>
      </c>
      <c r="D81" s="3" t="s">
        <v>688</v>
      </c>
      <c r="E81" s="3" t="s">
        <v>551</v>
      </c>
      <c r="F81" s="4" t="s">
        <v>89</v>
      </c>
      <c r="G81" s="5">
        <v>0</v>
      </c>
      <c r="H81" s="5">
        <v>0</v>
      </c>
      <c r="I81" s="5">
        <v>0</v>
      </c>
      <c r="J81" s="5">
        <v>0</v>
      </c>
      <c r="K81" s="5">
        <v>0</v>
      </c>
      <c r="L81" s="5">
        <v>0</v>
      </c>
      <c r="M81" s="5">
        <v>0</v>
      </c>
      <c r="N81" s="5">
        <v>0</v>
      </c>
      <c r="O81" s="5">
        <v>0</v>
      </c>
      <c r="P81" s="5">
        <v>0</v>
      </c>
      <c r="Q81" s="5">
        <v>0</v>
      </c>
      <c r="R81" s="5">
        <v>0</v>
      </c>
      <c r="S81" s="5">
        <v>0</v>
      </c>
      <c r="T81" s="5">
        <f t="shared" si="20"/>
        <v>0</v>
      </c>
      <c r="U81" s="5">
        <v>0</v>
      </c>
      <c r="V81" s="5">
        <v>0</v>
      </c>
      <c r="W81" s="5">
        <v>0</v>
      </c>
      <c r="X81" s="5">
        <v>0</v>
      </c>
      <c r="Y81" s="5">
        <v>0</v>
      </c>
      <c r="Z81" s="5">
        <v>0</v>
      </c>
      <c r="AA81" s="5">
        <v>0</v>
      </c>
      <c r="AB81" s="5">
        <v>0</v>
      </c>
      <c r="AC81" s="5">
        <v>0</v>
      </c>
      <c r="AD81" s="5">
        <v>0</v>
      </c>
      <c r="AE81" s="5">
        <v>0</v>
      </c>
      <c r="AF81" s="5">
        <v>0</v>
      </c>
      <c r="AG81" s="5">
        <v>0</v>
      </c>
      <c r="AH81" s="5">
        <f t="shared" si="21"/>
        <v>0</v>
      </c>
      <c r="AI81" s="5">
        <v>0</v>
      </c>
      <c r="AJ81" s="5">
        <v>0</v>
      </c>
      <c r="AK81" s="5">
        <v>0</v>
      </c>
      <c r="AL81" s="5">
        <v>0</v>
      </c>
      <c r="AM81" s="5">
        <v>0</v>
      </c>
      <c r="AN81" s="5">
        <v>0</v>
      </c>
      <c r="AO81" s="5">
        <v>0</v>
      </c>
      <c r="AP81" s="5">
        <v>0</v>
      </c>
      <c r="AQ81" s="5">
        <v>0</v>
      </c>
      <c r="AR81" s="5">
        <v>0</v>
      </c>
      <c r="AS81" s="5">
        <v>0</v>
      </c>
      <c r="AT81" s="5">
        <v>0</v>
      </c>
      <c r="AU81" s="5">
        <f t="shared" si="22"/>
        <v>0</v>
      </c>
      <c r="AV81" s="6">
        <v>0.77873999999999999</v>
      </c>
      <c r="AW81" s="5">
        <f t="shared" si="23"/>
        <v>0</v>
      </c>
      <c r="AX81" s="26">
        <f t="shared" si="24"/>
        <v>0</v>
      </c>
      <c r="AY81" s="5">
        <f t="shared" si="25"/>
        <v>0</v>
      </c>
      <c r="AZ81" s="5">
        <f t="shared" si="26"/>
        <v>0</v>
      </c>
      <c r="BA81" s="5">
        <f t="shared" si="17"/>
        <v>0</v>
      </c>
      <c r="BB81" s="14">
        <f t="shared" si="18"/>
        <v>0</v>
      </c>
      <c r="BC81" s="27">
        <v>0.1</v>
      </c>
      <c r="BD81" s="5">
        <f t="shared" si="28"/>
        <v>0</v>
      </c>
      <c r="BE81" s="5">
        <f t="shared" si="29"/>
        <v>0</v>
      </c>
      <c r="BF81" s="20">
        <f t="shared" si="27"/>
        <v>1</v>
      </c>
      <c r="BG81" s="5">
        <f t="shared" si="30"/>
        <v>0</v>
      </c>
      <c r="BH81" s="5">
        <f t="shared" si="31"/>
        <v>0</v>
      </c>
      <c r="BI81" s="5">
        <f t="shared" si="32"/>
        <v>0</v>
      </c>
    </row>
    <row r="82" spans="2:61" x14ac:dyDescent="0.25">
      <c r="B82" s="3" t="s">
        <v>719</v>
      </c>
      <c r="C82" s="3" t="s">
        <v>786</v>
      </c>
      <c r="D82" s="3" t="s">
        <v>689</v>
      </c>
      <c r="E82" s="3" t="s">
        <v>563</v>
      </c>
      <c r="F82" s="4" t="s">
        <v>90</v>
      </c>
      <c r="G82" s="5"/>
      <c r="H82" s="5"/>
      <c r="I82" s="5"/>
      <c r="J82" s="5"/>
      <c r="K82" s="5">
        <v>37599991.880000003</v>
      </c>
      <c r="L82" s="5">
        <v>37629128.869999997</v>
      </c>
      <c r="M82" s="5">
        <v>37656996.899999999</v>
      </c>
      <c r="N82" s="5">
        <v>37655147.609999999</v>
      </c>
      <c r="O82" s="5">
        <v>37661996.829999998</v>
      </c>
      <c r="P82" s="5">
        <v>37680884.259999998</v>
      </c>
      <c r="Q82" s="5">
        <v>37692952.979999997</v>
      </c>
      <c r="R82" s="5">
        <v>37700044.079999998</v>
      </c>
      <c r="S82" s="5">
        <v>37556841.920000002</v>
      </c>
      <c r="T82" s="5">
        <f t="shared" si="20"/>
        <v>26671297.03083333</v>
      </c>
      <c r="U82" s="5"/>
      <c r="V82" s="5"/>
      <c r="W82" s="5"/>
      <c r="X82" s="5"/>
      <c r="Y82" s="5">
        <v>-30150125.859999999</v>
      </c>
      <c r="Z82" s="5">
        <v>-30199025.039999999</v>
      </c>
      <c r="AA82" s="5">
        <v>-30247961.27</v>
      </c>
      <c r="AB82" s="5">
        <v>-30296914.41</v>
      </c>
      <c r="AC82" s="5">
        <v>-30345870.809999999</v>
      </c>
      <c r="AD82" s="5">
        <v>-30394843.940000001</v>
      </c>
      <c r="AE82" s="5">
        <v>-30443837.18</v>
      </c>
      <c r="AF82" s="5">
        <v>-30492842.879999999</v>
      </c>
      <c r="AG82" s="5">
        <v>-30539652.23</v>
      </c>
      <c r="AH82" s="5">
        <f t="shared" si="21"/>
        <v>-21486770.625416666</v>
      </c>
      <c r="AI82" s="5">
        <v>0</v>
      </c>
      <c r="AJ82" s="5">
        <v>0</v>
      </c>
      <c r="AK82" s="5">
        <v>0</v>
      </c>
      <c r="AL82" s="5">
        <v>48870.7</v>
      </c>
      <c r="AM82" s="5">
        <v>48899.18</v>
      </c>
      <c r="AN82" s="5">
        <v>48936.23</v>
      </c>
      <c r="AO82" s="5">
        <v>48953.14</v>
      </c>
      <c r="AP82" s="5">
        <v>48956.4</v>
      </c>
      <c r="AQ82" s="5">
        <v>48973.13</v>
      </c>
      <c r="AR82" s="5">
        <v>48993.24</v>
      </c>
      <c r="AS82" s="5">
        <v>49005.7</v>
      </c>
      <c r="AT82" s="5">
        <v>48809.18</v>
      </c>
      <c r="AU82" s="5">
        <f t="shared" si="22"/>
        <v>440396.89999999997</v>
      </c>
      <c r="AV82" s="6">
        <v>1</v>
      </c>
      <c r="AW82" s="5">
        <f t="shared" si="23"/>
        <v>26671297.03083333</v>
      </c>
      <c r="AX82" s="26">
        <f t="shared" si="24"/>
        <v>37556841.920000002</v>
      </c>
      <c r="AY82" s="5">
        <f t="shared" si="25"/>
        <v>-21486770.625416666</v>
      </c>
      <c r="AZ82" s="5">
        <f t="shared" si="26"/>
        <v>-30539652.23</v>
      </c>
      <c r="BA82" s="5">
        <f t="shared" si="17"/>
        <v>440396.89999999997</v>
      </c>
      <c r="BB82" s="14">
        <f t="shared" si="18"/>
        <v>1.651201662562115E-2</v>
      </c>
      <c r="BC82" s="27">
        <v>4.1500000000000002E-2</v>
      </c>
      <c r="BD82" s="5">
        <f t="shared" si="28"/>
        <v>1558608.9396800001</v>
      </c>
      <c r="BE82" s="5">
        <f t="shared" si="29"/>
        <v>1558608.9396800001</v>
      </c>
      <c r="BF82" s="20">
        <f t="shared" si="27"/>
        <v>1</v>
      </c>
      <c r="BG82" s="5">
        <f t="shared" si="30"/>
        <v>1118212.0396800002</v>
      </c>
      <c r="BH82" s="5">
        <f t="shared" si="31"/>
        <v>5458580.7503200015</v>
      </c>
      <c r="BI82" s="5">
        <f t="shared" si="32"/>
        <v>5458580.7503200015</v>
      </c>
    </row>
    <row r="83" spans="2:61" x14ac:dyDescent="0.25">
      <c r="B83" s="3" t="s">
        <v>719</v>
      </c>
      <c r="C83" s="3" t="s">
        <v>786</v>
      </c>
      <c r="D83" s="3" t="s">
        <v>689</v>
      </c>
      <c r="E83" s="3" t="s">
        <v>564</v>
      </c>
      <c r="F83" s="4" t="s">
        <v>91</v>
      </c>
      <c r="G83" s="5"/>
      <c r="H83" s="5"/>
      <c r="I83" s="5"/>
      <c r="J83" s="5"/>
      <c r="K83" s="5">
        <v>56106492.960000001</v>
      </c>
      <c r="L83" s="5">
        <v>56156930.100000001</v>
      </c>
      <c r="M83" s="5">
        <v>56205170.619999997</v>
      </c>
      <c r="N83" s="5">
        <v>56201969.439999998</v>
      </c>
      <c r="O83" s="5">
        <v>56213825.68</v>
      </c>
      <c r="P83" s="5">
        <v>56246520.479999997</v>
      </c>
      <c r="Q83" s="5">
        <v>56267411.850000001</v>
      </c>
      <c r="R83" s="5">
        <v>56279686.799999997</v>
      </c>
      <c r="S83" s="5">
        <v>56319537.689999998</v>
      </c>
      <c r="T83" s="5">
        <f t="shared" si="20"/>
        <v>39819814.73125001</v>
      </c>
      <c r="U83" s="5"/>
      <c r="V83" s="5"/>
      <c r="W83" s="5"/>
      <c r="X83" s="5"/>
      <c r="Y83" s="5">
        <v>-42515197.729999997</v>
      </c>
      <c r="Z83" s="5">
        <v>-42605476.229999997</v>
      </c>
      <c r="AA83" s="5">
        <v>-42695834.090000004</v>
      </c>
      <c r="AB83" s="5">
        <v>-42786228.170000002</v>
      </c>
      <c r="AC83" s="5">
        <v>-42876629.200000003</v>
      </c>
      <c r="AD83" s="5">
        <v>-42967066.07</v>
      </c>
      <c r="AE83" s="5">
        <v>-43057546.030000001</v>
      </c>
      <c r="AF83" s="5">
        <v>-43148052.649999999</v>
      </c>
      <c r="AG83" s="5">
        <v>-43238601.189999998</v>
      </c>
      <c r="AH83" s="5">
        <f t="shared" si="21"/>
        <v>-30355944.230416667</v>
      </c>
      <c r="AI83" s="5">
        <v>0</v>
      </c>
      <c r="AJ83" s="5">
        <v>0</v>
      </c>
      <c r="AK83" s="5">
        <v>0</v>
      </c>
      <c r="AL83" s="5">
        <v>90217.5</v>
      </c>
      <c r="AM83" s="5">
        <v>90278.5</v>
      </c>
      <c r="AN83" s="5">
        <v>90357.86</v>
      </c>
      <c r="AO83" s="5">
        <v>90394.08</v>
      </c>
      <c r="AP83" s="5">
        <v>90401.03</v>
      </c>
      <c r="AQ83" s="5">
        <v>90436.87</v>
      </c>
      <c r="AR83" s="5">
        <v>90479.96</v>
      </c>
      <c r="AS83" s="5">
        <v>90506.62</v>
      </c>
      <c r="AT83" s="5">
        <v>90548.54</v>
      </c>
      <c r="AU83" s="5">
        <f t="shared" si="22"/>
        <v>813620.96</v>
      </c>
      <c r="AV83" s="6">
        <v>1</v>
      </c>
      <c r="AW83" s="5">
        <f t="shared" si="23"/>
        <v>39819814.73125001</v>
      </c>
      <c r="AX83" s="26">
        <f t="shared" si="24"/>
        <v>56319537.689999998</v>
      </c>
      <c r="AY83" s="5">
        <f t="shared" si="25"/>
        <v>-30355944.230416667</v>
      </c>
      <c r="AZ83" s="5">
        <f t="shared" si="26"/>
        <v>-43238601.189999998</v>
      </c>
      <c r="BA83" s="5">
        <f t="shared" si="17"/>
        <v>813620.96</v>
      </c>
      <c r="BB83" s="14">
        <f t="shared" si="18"/>
        <v>2.0432565181210702E-2</v>
      </c>
      <c r="BC83" s="27">
        <v>5.0099999999999999E-2</v>
      </c>
      <c r="BD83" s="5">
        <f t="shared" si="28"/>
        <v>2821608.8382689999</v>
      </c>
      <c r="BE83" s="5">
        <f t="shared" si="29"/>
        <v>2821608.8382689999</v>
      </c>
      <c r="BF83" s="20">
        <f t="shared" si="27"/>
        <v>1</v>
      </c>
      <c r="BG83" s="5">
        <f t="shared" si="30"/>
        <v>2007987.878269</v>
      </c>
      <c r="BH83" s="5">
        <f t="shared" si="31"/>
        <v>10259327.661731001</v>
      </c>
      <c r="BI83" s="5">
        <f t="shared" si="32"/>
        <v>10259327.661731001</v>
      </c>
    </row>
    <row r="84" spans="2:61" x14ac:dyDescent="0.25">
      <c r="B84" s="3" t="s">
        <v>719</v>
      </c>
      <c r="C84" s="3" t="s">
        <v>786</v>
      </c>
      <c r="D84" s="3" t="s">
        <v>689</v>
      </c>
      <c r="E84" s="3" t="s">
        <v>565</v>
      </c>
      <c r="F84" s="4" t="s">
        <v>92</v>
      </c>
      <c r="G84" s="5"/>
      <c r="H84" s="5"/>
      <c r="I84" s="5"/>
      <c r="J84" s="5"/>
      <c r="K84" s="5">
        <v>2262.7199999999998</v>
      </c>
      <c r="L84" s="5">
        <v>2363.16</v>
      </c>
      <c r="M84" s="5">
        <v>2459.2199999999998</v>
      </c>
      <c r="N84" s="5">
        <v>2452.84</v>
      </c>
      <c r="O84" s="5">
        <v>2476.4499999999998</v>
      </c>
      <c r="P84" s="5">
        <v>2541.56</v>
      </c>
      <c r="Q84" s="5">
        <v>2583.16</v>
      </c>
      <c r="R84" s="5">
        <v>2607.6</v>
      </c>
      <c r="S84" s="5">
        <v>2686.96</v>
      </c>
      <c r="T84" s="5">
        <f t="shared" si="20"/>
        <v>1757.5158333333331</v>
      </c>
      <c r="U84" s="5"/>
      <c r="V84" s="5"/>
      <c r="W84" s="5"/>
      <c r="X84" s="5"/>
      <c r="Y84" s="5">
        <v>-531.80999999999995</v>
      </c>
      <c r="Z84" s="5">
        <v>-537.44000000000005</v>
      </c>
      <c r="AA84" s="5">
        <v>-543.30999999999995</v>
      </c>
      <c r="AB84" s="5">
        <v>-549.29</v>
      </c>
      <c r="AC84" s="5">
        <v>-555.29</v>
      </c>
      <c r="AD84" s="5">
        <v>-561.4</v>
      </c>
      <c r="AE84" s="5">
        <v>-567.64</v>
      </c>
      <c r="AF84" s="5">
        <v>-573.96</v>
      </c>
      <c r="AG84" s="5">
        <v>-580.4</v>
      </c>
      <c r="AH84" s="5">
        <f t="shared" si="21"/>
        <v>-392.52833333333325</v>
      </c>
      <c r="AI84" s="5">
        <v>0</v>
      </c>
      <c r="AJ84" s="5">
        <v>0</v>
      </c>
      <c r="AK84" s="5">
        <v>0</v>
      </c>
      <c r="AL84" s="5">
        <v>5.44</v>
      </c>
      <c r="AM84" s="5">
        <v>5.63</v>
      </c>
      <c r="AN84" s="5">
        <v>5.87</v>
      </c>
      <c r="AO84" s="5">
        <v>5.98</v>
      </c>
      <c r="AP84" s="5">
        <v>6</v>
      </c>
      <c r="AQ84" s="5">
        <v>6.11</v>
      </c>
      <c r="AR84" s="5">
        <v>6.24</v>
      </c>
      <c r="AS84" s="5">
        <v>6.32</v>
      </c>
      <c r="AT84" s="5">
        <v>6.44</v>
      </c>
      <c r="AU84" s="5">
        <f t="shared" si="22"/>
        <v>54.03</v>
      </c>
      <c r="AV84" s="6">
        <v>1</v>
      </c>
      <c r="AW84" s="5">
        <f t="shared" si="23"/>
        <v>1757.5158333333331</v>
      </c>
      <c r="AX84" s="26">
        <f t="shared" si="24"/>
        <v>2686.96</v>
      </c>
      <c r="AY84" s="5">
        <f t="shared" si="25"/>
        <v>-392.52833333333325</v>
      </c>
      <c r="AZ84" s="5">
        <f t="shared" si="26"/>
        <v>-580.4</v>
      </c>
      <c r="BA84" s="5">
        <f t="shared" si="17"/>
        <v>54.03</v>
      </c>
      <c r="BB84" s="14">
        <f t="shared" si="18"/>
        <v>3.0742255048437216E-2</v>
      </c>
      <c r="BC84" s="27">
        <v>0.13550000000000001</v>
      </c>
      <c r="BD84" s="5">
        <f t="shared" si="28"/>
        <v>364.08308000000005</v>
      </c>
      <c r="BE84" s="5">
        <f t="shared" si="29"/>
        <v>364.08308000000005</v>
      </c>
      <c r="BF84" s="20">
        <f t="shared" si="27"/>
        <v>1</v>
      </c>
      <c r="BG84" s="5">
        <f t="shared" si="30"/>
        <v>310.05308000000002</v>
      </c>
      <c r="BH84" s="5">
        <f t="shared" si="31"/>
        <v>1742.4769199999998</v>
      </c>
      <c r="BI84" s="5">
        <f t="shared" si="32"/>
        <v>1742.4769199999998</v>
      </c>
    </row>
    <row r="85" spans="2:61" x14ac:dyDescent="0.25">
      <c r="B85" s="3" t="s">
        <v>719</v>
      </c>
      <c r="C85" s="3" t="s">
        <v>786</v>
      </c>
      <c r="D85" s="3" t="s">
        <v>689</v>
      </c>
      <c r="E85" s="3" t="s">
        <v>566</v>
      </c>
      <c r="F85" s="4" t="s">
        <v>93</v>
      </c>
      <c r="G85" s="5"/>
      <c r="H85" s="5"/>
      <c r="I85" s="5"/>
      <c r="J85" s="5"/>
      <c r="K85" s="5">
        <v>15330419.73</v>
      </c>
      <c r="L85" s="5">
        <v>15346394.85</v>
      </c>
      <c r="M85" s="5">
        <v>15361674.23</v>
      </c>
      <c r="N85" s="5">
        <v>15360660.310000001</v>
      </c>
      <c r="O85" s="5">
        <v>15364415.58</v>
      </c>
      <c r="P85" s="5">
        <v>15374771.109999999</v>
      </c>
      <c r="Q85" s="5">
        <v>15381388.1</v>
      </c>
      <c r="R85" s="5">
        <v>15385275.98</v>
      </c>
      <c r="S85" s="5">
        <v>15438140.77</v>
      </c>
      <c r="T85" s="5">
        <f t="shared" si="20"/>
        <v>10885339.189583333</v>
      </c>
      <c r="U85" s="5"/>
      <c r="V85" s="5"/>
      <c r="W85" s="5"/>
      <c r="X85" s="5"/>
      <c r="Y85" s="5">
        <v>-8847110.3399999999</v>
      </c>
      <c r="Z85" s="5">
        <v>-8882772.1400000006</v>
      </c>
      <c r="AA85" s="5">
        <v>-8918470.2699999996</v>
      </c>
      <c r="AB85" s="5">
        <v>-8954184.9900000002</v>
      </c>
      <c r="AC85" s="5">
        <v>-8989902.9000000004</v>
      </c>
      <c r="AD85" s="5">
        <v>-9025637.2100000009</v>
      </c>
      <c r="AE85" s="5">
        <v>-9061391.2400000002</v>
      </c>
      <c r="AF85" s="5">
        <v>-9097157.4800000004</v>
      </c>
      <c r="AG85" s="5">
        <v>-9133523.5700000003</v>
      </c>
      <c r="AH85" s="5">
        <f t="shared" si="21"/>
        <v>-6361949.029583334</v>
      </c>
      <c r="AI85" s="5">
        <v>0</v>
      </c>
      <c r="AJ85" s="5">
        <v>0</v>
      </c>
      <c r="AK85" s="5">
        <v>0</v>
      </c>
      <c r="AL85" s="5">
        <v>35633.86</v>
      </c>
      <c r="AM85" s="5">
        <v>35661.800000000003</v>
      </c>
      <c r="AN85" s="5">
        <v>35698.129999999997</v>
      </c>
      <c r="AO85" s="5">
        <v>35714.720000000001</v>
      </c>
      <c r="AP85" s="5">
        <v>35717.910000000003</v>
      </c>
      <c r="AQ85" s="5">
        <v>35734.31</v>
      </c>
      <c r="AR85" s="5">
        <v>35754.03</v>
      </c>
      <c r="AS85" s="5">
        <v>35766.239999999998</v>
      </c>
      <c r="AT85" s="5">
        <v>35879</v>
      </c>
      <c r="AU85" s="5">
        <f t="shared" si="22"/>
        <v>321560</v>
      </c>
      <c r="AV85" s="6">
        <v>1</v>
      </c>
      <c r="AW85" s="5">
        <f t="shared" si="23"/>
        <v>10885339.189583333</v>
      </c>
      <c r="AX85" s="26">
        <f t="shared" si="24"/>
        <v>15438140.77</v>
      </c>
      <c r="AY85" s="5">
        <f t="shared" si="25"/>
        <v>-6361949.029583334</v>
      </c>
      <c r="AZ85" s="5">
        <f t="shared" si="26"/>
        <v>-9133523.5700000003</v>
      </c>
      <c r="BA85" s="5">
        <f t="shared" si="17"/>
        <v>321560</v>
      </c>
      <c r="BB85" s="14">
        <f t="shared" si="18"/>
        <v>2.9540650447320477E-2</v>
      </c>
      <c r="BC85" s="27">
        <v>8.8700000000000001E-2</v>
      </c>
      <c r="BD85" s="5">
        <f t="shared" si="28"/>
        <v>1369363.0862990001</v>
      </c>
      <c r="BE85" s="5">
        <f t="shared" si="29"/>
        <v>1369363.0862990001</v>
      </c>
      <c r="BF85" s="20">
        <f t="shared" si="27"/>
        <v>1</v>
      </c>
      <c r="BG85" s="5">
        <f t="shared" si="30"/>
        <v>1047803.0862990001</v>
      </c>
      <c r="BH85" s="5">
        <f t="shared" si="31"/>
        <v>4935254.1137009989</v>
      </c>
      <c r="BI85" s="5">
        <f t="shared" si="32"/>
        <v>4935254.1137009989</v>
      </c>
    </row>
    <row r="86" spans="2:61" x14ac:dyDescent="0.25">
      <c r="B86" s="3" t="s">
        <v>719</v>
      </c>
      <c r="C86" s="3" t="s">
        <v>786</v>
      </c>
      <c r="D86" s="3" t="s">
        <v>689</v>
      </c>
      <c r="E86" s="3" t="s">
        <v>567</v>
      </c>
      <c r="F86" s="4" t="s">
        <v>94</v>
      </c>
      <c r="G86" s="5"/>
      <c r="H86" s="5"/>
      <c r="I86" s="5"/>
      <c r="J86" s="5"/>
      <c r="K86" s="5">
        <v>6558408.1799999997</v>
      </c>
      <c r="L86" s="5">
        <v>6626831.7000000002</v>
      </c>
      <c r="M86" s="5">
        <v>6628849.7400000002</v>
      </c>
      <c r="N86" s="5">
        <v>6628715.8300000001</v>
      </c>
      <c r="O86" s="5">
        <v>6629211.8099999996</v>
      </c>
      <c r="P86" s="5">
        <v>6630579.5300000003</v>
      </c>
      <c r="Q86" s="5">
        <v>6631453.4800000004</v>
      </c>
      <c r="R86" s="5">
        <v>6631966.9800000004</v>
      </c>
      <c r="S86" s="5">
        <v>6633634.0599999996</v>
      </c>
      <c r="T86" s="5">
        <f t="shared" si="20"/>
        <v>4690236.1900000004</v>
      </c>
      <c r="U86" s="5"/>
      <c r="V86" s="5"/>
      <c r="W86" s="5"/>
      <c r="X86" s="5"/>
      <c r="Y86" s="5">
        <v>-5098328.75</v>
      </c>
      <c r="Z86" s="5">
        <v>-5107932.82</v>
      </c>
      <c r="AA86" s="5">
        <v>-5117487.96</v>
      </c>
      <c r="AB86" s="5">
        <v>-5127044.46</v>
      </c>
      <c r="AC86" s="5">
        <v>-5136601.22</v>
      </c>
      <c r="AD86" s="5">
        <v>-5146159.32</v>
      </c>
      <c r="AE86" s="5">
        <v>-5155719.04</v>
      </c>
      <c r="AF86" s="5">
        <v>-5165279.76</v>
      </c>
      <c r="AG86" s="5">
        <v>-5174842.05</v>
      </c>
      <c r="AH86" s="5">
        <f t="shared" si="21"/>
        <v>-3636831.1962499996</v>
      </c>
      <c r="AI86" s="5">
        <v>0</v>
      </c>
      <c r="AJ86" s="5">
        <v>0</v>
      </c>
      <c r="AK86" s="5">
        <v>0</v>
      </c>
      <c r="AL86" s="5">
        <v>9454.27</v>
      </c>
      <c r="AM86" s="5">
        <v>9552.16</v>
      </c>
      <c r="AN86" s="5">
        <v>9555.14</v>
      </c>
      <c r="AO86" s="5">
        <v>9556.5</v>
      </c>
      <c r="AP86" s="5">
        <v>9556.76</v>
      </c>
      <c r="AQ86" s="5">
        <v>9558.1</v>
      </c>
      <c r="AR86" s="5">
        <v>9559.7199999999993</v>
      </c>
      <c r="AS86" s="5">
        <v>9560.7199999999993</v>
      </c>
      <c r="AT86" s="5">
        <v>9562.2900000000009</v>
      </c>
      <c r="AU86" s="5">
        <f t="shared" si="22"/>
        <v>85915.66</v>
      </c>
      <c r="AV86" s="6">
        <v>1</v>
      </c>
      <c r="AW86" s="5">
        <f t="shared" si="23"/>
        <v>4690236.1900000004</v>
      </c>
      <c r="AX86" s="26">
        <f t="shared" si="24"/>
        <v>6633634.0599999996</v>
      </c>
      <c r="AY86" s="5">
        <f t="shared" si="25"/>
        <v>-3636831.1962499996</v>
      </c>
      <c r="AZ86" s="5">
        <f t="shared" si="26"/>
        <v>-5174842.05</v>
      </c>
      <c r="BA86" s="5">
        <f t="shared" si="17"/>
        <v>85915.66</v>
      </c>
      <c r="BB86" s="14">
        <f t="shared" si="18"/>
        <v>1.8317981551372577E-2</v>
      </c>
      <c r="BC86" s="27">
        <v>4.9399999999999999E-2</v>
      </c>
      <c r="BD86" s="5">
        <f t="shared" si="28"/>
        <v>327701.52256399998</v>
      </c>
      <c r="BE86" s="5">
        <f t="shared" si="29"/>
        <v>327701.52256399998</v>
      </c>
      <c r="BF86" s="20">
        <f t="shared" si="27"/>
        <v>1</v>
      </c>
      <c r="BG86" s="5">
        <f t="shared" si="30"/>
        <v>241785.86256399998</v>
      </c>
      <c r="BH86" s="5">
        <f t="shared" si="31"/>
        <v>1131090.4874359998</v>
      </c>
      <c r="BI86" s="5">
        <f t="shared" si="32"/>
        <v>1131090.4874359998</v>
      </c>
    </row>
    <row r="87" spans="2:61" x14ac:dyDescent="0.25">
      <c r="B87" s="3" t="s">
        <v>719</v>
      </c>
      <c r="C87" s="3" t="s">
        <v>786</v>
      </c>
      <c r="D87" s="3" t="s">
        <v>689</v>
      </c>
      <c r="E87" s="3" t="s">
        <v>568</v>
      </c>
      <c r="F87" s="4" t="s">
        <v>95</v>
      </c>
      <c r="G87" s="5"/>
      <c r="H87" s="5"/>
      <c r="I87" s="5"/>
      <c r="J87" s="5"/>
      <c r="K87" s="5">
        <v>6259891.46</v>
      </c>
      <c r="L87" s="5">
        <v>6263006.1100000003</v>
      </c>
      <c r="M87" s="5">
        <v>6265985.1100000003</v>
      </c>
      <c r="N87" s="5">
        <v>6265787.4299999997</v>
      </c>
      <c r="O87" s="5">
        <v>6266519.5899999999</v>
      </c>
      <c r="P87" s="5">
        <v>6268538.5999999996</v>
      </c>
      <c r="Q87" s="5">
        <v>6269828.71</v>
      </c>
      <c r="R87" s="5">
        <v>6270586.7300000004</v>
      </c>
      <c r="S87" s="5">
        <v>6273047.6500000004</v>
      </c>
      <c r="T87" s="5">
        <f t="shared" si="20"/>
        <v>4438888.9637500001</v>
      </c>
      <c r="U87" s="5"/>
      <c r="V87" s="5"/>
      <c r="W87" s="5"/>
      <c r="X87" s="5"/>
      <c r="Y87" s="5">
        <v>-5016594.2</v>
      </c>
      <c r="Z87" s="5">
        <v>-5024212.3</v>
      </c>
      <c r="AA87" s="5">
        <v>-5031834.0999999996</v>
      </c>
      <c r="AB87" s="5">
        <v>-5039457.59</v>
      </c>
      <c r="AC87" s="5">
        <v>-5047081.41</v>
      </c>
      <c r="AD87" s="5">
        <v>-5054706.9000000004</v>
      </c>
      <c r="AE87" s="5">
        <v>-5062334.41</v>
      </c>
      <c r="AF87" s="5">
        <v>-5069963.16</v>
      </c>
      <c r="AG87" s="5">
        <v>-5077593.87</v>
      </c>
      <c r="AH87" s="5">
        <f t="shared" si="21"/>
        <v>-3573748.4170833328</v>
      </c>
      <c r="AI87" s="5">
        <v>0</v>
      </c>
      <c r="AJ87" s="5">
        <v>0</v>
      </c>
      <c r="AK87" s="5">
        <v>0</v>
      </c>
      <c r="AL87" s="5">
        <v>7615.25</v>
      </c>
      <c r="AM87" s="5">
        <v>7618.1</v>
      </c>
      <c r="AN87" s="5">
        <v>7621.8</v>
      </c>
      <c r="AO87" s="5">
        <v>7623.49</v>
      </c>
      <c r="AP87" s="5">
        <v>7623.82</v>
      </c>
      <c r="AQ87" s="5">
        <v>7625.49</v>
      </c>
      <c r="AR87" s="5">
        <v>7627.51</v>
      </c>
      <c r="AS87" s="5">
        <v>7628.75</v>
      </c>
      <c r="AT87" s="5">
        <v>7630.71</v>
      </c>
      <c r="AU87" s="5">
        <f t="shared" si="22"/>
        <v>68614.92</v>
      </c>
      <c r="AV87" s="6">
        <v>1</v>
      </c>
      <c r="AW87" s="5">
        <f t="shared" si="23"/>
        <v>4438888.9637500001</v>
      </c>
      <c r="AX87" s="26">
        <f t="shared" si="24"/>
        <v>6273047.6500000004</v>
      </c>
      <c r="AY87" s="5">
        <f t="shared" si="25"/>
        <v>-3573748.4170833328</v>
      </c>
      <c r="AZ87" s="5">
        <f t="shared" si="26"/>
        <v>-5077593.87</v>
      </c>
      <c r="BA87" s="5">
        <f t="shared" si="17"/>
        <v>68614.92</v>
      </c>
      <c r="BB87" s="14">
        <f t="shared" si="18"/>
        <v>1.545767883818245E-2</v>
      </c>
      <c r="BC87" s="27">
        <v>4.5600000000000002E-2</v>
      </c>
      <c r="BD87" s="5">
        <f t="shared" si="28"/>
        <v>286050.97284</v>
      </c>
      <c r="BE87" s="5">
        <f t="shared" si="29"/>
        <v>286050.97284</v>
      </c>
      <c r="BF87" s="20">
        <f t="shared" si="27"/>
        <v>1</v>
      </c>
      <c r="BG87" s="5">
        <f t="shared" si="30"/>
        <v>217436.05284000002</v>
      </c>
      <c r="BH87" s="5">
        <f t="shared" si="31"/>
        <v>909402.80716000032</v>
      </c>
      <c r="BI87" s="5">
        <f t="shared" si="32"/>
        <v>909402.80716000032</v>
      </c>
    </row>
    <row r="88" spans="2:61" x14ac:dyDescent="0.25">
      <c r="B88" s="3" t="s">
        <v>719</v>
      </c>
      <c r="C88" s="3" t="s">
        <v>786</v>
      </c>
      <c r="D88" s="3" t="s">
        <v>690</v>
      </c>
      <c r="E88" s="3" t="s">
        <v>563</v>
      </c>
      <c r="F88" s="4" t="s">
        <v>96</v>
      </c>
      <c r="G88" s="5"/>
      <c r="H88" s="5"/>
      <c r="I88" s="5"/>
      <c r="J88" s="5"/>
      <c r="K88" s="5">
        <v>34835970.780000001</v>
      </c>
      <c r="L88" s="5">
        <v>34844903.82</v>
      </c>
      <c r="M88" s="5">
        <v>34855434.219999999</v>
      </c>
      <c r="N88" s="5">
        <v>34855967.420000002</v>
      </c>
      <c r="O88" s="5">
        <v>34859764.210000001</v>
      </c>
      <c r="P88" s="5">
        <v>34866913.740000002</v>
      </c>
      <c r="Q88" s="5">
        <v>34873404.32</v>
      </c>
      <c r="R88" s="5">
        <v>34875707.5</v>
      </c>
      <c r="S88" s="5">
        <v>35049687.799999997</v>
      </c>
      <c r="T88" s="5">
        <f t="shared" si="20"/>
        <v>24699409.159166664</v>
      </c>
      <c r="U88" s="5"/>
      <c r="V88" s="5"/>
      <c r="W88" s="5"/>
      <c r="X88" s="5"/>
      <c r="Y88" s="5">
        <v>-28314469.399999999</v>
      </c>
      <c r="Z88" s="5">
        <v>-28363246.010000002</v>
      </c>
      <c r="AA88" s="5">
        <v>-28412036.239999998</v>
      </c>
      <c r="AB88" s="5">
        <v>-28460834.219999999</v>
      </c>
      <c r="AC88" s="5">
        <v>-28509635.23</v>
      </c>
      <c r="AD88" s="5">
        <v>-28558443.91</v>
      </c>
      <c r="AE88" s="5">
        <v>-28607262.129999999</v>
      </c>
      <c r="AF88" s="5">
        <v>-28656086.510000002</v>
      </c>
      <c r="AG88" s="5">
        <v>-28707150.469999999</v>
      </c>
      <c r="AH88" s="5">
        <f t="shared" si="21"/>
        <v>-20186299.07375</v>
      </c>
      <c r="AI88" s="5">
        <v>0</v>
      </c>
      <c r="AJ88" s="5">
        <v>0</v>
      </c>
      <c r="AK88" s="5">
        <v>0</v>
      </c>
      <c r="AL88" s="5">
        <v>45284.5</v>
      </c>
      <c r="AM88" s="5">
        <v>48776.61</v>
      </c>
      <c r="AN88" s="5">
        <v>48790.23</v>
      </c>
      <c r="AO88" s="5">
        <v>48797.98</v>
      </c>
      <c r="AP88" s="5">
        <v>48801.01</v>
      </c>
      <c r="AQ88" s="5">
        <v>48808.68</v>
      </c>
      <c r="AR88" s="5">
        <v>48818.22</v>
      </c>
      <c r="AS88" s="5">
        <v>48824.38</v>
      </c>
      <c r="AT88" s="5">
        <v>49064.13</v>
      </c>
      <c r="AU88" s="5">
        <f t="shared" si="22"/>
        <v>435965.74</v>
      </c>
      <c r="AV88" s="6">
        <v>1</v>
      </c>
      <c r="AW88" s="5">
        <f t="shared" si="23"/>
        <v>24699409.159166664</v>
      </c>
      <c r="AX88" s="26">
        <f t="shared" si="24"/>
        <v>35049687.799999997</v>
      </c>
      <c r="AY88" s="5">
        <f t="shared" si="25"/>
        <v>-20186299.07375</v>
      </c>
      <c r="AZ88" s="5">
        <f t="shared" si="26"/>
        <v>-28707150.469999999</v>
      </c>
      <c r="BA88" s="5">
        <f t="shared" si="17"/>
        <v>435965.74</v>
      </c>
      <c r="BB88" s="14">
        <f t="shared" si="18"/>
        <v>1.7650857038343386E-2</v>
      </c>
      <c r="BC88" s="27">
        <v>3.5700000000000003E-2</v>
      </c>
      <c r="BD88" s="5">
        <f t="shared" si="28"/>
        <v>1251273.8544600001</v>
      </c>
      <c r="BE88" s="5">
        <f t="shared" si="29"/>
        <v>1251273.8544600001</v>
      </c>
      <c r="BF88" s="20">
        <f t="shared" si="27"/>
        <v>1</v>
      </c>
      <c r="BG88" s="5">
        <f t="shared" si="30"/>
        <v>815308.11446000007</v>
      </c>
      <c r="BH88" s="5">
        <f t="shared" si="31"/>
        <v>5091263.4755399982</v>
      </c>
      <c r="BI88" s="5">
        <f t="shared" si="32"/>
        <v>5091263.4755399982</v>
      </c>
    </row>
    <row r="89" spans="2:61" x14ac:dyDescent="0.25">
      <c r="B89" s="3" t="s">
        <v>719</v>
      </c>
      <c r="C89" s="3" t="s">
        <v>786</v>
      </c>
      <c r="D89" s="3" t="s">
        <v>690</v>
      </c>
      <c r="E89" s="3" t="s">
        <v>564</v>
      </c>
      <c r="F89" s="4" t="s">
        <v>97</v>
      </c>
      <c r="G89" s="5"/>
      <c r="H89" s="5"/>
      <c r="I89" s="5"/>
      <c r="J89" s="5"/>
      <c r="K89" s="5">
        <v>38762111.530000001</v>
      </c>
      <c r="L89" s="5">
        <v>38838923.619999997</v>
      </c>
      <c r="M89" s="5">
        <v>38929470.859999999</v>
      </c>
      <c r="N89" s="5">
        <v>38934055.689999998</v>
      </c>
      <c r="O89" s="5">
        <v>38966702.939999998</v>
      </c>
      <c r="P89" s="5">
        <v>39028179.240000002</v>
      </c>
      <c r="Q89" s="5">
        <v>39083989.460000001</v>
      </c>
      <c r="R89" s="5">
        <v>39103793.740000002</v>
      </c>
      <c r="S89" s="5">
        <v>39170490.939999998</v>
      </c>
      <c r="T89" s="5">
        <f t="shared" si="20"/>
        <v>27602706.045833331</v>
      </c>
      <c r="U89" s="5"/>
      <c r="V89" s="5"/>
      <c r="W89" s="5"/>
      <c r="X89" s="5"/>
      <c r="Y89" s="5">
        <v>-24965598.75</v>
      </c>
      <c r="Z89" s="5">
        <v>-25036733.030000001</v>
      </c>
      <c r="AA89" s="5">
        <v>-25108020.73</v>
      </c>
      <c r="AB89" s="5">
        <v>-25179395.629999999</v>
      </c>
      <c r="AC89" s="5">
        <v>-25250804.66</v>
      </c>
      <c r="AD89" s="5">
        <v>-25322299.969999999</v>
      </c>
      <c r="AE89" s="5">
        <v>-25393902.789999999</v>
      </c>
      <c r="AF89" s="5">
        <v>-25465574.920000002</v>
      </c>
      <c r="AG89" s="5">
        <v>-25537326.34</v>
      </c>
      <c r="AH89" s="5">
        <f t="shared" si="21"/>
        <v>-17874249.470833328</v>
      </c>
      <c r="AI89" s="5">
        <v>0</v>
      </c>
      <c r="AJ89" s="5">
        <v>0</v>
      </c>
      <c r="AK89" s="5">
        <v>0</v>
      </c>
      <c r="AL89" s="5">
        <v>62315.88</v>
      </c>
      <c r="AM89" s="5">
        <v>71134.28</v>
      </c>
      <c r="AN89" s="5">
        <v>71287.7</v>
      </c>
      <c r="AO89" s="5">
        <v>71374.899999999994</v>
      </c>
      <c r="AP89" s="5">
        <v>71409.03</v>
      </c>
      <c r="AQ89" s="5">
        <v>71495.31</v>
      </c>
      <c r="AR89" s="5">
        <v>71602.820000000007</v>
      </c>
      <c r="AS89" s="5">
        <v>71672.13</v>
      </c>
      <c r="AT89" s="5">
        <v>71751.42</v>
      </c>
      <c r="AU89" s="5">
        <f t="shared" si="22"/>
        <v>634043.47000000009</v>
      </c>
      <c r="AV89" s="6">
        <v>1</v>
      </c>
      <c r="AW89" s="5">
        <f t="shared" si="23"/>
        <v>27602706.045833331</v>
      </c>
      <c r="AX89" s="26">
        <f t="shared" si="24"/>
        <v>39170490.939999998</v>
      </c>
      <c r="AY89" s="5">
        <f t="shared" si="25"/>
        <v>-17874249.470833328</v>
      </c>
      <c r="AZ89" s="5">
        <f t="shared" si="26"/>
        <v>-25537326.34</v>
      </c>
      <c r="BA89" s="5">
        <f t="shared" si="17"/>
        <v>634043.47000000009</v>
      </c>
      <c r="BB89" s="14">
        <f t="shared" si="18"/>
        <v>2.2970337362836563E-2</v>
      </c>
      <c r="BC89" s="27">
        <v>5.9499999999999997E-2</v>
      </c>
      <c r="BD89" s="5">
        <f t="shared" si="28"/>
        <v>2330644.2109299996</v>
      </c>
      <c r="BE89" s="5">
        <f t="shared" si="29"/>
        <v>2330644.2109299996</v>
      </c>
      <c r="BF89" s="20">
        <f t="shared" si="27"/>
        <v>1</v>
      </c>
      <c r="BG89" s="5">
        <f t="shared" si="30"/>
        <v>1696600.7409299994</v>
      </c>
      <c r="BH89" s="5">
        <f t="shared" si="31"/>
        <v>11302520.389069999</v>
      </c>
      <c r="BI89" s="5">
        <f t="shared" si="32"/>
        <v>11302520.389069999</v>
      </c>
    </row>
    <row r="90" spans="2:61" x14ac:dyDescent="0.25">
      <c r="B90" s="3" t="s">
        <v>719</v>
      </c>
      <c r="C90" s="3" t="s">
        <v>786</v>
      </c>
      <c r="D90" s="3" t="s">
        <v>690</v>
      </c>
      <c r="E90" s="3" t="s">
        <v>565</v>
      </c>
      <c r="F90" s="4" t="s">
        <v>98</v>
      </c>
      <c r="G90" s="5"/>
      <c r="H90" s="5"/>
      <c r="I90" s="5"/>
      <c r="J90" s="5"/>
      <c r="K90" s="5">
        <v>2238.19</v>
      </c>
      <c r="L90" s="5">
        <v>2298.96</v>
      </c>
      <c r="M90" s="5">
        <v>2370.59</v>
      </c>
      <c r="N90" s="5">
        <v>2374.2199999999998</v>
      </c>
      <c r="O90" s="5">
        <v>2400.04</v>
      </c>
      <c r="P90" s="5">
        <v>2448.67</v>
      </c>
      <c r="Q90" s="5">
        <v>2492.8200000000002</v>
      </c>
      <c r="R90" s="5">
        <v>2508.48</v>
      </c>
      <c r="S90" s="5">
        <v>2561.2399999999998</v>
      </c>
      <c r="T90" s="5">
        <f t="shared" si="20"/>
        <v>1701.0491666666667</v>
      </c>
      <c r="U90" s="5"/>
      <c r="V90" s="5"/>
      <c r="W90" s="5"/>
      <c r="X90" s="5"/>
      <c r="Y90" s="5">
        <v>-530.42999999999995</v>
      </c>
      <c r="Z90" s="5">
        <v>-535.95000000000005</v>
      </c>
      <c r="AA90" s="5">
        <v>-541.63</v>
      </c>
      <c r="AB90" s="5">
        <v>-547.4</v>
      </c>
      <c r="AC90" s="5">
        <v>-553.21</v>
      </c>
      <c r="AD90" s="5">
        <v>-559.11</v>
      </c>
      <c r="AE90" s="5">
        <v>-565.12</v>
      </c>
      <c r="AF90" s="5">
        <v>-571.20000000000005</v>
      </c>
      <c r="AG90" s="5">
        <v>-577.37</v>
      </c>
      <c r="AH90" s="5">
        <f t="shared" si="21"/>
        <v>-391.06125000000003</v>
      </c>
      <c r="AI90" s="5">
        <v>0</v>
      </c>
      <c r="AJ90" s="5">
        <v>0</v>
      </c>
      <c r="AK90" s="5">
        <v>0</v>
      </c>
      <c r="AL90" s="5">
        <v>5.41</v>
      </c>
      <c r="AM90" s="5">
        <v>5.52</v>
      </c>
      <c r="AN90" s="5">
        <v>5.68</v>
      </c>
      <c r="AO90" s="5">
        <v>5.77</v>
      </c>
      <c r="AP90" s="5">
        <v>5.81</v>
      </c>
      <c r="AQ90" s="5">
        <v>5.9</v>
      </c>
      <c r="AR90" s="5">
        <v>6.01</v>
      </c>
      <c r="AS90" s="5">
        <v>6.08</v>
      </c>
      <c r="AT90" s="5">
        <v>6.17</v>
      </c>
      <c r="AU90" s="5">
        <f t="shared" si="22"/>
        <v>52.349999999999994</v>
      </c>
      <c r="AV90" s="6">
        <v>1</v>
      </c>
      <c r="AW90" s="5">
        <f t="shared" si="23"/>
        <v>1701.0491666666667</v>
      </c>
      <c r="AX90" s="26">
        <f t="shared" si="24"/>
        <v>2561.2399999999998</v>
      </c>
      <c r="AY90" s="5">
        <f t="shared" si="25"/>
        <v>-391.06125000000003</v>
      </c>
      <c r="AZ90" s="5">
        <f t="shared" si="26"/>
        <v>-577.37</v>
      </c>
      <c r="BA90" s="5">
        <f t="shared" si="17"/>
        <v>52.349999999999994</v>
      </c>
      <c r="BB90" s="14">
        <f t="shared" si="18"/>
        <v>3.077512456773001E-2</v>
      </c>
      <c r="BC90" s="27">
        <v>0.13550000000000001</v>
      </c>
      <c r="BD90" s="5">
        <f t="shared" si="28"/>
        <v>347.04802000000001</v>
      </c>
      <c r="BE90" s="5">
        <f t="shared" si="29"/>
        <v>347.04802000000001</v>
      </c>
      <c r="BF90" s="20">
        <f t="shared" si="27"/>
        <v>1</v>
      </c>
      <c r="BG90" s="5">
        <f t="shared" si="30"/>
        <v>294.69802000000004</v>
      </c>
      <c r="BH90" s="5">
        <f t="shared" si="31"/>
        <v>1636.8219799999999</v>
      </c>
      <c r="BI90" s="5">
        <f t="shared" si="32"/>
        <v>1636.8219799999999</v>
      </c>
    </row>
    <row r="91" spans="2:61" x14ac:dyDescent="0.25">
      <c r="B91" s="3" t="s">
        <v>719</v>
      </c>
      <c r="C91" s="3" t="s">
        <v>786</v>
      </c>
      <c r="D91" s="3" t="s">
        <v>690</v>
      </c>
      <c r="E91" s="3" t="s">
        <v>566</v>
      </c>
      <c r="F91" s="4" t="s">
        <v>99</v>
      </c>
      <c r="G91" s="5"/>
      <c r="H91" s="5"/>
      <c r="I91" s="5"/>
      <c r="J91" s="5"/>
      <c r="K91" s="5">
        <v>9859382.6500000004</v>
      </c>
      <c r="L91" s="5">
        <v>9861448.7899999991</v>
      </c>
      <c r="M91" s="5">
        <v>9863884.3900000006</v>
      </c>
      <c r="N91" s="5">
        <v>9864007.7200000007</v>
      </c>
      <c r="O91" s="5">
        <v>9864885.8900000006</v>
      </c>
      <c r="P91" s="5">
        <v>9866539.5199999996</v>
      </c>
      <c r="Q91" s="5">
        <v>9868040.7400000002</v>
      </c>
      <c r="R91" s="5">
        <v>9868573.4499999993</v>
      </c>
      <c r="S91" s="5">
        <v>9830124.8300000001</v>
      </c>
      <c r="T91" s="5">
        <f t="shared" si="20"/>
        <v>6985985.4637500001</v>
      </c>
      <c r="U91" s="5"/>
      <c r="V91" s="5"/>
      <c r="W91" s="5"/>
      <c r="X91" s="5"/>
      <c r="Y91" s="5">
        <v>-4839014.6399999997</v>
      </c>
      <c r="Z91" s="5">
        <v>-4862679.6399999997</v>
      </c>
      <c r="AA91" s="5">
        <v>-4886350.04</v>
      </c>
      <c r="AB91" s="5">
        <v>-4910023.51</v>
      </c>
      <c r="AC91" s="5">
        <v>-4933698.18</v>
      </c>
      <c r="AD91" s="5">
        <v>-4957375.8899999997</v>
      </c>
      <c r="AE91" s="5">
        <v>-4981057.38</v>
      </c>
      <c r="AF91" s="5">
        <v>-5004741.32</v>
      </c>
      <c r="AG91" s="5">
        <v>-5027844.38</v>
      </c>
      <c r="AH91" s="5">
        <f t="shared" si="21"/>
        <v>-3490738.5658333334</v>
      </c>
      <c r="AI91" s="5">
        <v>0</v>
      </c>
      <c r="AJ91" s="5">
        <v>0</v>
      </c>
      <c r="AK91" s="5">
        <v>0</v>
      </c>
      <c r="AL91" s="5">
        <v>22922.03</v>
      </c>
      <c r="AM91" s="5">
        <v>23665</v>
      </c>
      <c r="AN91" s="5">
        <v>23670.400000000001</v>
      </c>
      <c r="AO91" s="5">
        <v>23673.47</v>
      </c>
      <c r="AP91" s="5">
        <v>23674.67</v>
      </c>
      <c r="AQ91" s="5">
        <v>23677.71</v>
      </c>
      <c r="AR91" s="5">
        <v>23681.49</v>
      </c>
      <c r="AS91" s="5">
        <v>23683.94</v>
      </c>
      <c r="AT91" s="5">
        <v>23590.15</v>
      </c>
      <c r="AU91" s="5">
        <f t="shared" si="22"/>
        <v>212238.86</v>
      </c>
      <c r="AV91" s="6">
        <v>1</v>
      </c>
      <c r="AW91" s="5">
        <f t="shared" si="23"/>
        <v>6985985.4637500001</v>
      </c>
      <c r="AX91" s="26">
        <f t="shared" si="24"/>
        <v>9830124.8300000001</v>
      </c>
      <c r="AY91" s="5">
        <f t="shared" si="25"/>
        <v>-3490738.5658333334</v>
      </c>
      <c r="AZ91" s="5">
        <f t="shared" si="26"/>
        <v>-5027844.38</v>
      </c>
      <c r="BA91" s="5">
        <f t="shared" si="17"/>
        <v>212238.86</v>
      </c>
      <c r="BB91" s="14">
        <f t="shared" si="18"/>
        <v>3.0380661554665261E-2</v>
      </c>
      <c r="BC91" s="27">
        <v>0.09</v>
      </c>
      <c r="BD91" s="5">
        <f t="shared" si="28"/>
        <v>884711.23470000003</v>
      </c>
      <c r="BE91" s="5">
        <f t="shared" si="29"/>
        <v>884711.23470000003</v>
      </c>
      <c r="BF91" s="20">
        <f t="shared" si="27"/>
        <v>1</v>
      </c>
      <c r="BG91" s="5">
        <f t="shared" si="30"/>
        <v>672472.37470000004</v>
      </c>
      <c r="BH91" s="5">
        <f t="shared" si="31"/>
        <v>3917569.2153000003</v>
      </c>
      <c r="BI91" s="5">
        <f t="shared" si="32"/>
        <v>3917569.2153000003</v>
      </c>
    </row>
    <row r="92" spans="2:61" x14ac:dyDescent="0.25">
      <c r="B92" s="3" t="s">
        <v>719</v>
      </c>
      <c r="C92" s="3" t="s">
        <v>786</v>
      </c>
      <c r="D92" s="3" t="s">
        <v>690</v>
      </c>
      <c r="E92" s="3" t="s">
        <v>567</v>
      </c>
      <c r="F92" s="4" t="s">
        <v>100</v>
      </c>
      <c r="G92" s="5"/>
      <c r="H92" s="5"/>
      <c r="I92" s="5"/>
      <c r="J92" s="5"/>
      <c r="K92" s="5">
        <v>4669298.0999999996</v>
      </c>
      <c r="L92" s="5">
        <v>4674038.08</v>
      </c>
      <c r="M92" s="5">
        <v>4679625.6399999997</v>
      </c>
      <c r="N92" s="5">
        <v>4679908.5599999996</v>
      </c>
      <c r="O92" s="5">
        <v>4681923.18</v>
      </c>
      <c r="P92" s="5">
        <v>4685716.8099999996</v>
      </c>
      <c r="Q92" s="5">
        <v>4689160.79</v>
      </c>
      <c r="R92" s="5">
        <v>4690382.8899999997</v>
      </c>
      <c r="S92" s="5">
        <v>4694498.6900000004</v>
      </c>
      <c r="T92" s="5">
        <f t="shared" si="20"/>
        <v>3316441.949583333</v>
      </c>
      <c r="U92" s="5"/>
      <c r="V92" s="5"/>
      <c r="W92" s="5"/>
      <c r="X92" s="5"/>
      <c r="Y92" s="5">
        <v>-3329293.48</v>
      </c>
      <c r="Z92" s="5">
        <v>-3336612.43</v>
      </c>
      <c r="AA92" s="5">
        <v>-3343939.47</v>
      </c>
      <c r="AB92" s="5">
        <v>-3351271.11</v>
      </c>
      <c r="AC92" s="5">
        <v>-3358604.54</v>
      </c>
      <c r="AD92" s="5">
        <v>-3365942.52</v>
      </c>
      <c r="AE92" s="5">
        <v>-3373286.17</v>
      </c>
      <c r="AF92" s="5">
        <v>-3380633.48</v>
      </c>
      <c r="AG92" s="5">
        <v>-3387984.97</v>
      </c>
      <c r="AH92" s="5">
        <f t="shared" si="21"/>
        <v>-2377797.9737499999</v>
      </c>
      <c r="AI92" s="5">
        <v>0</v>
      </c>
      <c r="AJ92" s="5">
        <v>0</v>
      </c>
      <c r="AK92" s="5">
        <v>0</v>
      </c>
      <c r="AL92" s="5">
        <v>6730.1</v>
      </c>
      <c r="AM92" s="5">
        <v>7318.95</v>
      </c>
      <c r="AN92" s="5">
        <v>7327.04</v>
      </c>
      <c r="AO92" s="5">
        <v>7331.64</v>
      </c>
      <c r="AP92" s="5">
        <v>7333.43</v>
      </c>
      <c r="AQ92" s="5">
        <v>7337.98</v>
      </c>
      <c r="AR92" s="5">
        <v>7343.65</v>
      </c>
      <c r="AS92" s="5">
        <v>7347.31</v>
      </c>
      <c r="AT92" s="5">
        <v>7351.49</v>
      </c>
      <c r="AU92" s="5">
        <f t="shared" si="22"/>
        <v>65421.59</v>
      </c>
      <c r="AV92" s="6">
        <v>1</v>
      </c>
      <c r="AW92" s="5">
        <f t="shared" si="23"/>
        <v>3316441.949583333</v>
      </c>
      <c r="AX92" s="26">
        <f t="shared" si="24"/>
        <v>4694498.6900000004</v>
      </c>
      <c r="AY92" s="5">
        <f t="shared" si="25"/>
        <v>-2377797.9737499999</v>
      </c>
      <c r="AZ92" s="5">
        <f t="shared" si="26"/>
        <v>-3387984.97</v>
      </c>
      <c r="BA92" s="5">
        <f t="shared" si="17"/>
        <v>65421.59</v>
      </c>
      <c r="BB92" s="14">
        <f t="shared" si="18"/>
        <v>1.9726439055632906E-2</v>
      </c>
      <c r="BC92" s="27">
        <v>5.1799999999999999E-2</v>
      </c>
      <c r="BD92" s="5">
        <f t="shared" si="28"/>
        <v>243175.03214200001</v>
      </c>
      <c r="BE92" s="5">
        <f t="shared" si="29"/>
        <v>243175.03214200001</v>
      </c>
      <c r="BF92" s="20">
        <f t="shared" si="27"/>
        <v>1</v>
      </c>
      <c r="BG92" s="5">
        <f t="shared" si="30"/>
        <v>177753.44214200001</v>
      </c>
      <c r="BH92" s="5">
        <f t="shared" si="31"/>
        <v>1063338.6878580002</v>
      </c>
      <c r="BI92" s="5">
        <f t="shared" si="32"/>
        <v>1063338.6878580002</v>
      </c>
    </row>
    <row r="93" spans="2:61" x14ac:dyDescent="0.25">
      <c r="B93" s="3" t="s">
        <v>719</v>
      </c>
      <c r="C93" s="3" t="s">
        <v>786</v>
      </c>
      <c r="D93" s="3" t="s">
        <v>690</v>
      </c>
      <c r="E93" s="3" t="s">
        <v>568</v>
      </c>
      <c r="F93" s="4" t="s">
        <v>101</v>
      </c>
      <c r="G93" s="5"/>
      <c r="H93" s="5"/>
      <c r="I93" s="5"/>
      <c r="J93" s="5"/>
      <c r="K93" s="5">
        <v>2950167.3</v>
      </c>
      <c r="L93" s="5">
        <v>2950957.31</v>
      </c>
      <c r="M93" s="5">
        <v>2951888.59</v>
      </c>
      <c r="N93" s="5">
        <v>2951935.74</v>
      </c>
      <c r="O93" s="5">
        <v>2952271.52</v>
      </c>
      <c r="P93" s="5">
        <v>2952903.8</v>
      </c>
      <c r="Q93" s="5">
        <v>2953477.81</v>
      </c>
      <c r="R93" s="5">
        <v>2953681.5</v>
      </c>
      <c r="S93" s="5">
        <v>2954367.48</v>
      </c>
      <c r="T93" s="5">
        <f t="shared" si="20"/>
        <v>2091205.6091666662</v>
      </c>
      <c r="U93" s="5"/>
      <c r="V93" s="5"/>
      <c r="W93" s="5"/>
      <c r="X93" s="5"/>
      <c r="Y93" s="5">
        <v>-2193647.6</v>
      </c>
      <c r="Z93" s="5">
        <v>-2197630.86</v>
      </c>
      <c r="AA93" s="5">
        <v>-2201615.2799999998</v>
      </c>
      <c r="AB93" s="5">
        <v>-2205600.36</v>
      </c>
      <c r="AC93" s="5">
        <v>-2209585.7000000002</v>
      </c>
      <c r="AD93" s="5">
        <v>-2213571.69</v>
      </c>
      <c r="AE93" s="5">
        <v>-2217558.5</v>
      </c>
      <c r="AF93" s="5">
        <v>-2221545.83</v>
      </c>
      <c r="AG93" s="5">
        <v>-2225533.7599999998</v>
      </c>
      <c r="AH93" s="5">
        <f t="shared" si="21"/>
        <v>-1564460.2249999999</v>
      </c>
      <c r="AI93" s="5">
        <v>0</v>
      </c>
      <c r="AJ93" s="5">
        <v>0</v>
      </c>
      <c r="AK93" s="5">
        <v>0</v>
      </c>
      <c r="AL93" s="5">
        <v>3589.16</v>
      </c>
      <c r="AM93" s="5">
        <v>3983.26</v>
      </c>
      <c r="AN93" s="5">
        <v>3984.42</v>
      </c>
      <c r="AO93" s="5">
        <v>3985.08</v>
      </c>
      <c r="AP93" s="5">
        <v>3985.34</v>
      </c>
      <c r="AQ93" s="5">
        <v>3985.99</v>
      </c>
      <c r="AR93" s="5">
        <v>3986.81</v>
      </c>
      <c r="AS93" s="5">
        <v>3987.33</v>
      </c>
      <c r="AT93" s="5">
        <v>3987.93</v>
      </c>
      <c r="AU93" s="5">
        <f t="shared" si="22"/>
        <v>35475.32</v>
      </c>
      <c r="AV93" s="6">
        <v>1</v>
      </c>
      <c r="AW93" s="5">
        <f t="shared" si="23"/>
        <v>2091205.6091666662</v>
      </c>
      <c r="AX93" s="26">
        <f t="shared" si="24"/>
        <v>2954367.48</v>
      </c>
      <c r="AY93" s="5">
        <f t="shared" si="25"/>
        <v>-1564460.2249999999</v>
      </c>
      <c r="AZ93" s="5">
        <f t="shared" si="26"/>
        <v>-2225533.7599999998</v>
      </c>
      <c r="BA93" s="5">
        <f t="shared" si="17"/>
        <v>35475.32</v>
      </c>
      <c r="BB93" s="14">
        <f t="shared" si="18"/>
        <v>1.6964051666893108E-2</v>
      </c>
      <c r="BC93" s="27">
        <v>4.9299999999999997E-2</v>
      </c>
      <c r="BD93" s="5">
        <f t="shared" si="28"/>
        <v>145650.31676399999</v>
      </c>
      <c r="BE93" s="5">
        <f t="shared" si="29"/>
        <v>145650.31676399999</v>
      </c>
      <c r="BF93" s="20">
        <f t="shared" si="27"/>
        <v>1</v>
      </c>
      <c r="BG93" s="5">
        <f t="shared" si="30"/>
        <v>110174.99676399998</v>
      </c>
      <c r="BH93" s="5">
        <f t="shared" si="31"/>
        <v>583183.40323600022</v>
      </c>
      <c r="BI93" s="5">
        <f t="shared" si="32"/>
        <v>583183.40323600022</v>
      </c>
    </row>
    <row r="94" spans="2:61" x14ac:dyDescent="0.25">
      <c r="B94" s="3" t="s">
        <v>714</v>
      </c>
      <c r="C94" s="3" t="s">
        <v>786</v>
      </c>
      <c r="D94" s="3" t="s">
        <v>691</v>
      </c>
      <c r="E94" s="3" t="s">
        <v>569</v>
      </c>
      <c r="F94" s="4" t="s">
        <v>102</v>
      </c>
      <c r="G94" s="5">
        <v>44049218.049999997</v>
      </c>
      <c r="H94" s="5">
        <v>44049218.049999997</v>
      </c>
      <c r="I94" s="5">
        <v>44049218.049999997</v>
      </c>
      <c r="J94" s="5">
        <v>44049218.049999997</v>
      </c>
      <c r="K94" s="5">
        <v>44049218.049999997</v>
      </c>
      <c r="L94" s="5">
        <v>44049218.049999997</v>
      </c>
      <c r="M94" s="5">
        <v>44049218.049999997</v>
      </c>
      <c r="N94" s="5">
        <v>44049218.049999997</v>
      </c>
      <c r="O94" s="5">
        <v>44049218.049999997</v>
      </c>
      <c r="P94" s="5">
        <v>44049218.049999997</v>
      </c>
      <c r="Q94" s="5">
        <v>44049218.049999997</v>
      </c>
      <c r="R94" s="5">
        <v>44049218.049999997</v>
      </c>
      <c r="S94" s="5">
        <v>44049218.049999997</v>
      </c>
      <c r="T94" s="5">
        <f t="shared" si="20"/>
        <v>44049218.050000004</v>
      </c>
      <c r="U94" s="5">
        <v>-11978154.4</v>
      </c>
      <c r="V94" s="5">
        <v>-12054687.85</v>
      </c>
      <c r="W94" s="5">
        <v>-12131221.26</v>
      </c>
      <c r="X94" s="5">
        <v>-12207754.529999999</v>
      </c>
      <c r="Y94" s="5">
        <v>-12284287.880000001</v>
      </c>
      <c r="Z94" s="5">
        <v>-12360821.17</v>
      </c>
      <c r="AA94" s="5">
        <v>-12437354.41</v>
      </c>
      <c r="AB94" s="5">
        <v>-12513887.689999999</v>
      </c>
      <c r="AC94" s="5">
        <v>-12590421.029999999</v>
      </c>
      <c r="AD94" s="5">
        <v>-12666954.49</v>
      </c>
      <c r="AE94" s="5">
        <v>-12743487.82</v>
      </c>
      <c r="AF94" s="5">
        <v>-12820021.060000001</v>
      </c>
      <c r="AG94" s="5">
        <v>-12896554.279999999</v>
      </c>
      <c r="AH94" s="5">
        <f t="shared" si="21"/>
        <v>-12437354.460833333</v>
      </c>
      <c r="AI94" s="5">
        <v>76533.45</v>
      </c>
      <c r="AJ94" s="5">
        <v>76533.41</v>
      </c>
      <c r="AK94" s="5">
        <v>76533.27</v>
      </c>
      <c r="AL94" s="5">
        <v>76533.350000000006</v>
      </c>
      <c r="AM94" s="5">
        <v>76533.289999999994</v>
      </c>
      <c r="AN94" s="5">
        <v>76533.240000000005</v>
      </c>
      <c r="AO94" s="5">
        <v>76533.279999999999</v>
      </c>
      <c r="AP94" s="5">
        <v>76533.34</v>
      </c>
      <c r="AQ94" s="5">
        <v>76533.460000000006</v>
      </c>
      <c r="AR94" s="5">
        <v>76533.33</v>
      </c>
      <c r="AS94" s="5">
        <v>76533.240000000005</v>
      </c>
      <c r="AT94" s="5">
        <v>67718.22</v>
      </c>
      <c r="AU94" s="5">
        <f t="shared" si="22"/>
        <v>909584.87999999977</v>
      </c>
      <c r="AV94" s="6">
        <v>0.65639999999999998</v>
      </c>
      <c r="AW94" s="5">
        <f t="shared" si="23"/>
        <v>28913906.728020001</v>
      </c>
      <c r="AX94" s="26">
        <f t="shared" si="24"/>
        <v>28913906.728019997</v>
      </c>
      <c r="AY94" s="5">
        <f t="shared" si="25"/>
        <v>-8163879.4680909999</v>
      </c>
      <c r="AZ94" s="5">
        <f t="shared" si="26"/>
        <v>-8465298.2293919995</v>
      </c>
      <c r="BA94" s="5">
        <f t="shared" si="17"/>
        <v>597051.5152319998</v>
      </c>
      <c r="BB94" s="14">
        <f t="shared" si="18"/>
        <v>2.0649285509847994E-2</v>
      </c>
      <c r="BC94" s="14">
        <f t="shared" ref="BC94:BC102" si="33">BB94</f>
        <v>2.0649285509847994E-2</v>
      </c>
      <c r="BD94" s="5">
        <f t="shared" si="28"/>
        <v>597051.5152319998</v>
      </c>
      <c r="BE94" s="5">
        <f t="shared" si="29"/>
        <v>597051.5152319998</v>
      </c>
      <c r="BF94" s="20">
        <f t="shared" si="27"/>
        <v>1</v>
      </c>
      <c r="BG94" s="5">
        <f t="shared" si="30"/>
        <v>0</v>
      </c>
      <c r="BH94" s="5">
        <f t="shared" si="31"/>
        <v>19851556.983395997</v>
      </c>
      <c r="BI94" s="5">
        <f t="shared" si="32"/>
        <v>19851556.983395997</v>
      </c>
    </row>
    <row r="95" spans="2:61" x14ac:dyDescent="0.25">
      <c r="B95" s="3" t="s">
        <v>714</v>
      </c>
      <c r="C95" s="3" t="s">
        <v>786</v>
      </c>
      <c r="D95" s="3" t="s">
        <v>691</v>
      </c>
      <c r="E95" s="3" t="s">
        <v>521</v>
      </c>
      <c r="F95" s="4" t="s">
        <v>103</v>
      </c>
      <c r="G95" s="5">
        <v>7404319.8700000001</v>
      </c>
      <c r="H95" s="5">
        <v>7404319.8700000001</v>
      </c>
      <c r="I95" s="5">
        <v>7404319.8700000001</v>
      </c>
      <c r="J95" s="5">
        <v>7404319.8700000001</v>
      </c>
      <c r="K95" s="5">
        <v>7404319.8700000001</v>
      </c>
      <c r="L95" s="5">
        <v>7404319.8700000001</v>
      </c>
      <c r="M95" s="5">
        <v>7404319.8700000001</v>
      </c>
      <c r="N95" s="5">
        <v>7404319.8700000001</v>
      </c>
      <c r="O95" s="5">
        <v>7404319.8700000001</v>
      </c>
      <c r="P95" s="5">
        <v>7404319.8700000001</v>
      </c>
      <c r="Q95" s="5">
        <v>7404319.8700000001</v>
      </c>
      <c r="R95" s="5">
        <v>7404319.8700000001</v>
      </c>
      <c r="S95" s="5">
        <v>7282613.8700000001</v>
      </c>
      <c r="T95" s="5">
        <f t="shared" si="20"/>
        <v>7399248.7866666662</v>
      </c>
      <c r="U95" s="5">
        <v>-1544050.26</v>
      </c>
      <c r="V95" s="5">
        <v>-1555137.83</v>
      </c>
      <c r="W95" s="5">
        <v>-1566225.39</v>
      </c>
      <c r="X95" s="5">
        <v>-1577312.94</v>
      </c>
      <c r="Y95" s="5">
        <v>-1588400.49</v>
      </c>
      <c r="Z95" s="5">
        <v>-1599488.06</v>
      </c>
      <c r="AA95" s="5">
        <v>-1610575.59</v>
      </c>
      <c r="AB95" s="5">
        <v>-1621663.15</v>
      </c>
      <c r="AC95" s="5">
        <v>-1632750.71</v>
      </c>
      <c r="AD95" s="5">
        <v>-1643838.25</v>
      </c>
      <c r="AE95" s="5">
        <v>-1654925.83</v>
      </c>
      <c r="AF95" s="5">
        <v>-1666013.38</v>
      </c>
      <c r="AG95" s="5">
        <v>-1660814.91</v>
      </c>
      <c r="AH95" s="5">
        <f t="shared" si="21"/>
        <v>-1609897.0170833336</v>
      </c>
      <c r="AI95" s="5">
        <v>11087.57</v>
      </c>
      <c r="AJ95" s="5">
        <v>11087.56</v>
      </c>
      <c r="AK95" s="5">
        <v>11087.55</v>
      </c>
      <c r="AL95" s="5">
        <v>11087.55</v>
      </c>
      <c r="AM95" s="5">
        <v>11087.57</v>
      </c>
      <c r="AN95" s="5">
        <v>11087.53</v>
      </c>
      <c r="AO95" s="5">
        <v>11087.56</v>
      </c>
      <c r="AP95" s="5">
        <v>11087.56</v>
      </c>
      <c r="AQ95" s="5">
        <v>11087.54</v>
      </c>
      <c r="AR95" s="5">
        <v>11087.58</v>
      </c>
      <c r="AS95" s="5">
        <v>11087.55</v>
      </c>
      <c r="AT95" s="5">
        <v>7229.5300000000007</v>
      </c>
      <c r="AU95" s="5">
        <f t="shared" si="22"/>
        <v>129192.65</v>
      </c>
      <c r="AV95" s="6">
        <v>0.65639999999999998</v>
      </c>
      <c r="AW95" s="5">
        <f t="shared" si="23"/>
        <v>4856866.9035679996</v>
      </c>
      <c r="AX95" s="26">
        <f t="shared" si="24"/>
        <v>4780307.7442680001</v>
      </c>
      <c r="AY95" s="5">
        <f t="shared" si="25"/>
        <v>-1056736.4020135002</v>
      </c>
      <c r="AZ95" s="5">
        <f t="shared" si="26"/>
        <v>-1090158.906924</v>
      </c>
      <c r="BA95" s="5">
        <f t="shared" si="17"/>
        <v>84802.055459999989</v>
      </c>
      <c r="BB95" s="14">
        <f t="shared" si="18"/>
        <v>1.7460238697853108E-2</v>
      </c>
      <c r="BC95" s="14">
        <f t="shared" si="33"/>
        <v>1.7460238697853108E-2</v>
      </c>
      <c r="BD95" s="5">
        <f t="shared" si="28"/>
        <v>83465.314264115033</v>
      </c>
      <c r="BE95" s="5">
        <f t="shared" si="29"/>
        <v>83465.314264115033</v>
      </c>
      <c r="BF95" s="20">
        <f t="shared" si="27"/>
        <v>1</v>
      </c>
      <c r="BG95" s="5">
        <f t="shared" si="30"/>
        <v>-1336.7411958849552</v>
      </c>
      <c r="BH95" s="5">
        <f t="shared" si="31"/>
        <v>3606683.5230798852</v>
      </c>
      <c r="BI95" s="5">
        <f t="shared" si="32"/>
        <v>3606683.5230798852</v>
      </c>
    </row>
    <row r="96" spans="2:61" x14ac:dyDescent="0.25">
      <c r="B96" s="3" t="s">
        <v>714</v>
      </c>
      <c r="C96" s="3" t="s">
        <v>786</v>
      </c>
      <c r="D96" s="3" t="s">
        <v>691</v>
      </c>
      <c r="E96" s="3" t="s">
        <v>522</v>
      </c>
      <c r="F96" s="4" t="s">
        <v>104</v>
      </c>
      <c r="G96" s="5">
        <v>11760291.99</v>
      </c>
      <c r="H96" s="5">
        <v>12577928.550000001</v>
      </c>
      <c r="I96" s="5">
        <v>13254781.449999999</v>
      </c>
      <c r="J96" s="5">
        <v>13268574.550000001</v>
      </c>
      <c r="K96" s="5">
        <v>13935532.300000001</v>
      </c>
      <c r="L96" s="5">
        <v>13941595.41</v>
      </c>
      <c r="M96" s="5">
        <v>14025649.369999999</v>
      </c>
      <c r="N96" s="5">
        <v>14628275.51</v>
      </c>
      <c r="O96" s="5">
        <v>14670870.49</v>
      </c>
      <c r="P96" s="5">
        <v>13858046.560000001</v>
      </c>
      <c r="Q96" s="5">
        <v>14339591.6</v>
      </c>
      <c r="R96" s="5">
        <v>14366584.469999999</v>
      </c>
      <c r="S96" s="5">
        <v>14041638.940000001</v>
      </c>
      <c r="T96" s="5">
        <f t="shared" si="20"/>
        <v>13814032.977083333</v>
      </c>
      <c r="U96" s="5">
        <v>-4023970.86</v>
      </c>
      <c r="V96" s="5">
        <v>-4228429.1500000004</v>
      </c>
      <c r="W96" s="5">
        <v>-4445341.95</v>
      </c>
      <c r="X96" s="5">
        <v>-4668021.1100000003</v>
      </c>
      <c r="Y96" s="5">
        <v>-4896394.99</v>
      </c>
      <c r="Z96" s="5">
        <v>-5130292.55</v>
      </c>
      <c r="AA96" s="5">
        <v>-5365067.3</v>
      </c>
      <c r="AB96" s="5">
        <v>-5595922.4900000002</v>
      </c>
      <c r="AC96" s="5">
        <v>-5824452.6299999999</v>
      </c>
      <c r="AD96" s="5">
        <v>-5191005.9200000009</v>
      </c>
      <c r="AE96" s="5">
        <v>-5424025.5599999996</v>
      </c>
      <c r="AF96" s="5">
        <v>-5661738.9300000006</v>
      </c>
      <c r="AG96" s="5">
        <v>-5855629.54</v>
      </c>
      <c r="AH96" s="5">
        <f t="shared" si="21"/>
        <v>-5114207.7316666683</v>
      </c>
      <c r="AI96" s="5">
        <v>204458.29</v>
      </c>
      <c r="AJ96" s="5">
        <v>216912.8</v>
      </c>
      <c r="AK96" s="5">
        <v>222679.16</v>
      </c>
      <c r="AL96" s="5">
        <v>228373.88</v>
      </c>
      <c r="AM96" s="5">
        <v>233897.56</v>
      </c>
      <c r="AN96" s="5">
        <v>234700.75</v>
      </c>
      <c r="AO96" s="5">
        <v>230855.19</v>
      </c>
      <c r="AP96" s="5">
        <v>228530.13999999998</v>
      </c>
      <c r="AQ96" s="5">
        <v>229024.22</v>
      </c>
      <c r="AR96" s="5">
        <v>233019.63999999998</v>
      </c>
      <c r="AS96" s="5">
        <v>237713.37</v>
      </c>
      <c r="AT96" s="5">
        <v>227292.61</v>
      </c>
      <c r="AU96" s="5">
        <f t="shared" si="22"/>
        <v>2727457.61</v>
      </c>
      <c r="AV96" s="6">
        <v>0.65639999999999998</v>
      </c>
      <c r="AW96" s="5">
        <f t="shared" si="23"/>
        <v>9067531.246157499</v>
      </c>
      <c r="AX96" s="26">
        <f t="shared" si="24"/>
        <v>9216931.8002160005</v>
      </c>
      <c r="AY96" s="5">
        <f t="shared" si="25"/>
        <v>-3356965.955066001</v>
      </c>
      <c r="AZ96" s="5">
        <f t="shared" si="26"/>
        <v>-3843635.2300559999</v>
      </c>
      <c r="BA96" s="5">
        <f t="shared" si="17"/>
        <v>1790303.175204</v>
      </c>
      <c r="BB96" s="14">
        <f t="shared" si="18"/>
        <v>0.19744108143687594</v>
      </c>
      <c r="BC96" s="14">
        <f t="shared" si="33"/>
        <v>0.19744108143687594</v>
      </c>
      <c r="BD96" s="5">
        <f t="shared" si="28"/>
        <v>1819800.982164579</v>
      </c>
      <c r="BE96" s="5">
        <f t="shared" si="29"/>
        <v>1819800.982164579</v>
      </c>
      <c r="BF96" s="20">
        <f t="shared" si="27"/>
        <v>1</v>
      </c>
      <c r="BG96" s="5">
        <f t="shared" si="30"/>
        <v>29497.806960579008</v>
      </c>
      <c r="BH96" s="5">
        <f t="shared" si="31"/>
        <v>3553495.5879954216</v>
      </c>
      <c r="BI96" s="5">
        <f t="shared" si="32"/>
        <v>3553495.5879954216</v>
      </c>
    </row>
    <row r="97" spans="2:61" x14ac:dyDescent="0.25">
      <c r="B97" s="3" t="s">
        <v>714</v>
      </c>
      <c r="C97" s="3" t="s">
        <v>786</v>
      </c>
      <c r="D97" s="3" t="s">
        <v>691</v>
      </c>
      <c r="E97" s="3" t="s">
        <v>570</v>
      </c>
      <c r="F97" s="4" t="s">
        <v>105</v>
      </c>
      <c r="G97" s="5">
        <v>3097490.93</v>
      </c>
      <c r="H97" s="5">
        <v>3097490.93</v>
      </c>
      <c r="I97" s="5">
        <v>3097490.93</v>
      </c>
      <c r="J97" s="5">
        <v>3097490.93</v>
      </c>
      <c r="K97" s="5">
        <v>3097490.93</v>
      </c>
      <c r="L97" s="5">
        <v>3097490.93</v>
      </c>
      <c r="M97" s="5">
        <v>3097490.93</v>
      </c>
      <c r="N97" s="5">
        <v>3097490.93</v>
      </c>
      <c r="O97" s="5">
        <v>3097490.93</v>
      </c>
      <c r="P97" s="5">
        <v>3097490.93</v>
      </c>
      <c r="Q97" s="5">
        <v>3097490.93</v>
      </c>
      <c r="R97" s="5">
        <v>3097490.93</v>
      </c>
      <c r="S97" s="5">
        <v>3097490.93</v>
      </c>
      <c r="T97" s="5">
        <f t="shared" si="20"/>
        <v>3097490.93</v>
      </c>
      <c r="U97" s="5">
        <v>-304772.47999999998</v>
      </c>
      <c r="V97" s="5">
        <v>-313331.58</v>
      </c>
      <c r="W97" s="5">
        <v>-321890.65999999997</v>
      </c>
      <c r="X97" s="5">
        <v>-330449.75</v>
      </c>
      <c r="Y97" s="5">
        <v>-339008.85</v>
      </c>
      <c r="Z97" s="5">
        <v>-347567.94</v>
      </c>
      <c r="AA97" s="5">
        <v>-356127.02</v>
      </c>
      <c r="AB97" s="5">
        <v>-364686.11</v>
      </c>
      <c r="AC97" s="5">
        <v>-373245.21</v>
      </c>
      <c r="AD97" s="5">
        <v>-381804.31</v>
      </c>
      <c r="AE97" s="5">
        <v>-390363.41</v>
      </c>
      <c r="AF97" s="5">
        <v>-398922.49</v>
      </c>
      <c r="AG97" s="5">
        <v>-407481.58</v>
      </c>
      <c r="AH97" s="5">
        <f t="shared" si="21"/>
        <v>-356127.03</v>
      </c>
      <c r="AI97" s="5">
        <v>8559.1</v>
      </c>
      <c r="AJ97" s="5">
        <v>8559.08</v>
      </c>
      <c r="AK97" s="5">
        <v>8559.09</v>
      </c>
      <c r="AL97" s="5">
        <v>8559.1</v>
      </c>
      <c r="AM97" s="5">
        <v>8559.09</v>
      </c>
      <c r="AN97" s="5">
        <v>8559.08</v>
      </c>
      <c r="AO97" s="5">
        <v>8559.09</v>
      </c>
      <c r="AP97" s="5">
        <v>8559.1</v>
      </c>
      <c r="AQ97" s="5">
        <v>8559.1</v>
      </c>
      <c r="AR97" s="5">
        <v>8559.1</v>
      </c>
      <c r="AS97" s="5">
        <v>8559.08</v>
      </c>
      <c r="AT97" s="5">
        <v>8559.09</v>
      </c>
      <c r="AU97" s="5">
        <f t="shared" si="22"/>
        <v>102709.10000000002</v>
      </c>
      <c r="AV97" s="6">
        <v>0.65639999999999998</v>
      </c>
      <c r="AW97" s="5">
        <f t="shared" si="23"/>
        <v>2033193.046452</v>
      </c>
      <c r="AX97" s="26">
        <f t="shared" si="24"/>
        <v>2033193.046452</v>
      </c>
      <c r="AY97" s="5">
        <f t="shared" si="25"/>
        <v>-233761.782492</v>
      </c>
      <c r="AZ97" s="5">
        <f t="shared" si="26"/>
        <v>-267470.90911200002</v>
      </c>
      <c r="BA97" s="5">
        <f t="shared" si="17"/>
        <v>67418.253240000005</v>
      </c>
      <c r="BB97" s="14">
        <f t="shared" si="18"/>
        <v>3.3158805730546567E-2</v>
      </c>
      <c r="BC97" s="14">
        <f t="shared" si="33"/>
        <v>3.3158805730546567E-2</v>
      </c>
      <c r="BD97" s="5">
        <f t="shared" si="28"/>
        <v>67418.253240000005</v>
      </c>
      <c r="BE97" s="5">
        <f t="shared" si="29"/>
        <v>67418.253240000005</v>
      </c>
      <c r="BF97" s="20">
        <f t="shared" si="27"/>
        <v>1</v>
      </c>
      <c r="BG97" s="5">
        <f t="shared" si="30"/>
        <v>0</v>
      </c>
      <c r="BH97" s="5">
        <f t="shared" si="31"/>
        <v>1698303.8840999999</v>
      </c>
      <c r="BI97" s="5">
        <f t="shared" si="32"/>
        <v>1698303.8840999999</v>
      </c>
    </row>
    <row r="98" spans="2:61" x14ac:dyDescent="0.25">
      <c r="B98" s="3" t="s">
        <v>719</v>
      </c>
      <c r="C98" s="3" t="s">
        <v>786</v>
      </c>
      <c r="D98" s="3" t="s">
        <v>691</v>
      </c>
      <c r="E98" s="3" t="s">
        <v>563</v>
      </c>
      <c r="F98" s="4" t="s">
        <v>106</v>
      </c>
      <c r="G98" s="5"/>
      <c r="H98" s="5"/>
      <c r="I98" s="5"/>
      <c r="J98" s="5"/>
      <c r="K98" s="5"/>
      <c r="L98" s="5"/>
      <c r="M98" s="5"/>
      <c r="N98" s="5"/>
      <c r="O98" s="5"/>
      <c r="P98" s="5"/>
      <c r="Q98" s="5"/>
      <c r="R98" s="5"/>
      <c r="S98" s="5">
        <v>-84856</v>
      </c>
      <c r="T98" s="5">
        <f t="shared" si="20"/>
        <v>-3535.6666666666665</v>
      </c>
      <c r="U98" s="5"/>
      <c r="V98" s="5"/>
      <c r="W98" s="5"/>
      <c r="X98" s="5"/>
      <c r="Y98" s="5"/>
      <c r="Z98" s="5"/>
      <c r="AA98" s="5"/>
      <c r="AB98" s="5"/>
      <c r="AC98" s="5"/>
      <c r="AD98" s="5"/>
      <c r="AE98" s="5"/>
      <c r="AF98" s="5"/>
      <c r="AG98" s="5">
        <v>11355</v>
      </c>
      <c r="AH98" s="5">
        <f t="shared" si="21"/>
        <v>473.125</v>
      </c>
      <c r="AI98" s="5">
        <v>0</v>
      </c>
      <c r="AJ98" s="5">
        <v>0</v>
      </c>
      <c r="AK98" s="5">
        <v>0</v>
      </c>
      <c r="AL98" s="5">
        <v>0</v>
      </c>
      <c r="AM98" s="5">
        <v>0</v>
      </c>
      <c r="AN98" s="5">
        <v>0</v>
      </c>
      <c r="AO98" s="5">
        <v>0</v>
      </c>
      <c r="AP98" s="5">
        <v>0</v>
      </c>
      <c r="AQ98" s="5">
        <v>0</v>
      </c>
      <c r="AR98" s="5">
        <v>0</v>
      </c>
      <c r="AS98" s="5">
        <v>0</v>
      </c>
      <c r="AT98" s="5">
        <v>-2690</v>
      </c>
      <c r="AU98" s="5">
        <f t="shared" si="22"/>
        <v>-2690</v>
      </c>
      <c r="AV98" s="6">
        <v>0.65639999999999998</v>
      </c>
      <c r="AW98" s="5">
        <f t="shared" si="23"/>
        <v>-2320.8116</v>
      </c>
      <c r="AX98" s="26">
        <f t="shared" si="24"/>
        <v>-55699.4784</v>
      </c>
      <c r="AY98" s="5">
        <f t="shared" si="25"/>
        <v>310.55925000000002</v>
      </c>
      <c r="AZ98" s="5">
        <f t="shared" si="26"/>
        <v>7453.4219999999996</v>
      </c>
      <c r="BA98" s="5">
        <f t="shared" si="17"/>
        <v>-1765.7159999999999</v>
      </c>
      <c r="BB98" s="14">
        <f t="shared" si="18"/>
        <v>0.76081832751956247</v>
      </c>
      <c r="BC98" s="27">
        <f t="shared" si="33"/>
        <v>0.76081832751956247</v>
      </c>
      <c r="BD98" s="5">
        <f t="shared" si="28"/>
        <v>-42377.183999999994</v>
      </c>
      <c r="BE98" s="5">
        <f t="shared" si="29"/>
        <v>-48246.056400000001</v>
      </c>
      <c r="BF98" s="20">
        <f t="shared" si="27"/>
        <v>1</v>
      </c>
      <c r="BG98" s="5">
        <f t="shared" si="30"/>
        <v>-46480.340400000001</v>
      </c>
      <c r="BH98" s="5">
        <f t="shared" si="31"/>
        <v>-5868.8724000000075</v>
      </c>
      <c r="BI98" s="5">
        <f t="shared" si="32"/>
        <v>0</v>
      </c>
    </row>
    <row r="99" spans="2:61" x14ac:dyDescent="0.25">
      <c r="B99" s="3" t="s">
        <v>719</v>
      </c>
      <c r="C99" s="3" t="s">
        <v>786</v>
      </c>
      <c r="D99" s="3" t="s">
        <v>691</v>
      </c>
      <c r="E99" s="3" t="s">
        <v>564</v>
      </c>
      <c r="F99" s="4" t="s">
        <v>107</v>
      </c>
      <c r="G99" s="5"/>
      <c r="H99" s="5"/>
      <c r="I99" s="5"/>
      <c r="J99" s="5"/>
      <c r="K99" s="5"/>
      <c r="L99" s="5">
        <v>-1570</v>
      </c>
      <c r="M99" s="5"/>
      <c r="N99" s="5"/>
      <c r="O99" s="5"/>
      <c r="P99" s="5"/>
      <c r="Q99" s="5"/>
      <c r="R99" s="5"/>
      <c r="S99" s="5">
        <v>-91514</v>
      </c>
      <c r="T99" s="5">
        <f t="shared" si="20"/>
        <v>-3943.9166666666665</v>
      </c>
      <c r="U99" s="5">
        <v>252466</v>
      </c>
      <c r="V99" s="5">
        <v>252466</v>
      </c>
      <c r="W99" s="5">
        <v>252466</v>
      </c>
      <c r="X99" s="5">
        <v>252466</v>
      </c>
      <c r="Y99" s="5">
        <v>252466</v>
      </c>
      <c r="Z99" s="5">
        <v>139798</v>
      </c>
      <c r="AA99" s="5">
        <v>86417</v>
      </c>
      <c r="AB99" s="5">
        <v>86417</v>
      </c>
      <c r="AC99" s="5">
        <v>86417</v>
      </c>
      <c r="AD99" s="5">
        <v>86417</v>
      </c>
      <c r="AE99" s="5">
        <v>2364</v>
      </c>
      <c r="AF99" s="5">
        <v>2364</v>
      </c>
      <c r="AG99" s="5">
        <v>13376</v>
      </c>
      <c r="AH99" s="5">
        <f t="shared" si="21"/>
        <v>136081.58333333334</v>
      </c>
      <c r="AI99" s="5">
        <v>0</v>
      </c>
      <c r="AJ99" s="5">
        <v>0</v>
      </c>
      <c r="AK99" s="5">
        <v>0</v>
      </c>
      <c r="AL99" s="5">
        <v>0</v>
      </c>
      <c r="AM99" s="5">
        <v>-2</v>
      </c>
      <c r="AN99" s="5">
        <v>0</v>
      </c>
      <c r="AO99" s="5">
        <v>0</v>
      </c>
      <c r="AP99" s="5">
        <v>0</v>
      </c>
      <c r="AQ99" s="5">
        <v>0</v>
      </c>
      <c r="AR99" s="5">
        <v>0</v>
      </c>
      <c r="AS99" s="5">
        <v>0</v>
      </c>
      <c r="AT99" s="5">
        <v>-2901</v>
      </c>
      <c r="AU99" s="5">
        <f t="shared" si="22"/>
        <v>-2903</v>
      </c>
      <c r="AV99" s="6">
        <v>0.65639999999999998</v>
      </c>
      <c r="AW99" s="5">
        <f t="shared" si="23"/>
        <v>-2588.7869000000001</v>
      </c>
      <c r="AX99" s="26">
        <f t="shared" si="24"/>
        <v>-60069.789599999996</v>
      </c>
      <c r="AY99" s="5">
        <f t="shared" si="25"/>
        <v>89323.951300000001</v>
      </c>
      <c r="AZ99" s="5">
        <f t="shared" si="26"/>
        <v>8780.0064000000002</v>
      </c>
      <c r="BA99" s="5">
        <f t="shared" si="17"/>
        <v>-1905.5291999999999</v>
      </c>
      <c r="BB99" s="14">
        <f t="shared" si="18"/>
        <v>0.73607031926807109</v>
      </c>
      <c r="BC99" s="27">
        <f t="shared" si="33"/>
        <v>0.73607031926807109</v>
      </c>
      <c r="BD99" s="5">
        <f t="shared" si="28"/>
        <v>-44215.589209237856</v>
      </c>
      <c r="BE99" s="5">
        <f t="shared" si="29"/>
        <v>-51289.783199999998</v>
      </c>
      <c r="BF99" s="20">
        <f t="shared" si="27"/>
        <v>1</v>
      </c>
      <c r="BG99" s="5">
        <f t="shared" si="30"/>
        <v>-49384.254000000001</v>
      </c>
      <c r="BH99" s="5">
        <f t="shared" si="31"/>
        <v>-7074.1939907621418</v>
      </c>
      <c r="BI99" s="5">
        <f t="shared" si="32"/>
        <v>0</v>
      </c>
    </row>
    <row r="100" spans="2:61" x14ac:dyDescent="0.25">
      <c r="B100" s="3" t="s">
        <v>719</v>
      </c>
      <c r="C100" s="3" t="s">
        <v>786</v>
      </c>
      <c r="D100" s="3" t="s">
        <v>691</v>
      </c>
      <c r="E100" s="3" t="s">
        <v>566</v>
      </c>
      <c r="F100" s="4" t="s">
        <v>108</v>
      </c>
      <c r="G100" s="5"/>
      <c r="H100" s="5"/>
      <c r="I100" s="5"/>
      <c r="J100" s="5"/>
      <c r="K100" s="5"/>
      <c r="L100" s="5"/>
      <c r="M100" s="5"/>
      <c r="N100" s="5"/>
      <c r="O100" s="5"/>
      <c r="P100" s="5"/>
      <c r="Q100" s="5"/>
      <c r="R100" s="5"/>
      <c r="S100" s="5">
        <v>-61693</v>
      </c>
      <c r="T100" s="5">
        <f t="shared" si="20"/>
        <v>-2570.5416666666665</v>
      </c>
      <c r="U100" s="5"/>
      <c r="V100" s="5"/>
      <c r="W100" s="5"/>
      <c r="X100" s="5"/>
      <c r="Y100" s="5"/>
      <c r="Z100" s="5"/>
      <c r="AA100" s="5"/>
      <c r="AB100" s="5"/>
      <c r="AC100" s="5"/>
      <c r="AD100" s="5"/>
      <c r="AE100" s="5"/>
      <c r="AF100" s="5"/>
      <c r="AG100" s="5">
        <v>8256</v>
      </c>
      <c r="AH100" s="5">
        <f t="shared" si="21"/>
        <v>344</v>
      </c>
      <c r="AI100" s="5">
        <v>0</v>
      </c>
      <c r="AJ100" s="5">
        <v>0</v>
      </c>
      <c r="AK100" s="5">
        <v>0</v>
      </c>
      <c r="AL100" s="5">
        <v>0</v>
      </c>
      <c r="AM100" s="5">
        <v>0</v>
      </c>
      <c r="AN100" s="5">
        <v>0</v>
      </c>
      <c r="AO100" s="5">
        <v>0</v>
      </c>
      <c r="AP100" s="5">
        <v>0</v>
      </c>
      <c r="AQ100" s="5">
        <v>0</v>
      </c>
      <c r="AR100" s="5">
        <v>0</v>
      </c>
      <c r="AS100" s="5">
        <v>0</v>
      </c>
      <c r="AT100" s="5">
        <v>-1956</v>
      </c>
      <c r="AU100" s="5">
        <f t="shared" si="22"/>
        <v>-1956</v>
      </c>
      <c r="AV100" s="6">
        <v>0.65639999999999998</v>
      </c>
      <c r="AW100" s="5">
        <f t="shared" si="23"/>
        <v>-1687.3035499999999</v>
      </c>
      <c r="AX100" s="26">
        <f t="shared" si="24"/>
        <v>-40495.285199999998</v>
      </c>
      <c r="AY100" s="5">
        <f t="shared" si="25"/>
        <v>225.80160000000001</v>
      </c>
      <c r="AZ100" s="5">
        <f t="shared" si="26"/>
        <v>5419.2384000000002</v>
      </c>
      <c r="BA100" s="5">
        <f t="shared" si="17"/>
        <v>-1283.9184</v>
      </c>
      <c r="BB100" s="14">
        <f t="shared" si="18"/>
        <v>0.76092911675554775</v>
      </c>
      <c r="BC100" s="27">
        <f t="shared" si="33"/>
        <v>0.76092911675554775</v>
      </c>
      <c r="BD100" s="5">
        <f t="shared" si="28"/>
        <v>-30814.041600000004</v>
      </c>
      <c r="BE100" s="5">
        <f t="shared" si="29"/>
        <v>-35076.046799999996</v>
      </c>
      <c r="BF100" s="20">
        <f t="shared" si="27"/>
        <v>1</v>
      </c>
      <c r="BG100" s="5">
        <f t="shared" si="30"/>
        <v>-33792.128399999994</v>
      </c>
      <c r="BH100" s="5">
        <f t="shared" si="31"/>
        <v>-4262.0051999999923</v>
      </c>
      <c r="BI100" s="5">
        <f t="shared" si="32"/>
        <v>0</v>
      </c>
    </row>
    <row r="101" spans="2:61" x14ac:dyDescent="0.25">
      <c r="B101" s="3" t="s">
        <v>719</v>
      </c>
      <c r="C101" s="3" t="s">
        <v>786</v>
      </c>
      <c r="D101" s="3" t="s">
        <v>691</v>
      </c>
      <c r="E101" s="3" t="s">
        <v>567</v>
      </c>
      <c r="F101" s="4" t="s">
        <v>109</v>
      </c>
      <c r="G101" s="5"/>
      <c r="H101" s="5"/>
      <c r="I101" s="5"/>
      <c r="J101" s="5"/>
      <c r="K101" s="5"/>
      <c r="L101" s="5"/>
      <c r="M101" s="5"/>
      <c r="N101" s="5"/>
      <c r="O101" s="5"/>
      <c r="P101" s="5"/>
      <c r="Q101" s="5"/>
      <c r="R101" s="5"/>
      <c r="S101" s="5">
        <v>-95044</v>
      </c>
      <c r="T101" s="5">
        <f t="shared" si="20"/>
        <v>-3960.1666666666665</v>
      </c>
      <c r="U101" s="5"/>
      <c r="V101" s="5"/>
      <c r="W101" s="5"/>
      <c r="X101" s="5"/>
      <c r="Y101" s="5"/>
      <c r="Z101" s="5"/>
      <c r="AA101" s="5"/>
      <c r="AB101" s="5"/>
      <c r="AC101" s="5"/>
      <c r="AD101" s="5"/>
      <c r="AE101" s="5"/>
      <c r="AF101" s="5"/>
      <c r="AG101" s="5">
        <v>12719</v>
      </c>
      <c r="AH101" s="5">
        <f t="shared" si="21"/>
        <v>529.95833333333337</v>
      </c>
      <c r="AI101" s="5">
        <v>0</v>
      </c>
      <c r="AJ101" s="5">
        <v>0</v>
      </c>
      <c r="AK101" s="5">
        <v>0</v>
      </c>
      <c r="AL101" s="5">
        <v>0</v>
      </c>
      <c r="AM101" s="5">
        <v>0</v>
      </c>
      <c r="AN101" s="5">
        <v>0</v>
      </c>
      <c r="AO101" s="5">
        <v>0</v>
      </c>
      <c r="AP101" s="5">
        <v>0</v>
      </c>
      <c r="AQ101" s="5">
        <v>0</v>
      </c>
      <c r="AR101" s="5">
        <v>0</v>
      </c>
      <c r="AS101" s="5">
        <v>0</v>
      </c>
      <c r="AT101" s="5">
        <v>-3013</v>
      </c>
      <c r="AU101" s="5">
        <f t="shared" si="22"/>
        <v>-3013</v>
      </c>
      <c r="AV101" s="6">
        <v>0.65639999999999998</v>
      </c>
      <c r="AW101" s="5">
        <f t="shared" si="23"/>
        <v>-2599.4533999999999</v>
      </c>
      <c r="AX101" s="26">
        <f t="shared" si="24"/>
        <v>-62386.881600000001</v>
      </c>
      <c r="AY101" s="5">
        <f t="shared" si="25"/>
        <v>347.86465000000004</v>
      </c>
      <c r="AZ101" s="5">
        <f t="shared" si="26"/>
        <v>8348.7515999999996</v>
      </c>
      <c r="BA101" s="5">
        <f t="shared" si="17"/>
        <v>-1977.7331999999999</v>
      </c>
      <c r="BB101" s="14">
        <f t="shared" si="18"/>
        <v>0.76082656453852948</v>
      </c>
      <c r="BC101" s="27">
        <f t="shared" si="33"/>
        <v>0.76082656453852948</v>
      </c>
      <c r="BD101" s="5">
        <f t="shared" si="28"/>
        <v>-47465.596799999999</v>
      </c>
      <c r="BE101" s="5">
        <f t="shared" si="29"/>
        <v>-54038.130000000005</v>
      </c>
      <c r="BF101" s="20">
        <f t="shared" si="27"/>
        <v>1</v>
      </c>
      <c r="BG101" s="5">
        <f t="shared" si="30"/>
        <v>-52060.396800000002</v>
      </c>
      <c r="BH101" s="5">
        <f t="shared" si="31"/>
        <v>-6572.5332000000053</v>
      </c>
      <c r="BI101" s="5">
        <f t="shared" si="32"/>
        <v>0</v>
      </c>
    </row>
    <row r="102" spans="2:61" x14ac:dyDescent="0.25">
      <c r="B102" s="3" t="s">
        <v>719</v>
      </c>
      <c r="C102" s="3" t="s">
        <v>786</v>
      </c>
      <c r="D102" s="3" t="s">
        <v>691</v>
      </c>
      <c r="E102" s="3" t="s">
        <v>568</v>
      </c>
      <c r="F102" s="4" t="s">
        <v>110</v>
      </c>
      <c r="G102" s="5"/>
      <c r="H102" s="5"/>
      <c r="I102" s="5"/>
      <c r="J102" s="5"/>
      <c r="K102" s="5"/>
      <c r="L102" s="5"/>
      <c r="M102" s="5"/>
      <c r="N102" s="5"/>
      <c r="O102" s="5"/>
      <c r="P102" s="5"/>
      <c r="Q102" s="5"/>
      <c r="R102" s="5"/>
      <c r="S102" s="5">
        <v>-1356</v>
      </c>
      <c r="T102" s="5">
        <f t="shared" si="20"/>
        <v>-56.5</v>
      </c>
      <c r="U102" s="5"/>
      <c r="V102" s="5"/>
      <c r="W102" s="5"/>
      <c r="X102" s="5"/>
      <c r="Y102" s="5"/>
      <c r="Z102" s="5"/>
      <c r="AA102" s="5"/>
      <c r="AB102" s="5"/>
      <c r="AC102" s="5"/>
      <c r="AD102" s="5"/>
      <c r="AE102" s="5"/>
      <c r="AF102" s="5"/>
      <c r="AG102" s="5">
        <v>181</v>
      </c>
      <c r="AH102" s="5">
        <f t="shared" si="21"/>
        <v>7.541666666666667</v>
      </c>
      <c r="AI102" s="5">
        <v>0</v>
      </c>
      <c r="AJ102" s="5">
        <v>0</v>
      </c>
      <c r="AK102" s="5">
        <v>0</v>
      </c>
      <c r="AL102" s="5">
        <v>0</v>
      </c>
      <c r="AM102" s="5">
        <v>0</v>
      </c>
      <c r="AN102" s="5">
        <v>0</v>
      </c>
      <c r="AO102" s="5">
        <v>0</v>
      </c>
      <c r="AP102" s="5">
        <v>0</v>
      </c>
      <c r="AQ102" s="5">
        <v>0</v>
      </c>
      <c r="AR102" s="5">
        <v>0</v>
      </c>
      <c r="AS102" s="5">
        <v>0</v>
      </c>
      <c r="AT102" s="5">
        <v>-43</v>
      </c>
      <c r="AU102" s="5">
        <f t="shared" si="22"/>
        <v>-43</v>
      </c>
      <c r="AV102" s="6">
        <v>0.65639999999999998</v>
      </c>
      <c r="AW102" s="5">
        <f t="shared" si="23"/>
        <v>-37.086599999999997</v>
      </c>
      <c r="AX102" s="26">
        <f t="shared" si="24"/>
        <v>-890.07839999999999</v>
      </c>
      <c r="AY102" s="5">
        <f t="shared" si="25"/>
        <v>4.9503500000000003</v>
      </c>
      <c r="AZ102" s="5">
        <f t="shared" si="26"/>
        <v>118.80839999999999</v>
      </c>
      <c r="BA102" s="5">
        <f t="shared" si="17"/>
        <v>-28.225200000000001</v>
      </c>
      <c r="BB102" s="14">
        <f t="shared" si="18"/>
        <v>0.76106194690265494</v>
      </c>
      <c r="BC102" s="27">
        <f t="shared" si="33"/>
        <v>0.76106194690265494</v>
      </c>
      <c r="BD102" s="5">
        <f t="shared" si="28"/>
        <v>-677.40480000000002</v>
      </c>
      <c r="BE102" s="5">
        <f t="shared" si="29"/>
        <v>-771.27</v>
      </c>
      <c r="BF102" s="20">
        <f t="shared" si="27"/>
        <v>1</v>
      </c>
      <c r="BG102" s="5">
        <f t="shared" si="30"/>
        <v>-743.04480000000001</v>
      </c>
      <c r="BH102" s="5">
        <f t="shared" si="31"/>
        <v>-93.865199999999959</v>
      </c>
      <c r="BI102" s="5">
        <f t="shared" si="32"/>
        <v>0</v>
      </c>
    </row>
    <row r="103" spans="2:61" x14ac:dyDescent="0.25">
      <c r="B103" s="3" t="s">
        <v>720</v>
      </c>
      <c r="C103" s="3" t="s">
        <v>786</v>
      </c>
      <c r="D103" s="3" t="s">
        <v>691</v>
      </c>
      <c r="E103" s="3" t="s">
        <v>571</v>
      </c>
      <c r="F103" s="4" t="s">
        <v>111</v>
      </c>
      <c r="G103" s="5">
        <v>8299.52</v>
      </c>
      <c r="H103" s="5">
        <v>8299.52</v>
      </c>
      <c r="I103" s="5">
        <v>8299.52</v>
      </c>
      <c r="J103" s="5">
        <v>8299.52</v>
      </c>
      <c r="K103" s="5">
        <v>8299.52</v>
      </c>
      <c r="L103" s="5">
        <v>-3838.4799999999996</v>
      </c>
      <c r="M103" s="5">
        <v>8299.52</v>
      </c>
      <c r="N103" s="5">
        <v>8299.52</v>
      </c>
      <c r="O103" s="5">
        <v>8299.52</v>
      </c>
      <c r="P103" s="5">
        <v>8299.52</v>
      </c>
      <c r="Q103" s="5">
        <v>8299.52</v>
      </c>
      <c r="R103" s="5">
        <v>8299.52</v>
      </c>
      <c r="S103" s="5">
        <v>-1123438.48</v>
      </c>
      <c r="T103" s="5">
        <f t="shared" si="20"/>
        <v>-39867.729999999996</v>
      </c>
      <c r="U103" s="5">
        <v>-621.35</v>
      </c>
      <c r="V103" s="5">
        <v>-635.79999999999995</v>
      </c>
      <c r="W103" s="5">
        <v>-650.25</v>
      </c>
      <c r="X103" s="5">
        <v>-664.7</v>
      </c>
      <c r="Y103" s="5">
        <v>-679.15</v>
      </c>
      <c r="Z103" s="5">
        <v>-684.6</v>
      </c>
      <c r="AA103" s="5">
        <v>-708.05</v>
      </c>
      <c r="AB103" s="5">
        <v>-722.5</v>
      </c>
      <c r="AC103" s="5">
        <v>-736.95</v>
      </c>
      <c r="AD103" s="5">
        <v>-751.4</v>
      </c>
      <c r="AE103" s="5">
        <v>-765.85</v>
      </c>
      <c r="AF103" s="5">
        <v>-780.3</v>
      </c>
      <c r="AG103" s="5">
        <v>150652.25</v>
      </c>
      <c r="AH103" s="5">
        <f t="shared" si="21"/>
        <v>5602.9916666666659</v>
      </c>
      <c r="AI103" s="5">
        <v>14.45</v>
      </c>
      <c r="AJ103" s="5">
        <v>14.45</v>
      </c>
      <c r="AK103" s="5">
        <v>14.45</v>
      </c>
      <c r="AL103" s="5">
        <v>14.45</v>
      </c>
      <c r="AM103" s="5">
        <v>5.4499999999999993</v>
      </c>
      <c r="AN103" s="5">
        <v>14.45</v>
      </c>
      <c r="AO103" s="5">
        <v>14.45</v>
      </c>
      <c r="AP103" s="5">
        <v>14.45</v>
      </c>
      <c r="AQ103" s="5">
        <v>14.45</v>
      </c>
      <c r="AR103" s="5">
        <v>14.45</v>
      </c>
      <c r="AS103" s="5">
        <v>14.45</v>
      </c>
      <c r="AT103" s="5">
        <v>-35861.550000000003</v>
      </c>
      <c r="AU103" s="5">
        <f t="shared" si="22"/>
        <v>-35711.600000000006</v>
      </c>
      <c r="AV103" s="6">
        <v>0.65639999999999998</v>
      </c>
      <c r="AW103" s="5">
        <f t="shared" si="23"/>
        <v>-26169.177971999998</v>
      </c>
      <c r="AX103" s="26">
        <f t="shared" si="24"/>
        <v>-737425.01827200002</v>
      </c>
      <c r="AY103" s="5">
        <f t="shared" si="25"/>
        <v>3677.8037299999992</v>
      </c>
      <c r="AZ103" s="5">
        <f t="shared" si="26"/>
        <v>98888.136899999998</v>
      </c>
      <c r="BA103" s="5">
        <f t="shared" ref="BA103:BA166" si="34">AU103*AV103</f>
        <v>-23441.094240000002</v>
      </c>
      <c r="BB103" s="14">
        <f>IFERROR(BA103/AW103,)</f>
        <v>0.89575202801865084</v>
      </c>
      <c r="BC103" s="27">
        <v>0</v>
      </c>
      <c r="BD103" s="5">
        <f t="shared" si="28"/>
        <v>0</v>
      </c>
      <c r="BE103" s="5">
        <f t="shared" si="29"/>
        <v>-638536.88137199997</v>
      </c>
      <c r="BF103" s="20">
        <f t="shared" si="27"/>
        <v>1</v>
      </c>
      <c r="BG103" s="5">
        <f t="shared" si="30"/>
        <v>-615095.78713199997</v>
      </c>
      <c r="BH103" s="5">
        <f t="shared" si="31"/>
        <v>-638536.88137199997</v>
      </c>
      <c r="BI103" s="5">
        <f t="shared" si="32"/>
        <v>0</v>
      </c>
    </row>
    <row r="104" spans="2:61" x14ac:dyDescent="0.25">
      <c r="B104" s="3" t="s">
        <v>720</v>
      </c>
      <c r="C104" s="3" t="s">
        <v>786</v>
      </c>
      <c r="D104" s="3" t="s">
        <v>691</v>
      </c>
      <c r="E104" s="3" t="s">
        <v>572</v>
      </c>
      <c r="F104" s="4" t="s">
        <v>112</v>
      </c>
      <c r="G104" s="5"/>
      <c r="H104" s="5"/>
      <c r="I104" s="5"/>
      <c r="J104" s="5"/>
      <c r="K104" s="5"/>
      <c r="L104" s="5"/>
      <c r="M104" s="5"/>
      <c r="N104" s="5"/>
      <c r="O104" s="5"/>
      <c r="P104" s="5"/>
      <c r="Q104" s="5"/>
      <c r="R104" s="5"/>
      <c r="S104" s="5">
        <v>-387</v>
      </c>
      <c r="T104" s="5">
        <f t="shared" si="20"/>
        <v>-16.125</v>
      </c>
      <c r="U104" s="5"/>
      <c r="V104" s="5"/>
      <c r="W104" s="5"/>
      <c r="X104" s="5"/>
      <c r="Y104" s="5"/>
      <c r="Z104" s="5"/>
      <c r="AA104" s="5"/>
      <c r="AB104" s="5"/>
      <c r="AC104" s="5"/>
      <c r="AD104" s="5"/>
      <c r="AE104" s="5"/>
      <c r="AF104" s="5"/>
      <c r="AG104" s="5">
        <v>52</v>
      </c>
      <c r="AH104" s="5">
        <f t="shared" si="21"/>
        <v>2.1666666666666665</v>
      </c>
      <c r="AI104" s="5">
        <v>0</v>
      </c>
      <c r="AJ104" s="5">
        <v>0</v>
      </c>
      <c r="AK104" s="5">
        <v>0</v>
      </c>
      <c r="AL104" s="5">
        <v>0</v>
      </c>
      <c r="AM104" s="5">
        <v>0</v>
      </c>
      <c r="AN104" s="5">
        <v>0</v>
      </c>
      <c r="AO104" s="5">
        <v>0</v>
      </c>
      <c r="AP104" s="5">
        <v>0</v>
      </c>
      <c r="AQ104" s="5">
        <v>0</v>
      </c>
      <c r="AR104" s="5">
        <v>0</v>
      </c>
      <c r="AS104" s="5">
        <v>0</v>
      </c>
      <c r="AT104" s="5">
        <v>-12</v>
      </c>
      <c r="AU104" s="5">
        <f t="shared" si="22"/>
        <v>-12</v>
      </c>
      <c r="AV104" s="6">
        <v>0.65639999999999998</v>
      </c>
      <c r="AW104" s="5">
        <f t="shared" si="23"/>
        <v>-10.58445</v>
      </c>
      <c r="AX104" s="26">
        <f t="shared" si="24"/>
        <v>-254.02679999999998</v>
      </c>
      <c r="AY104" s="5">
        <f t="shared" si="25"/>
        <v>1.4221999999999999</v>
      </c>
      <c r="AZ104" s="5">
        <f t="shared" si="26"/>
        <v>34.132799999999996</v>
      </c>
      <c r="BA104" s="5">
        <f t="shared" si="34"/>
        <v>-7.8767999999999994</v>
      </c>
      <c r="BB104" s="14">
        <f t="shared" ref="BB104:BB166" si="35">IFERROR(BA104/AW104,)</f>
        <v>0.74418604651162779</v>
      </c>
      <c r="BC104" s="27">
        <v>0</v>
      </c>
      <c r="BD104" s="5">
        <f t="shared" si="28"/>
        <v>0</v>
      </c>
      <c r="BE104" s="5">
        <f t="shared" si="29"/>
        <v>-219.89399999999998</v>
      </c>
      <c r="BF104" s="20">
        <f t="shared" si="27"/>
        <v>1</v>
      </c>
      <c r="BG104" s="5">
        <f t="shared" si="30"/>
        <v>-212.01719999999997</v>
      </c>
      <c r="BH104" s="5">
        <f t="shared" si="31"/>
        <v>-219.89399999999998</v>
      </c>
      <c r="BI104" s="5">
        <f t="shared" si="32"/>
        <v>0</v>
      </c>
    </row>
    <row r="105" spans="2:61" x14ac:dyDescent="0.25">
      <c r="B105" s="3" t="s">
        <v>720</v>
      </c>
      <c r="C105" s="3" t="s">
        <v>786</v>
      </c>
      <c r="D105" s="3" t="s">
        <v>691</v>
      </c>
      <c r="E105" s="3" t="s">
        <v>573</v>
      </c>
      <c r="F105" s="4" t="s">
        <v>113</v>
      </c>
      <c r="G105" s="5"/>
      <c r="H105" s="5"/>
      <c r="I105" s="5"/>
      <c r="J105" s="5"/>
      <c r="K105" s="5"/>
      <c r="L105" s="5">
        <v>-504</v>
      </c>
      <c r="M105" s="5"/>
      <c r="N105" s="5"/>
      <c r="O105" s="5"/>
      <c r="P105" s="5"/>
      <c r="Q105" s="5"/>
      <c r="R105" s="5"/>
      <c r="S105" s="5">
        <v>-924842</v>
      </c>
      <c r="T105" s="5">
        <f t="shared" si="20"/>
        <v>-38577.083333333336</v>
      </c>
      <c r="U105" s="5"/>
      <c r="V105" s="5"/>
      <c r="W105" s="5"/>
      <c r="X105" s="5"/>
      <c r="Y105" s="5"/>
      <c r="Z105" s="5"/>
      <c r="AA105" s="5"/>
      <c r="AB105" s="5"/>
      <c r="AC105" s="5"/>
      <c r="AD105" s="5"/>
      <c r="AE105" s="5"/>
      <c r="AF105" s="5"/>
      <c r="AG105" s="5">
        <v>123760</v>
      </c>
      <c r="AH105" s="5">
        <f t="shared" si="21"/>
        <v>5156.666666666667</v>
      </c>
      <c r="AI105" s="5">
        <v>0</v>
      </c>
      <c r="AJ105" s="5">
        <v>0</v>
      </c>
      <c r="AK105" s="5">
        <v>0</v>
      </c>
      <c r="AL105" s="5">
        <v>0</v>
      </c>
      <c r="AM105" s="5">
        <v>0</v>
      </c>
      <c r="AN105" s="5">
        <v>0</v>
      </c>
      <c r="AO105" s="5">
        <v>0</v>
      </c>
      <c r="AP105" s="5">
        <v>0</v>
      </c>
      <c r="AQ105" s="5">
        <v>0</v>
      </c>
      <c r="AR105" s="5">
        <v>0</v>
      </c>
      <c r="AS105" s="5">
        <v>0</v>
      </c>
      <c r="AT105" s="5">
        <v>-29318</v>
      </c>
      <c r="AU105" s="5">
        <f t="shared" si="22"/>
        <v>-29318</v>
      </c>
      <c r="AV105" s="6">
        <v>0.65639999999999998</v>
      </c>
      <c r="AW105" s="5">
        <f t="shared" si="23"/>
        <v>-25321.997500000001</v>
      </c>
      <c r="AX105" s="26">
        <f t="shared" si="24"/>
        <v>-607066.28879999998</v>
      </c>
      <c r="AY105" s="5">
        <f t="shared" si="25"/>
        <v>3384.8360000000002</v>
      </c>
      <c r="AZ105" s="5">
        <f t="shared" si="26"/>
        <v>81236.063999999998</v>
      </c>
      <c r="BA105" s="5">
        <f t="shared" si="34"/>
        <v>-19244.335199999998</v>
      </c>
      <c r="BB105" s="14">
        <f t="shared" si="35"/>
        <v>0.75998487876005816</v>
      </c>
      <c r="BC105" s="27">
        <v>0</v>
      </c>
      <c r="BD105" s="5">
        <f t="shared" si="28"/>
        <v>0</v>
      </c>
      <c r="BE105" s="5">
        <f t="shared" si="29"/>
        <v>-525830.22479999997</v>
      </c>
      <c r="BF105" s="20">
        <f t="shared" si="27"/>
        <v>1</v>
      </c>
      <c r="BG105" s="5">
        <f t="shared" si="30"/>
        <v>-506585.88959999999</v>
      </c>
      <c r="BH105" s="5">
        <f t="shared" si="31"/>
        <v>-525830.22479999997</v>
      </c>
      <c r="BI105" s="5">
        <f t="shared" si="32"/>
        <v>0</v>
      </c>
    </row>
    <row r="106" spans="2:61" x14ac:dyDescent="0.25">
      <c r="B106" s="3" t="s">
        <v>720</v>
      </c>
      <c r="C106" s="3" t="s">
        <v>786</v>
      </c>
      <c r="D106" s="3" t="s">
        <v>691</v>
      </c>
      <c r="E106" s="3" t="s">
        <v>574</v>
      </c>
      <c r="F106" s="4" t="s">
        <v>114</v>
      </c>
      <c r="G106" s="5"/>
      <c r="H106" s="5"/>
      <c r="I106" s="5"/>
      <c r="J106" s="5"/>
      <c r="K106" s="5"/>
      <c r="L106" s="5"/>
      <c r="M106" s="5"/>
      <c r="N106" s="5"/>
      <c r="O106" s="5"/>
      <c r="P106" s="5"/>
      <c r="Q106" s="5"/>
      <c r="R106" s="5"/>
      <c r="S106" s="5">
        <v>-315</v>
      </c>
      <c r="T106" s="5">
        <f t="shared" si="20"/>
        <v>-13.125</v>
      </c>
      <c r="U106" s="5"/>
      <c r="V106" s="5"/>
      <c r="W106" s="5"/>
      <c r="X106" s="5"/>
      <c r="Y106" s="5"/>
      <c r="Z106" s="5"/>
      <c r="AA106" s="5"/>
      <c r="AB106" s="5"/>
      <c r="AC106" s="5"/>
      <c r="AD106" s="5"/>
      <c r="AE106" s="5"/>
      <c r="AF106" s="5"/>
      <c r="AG106" s="5">
        <v>42</v>
      </c>
      <c r="AH106" s="5">
        <f t="shared" si="21"/>
        <v>1.75</v>
      </c>
      <c r="AI106" s="5">
        <v>0</v>
      </c>
      <c r="AJ106" s="5">
        <v>0</v>
      </c>
      <c r="AK106" s="5">
        <v>0</v>
      </c>
      <c r="AL106" s="5">
        <v>0</v>
      </c>
      <c r="AM106" s="5">
        <v>0</v>
      </c>
      <c r="AN106" s="5">
        <v>0</v>
      </c>
      <c r="AO106" s="5">
        <v>0</v>
      </c>
      <c r="AP106" s="5">
        <v>0</v>
      </c>
      <c r="AQ106" s="5">
        <v>0</v>
      </c>
      <c r="AR106" s="5">
        <v>0</v>
      </c>
      <c r="AS106" s="5">
        <v>0</v>
      </c>
      <c r="AT106" s="5">
        <v>-10</v>
      </c>
      <c r="AU106" s="5">
        <f t="shared" si="22"/>
        <v>-10</v>
      </c>
      <c r="AV106" s="6">
        <v>0.65639999999999998</v>
      </c>
      <c r="AW106" s="5">
        <f t="shared" si="23"/>
        <v>-8.6152499999999996</v>
      </c>
      <c r="AX106" s="26">
        <f t="shared" si="24"/>
        <v>-206.76599999999999</v>
      </c>
      <c r="AY106" s="5">
        <f t="shared" si="25"/>
        <v>1.1487000000000001</v>
      </c>
      <c r="AZ106" s="5">
        <f t="shared" si="26"/>
        <v>27.5688</v>
      </c>
      <c r="BA106" s="5">
        <f t="shared" si="34"/>
        <v>-6.5640000000000001</v>
      </c>
      <c r="BB106" s="14">
        <f t="shared" si="35"/>
        <v>0.76190476190476197</v>
      </c>
      <c r="BC106" s="27">
        <v>0</v>
      </c>
      <c r="BD106" s="5">
        <f t="shared" si="28"/>
        <v>0</v>
      </c>
      <c r="BE106" s="5">
        <f t="shared" si="29"/>
        <v>-179.19719999999998</v>
      </c>
      <c r="BF106" s="20">
        <f t="shared" si="27"/>
        <v>1</v>
      </c>
      <c r="BG106" s="5">
        <f t="shared" si="30"/>
        <v>-172.63319999999999</v>
      </c>
      <c r="BH106" s="5">
        <f t="shared" si="31"/>
        <v>-179.19719999999998</v>
      </c>
      <c r="BI106" s="5">
        <f t="shared" si="32"/>
        <v>0</v>
      </c>
    </row>
    <row r="107" spans="2:61" x14ac:dyDescent="0.25">
      <c r="B107" s="3" t="s">
        <v>720</v>
      </c>
      <c r="C107" s="3" t="s">
        <v>786</v>
      </c>
      <c r="D107" s="3" t="s">
        <v>691</v>
      </c>
      <c r="E107" s="3" t="s">
        <v>575</v>
      </c>
      <c r="F107" s="4" t="s">
        <v>115</v>
      </c>
      <c r="G107" s="5"/>
      <c r="H107" s="5"/>
      <c r="I107" s="5"/>
      <c r="J107" s="5"/>
      <c r="K107" s="5"/>
      <c r="L107" s="5">
        <v>-98</v>
      </c>
      <c r="M107" s="5"/>
      <c r="N107" s="5"/>
      <c r="O107" s="5"/>
      <c r="P107" s="5"/>
      <c r="Q107" s="5"/>
      <c r="R107" s="5"/>
      <c r="S107" s="5">
        <v>-2565519</v>
      </c>
      <c r="T107" s="5">
        <f t="shared" si="20"/>
        <v>-106904.79166666667</v>
      </c>
      <c r="U107" s="5"/>
      <c r="V107" s="5"/>
      <c r="W107" s="5"/>
      <c r="X107" s="5"/>
      <c r="Y107" s="5"/>
      <c r="Z107" s="5"/>
      <c r="AA107" s="5"/>
      <c r="AB107" s="5"/>
      <c r="AC107" s="5"/>
      <c r="AD107" s="5"/>
      <c r="AE107" s="5"/>
      <c r="AF107" s="5"/>
      <c r="AG107" s="5">
        <v>343312</v>
      </c>
      <c r="AH107" s="5">
        <f t="shared" si="21"/>
        <v>14304.666666666666</v>
      </c>
      <c r="AI107" s="5">
        <v>0</v>
      </c>
      <c r="AJ107" s="5">
        <v>0</v>
      </c>
      <c r="AK107" s="5">
        <v>0</v>
      </c>
      <c r="AL107" s="5">
        <v>0</v>
      </c>
      <c r="AM107" s="5">
        <v>0</v>
      </c>
      <c r="AN107" s="5">
        <v>0</v>
      </c>
      <c r="AO107" s="5">
        <v>0</v>
      </c>
      <c r="AP107" s="5">
        <v>0</v>
      </c>
      <c r="AQ107" s="5">
        <v>0</v>
      </c>
      <c r="AR107" s="5">
        <v>0</v>
      </c>
      <c r="AS107" s="5">
        <v>0</v>
      </c>
      <c r="AT107" s="5">
        <v>-81327</v>
      </c>
      <c r="AU107" s="5">
        <f t="shared" si="22"/>
        <v>-81327</v>
      </c>
      <c r="AV107" s="6">
        <v>0.65639999999999998</v>
      </c>
      <c r="AW107" s="5">
        <f t="shared" si="23"/>
        <v>-70172.305250000005</v>
      </c>
      <c r="AX107" s="26">
        <f t="shared" si="24"/>
        <v>-1684006.6716</v>
      </c>
      <c r="AY107" s="5">
        <f t="shared" si="25"/>
        <v>9389.5831999999991</v>
      </c>
      <c r="AZ107" s="5">
        <f t="shared" si="26"/>
        <v>225349.99679999999</v>
      </c>
      <c r="BA107" s="5">
        <f t="shared" si="34"/>
        <v>-53383.042799999996</v>
      </c>
      <c r="BB107" s="14">
        <f t="shared" si="35"/>
        <v>0.76074232718754797</v>
      </c>
      <c r="BC107" s="27">
        <v>0</v>
      </c>
      <c r="BD107" s="5">
        <f t="shared" si="28"/>
        <v>0</v>
      </c>
      <c r="BE107" s="5">
        <f t="shared" si="29"/>
        <v>-1458656.6747999999</v>
      </c>
      <c r="BF107" s="20">
        <f t="shared" si="27"/>
        <v>1</v>
      </c>
      <c r="BG107" s="5">
        <f t="shared" si="30"/>
        <v>-1405273.632</v>
      </c>
      <c r="BH107" s="5">
        <f t="shared" si="31"/>
        <v>-1458656.6747999999</v>
      </c>
      <c r="BI107" s="5">
        <f t="shared" si="32"/>
        <v>0</v>
      </c>
    </row>
    <row r="108" spans="2:61" x14ac:dyDescent="0.25">
      <c r="B108" s="3" t="s">
        <v>720</v>
      </c>
      <c r="C108" s="3" t="s">
        <v>786</v>
      </c>
      <c r="D108" s="3" t="s">
        <v>691</v>
      </c>
      <c r="E108" s="3" t="s">
        <v>576</v>
      </c>
      <c r="F108" s="4" t="s">
        <v>116</v>
      </c>
      <c r="G108" s="5"/>
      <c r="H108" s="5"/>
      <c r="I108" s="5"/>
      <c r="J108" s="5"/>
      <c r="K108" s="5"/>
      <c r="L108" s="5">
        <v>-1037</v>
      </c>
      <c r="M108" s="5"/>
      <c r="N108" s="5"/>
      <c r="O108" s="5"/>
      <c r="P108" s="5"/>
      <c r="Q108" s="5"/>
      <c r="R108" s="5"/>
      <c r="S108" s="5">
        <v>-869456</v>
      </c>
      <c r="T108" s="5">
        <f t="shared" si="20"/>
        <v>-36313.75</v>
      </c>
      <c r="U108" s="5"/>
      <c r="V108" s="5"/>
      <c r="W108" s="5"/>
      <c r="X108" s="5"/>
      <c r="Y108" s="5"/>
      <c r="Z108" s="5">
        <v>1</v>
      </c>
      <c r="AA108" s="5"/>
      <c r="AB108" s="5"/>
      <c r="AC108" s="5"/>
      <c r="AD108" s="5"/>
      <c r="AE108" s="5"/>
      <c r="AF108" s="5"/>
      <c r="AG108" s="5">
        <v>116349</v>
      </c>
      <c r="AH108" s="5">
        <f t="shared" si="21"/>
        <v>4847.958333333333</v>
      </c>
      <c r="AI108" s="5">
        <v>0</v>
      </c>
      <c r="AJ108" s="5">
        <v>0</v>
      </c>
      <c r="AK108" s="5">
        <v>0</v>
      </c>
      <c r="AL108" s="5">
        <v>0</v>
      </c>
      <c r="AM108" s="5">
        <v>-1</v>
      </c>
      <c r="AN108" s="5">
        <v>0</v>
      </c>
      <c r="AO108" s="5">
        <v>0</v>
      </c>
      <c r="AP108" s="5">
        <v>0</v>
      </c>
      <c r="AQ108" s="5">
        <v>0</v>
      </c>
      <c r="AR108" s="5">
        <v>0</v>
      </c>
      <c r="AS108" s="5">
        <v>0</v>
      </c>
      <c r="AT108" s="5">
        <v>-27562</v>
      </c>
      <c r="AU108" s="5">
        <f t="shared" si="22"/>
        <v>-27563</v>
      </c>
      <c r="AV108" s="6">
        <v>0.65639999999999998</v>
      </c>
      <c r="AW108" s="5">
        <f t="shared" si="23"/>
        <v>-23836.345499999999</v>
      </c>
      <c r="AX108" s="26">
        <f t="shared" si="24"/>
        <v>-570710.91839999997</v>
      </c>
      <c r="AY108" s="5">
        <f t="shared" si="25"/>
        <v>3182.1998499999995</v>
      </c>
      <c r="AZ108" s="5">
        <f t="shared" si="26"/>
        <v>76371.483599999992</v>
      </c>
      <c r="BA108" s="5">
        <f t="shared" si="34"/>
        <v>-18092.353199999998</v>
      </c>
      <c r="BB108" s="14">
        <f t="shared" si="35"/>
        <v>0.75902378575608409</v>
      </c>
      <c r="BC108" s="27">
        <v>0</v>
      </c>
      <c r="BD108" s="5">
        <f t="shared" si="28"/>
        <v>0</v>
      </c>
      <c r="BE108" s="5">
        <f t="shared" si="29"/>
        <v>-494339.43479999999</v>
      </c>
      <c r="BF108" s="20">
        <f t="shared" si="27"/>
        <v>1</v>
      </c>
      <c r="BG108" s="5">
        <f t="shared" si="30"/>
        <v>-476247.08159999998</v>
      </c>
      <c r="BH108" s="5">
        <f t="shared" si="31"/>
        <v>-494339.43479999999</v>
      </c>
      <c r="BI108" s="5">
        <f t="shared" si="32"/>
        <v>0</v>
      </c>
    </row>
    <row r="109" spans="2:61" x14ac:dyDescent="0.25">
      <c r="B109" s="3" t="s">
        <v>720</v>
      </c>
      <c r="C109" s="3" t="s">
        <v>786</v>
      </c>
      <c r="D109" s="3" t="s">
        <v>691</v>
      </c>
      <c r="E109" s="3" t="s">
        <v>577</v>
      </c>
      <c r="F109" s="4" t="s">
        <v>117</v>
      </c>
      <c r="G109" s="5"/>
      <c r="H109" s="5"/>
      <c r="I109" s="5"/>
      <c r="J109" s="5"/>
      <c r="K109" s="5"/>
      <c r="L109" s="5"/>
      <c r="M109" s="5"/>
      <c r="N109" s="5"/>
      <c r="O109" s="5"/>
      <c r="P109" s="5"/>
      <c r="Q109" s="5"/>
      <c r="R109" s="5"/>
      <c r="S109" s="5">
        <v>-661118</v>
      </c>
      <c r="T109" s="5">
        <f t="shared" si="20"/>
        <v>-27546.583333333332</v>
      </c>
      <c r="U109" s="5"/>
      <c r="V109" s="5"/>
      <c r="W109" s="5"/>
      <c r="X109" s="5"/>
      <c r="Y109" s="5"/>
      <c r="Z109" s="5"/>
      <c r="AA109" s="5"/>
      <c r="AB109" s="5"/>
      <c r="AC109" s="5"/>
      <c r="AD109" s="5"/>
      <c r="AE109" s="5"/>
      <c r="AF109" s="5"/>
      <c r="AG109" s="5">
        <v>88469</v>
      </c>
      <c r="AH109" s="5">
        <f t="shared" si="21"/>
        <v>3686.2083333333335</v>
      </c>
      <c r="AI109" s="5">
        <v>0</v>
      </c>
      <c r="AJ109" s="5">
        <v>0</v>
      </c>
      <c r="AK109" s="5">
        <v>0</v>
      </c>
      <c r="AL109" s="5">
        <v>0</v>
      </c>
      <c r="AM109" s="5">
        <v>0</v>
      </c>
      <c r="AN109" s="5">
        <v>0</v>
      </c>
      <c r="AO109" s="5">
        <v>0</v>
      </c>
      <c r="AP109" s="5">
        <v>0</v>
      </c>
      <c r="AQ109" s="5">
        <v>0</v>
      </c>
      <c r="AR109" s="5">
        <v>0</v>
      </c>
      <c r="AS109" s="5">
        <v>0</v>
      </c>
      <c r="AT109" s="5">
        <v>-20957</v>
      </c>
      <c r="AU109" s="5">
        <f t="shared" si="22"/>
        <v>-20957</v>
      </c>
      <c r="AV109" s="6">
        <v>0.65639999999999998</v>
      </c>
      <c r="AW109" s="5">
        <f t="shared" si="23"/>
        <v>-18081.577299999997</v>
      </c>
      <c r="AX109" s="26">
        <f t="shared" si="24"/>
        <v>-433957.85519999999</v>
      </c>
      <c r="AY109" s="5">
        <f t="shared" si="25"/>
        <v>2419.6271500000003</v>
      </c>
      <c r="AZ109" s="5">
        <f t="shared" si="26"/>
        <v>58071.051599999999</v>
      </c>
      <c r="BA109" s="5">
        <f t="shared" si="34"/>
        <v>-13756.174799999999</v>
      </c>
      <c r="BB109" s="14">
        <f t="shared" si="35"/>
        <v>0.7607840052759115</v>
      </c>
      <c r="BC109" s="27">
        <v>0</v>
      </c>
      <c r="BD109" s="5">
        <f t="shared" si="28"/>
        <v>0</v>
      </c>
      <c r="BE109" s="5">
        <f t="shared" si="29"/>
        <v>-375886.80359999998</v>
      </c>
      <c r="BF109" s="20">
        <f t="shared" si="27"/>
        <v>1</v>
      </c>
      <c r="BG109" s="5">
        <f t="shared" si="30"/>
        <v>-362130.62880000001</v>
      </c>
      <c r="BH109" s="5">
        <f t="shared" si="31"/>
        <v>-375886.80359999998</v>
      </c>
      <c r="BI109" s="5">
        <f t="shared" si="32"/>
        <v>0</v>
      </c>
    </row>
    <row r="110" spans="2:61" x14ac:dyDescent="0.25">
      <c r="B110" s="3" t="s">
        <v>720</v>
      </c>
      <c r="C110" s="3" t="s">
        <v>786</v>
      </c>
      <c r="D110" s="3" t="s">
        <v>691</v>
      </c>
      <c r="E110" s="3" t="s">
        <v>578</v>
      </c>
      <c r="F110" s="4" t="s">
        <v>118</v>
      </c>
      <c r="G110" s="5"/>
      <c r="H110" s="5"/>
      <c r="I110" s="5"/>
      <c r="J110" s="5"/>
      <c r="K110" s="5"/>
      <c r="L110" s="5">
        <v>-2661</v>
      </c>
      <c r="M110" s="5"/>
      <c r="N110" s="5"/>
      <c r="O110" s="5"/>
      <c r="P110" s="5"/>
      <c r="Q110" s="5"/>
      <c r="R110" s="5"/>
      <c r="S110" s="5">
        <v>-4376</v>
      </c>
      <c r="T110" s="5">
        <f t="shared" si="20"/>
        <v>-404.08333333333331</v>
      </c>
      <c r="U110" s="5"/>
      <c r="V110" s="5"/>
      <c r="W110" s="5"/>
      <c r="X110" s="5"/>
      <c r="Y110" s="5"/>
      <c r="Z110" s="5">
        <v>1</v>
      </c>
      <c r="AA110" s="5"/>
      <c r="AB110" s="5"/>
      <c r="AC110" s="5"/>
      <c r="AD110" s="5"/>
      <c r="AE110" s="5"/>
      <c r="AF110" s="5"/>
      <c r="AG110" s="5">
        <v>586</v>
      </c>
      <c r="AH110" s="5">
        <f t="shared" si="21"/>
        <v>24.5</v>
      </c>
      <c r="AI110" s="5">
        <v>0</v>
      </c>
      <c r="AJ110" s="5">
        <v>0</v>
      </c>
      <c r="AK110" s="5">
        <v>0</v>
      </c>
      <c r="AL110" s="5">
        <v>0</v>
      </c>
      <c r="AM110" s="5">
        <v>-1</v>
      </c>
      <c r="AN110" s="5">
        <v>0</v>
      </c>
      <c r="AO110" s="5">
        <v>0</v>
      </c>
      <c r="AP110" s="5">
        <v>0</v>
      </c>
      <c r="AQ110" s="5">
        <v>0</v>
      </c>
      <c r="AR110" s="5">
        <v>0</v>
      </c>
      <c r="AS110" s="5">
        <v>0</v>
      </c>
      <c r="AT110" s="5">
        <v>-139</v>
      </c>
      <c r="AU110" s="5">
        <f t="shared" si="22"/>
        <v>-140</v>
      </c>
      <c r="AV110" s="6">
        <v>0.65639999999999998</v>
      </c>
      <c r="AW110" s="5">
        <f t="shared" si="23"/>
        <v>-265.24029999999999</v>
      </c>
      <c r="AX110" s="26">
        <f t="shared" si="24"/>
        <v>-2872.4063999999998</v>
      </c>
      <c r="AY110" s="5">
        <f t="shared" si="25"/>
        <v>16.081800000000001</v>
      </c>
      <c r="AZ110" s="5">
        <f t="shared" si="26"/>
        <v>384.65039999999999</v>
      </c>
      <c r="BA110" s="5">
        <f t="shared" si="34"/>
        <v>-91.896000000000001</v>
      </c>
      <c r="BB110" s="14">
        <f t="shared" si="35"/>
        <v>0.34646318828624462</v>
      </c>
      <c r="BC110" s="27">
        <v>0</v>
      </c>
      <c r="BD110" s="5">
        <f t="shared" si="28"/>
        <v>0</v>
      </c>
      <c r="BE110" s="5">
        <f t="shared" si="29"/>
        <v>-2487.7559999999999</v>
      </c>
      <c r="BF110" s="20">
        <f t="shared" si="27"/>
        <v>1</v>
      </c>
      <c r="BG110" s="5">
        <f t="shared" si="30"/>
        <v>-2395.8599999999997</v>
      </c>
      <c r="BH110" s="5">
        <f t="shared" si="31"/>
        <v>-2487.7559999999999</v>
      </c>
      <c r="BI110" s="5">
        <f t="shared" si="32"/>
        <v>0</v>
      </c>
    </row>
    <row r="111" spans="2:61" x14ac:dyDescent="0.25">
      <c r="B111" s="3" t="s">
        <v>720</v>
      </c>
      <c r="C111" s="3" t="s">
        <v>786</v>
      </c>
      <c r="D111" s="3" t="s">
        <v>691</v>
      </c>
      <c r="E111" s="3" t="s">
        <v>579</v>
      </c>
      <c r="F111" s="4" t="s">
        <v>119</v>
      </c>
      <c r="G111" s="5">
        <v>-473905</v>
      </c>
      <c r="H111" s="5">
        <v>-473905</v>
      </c>
      <c r="I111" s="5">
        <v>-473905</v>
      </c>
      <c r="J111" s="5">
        <v>-489362</v>
      </c>
      <c r="K111" s="5">
        <v>-507636</v>
      </c>
      <c r="L111" s="5">
        <v>-473905</v>
      </c>
      <c r="M111" s="5">
        <v>-473905</v>
      </c>
      <c r="N111" s="5">
        <v>-473905</v>
      </c>
      <c r="O111" s="5">
        <v>-473905</v>
      </c>
      <c r="P111" s="5">
        <v>-473905</v>
      </c>
      <c r="Q111" s="5">
        <v>-473905</v>
      </c>
      <c r="R111" s="5">
        <v>-473905</v>
      </c>
      <c r="S111" s="5">
        <v>-5207218</v>
      </c>
      <c r="T111" s="5">
        <f t="shared" si="20"/>
        <v>-675225.375</v>
      </c>
      <c r="U111" s="5">
        <v>8113691</v>
      </c>
      <c r="V111" s="5">
        <v>8060111</v>
      </c>
      <c r="W111" s="5">
        <v>8086919</v>
      </c>
      <c r="X111" s="5">
        <v>8069459</v>
      </c>
      <c r="Y111" s="5">
        <v>8068189</v>
      </c>
      <c r="Z111" s="5">
        <v>7903705</v>
      </c>
      <c r="AA111" s="5">
        <v>7211191</v>
      </c>
      <c r="AB111" s="5">
        <v>7210092</v>
      </c>
      <c r="AC111" s="5">
        <v>7176184</v>
      </c>
      <c r="AD111" s="5">
        <v>8162274</v>
      </c>
      <c r="AE111" s="5">
        <v>8153118</v>
      </c>
      <c r="AF111" s="5">
        <v>8146415</v>
      </c>
      <c r="AG111" s="5">
        <v>8959316</v>
      </c>
      <c r="AH111" s="5">
        <f t="shared" si="21"/>
        <v>7898680.041666667</v>
      </c>
      <c r="AI111" s="5">
        <v>0</v>
      </c>
      <c r="AJ111" s="5">
        <v>0</v>
      </c>
      <c r="AK111" s="5">
        <v>0</v>
      </c>
      <c r="AL111" s="5">
        <v>0</v>
      </c>
      <c r="AM111" s="5">
        <v>0</v>
      </c>
      <c r="AN111" s="5">
        <v>0</v>
      </c>
      <c r="AO111" s="5">
        <v>-7511</v>
      </c>
      <c r="AP111" s="5">
        <v>0</v>
      </c>
      <c r="AQ111" s="5">
        <v>-3756</v>
      </c>
      <c r="AR111" s="5">
        <v>0</v>
      </c>
      <c r="AS111" s="5">
        <v>0</v>
      </c>
      <c r="AT111" s="5">
        <v>-153802</v>
      </c>
      <c r="AU111" s="5">
        <f t="shared" si="22"/>
        <v>-165069</v>
      </c>
      <c r="AV111" s="6">
        <v>0.65639999999999998</v>
      </c>
      <c r="AW111" s="5">
        <f t="shared" si="23"/>
        <v>-443217.93614999996</v>
      </c>
      <c r="AX111" s="26">
        <f t="shared" si="24"/>
        <v>-3418017.8952000001</v>
      </c>
      <c r="AY111" s="5">
        <f t="shared" si="25"/>
        <v>5184693.5793500002</v>
      </c>
      <c r="AZ111" s="5">
        <f t="shared" si="26"/>
        <v>5880895.0224000001</v>
      </c>
      <c r="BA111" s="5">
        <f t="shared" si="34"/>
        <v>-108351.2916</v>
      </c>
      <c r="BB111" s="14">
        <f t="shared" si="35"/>
        <v>0.24446504250525242</v>
      </c>
      <c r="BC111" s="27">
        <v>0</v>
      </c>
      <c r="BD111" s="5">
        <f t="shared" si="28"/>
        <v>0</v>
      </c>
      <c r="BE111" s="5">
        <f t="shared" si="29"/>
        <v>0</v>
      </c>
      <c r="BF111" s="20">
        <f t="shared" si="27"/>
        <v>1</v>
      </c>
      <c r="BG111" s="5">
        <f t="shared" si="30"/>
        <v>108351.2916</v>
      </c>
      <c r="BH111" s="5">
        <f t="shared" si="31"/>
        <v>2462877.1272</v>
      </c>
      <c r="BI111" s="5">
        <f t="shared" si="32"/>
        <v>2462877.1272</v>
      </c>
    </row>
    <row r="112" spans="2:61" x14ac:dyDescent="0.25">
      <c r="B112" s="3" t="s">
        <v>720</v>
      </c>
      <c r="C112" s="3" t="s">
        <v>786</v>
      </c>
      <c r="D112" s="3" t="s">
        <v>691</v>
      </c>
      <c r="E112" s="3" t="s">
        <v>580</v>
      </c>
      <c r="F112" s="4" t="s">
        <v>120</v>
      </c>
      <c r="G112" s="5">
        <v>280284.71999999997</v>
      </c>
      <c r="H112" s="5">
        <v>280713.42</v>
      </c>
      <c r="I112" s="5">
        <v>280713.42</v>
      </c>
      <c r="J112" s="5">
        <v>280713.42</v>
      </c>
      <c r="K112" s="5">
        <v>280713.42</v>
      </c>
      <c r="L112" s="5">
        <v>279837.42</v>
      </c>
      <c r="M112" s="5">
        <v>280713.42</v>
      </c>
      <c r="N112" s="5">
        <v>280713.42</v>
      </c>
      <c r="O112" s="5">
        <v>280713.42</v>
      </c>
      <c r="P112" s="5">
        <v>280713.42</v>
      </c>
      <c r="Q112" s="5">
        <v>280713.42</v>
      </c>
      <c r="R112" s="5">
        <v>280713.42</v>
      </c>
      <c r="S112" s="5">
        <v>-1541846.58</v>
      </c>
      <c r="T112" s="5">
        <f t="shared" si="20"/>
        <v>204682.55749999997</v>
      </c>
      <c r="U112" s="5">
        <v>-11696.96</v>
      </c>
      <c r="V112" s="5">
        <v>-12353.79</v>
      </c>
      <c r="W112" s="5">
        <v>-13011.13</v>
      </c>
      <c r="X112" s="5">
        <v>-13668.47</v>
      </c>
      <c r="Y112" s="5">
        <v>-14395.98</v>
      </c>
      <c r="Z112" s="5">
        <v>-15122.49</v>
      </c>
      <c r="AA112" s="5">
        <v>-15851</v>
      </c>
      <c r="AB112" s="5">
        <v>-16578.509999999998</v>
      </c>
      <c r="AC112" s="5">
        <v>-17306.02</v>
      </c>
      <c r="AD112" s="5">
        <v>-18033.53</v>
      </c>
      <c r="AE112" s="5">
        <v>-18761.04</v>
      </c>
      <c r="AF112" s="5">
        <v>-19488.55</v>
      </c>
      <c r="AG112" s="5">
        <v>223674.94</v>
      </c>
      <c r="AH112" s="5">
        <f t="shared" si="21"/>
        <v>-5715.1266666666643</v>
      </c>
      <c r="AI112" s="5">
        <v>656.83</v>
      </c>
      <c r="AJ112" s="5">
        <v>657.34</v>
      </c>
      <c r="AK112" s="5">
        <v>657.34</v>
      </c>
      <c r="AL112" s="5">
        <v>727.51</v>
      </c>
      <c r="AM112" s="5">
        <v>726.51</v>
      </c>
      <c r="AN112" s="5">
        <v>727.51</v>
      </c>
      <c r="AO112" s="5">
        <v>727.51</v>
      </c>
      <c r="AP112" s="5">
        <v>727.51</v>
      </c>
      <c r="AQ112" s="5">
        <v>727.51</v>
      </c>
      <c r="AR112" s="5">
        <v>727.51</v>
      </c>
      <c r="AS112" s="5">
        <v>727.51</v>
      </c>
      <c r="AT112" s="5">
        <v>-57047.49</v>
      </c>
      <c r="AU112" s="5">
        <f t="shared" si="22"/>
        <v>-49256.899999999994</v>
      </c>
      <c r="AV112" s="6">
        <v>0.65639999999999998</v>
      </c>
      <c r="AW112" s="5">
        <f t="shared" si="23"/>
        <v>134353.63074299999</v>
      </c>
      <c r="AX112" s="26">
        <f t="shared" si="24"/>
        <v>-1012068.095112</v>
      </c>
      <c r="AY112" s="5">
        <f t="shared" si="25"/>
        <v>-3751.4091439999984</v>
      </c>
      <c r="AZ112" s="5">
        <f t="shared" si="26"/>
        <v>146820.23061599999</v>
      </c>
      <c r="BA112" s="5">
        <f t="shared" si="34"/>
        <v>-32332.229159999995</v>
      </c>
      <c r="BB112" s="14">
        <f t="shared" si="35"/>
        <v>-0.24065020782242277</v>
      </c>
      <c r="BC112" s="27">
        <v>0</v>
      </c>
      <c r="BD112" s="5">
        <f t="shared" si="28"/>
        <v>0</v>
      </c>
      <c r="BE112" s="5">
        <f t="shared" si="29"/>
        <v>-865247.86449599999</v>
      </c>
      <c r="BF112" s="20">
        <f t="shared" si="27"/>
        <v>1</v>
      </c>
      <c r="BG112" s="5">
        <f t="shared" si="30"/>
        <v>-832915.63533600001</v>
      </c>
      <c r="BH112" s="5">
        <f t="shared" si="31"/>
        <v>-865247.86449599999</v>
      </c>
      <c r="BI112" s="5">
        <f t="shared" si="32"/>
        <v>0</v>
      </c>
    </row>
    <row r="113" spans="2:61" x14ac:dyDescent="0.25">
      <c r="B113" s="3" t="s">
        <v>720</v>
      </c>
      <c r="C113" s="3" t="s">
        <v>786</v>
      </c>
      <c r="D113" s="3" t="s">
        <v>691</v>
      </c>
      <c r="E113" s="3" t="s">
        <v>581</v>
      </c>
      <c r="F113" s="4" t="s">
        <v>121</v>
      </c>
      <c r="G113" s="5"/>
      <c r="H113" s="5"/>
      <c r="I113" s="5"/>
      <c r="J113" s="5"/>
      <c r="K113" s="5"/>
      <c r="L113" s="5">
        <v>-4620</v>
      </c>
      <c r="M113" s="5"/>
      <c r="N113" s="5"/>
      <c r="O113" s="5"/>
      <c r="P113" s="5"/>
      <c r="Q113" s="5"/>
      <c r="R113" s="5"/>
      <c r="S113" s="5">
        <v>-278013</v>
      </c>
      <c r="T113" s="5">
        <f t="shared" si="20"/>
        <v>-11968.875</v>
      </c>
      <c r="U113" s="5"/>
      <c r="V113" s="5"/>
      <c r="W113" s="5"/>
      <c r="X113" s="5"/>
      <c r="Y113" s="5"/>
      <c r="Z113" s="5">
        <v>3</v>
      </c>
      <c r="AA113" s="5"/>
      <c r="AB113" s="5"/>
      <c r="AC113" s="5"/>
      <c r="AD113" s="5"/>
      <c r="AE113" s="5"/>
      <c r="AF113" s="5"/>
      <c r="AG113" s="5">
        <v>37203</v>
      </c>
      <c r="AH113" s="5">
        <f t="shared" si="21"/>
        <v>1550.375</v>
      </c>
      <c r="AI113" s="5">
        <v>0</v>
      </c>
      <c r="AJ113" s="5">
        <v>0</v>
      </c>
      <c r="AK113" s="5">
        <v>0</v>
      </c>
      <c r="AL113" s="5">
        <v>0</v>
      </c>
      <c r="AM113" s="5">
        <v>-3</v>
      </c>
      <c r="AN113" s="5">
        <v>0</v>
      </c>
      <c r="AO113" s="5">
        <v>0</v>
      </c>
      <c r="AP113" s="5">
        <v>0</v>
      </c>
      <c r="AQ113" s="5">
        <v>0</v>
      </c>
      <c r="AR113" s="5">
        <v>0</v>
      </c>
      <c r="AS113" s="5">
        <v>0</v>
      </c>
      <c r="AT113" s="5">
        <v>-8813</v>
      </c>
      <c r="AU113" s="5">
        <f t="shared" si="22"/>
        <v>-8816</v>
      </c>
      <c r="AV113" s="6">
        <v>0.65639999999999998</v>
      </c>
      <c r="AW113" s="5">
        <f t="shared" si="23"/>
        <v>-7856.3695499999994</v>
      </c>
      <c r="AX113" s="26">
        <f t="shared" si="24"/>
        <v>-182487.73319999999</v>
      </c>
      <c r="AY113" s="5">
        <f t="shared" si="25"/>
        <v>1017.66615</v>
      </c>
      <c r="AZ113" s="5">
        <f t="shared" si="26"/>
        <v>24420.049199999998</v>
      </c>
      <c r="BA113" s="5">
        <f t="shared" si="34"/>
        <v>-5786.8224</v>
      </c>
      <c r="BB113" s="14">
        <f t="shared" si="35"/>
        <v>0.73657716368497461</v>
      </c>
      <c r="BC113" s="27">
        <v>0</v>
      </c>
      <c r="BD113" s="5">
        <f t="shared" si="28"/>
        <v>0</v>
      </c>
      <c r="BE113" s="5">
        <f t="shared" si="29"/>
        <v>-158067.68399999998</v>
      </c>
      <c r="BF113" s="20">
        <f t="shared" si="27"/>
        <v>1</v>
      </c>
      <c r="BG113" s="5">
        <f t="shared" si="30"/>
        <v>-152280.86159999997</v>
      </c>
      <c r="BH113" s="5">
        <f t="shared" si="31"/>
        <v>-158067.68399999998</v>
      </c>
      <c r="BI113" s="5">
        <f t="shared" si="32"/>
        <v>0</v>
      </c>
    </row>
    <row r="114" spans="2:61" x14ac:dyDescent="0.25">
      <c r="B114" s="3" t="s">
        <v>720</v>
      </c>
      <c r="C114" s="3" t="s">
        <v>786</v>
      </c>
      <c r="D114" s="3" t="s">
        <v>691</v>
      </c>
      <c r="E114" s="3" t="s">
        <v>582</v>
      </c>
      <c r="F114" s="4" t="s">
        <v>122</v>
      </c>
      <c r="G114" s="5"/>
      <c r="H114" s="5"/>
      <c r="I114" s="5"/>
      <c r="J114" s="5"/>
      <c r="K114" s="5"/>
      <c r="L114" s="5"/>
      <c r="M114" s="5"/>
      <c r="N114" s="5"/>
      <c r="O114" s="5"/>
      <c r="P114" s="5"/>
      <c r="Q114" s="5"/>
      <c r="R114" s="5"/>
      <c r="S114" s="5">
        <v>-129</v>
      </c>
      <c r="T114" s="5">
        <f t="shared" si="20"/>
        <v>-5.375</v>
      </c>
      <c r="U114" s="5"/>
      <c r="V114" s="5"/>
      <c r="W114" s="5"/>
      <c r="X114" s="5"/>
      <c r="Y114" s="5"/>
      <c r="Z114" s="5"/>
      <c r="AA114" s="5"/>
      <c r="AB114" s="5"/>
      <c r="AC114" s="5"/>
      <c r="AD114" s="5"/>
      <c r="AE114" s="5"/>
      <c r="AF114" s="5"/>
      <c r="AG114" s="5">
        <v>17</v>
      </c>
      <c r="AH114" s="5">
        <f t="shared" si="21"/>
        <v>0.70833333333333337</v>
      </c>
      <c r="AI114" s="5">
        <v>0</v>
      </c>
      <c r="AJ114" s="5">
        <v>0</v>
      </c>
      <c r="AK114" s="5">
        <v>0</v>
      </c>
      <c r="AL114" s="5">
        <v>0</v>
      </c>
      <c r="AM114" s="5">
        <v>0</v>
      </c>
      <c r="AN114" s="5">
        <v>0</v>
      </c>
      <c r="AO114" s="5">
        <v>0</v>
      </c>
      <c r="AP114" s="5">
        <v>0</v>
      </c>
      <c r="AQ114" s="5">
        <v>0</v>
      </c>
      <c r="AR114" s="5">
        <v>0</v>
      </c>
      <c r="AS114" s="5">
        <v>0</v>
      </c>
      <c r="AT114" s="5">
        <v>-4</v>
      </c>
      <c r="AU114" s="5">
        <f t="shared" si="22"/>
        <v>-4</v>
      </c>
      <c r="AV114" s="6">
        <v>0.65639999999999998</v>
      </c>
      <c r="AW114" s="5">
        <f t="shared" si="23"/>
        <v>-3.5281500000000001</v>
      </c>
      <c r="AX114" s="26">
        <f t="shared" si="24"/>
        <v>-84.675600000000003</v>
      </c>
      <c r="AY114" s="5">
        <f t="shared" si="25"/>
        <v>0.46495000000000003</v>
      </c>
      <c r="AZ114" s="5">
        <f t="shared" si="26"/>
        <v>11.158799999999999</v>
      </c>
      <c r="BA114" s="5">
        <f t="shared" si="34"/>
        <v>-2.6255999999999999</v>
      </c>
      <c r="BB114" s="14">
        <f t="shared" si="35"/>
        <v>0.7441860465116279</v>
      </c>
      <c r="BC114" s="27">
        <v>0</v>
      </c>
      <c r="BD114" s="5">
        <f t="shared" si="28"/>
        <v>0</v>
      </c>
      <c r="BE114" s="5">
        <f t="shared" si="29"/>
        <v>-73.516800000000003</v>
      </c>
      <c r="BF114" s="20">
        <f t="shared" si="27"/>
        <v>1</v>
      </c>
      <c r="BG114" s="5">
        <f t="shared" si="30"/>
        <v>-70.891199999999998</v>
      </c>
      <c r="BH114" s="5">
        <f t="shared" si="31"/>
        <v>-73.516800000000003</v>
      </c>
      <c r="BI114" s="5">
        <f t="shared" si="32"/>
        <v>0</v>
      </c>
    </row>
    <row r="115" spans="2:61" x14ac:dyDescent="0.25">
      <c r="B115" s="3" t="s">
        <v>720</v>
      </c>
      <c r="C115" s="3" t="s">
        <v>786</v>
      </c>
      <c r="D115" s="3" t="s">
        <v>691</v>
      </c>
      <c r="E115" s="3" t="s">
        <v>583</v>
      </c>
      <c r="F115" s="4" t="s">
        <v>123</v>
      </c>
      <c r="G115" s="5"/>
      <c r="H115" s="5"/>
      <c r="I115" s="5"/>
      <c r="J115" s="5"/>
      <c r="K115" s="5"/>
      <c r="L115" s="5"/>
      <c r="M115" s="5"/>
      <c r="N115" s="5"/>
      <c r="O115" s="5"/>
      <c r="P115" s="5"/>
      <c r="Q115" s="5"/>
      <c r="R115" s="5"/>
      <c r="S115" s="5">
        <v>-38</v>
      </c>
      <c r="T115" s="5">
        <f t="shared" si="20"/>
        <v>-1.5833333333333333</v>
      </c>
      <c r="U115" s="5"/>
      <c r="V115" s="5"/>
      <c r="W115" s="5"/>
      <c r="X115" s="5"/>
      <c r="Y115" s="5"/>
      <c r="Z115" s="5"/>
      <c r="AA115" s="5"/>
      <c r="AB115" s="5"/>
      <c r="AC115" s="5"/>
      <c r="AD115" s="5"/>
      <c r="AE115" s="5"/>
      <c r="AF115" s="5"/>
      <c r="AG115" s="5">
        <v>5</v>
      </c>
      <c r="AH115" s="5">
        <f t="shared" si="21"/>
        <v>0.20833333333333334</v>
      </c>
      <c r="AI115" s="5">
        <v>0</v>
      </c>
      <c r="AJ115" s="5">
        <v>0</v>
      </c>
      <c r="AK115" s="5">
        <v>0</v>
      </c>
      <c r="AL115" s="5">
        <v>0</v>
      </c>
      <c r="AM115" s="5">
        <v>0</v>
      </c>
      <c r="AN115" s="5">
        <v>0</v>
      </c>
      <c r="AO115" s="5">
        <v>0</v>
      </c>
      <c r="AP115" s="5">
        <v>0</v>
      </c>
      <c r="AQ115" s="5">
        <v>0</v>
      </c>
      <c r="AR115" s="5">
        <v>0</v>
      </c>
      <c r="AS115" s="5">
        <v>0</v>
      </c>
      <c r="AT115" s="5">
        <v>-1</v>
      </c>
      <c r="AU115" s="5">
        <f t="shared" si="22"/>
        <v>-1</v>
      </c>
      <c r="AV115" s="6">
        <v>0.65639999999999998</v>
      </c>
      <c r="AW115" s="5">
        <f t="shared" si="23"/>
        <v>-1.0392999999999999</v>
      </c>
      <c r="AX115" s="26">
        <f t="shared" si="24"/>
        <v>-24.943200000000001</v>
      </c>
      <c r="AY115" s="5">
        <f t="shared" si="25"/>
        <v>0.13675000000000001</v>
      </c>
      <c r="AZ115" s="5">
        <f t="shared" si="26"/>
        <v>3.282</v>
      </c>
      <c r="BA115" s="5">
        <f t="shared" si="34"/>
        <v>-0.65639999999999998</v>
      </c>
      <c r="BB115" s="14">
        <f t="shared" si="35"/>
        <v>0.63157894736842113</v>
      </c>
      <c r="BC115" s="27">
        <v>0</v>
      </c>
      <c r="BD115" s="5">
        <f t="shared" si="28"/>
        <v>0</v>
      </c>
      <c r="BE115" s="5">
        <f t="shared" si="29"/>
        <v>-21.661200000000001</v>
      </c>
      <c r="BF115" s="20">
        <f t="shared" si="27"/>
        <v>1</v>
      </c>
      <c r="BG115" s="5">
        <f t="shared" si="30"/>
        <v>-21.004799999999999</v>
      </c>
      <c r="BH115" s="5">
        <f t="shared" si="31"/>
        <v>-21.661200000000001</v>
      </c>
      <c r="BI115" s="5">
        <f t="shared" si="32"/>
        <v>0</v>
      </c>
    </row>
    <row r="116" spans="2:61" x14ac:dyDescent="0.25">
      <c r="B116" s="3" t="s">
        <v>720</v>
      </c>
      <c r="C116" s="3" t="s">
        <v>786</v>
      </c>
      <c r="D116" s="3" t="s">
        <v>691</v>
      </c>
      <c r="E116" s="3" t="s">
        <v>584</v>
      </c>
      <c r="F116" s="4" t="s">
        <v>124</v>
      </c>
      <c r="G116" s="5"/>
      <c r="H116" s="5"/>
      <c r="I116" s="5"/>
      <c r="J116" s="5"/>
      <c r="K116" s="5"/>
      <c r="L116" s="5"/>
      <c r="M116" s="5"/>
      <c r="N116" s="5"/>
      <c r="O116" s="5"/>
      <c r="P116" s="5"/>
      <c r="Q116" s="5"/>
      <c r="R116" s="5"/>
      <c r="S116" s="5">
        <v>-42</v>
      </c>
      <c r="T116" s="5">
        <f t="shared" si="20"/>
        <v>-1.75</v>
      </c>
      <c r="U116" s="5"/>
      <c r="V116" s="5"/>
      <c r="W116" s="5"/>
      <c r="X116" s="5"/>
      <c r="Y116" s="5"/>
      <c r="Z116" s="5"/>
      <c r="AA116" s="5"/>
      <c r="AB116" s="5"/>
      <c r="AC116" s="5"/>
      <c r="AD116" s="5"/>
      <c r="AE116" s="5"/>
      <c r="AF116" s="5"/>
      <c r="AG116" s="5">
        <v>6</v>
      </c>
      <c r="AH116" s="5">
        <f t="shared" si="21"/>
        <v>0.25</v>
      </c>
      <c r="AI116" s="5">
        <v>0</v>
      </c>
      <c r="AJ116" s="5">
        <v>0</v>
      </c>
      <c r="AK116" s="5">
        <v>0</v>
      </c>
      <c r="AL116" s="5">
        <v>0</v>
      </c>
      <c r="AM116" s="5">
        <v>0</v>
      </c>
      <c r="AN116" s="5">
        <v>0</v>
      </c>
      <c r="AO116" s="5">
        <v>0</v>
      </c>
      <c r="AP116" s="5">
        <v>0</v>
      </c>
      <c r="AQ116" s="5">
        <v>0</v>
      </c>
      <c r="AR116" s="5">
        <v>0</v>
      </c>
      <c r="AS116" s="5">
        <v>0</v>
      </c>
      <c r="AT116" s="5">
        <v>-1</v>
      </c>
      <c r="AU116" s="5">
        <f t="shared" si="22"/>
        <v>-1</v>
      </c>
      <c r="AV116" s="6">
        <v>0.65639999999999998</v>
      </c>
      <c r="AW116" s="5">
        <f t="shared" si="23"/>
        <v>-1.1487000000000001</v>
      </c>
      <c r="AX116" s="26">
        <f t="shared" si="24"/>
        <v>-27.5688</v>
      </c>
      <c r="AY116" s="5">
        <f t="shared" si="25"/>
        <v>0.1641</v>
      </c>
      <c r="AZ116" s="5">
        <f t="shared" si="26"/>
        <v>3.9383999999999997</v>
      </c>
      <c r="BA116" s="5">
        <f t="shared" si="34"/>
        <v>-0.65639999999999998</v>
      </c>
      <c r="BB116" s="14">
        <f t="shared" si="35"/>
        <v>0.5714285714285714</v>
      </c>
      <c r="BC116" s="27">
        <v>0</v>
      </c>
      <c r="BD116" s="5">
        <f t="shared" si="28"/>
        <v>0</v>
      </c>
      <c r="BE116" s="5">
        <f t="shared" si="29"/>
        <v>-23.630400000000002</v>
      </c>
      <c r="BF116" s="20">
        <f t="shared" si="27"/>
        <v>1</v>
      </c>
      <c r="BG116" s="5">
        <f t="shared" si="30"/>
        <v>-22.974</v>
      </c>
      <c r="BH116" s="5">
        <f t="shared" si="31"/>
        <v>-23.630400000000002</v>
      </c>
      <c r="BI116" s="5">
        <f t="shared" si="32"/>
        <v>0</v>
      </c>
    </row>
    <row r="117" spans="2:61" x14ac:dyDescent="0.25">
      <c r="B117" s="3" t="s">
        <v>720</v>
      </c>
      <c r="C117" s="3" t="s">
        <v>786</v>
      </c>
      <c r="D117" s="3" t="s">
        <v>691</v>
      </c>
      <c r="E117" s="3" t="s">
        <v>585</v>
      </c>
      <c r="F117" s="4" t="s">
        <v>125</v>
      </c>
      <c r="G117" s="5"/>
      <c r="H117" s="5"/>
      <c r="I117" s="5"/>
      <c r="J117" s="5"/>
      <c r="K117" s="5"/>
      <c r="L117" s="5"/>
      <c r="M117" s="5"/>
      <c r="N117" s="5"/>
      <c r="O117" s="5"/>
      <c r="P117" s="5"/>
      <c r="Q117" s="5"/>
      <c r="R117" s="5"/>
      <c r="S117" s="5">
        <v>-12343</v>
      </c>
      <c r="T117" s="5">
        <f t="shared" si="20"/>
        <v>-514.29166666666663</v>
      </c>
      <c r="U117" s="5"/>
      <c r="V117" s="5"/>
      <c r="W117" s="5"/>
      <c r="X117" s="5"/>
      <c r="Y117" s="5"/>
      <c r="Z117" s="5"/>
      <c r="AA117" s="5"/>
      <c r="AB117" s="5"/>
      <c r="AC117" s="5"/>
      <c r="AD117" s="5"/>
      <c r="AE117" s="5"/>
      <c r="AF117" s="5"/>
      <c r="AG117" s="5">
        <v>1652</v>
      </c>
      <c r="AH117" s="5">
        <f t="shared" si="21"/>
        <v>68.833333333333329</v>
      </c>
      <c r="AI117" s="5">
        <v>0</v>
      </c>
      <c r="AJ117" s="5">
        <v>0</v>
      </c>
      <c r="AK117" s="5">
        <v>0</v>
      </c>
      <c r="AL117" s="5">
        <v>0</v>
      </c>
      <c r="AM117" s="5">
        <v>0</v>
      </c>
      <c r="AN117" s="5">
        <v>0</v>
      </c>
      <c r="AO117" s="5">
        <v>0</v>
      </c>
      <c r="AP117" s="5">
        <v>0</v>
      </c>
      <c r="AQ117" s="5">
        <v>0</v>
      </c>
      <c r="AR117" s="5">
        <v>0</v>
      </c>
      <c r="AS117" s="5">
        <v>0</v>
      </c>
      <c r="AT117" s="5">
        <v>-391</v>
      </c>
      <c r="AU117" s="5">
        <f t="shared" si="22"/>
        <v>-391</v>
      </c>
      <c r="AV117" s="6">
        <v>0.65639999999999998</v>
      </c>
      <c r="AW117" s="5">
        <f t="shared" si="23"/>
        <v>-337.58104999999995</v>
      </c>
      <c r="AX117" s="26">
        <f t="shared" si="24"/>
        <v>-8101.9452000000001</v>
      </c>
      <c r="AY117" s="5">
        <f t="shared" si="25"/>
        <v>45.182199999999995</v>
      </c>
      <c r="AZ117" s="5">
        <f t="shared" si="26"/>
        <v>1084.3727999999999</v>
      </c>
      <c r="BA117" s="5">
        <f t="shared" si="34"/>
        <v>-256.6524</v>
      </c>
      <c r="BB117" s="14">
        <f t="shared" si="35"/>
        <v>0.76026897836830609</v>
      </c>
      <c r="BC117" s="27">
        <v>0</v>
      </c>
      <c r="BD117" s="5">
        <f t="shared" si="28"/>
        <v>0</v>
      </c>
      <c r="BE117" s="5">
        <f t="shared" si="29"/>
        <v>-7017.5724</v>
      </c>
      <c r="BF117" s="20">
        <f t="shared" si="27"/>
        <v>1</v>
      </c>
      <c r="BG117" s="5">
        <f t="shared" si="30"/>
        <v>-6760.92</v>
      </c>
      <c r="BH117" s="5">
        <f t="shared" si="31"/>
        <v>-7017.5724</v>
      </c>
      <c r="BI117" s="5">
        <f t="shared" si="32"/>
        <v>0</v>
      </c>
    </row>
    <row r="118" spans="2:61" x14ac:dyDescent="0.25">
      <c r="B118" s="3" t="s">
        <v>721</v>
      </c>
      <c r="C118" s="3" t="s">
        <v>786</v>
      </c>
      <c r="D118" s="3" t="s">
        <v>691</v>
      </c>
      <c r="E118" s="3" t="s">
        <v>586</v>
      </c>
      <c r="F118" s="4" t="s">
        <v>126</v>
      </c>
      <c r="G118" s="5"/>
      <c r="H118" s="5"/>
      <c r="I118" s="5"/>
      <c r="J118" s="5"/>
      <c r="K118" s="5"/>
      <c r="L118" s="5"/>
      <c r="M118" s="5"/>
      <c r="N118" s="5"/>
      <c r="O118" s="5"/>
      <c r="P118" s="5"/>
      <c r="Q118" s="5"/>
      <c r="R118" s="5"/>
      <c r="S118" s="5">
        <v>-6711</v>
      </c>
      <c r="T118" s="5">
        <f t="shared" si="20"/>
        <v>-279.625</v>
      </c>
      <c r="U118" s="5"/>
      <c r="V118" s="5"/>
      <c r="W118" s="5"/>
      <c r="X118" s="5"/>
      <c r="Y118" s="5"/>
      <c r="Z118" s="5"/>
      <c r="AA118" s="5"/>
      <c r="AB118" s="5"/>
      <c r="AC118" s="5"/>
      <c r="AD118" s="5"/>
      <c r="AE118" s="5"/>
      <c r="AF118" s="5"/>
      <c r="AG118" s="5">
        <v>898</v>
      </c>
      <c r="AH118" s="5">
        <f t="shared" si="21"/>
        <v>37.416666666666664</v>
      </c>
      <c r="AI118" s="5">
        <v>0</v>
      </c>
      <c r="AJ118" s="5">
        <v>0</v>
      </c>
      <c r="AK118" s="5">
        <v>0</v>
      </c>
      <c r="AL118" s="5">
        <v>0</v>
      </c>
      <c r="AM118" s="5">
        <v>0</v>
      </c>
      <c r="AN118" s="5">
        <v>0</v>
      </c>
      <c r="AO118" s="5">
        <v>0</v>
      </c>
      <c r="AP118" s="5">
        <v>0</v>
      </c>
      <c r="AQ118" s="5">
        <v>0</v>
      </c>
      <c r="AR118" s="5">
        <v>0</v>
      </c>
      <c r="AS118" s="5">
        <v>0</v>
      </c>
      <c r="AT118" s="5">
        <v>-213</v>
      </c>
      <c r="AU118" s="5">
        <f t="shared" si="22"/>
        <v>-213</v>
      </c>
      <c r="AV118" s="6">
        <v>0.65639999999999998</v>
      </c>
      <c r="AW118" s="5">
        <f t="shared" si="23"/>
        <v>-183.54585</v>
      </c>
      <c r="AX118" s="26">
        <f t="shared" si="24"/>
        <v>-4405.1004000000003</v>
      </c>
      <c r="AY118" s="5">
        <f t="shared" si="25"/>
        <v>24.560299999999998</v>
      </c>
      <c r="AZ118" s="5">
        <f t="shared" si="26"/>
        <v>589.44719999999995</v>
      </c>
      <c r="BA118" s="5">
        <f t="shared" si="34"/>
        <v>-139.81319999999999</v>
      </c>
      <c r="BB118" s="14">
        <f t="shared" si="35"/>
        <v>0.76173446580241388</v>
      </c>
      <c r="BC118" s="27">
        <v>0</v>
      </c>
      <c r="BD118" s="5">
        <f t="shared" si="28"/>
        <v>0</v>
      </c>
      <c r="BE118" s="5">
        <f t="shared" si="29"/>
        <v>-3815.6532000000002</v>
      </c>
      <c r="BF118" s="20">
        <f t="shared" si="27"/>
        <v>1</v>
      </c>
      <c r="BG118" s="5">
        <f t="shared" si="30"/>
        <v>-3675.84</v>
      </c>
      <c r="BH118" s="5">
        <f t="shared" si="31"/>
        <v>-3815.6532000000002</v>
      </c>
      <c r="BI118" s="5">
        <f t="shared" si="32"/>
        <v>0</v>
      </c>
    </row>
    <row r="119" spans="2:61" x14ac:dyDescent="0.25">
      <c r="B119" s="3" t="s">
        <v>721</v>
      </c>
      <c r="C119" s="3" t="s">
        <v>786</v>
      </c>
      <c r="D119" s="3" t="s">
        <v>691</v>
      </c>
      <c r="E119" s="3" t="s">
        <v>587</v>
      </c>
      <c r="F119" s="4" t="s">
        <v>127</v>
      </c>
      <c r="G119" s="5"/>
      <c r="H119" s="5"/>
      <c r="I119" s="5"/>
      <c r="J119" s="5"/>
      <c r="K119" s="5"/>
      <c r="L119" s="5"/>
      <c r="M119" s="5"/>
      <c r="N119" s="5"/>
      <c r="O119" s="5"/>
      <c r="P119" s="5"/>
      <c r="Q119" s="5"/>
      <c r="R119" s="5"/>
      <c r="S119" s="5">
        <v>-6628</v>
      </c>
      <c r="T119" s="5">
        <f t="shared" si="20"/>
        <v>-276.16666666666669</v>
      </c>
      <c r="U119" s="5"/>
      <c r="V119" s="5"/>
      <c r="W119" s="5"/>
      <c r="X119" s="5"/>
      <c r="Y119" s="5"/>
      <c r="Z119" s="5"/>
      <c r="AA119" s="5"/>
      <c r="AB119" s="5"/>
      <c r="AC119" s="5"/>
      <c r="AD119" s="5"/>
      <c r="AE119" s="5"/>
      <c r="AF119" s="5"/>
      <c r="AG119" s="5">
        <v>887</v>
      </c>
      <c r="AH119" s="5">
        <f t="shared" si="21"/>
        <v>36.958333333333336</v>
      </c>
      <c r="AI119" s="5">
        <v>0</v>
      </c>
      <c r="AJ119" s="5">
        <v>0</v>
      </c>
      <c r="AK119" s="5">
        <v>0</v>
      </c>
      <c r="AL119" s="5">
        <v>0</v>
      </c>
      <c r="AM119" s="5">
        <v>0</v>
      </c>
      <c r="AN119" s="5">
        <v>0</v>
      </c>
      <c r="AO119" s="5">
        <v>0</v>
      </c>
      <c r="AP119" s="5">
        <v>0</v>
      </c>
      <c r="AQ119" s="5">
        <v>0</v>
      </c>
      <c r="AR119" s="5">
        <v>0</v>
      </c>
      <c r="AS119" s="5">
        <v>0</v>
      </c>
      <c r="AT119" s="5">
        <v>-210</v>
      </c>
      <c r="AU119" s="5">
        <f t="shared" si="22"/>
        <v>-210</v>
      </c>
      <c r="AV119" s="6">
        <v>0.65639999999999998</v>
      </c>
      <c r="AW119" s="5">
        <f t="shared" si="23"/>
        <v>-181.2758</v>
      </c>
      <c r="AX119" s="26">
        <f t="shared" si="24"/>
        <v>-4350.6192000000001</v>
      </c>
      <c r="AY119" s="5">
        <f t="shared" si="25"/>
        <v>24.259450000000001</v>
      </c>
      <c r="AZ119" s="5">
        <f t="shared" si="26"/>
        <v>582.22680000000003</v>
      </c>
      <c r="BA119" s="5">
        <f t="shared" si="34"/>
        <v>-137.84399999999999</v>
      </c>
      <c r="BB119" s="14">
        <f t="shared" si="35"/>
        <v>0.76041038020519003</v>
      </c>
      <c r="BC119" s="27">
        <v>0</v>
      </c>
      <c r="BD119" s="5">
        <f t="shared" si="28"/>
        <v>0</v>
      </c>
      <c r="BE119" s="5">
        <f t="shared" si="29"/>
        <v>-3768.3924000000002</v>
      </c>
      <c r="BF119" s="20">
        <f t="shared" si="27"/>
        <v>1</v>
      </c>
      <c r="BG119" s="5">
        <f t="shared" si="30"/>
        <v>-3630.5484000000001</v>
      </c>
      <c r="BH119" s="5">
        <f t="shared" si="31"/>
        <v>-3768.3924000000002</v>
      </c>
      <c r="BI119" s="5">
        <f t="shared" si="32"/>
        <v>0</v>
      </c>
    </row>
    <row r="120" spans="2:61" x14ac:dyDescent="0.25">
      <c r="B120" s="3" t="s">
        <v>721</v>
      </c>
      <c r="C120" s="3" t="s">
        <v>786</v>
      </c>
      <c r="D120" s="3" t="s">
        <v>691</v>
      </c>
      <c r="E120" s="3" t="s">
        <v>588</v>
      </c>
      <c r="F120" s="4" t="s">
        <v>128</v>
      </c>
      <c r="G120" s="5"/>
      <c r="H120" s="5"/>
      <c r="I120" s="5"/>
      <c r="J120" s="5"/>
      <c r="K120" s="5"/>
      <c r="L120" s="5"/>
      <c r="M120" s="5"/>
      <c r="N120" s="5"/>
      <c r="O120" s="5"/>
      <c r="P120" s="5"/>
      <c r="Q120" s="5"/>
      <c r="R120" s="5"/>
      <c r="S120" s="5">
        <v>-689</v>
      </c>
      <c r="T120" s="5">
        <f t="shared" si="20"/>
        <v>-28.708333333333332</v>
      </c>
      <c r="U120" s="5"/>
      <c r="V120" s="5"/>
      <c r="W120" s="5"/>
      <c r="X120" s="5"/>
      <c r="Y120" s="5"/>
      <c r="Z120" s="5"/>
      <c r="AA120" s="5"/>
      <c r="AB120" s="5"/>
      <c r="AC120" s="5"/>
      <c r="AD120" s="5"/>
      <c r="AE120" s="5"/>
      <c r="AF120" s="5"/>
      <c r="AG120" s="5">
        <v>92</v>
      </c>
      <c r="AH120" s="5">
        <f t="shared" si="21"/>
        <v>3.8333333333333335</v>
      </c>
      <c r="AI120" s="5">
        <v>0</v>
      </c>
      <c r="AJ120" s="5">
        <v>0</v>
      </c>
      <c r="AK120" s="5">
        <v>0</v>
      </c>
      <c r="AL120" s="5">
        <v>0</v>
      </c>
      <c r="AM120" s="5">
        <v>0</v>
      </c>
      <c r="AN120" s="5">
        <v>0</v>
      </c>
      <c r="AO120" s="5">
        <v>0</v>
      </c>
      <c r="AP120" s="5">
        <v>0</v>
      </c>
      <c r="AQ120" s="5">
        <v>0</v>
      </c>
      <c r="AR120" s="5">
        <v>0</v>
      </c>
      <c r="AS120" s="5">
        <v>0</v>
      </c>
      <c r="AT120" s="5">
        <v>-22</v>
      </c>
      <c r="AU120" s="5">
        <f t="shared" si="22"/>
        <v>-22</v>
      </c>
      <c r="AV120" s="6">
        <v>0.65639999999999998</v>
      </c>
      <c r="AW120" s="5">
        <f t="shared" si="23"/>
        <v>-18.844149999999999</v>
      </c>
      <c r="AX120" s="26">
        <f t="shared" si="24"/>
        <v>-452.25959999999998</v>
      </c>
      <c r="AY120" s="5">
        <f t="shared" si="25"/>
        <v>2.5162</v>
      </c>
      <c r="AZ120" s="5">
        <f t="shared" si="26"/>
        <v>60.388799999999996</v>
      </c>
      <c r="BA120" s="5">
        <f t="shared" si="34"/>
        <v>-14.440799999999999</v>
      </c>
      <c r="BB120" s="14">
        <f t="shared" si="35"/>
        <v>0.76632801161103048</v>
      </c>
      <c r="BC120" s="27">
        <v>0</v>
      </c>
      <c r="BD120" s="5">
        <f t="shared" si="28"/>
        <v>0</v>
      </c>
      <c r="BE120" s="5">
        <f t="shared" si="29"/>
        <v>-391.87079999999997</v>
      </c>
      <c r="BF120" s="20">
        <f t="shared" si="27"/>
        <v>1</v>
      </c>
      <c r="BG120" s="5">
        <f t="shared" si="30"/>
        <v>-377.42999999999995</v>
      </c>
      <c r="BH120" s="5">
        <f t="shared" si="31"/>
        <v>-391.87079999999997</v>
      </c>
      <c r="BI120" s="5">
        <f t="shared" si="32"/>
        <v>0</v>
      </c>
    </row>
    <row r="121" spans="2:61" x14ac:dyDescent="0.25">
      <c r="B121" s="3" t="s">
        <v>721</v>
      </c>
      <c r="C121" s="3" t="s">
        <v>786</v>
      </c>
      <c r="D121" s="3" t="s">
        <v>691</v>
      </c>
      <c r="E121" s="3" t="s">
        <v>589</v>
      </c>
      <c r="F121" s="4" t="s">
        <v>129</v>
      </c>
      <c r="G121" s="5"/>
      <c r="H121" s="5"/>
      <c r="I121" s="5"/>
      <c r="J121" s="5"/>
      <c r="K121" s="5"/>
      <c r="L121" s="5">
        <v>-110</v>
      </c>
      <c r="M121" s="5"/>
      <c r="N121" s="5"/>
      <c r="O121" s="5"/>
      <c r="P121" s="5"/>
      <c r="Q121" s="5"/>
      <c r="R121" s="5"/>
      <c r="S121" s="5">
        <v>-75058</v>
      </c>
      <c r="T121" s="5">
        <f t="shared" si="20"/>
        <v>-3136.5833333333335</v>
      </c>
      <c r="U121" s="5">
        <v>152392</v>
      </c>
      <c r="V121" s="5">
        <v>152392</v>
      </c>
      <c r="W121" s="5">
        <v>152782</v>
      </c>
      <c r="X121" s="5">
        <v>142608</v>
      </c>
      <c r="Y121" s="5">
        <v>142608</v>
      </c>
      <c r="Z121" s="5">
        <v>142608</v>
      </c>
      <c r="AA121" s="5">
        <v>142608</v>
      </c>
      <c r="AB121" s="5">
        <v>142608</v>
      </c>
      <c r="AC121" s="5">
        <v>142608</v>
      </c>
      <c r="AD121" s="5">
        <v>142608</v>
      </c>
      <c r="AE121" s="5">
        <v>142608</v>
      </c>
      <c r="AF121" s="5">
        <v>142608</v>
      </c>
      <c r="AG121" s="5">
        <v>152652</v>
      </c>
      <c r="AH121" s="5">
        <f t="shared" si="21"/>
        <v>145097.33333333334</v>
      </c>
      <c r="AI121" s="5">
        <v>0</v>
      </c>
      <c r="AJ121" s="5">
        <v>0</v>
      </c>
      <c r="AK121" s="5">
        <v>0</v>
      </c>
      <c r="AL121" s="5">
        <v>0</v>
      </c>
      <c r="AM121" s="5">
        <v>0</v>
      </c>
      <c r="AN121" s="5">
        <v>0</v>
      </c>
      <c r="AO121" s="5">
        <v>0</v>
      </c>
      <c r="AP121" s="5">
        <v>0</v>
      </c>
      <c r="AQ121" s="5">
        <v>0</v>
      </c>
      <c r="AR121" s="5">
        <v>0</v>
      </c>
      <c r="AS121" s="5">
        <v>0</v>
      </c>
      <c r="AT121" s="5">
        <v>-2379</v>
      </c>
      <c r="AU121" s="5">
        <f t="shared" si="22"/>
        <v>-2379</v>
      </c>
      <c r="AV121" s="6">
        <v>0.65639999999999998</v>
      </c>
      <c r="AW121" s="5">
        <f t="shared" si="23"/>
        <v>-2058.8533000000002</v>
      </c>
      <c r="AX121" s="26">
        <f t="shared" si="24"/>
        <v>-49268.071199999998</v>
      </c>
      <c r="AY121" s="5">
        <f t="shared" si="25"/>
        <v>95241.88960000001</v>
      </c>
      <c r="AZ121" s="5">
        <f t="shared" si="26"/>
        <v>100200.77279999999</v>
      </c>
      <c r="BA121" s="5">
        <f t="shared" si="34"/>
        <v>-1561.5755999999999</v>
      </c>
      <c r="BB121" s="14">
        <f t="shared" si="35"/>
        <v>0.75846860968676089</v>
      </c>
      <c r="BC121" s="27">
        <v>0</v>
      </c>
      <c r="BD121" s="5">
        <f t="shared" si="28"/>
        <v>0</v>
      </c>
      <c r="BE121" s="5">
        <f t="shared" si="29"/>
        <v>0</v>
      </c>
      <c r="BF121" s="20">
        <f t="shared" si="27"/>
        <v>1</v>
      </c>
      <c r="BG121" s="5">
        <f t="shared" si="30"/>
        <v>1561.5755999999999</v>
      </c>
      <c r="BH121" s="5">
        <f t="shared" si="31"/>
        <v>50932.701599999993</v>
      </c>
      <c r="BI121" s="5">
        <f t="shared" si="32"/>
        <v>50932.701599999993</v>
      </c>
    </row>
    <row r="122" spans="2:61" x14ac:dyDescent="0.25">
      <c r="B122" s="3" t="s">
        <v>721</v>
      </c>
      <c r="C122" s="3" t="s">
        <v>786</v>
      </c>
      <c r="D122" s="3" t="s">
        <v>691</v>
      </c>
      <c r="E122" s="3" t="s">
        <v>590</v>
      </c>
      <c r="F122" s="4" t="s">
        <v>130</v>
      </c>
      <c r="G122" s="5"/>
      <c r="H122" s="5"/>
      <c r="I122" s="5"/>
      <c r="J122" s="5"/>
      <c r="K122" s="5"/>
      <c r="L122" s="5">
        <v>-3004</v>
      </c>
      <c r="M122" s="5"/>
      <c r="N122" s="5"/>
      <c r="O122" s="5"/>
      <c r="P122" s="5"/>
      <c r="Q122" s="5"/>
      <c r="R122" s="5"/>
      <c r="S122" s="5">
        <v>-34863</v>
      </c>
      <c r="T122" s="5">
        <f t="shared" si="20"/>
        <v>-1702.9583333333333</v>
      </c>
      <c r="U122" s="5"/>
      <c r="V122" s="5"/>
      <c r="W122" s="5"/>
      <c r="X122" s="5"/>
      <c r="Y122" s="5"/>
      <c r="Z122" s="5">
        <v>10</v>
      </c>
      <c r="AA122" s="5"/>
      <c r="AB122" s="5"/>
      <c r="AC122" s="5"/>
      <c r="AD122" s="5"/>
      <c r="AE122" s="5"/>
      <c r="AF122" s="5"/>
      <c r="AG122" s="5">
        <v>4665</v>
      </c>
      <c r="AH122" s="5">
        <f t="shared" si="21"/>
        <v>195.20833333333334</v>
      </c>
      <c r="AI122" s="5">
        <v>0</v>
      </c>
      <c r="AJ122" s="5">
        <v>0</v>
      </c>
      <c r="AK122" s="5">
        <v>0</v>
      </c>
      <c r="AL122" s="5">
        <v>0</v>
      </c>
      <c r="AM122" s="5">
        <v>-10</v>
      </c>
      <c r="AN122" s="5">
        <v>0</v>
      </c>
      <c r="AO122" s="5">
        <v>0</v>
      </c>
      <c r="AP122" s="5">
        <v>0</v>
      </c>
      <c r="AQ122" s="5">
        <v>0</v>
      </c>
      <c r="AR122" s="5">
        <v>0</v>
      </c>
      <c r="AS122" s="5">
        <v>0</v>
      </c>
      <c r="AT122" s="5">
        <v>-1105</v>
      </c>
      <c r="AU122" s="5">
        <f t="shared" si="22"/>
        <v>-1115</v>
      </c>
      <c r="AV122" s="6">
        <v>0.65639999999999998</v>
      </c>
      <c r="AW122" s="5">
        <f t="shared" si="23"/>
        <v>-1117.8218499999998</v>
      </c>
      <c r="AX122" s="26">
        <f t="shared" si="24"/>
        <v>-22884.073199999999</v>
      </c>
      <c r="AY122" s="5">
        <f t="shared" si="25"/>
        <v>128.13475</v>
      </c>
      <c r="AZ122" s="5">
        <f t="shared" si="26"/>
        <v>3062.1059999999998</v>
      </c>
      <c r="BA122" s="5">
        <f t="shared" si="34"/>
        <v>-731.88599999999997</v>
      </c>
      <c r="BB122" s="14">
        <f t="shared" si="35"/>
        <v>0.65474297178928831</v>
      </c>
      <c r="BC122" s="27">
        <v>0</v>
      </c>
      <c r="BD122" s="5">
        <f t="shared" si="28"/>
        <v>0</v>
      </c>
      <c r="BE122" s="5">
        <f t="shared" si="29"/>
        <v>-19821.967199999999</v>
      </c>
      <c r="BF122" s="20">
        <f t="shared" si="27"/>
        <v>1</v>
      </c>
      <c r="BG122" s="5">
        <f t="shared" si="30"/>
        <v>-19090.081200000001</v>
      </c>
      <c r="BH122" s="5">
        <f t="shared" si="31"/>
        <v>-19821.967199999999</v>
      </c>
      <c r="BI122" s="5">
        <f t="shared" si="32"/>
        <v>0</v>
      </c>
    </row>
    <row r="123" spans="2:61" x14ac:dyDescent="0.25">
      <c r="B123" s="3" t="s">
        <v>721</v>
      </c>
      <c r="C123" s="3" t="s">
        <v>786</v>
      </c>
      <c r="D123" s="3" t="s">
        <v>691</v>
      </c>
      <c r="E123" s="3" t="s">
        <v>591</v>
      </c>
      <c r="F123" s="4" t="s">
        <v>131</v>
      </c>
      <c r="G123" s="5">
        <v>0</v>
      </c>
      <c r="H123" s="5">
        <v>0</v>
      </c>
      <c r="I123" s="5">
        <v>0</v>
      </c>
      <c r="J123" s="5">
        <v>0</v>
      </c>
      <c r="K123" s="5">
        <v>0</v>
      </c>
      <c r="L123" s="5">
        <v>0</v>
      </c>
      <c r="M123" s="5">
        <v>0</v>
      </c>
      <c r="N123" s="5">
        <v>0</v>
      </c>
      <c r="O123" s="5">
        <v>0</v>
      </c>
      <c r="P123" s="5">
        <v>0</v>
      </c>
      <c r="Q123" s="5">
        <v>0</v>
      </c>
      <c r="R123" s="5">
        <v>0</v>
      </c>
      <c r="S123" s="5">
        <v>0</v>
      </c>
      <c r="T123" s="5">
        <f t="shared" si="20"/>
        <v>0</v>
      </c>
      <c r="U123" s="5">
        <v>0</v>
      </c>
      <c r="V123" s="5">
        <v>0</v>
      </c>
      <c r="W123" s="5">
        <v>0</v>
      </c>
      <c r="X123" s="5">
        <v>0</v>
      </c>
      <c r="Y123" s="5">
        <v>0</v>
      </c>
      <c r="Z123" s="5">
        <v>0</v>
      </c>
      <c r="AA123" s="5">
        <v>0</v>
      </c>
      <c r="AB123" s="5">
        <v>0</v>
      </c>
      <c r="AC123" s="5">
        <v>0</v>
      </c>
      <c r="AD123" s="5">
        <v>0</v>
      </c>
      <c r="AE123" s="5">
        <v>0</v>
      </c>
      <c r="AF123" s="5">
        <v>0</v>
      </c>
      <c r="AG123" s="5">
        <v>0</v>
      </c>
      <c r="AH123" s="5">
        <f t="shared" si="21"/>
        <v>0</v>
      </c>
      <c r="AI123" s="5">
        <v>0</v>
      </c>
      <c r="AJ123" s="5">
        <v>0</v>
      </c>
      <c r="AK123" s="5">
        <v>0</v>
      </c>
      <c r="AL123" s="5">
        <v>0</v>
      </c>
      <c r="AM123" s="5">
        <v>0</v>
      </c>
      <c r="AN123" s="5">
        <v>0</v>
      </c>
      <c r="AO123" s="5">
        <v>0</v>
      </c>
      <c r="AP123" s="5">
        <v>0</v>
      </c>
      <c r="AQ123" s="5">
        <v>0</v>
      </c>
      <c r="AR123" s="5">
        <v>0</v>
      </c>
      <c r="AS123" s="5">
        <v>0</v>
      </c>
      <c r="AT123" s="5">
        <v>0</v>
      </c>
      <c r="AU123" s="5">
        <f t="shared" si="22"/>
        <v>0</v>
      </c>
      <c r="AV123" s="6">
        <v>0.65639999999999998</v>
      </c>
      <c r="AW123" s="5">
        <f t="shared" si="23"/>
        <v>0</v>
      </c>
      <c r="AX123" s="26">
        <f t="shared" si="24"/>
        <v>0</v>
      </c>
      <c r="AY123" s="5">
        <f t="shared" si="25"/>
        <v>0</v>
      </c>
      <c r="AZ123" s="5">
        <f t="shared" si="26"/>
        <v>0</v>
      </c>
      <c r="BA123" s="5">
        <f t="shared" si="34"/>
        <v>0</v>
      </c>
      <c r="BB123" s="14">
        <f t="shared" si="35"/>
        <v>0</v>
      </c>
      <c r="BC123" s="27">
        <v>0</v>
      </c>
      <c r="BD123" s="5">
        <f t="shared" si="28"/>
        <v>0</v>
      </c>
      <c r="BE123" s="5">
        <f t="shared" si="29"/>
        <v>0</v>
      </c>
      <c r="BF123" s="20">
        <f t="shared" si="27"/>
        <v>1</v>
      </c>
      <c r="BG123" s="5">
        <f t="shared" si="30"/>
        <v>0</v>
      </c>
      <c r="BH123" s="5">
        <f t="shared" si="31"/>
        <v>0</v>
      </c>
      <c r="BI123" s="5">
        <f t="shared" si="32"/>
        <v>0</v>
      </c>
    </row>
    <row r="124" spans="2:61" x14ac:dyDescent="0.25">
      <c r="B124" s="3" t="s">
        <v>721</v>
      </c>
      <c r="C124" s="3" t="s">
        <v>786</v>
      </c>
      <c r="D124" s="3" t="s">
        <v>691</v>
      </c>
      <c r="E124" s="3" t="s">
        <v>592</v>
      </c>
      <c r="F124" s="4" t="s">
        <v>132</v>
      </c>
      <c r="G124" s="5"/>
      <c r="H124" s="5"/>
      <c r="I124" s="5"/>
      <c r="J124" s="5"/>
      <c r="K124" s="5"/>
      <c r="L124" s="5">
        <v>-997</v>
      </c>
      <c r="M124" s="5"/>
      <c r="N124" s="5"/>
      <c r="O124" s="5"/>
      <c r="P124" s="5"/>
      <c r="Q124" s="5"/>
      <c r="R124" s="5"/>
      <c r="S124" s="5">
        <v>-5417</v>
      </c>
      <c r="T124" s="5">
        <f t="shared" si="20"/>
        <v>-308.79166666666669</v>
      </c>
      <c r="U124" s="5"/>
      <c r="V124" s="5"/>
      <c r="W124" s="5"/>
      <c r="X124" s="5"/>
      <c r="Y124" s="5"/>
      <c r="Z124" s="5">
        <v>2</v>
      </c>
      <c r="AA124" s="5"/>
      <c r="AB124" s="5"/>
      <c r="AC124" s="5"/>
      <c r="AD124" s="5"/>
      <c r="AE124" s="5"/>
      <c r="AF124" s="5"/>
      <c r="AG124" s="5">
        <v>725</v>
      </c>
      <c r="AH124" s="5">
        <f t="shared" si="21"/>
        <v>30.375</v>
      </c>
      <c r="AI124" s="5">
        <v>0</v>
      </c>
      <c r="AJ124" s="5">
        <v>0</v>
      </c>
      <c r="AK124" s="5">
        <v>0</v>
      </c>
      <c r="AL124" s="5">
        <v>0</v>
      </c>
      <c r="AM124" s="5">
        <v>-2</v>
      </c>
      <c r="AN124" s="5">
        <v>0</v>
      </c>
      <c r="AO124" s="5">
        <v>0</v>
      </c>
      <c r="AP124" s="5">
        <v>0</v>
      </c>
      <c r="AQ124" s="5">
        <v>0</v>
      </c>
      <c r="AR124" s="5">
        <v>0</v>
      </c>
      <c r="AS124" s="5">
        <v>0</v>
      </c>
      <c r="AT124" s="5">
        <v>-172</v>
      </c>
      <c r="AU124" s="5">
        <f t="shared" si="22"/>
        <v>-174</v>
      </c>
      <c r="AV124" s="6">
        <v>0.65639999999999998</v>
      </c>
      <c r="AW124" s="5">
        <f t="shared" si="23"/>
        <v>-202.69085000000001</v>
      </c>
      <c r="AX124" s="26">
        <f t="shared" si="24"/>
        <v>-3555.7188000000001</v>
      </c>
      <c r="AY124" s="5">
        <f t="shared" si="25"/>
        <v>19.93815</v>
      </c>
      <c r="AZ124" s="5">
        <f t="shared" si="26"/>
        <v>475.89</v>
      </c>
      <c r="BA124" s="5">
        <f t="shared" si="34"/>
        <v>-114.2136</v>
      </c>
      <c r="BB124" s="14">
        <f t="shared" si="35"/>
        <v>0.56348670894616104</v>
      </c>
      <c r="BC124" s="27">
        <v>0</v>
      </c>
      <c r="BD124" s="5">
        <f t="shared" si="28"/>
        <v>0</v>
      </c>
      <c r="BE124" s="5">
        <f t="shared" si="29"/>
        <v>-3079.8288000000002</v>
      </c>
      <c r="BF124" s="20">
        <f t="shared" si="27"/>
        <v>1</v>
      </c>
      <c r="BG124" s="5">
        <f t="shared" si="30"/>
        <v>-2965.6152000000002</v>
      </c>
      <c r="BH124" s="5">
        <f t="shared" si="31"/>
        <v>-3079.8288000000002</v>
      </c>
      <c r="BI124" s="5">
        <f t="shared" si="32"/>
        <v>0</v>
      </c>
    </row>
    <row r="125" spans="2:61" x14ac:dyDescent="0.25">
      <c r="B125" s="3" t="s">
        <v>724</v>
      </c>
      <c r="C125" s="3" t="s">
        <v>786</v>
      </c>
      <c r="D125" s="3" t="s">
        <v>691</v>
      </c>
      <c r="E125" s="3" t="s">
        <v>593</v>
      </c>
      <c r="F125" s="4" t="s">
        <v>133</v>
      </c>
      <c r="G125" s="5">
        <v>6767036.96</v>
      </c>
      <c r="H125" s="5">
        <v>6767036.96</v>
      </c>
      <c r="I125" s="5">
        <v>6767036.96</v>
      </c>
      <c r="J125" s="5">
        <v>6767036.96</v>
      </c>
      <c r="K125" s="5">
        <v>6734466.7000000002</v>
      </c>
      <c r="L125" s="5">
        <v>6664594.3300000001</v>
      </c>
      <c r="M125" s="5">
        <v>6640303.4000000004</v>
      </c>
      <c r="N125" s="5">
        <v>6640303.4000000004</v>
      </c>
      <c r="O125" s="5">
        <v>6662470.0899999999</v>
      </c>
      <c r="P125" s="5">
        <v>7145199.2199999997</v>
      </c>
      <c r="Q125" s="5">
        <v>7145199.2199999997</v>
      </c>
      <c r="R125" s="5">
        <v>7145199.2199999997</v>
      </c>
      <c r="S125" s="5">
        <v>7145199.2199999997</v>
      </c>
      <c r="T125" s="5">
        <f t="shared" si="20"/>
        <v>6836247.0458333334</v>
      </c>
      <c r="U125" s="5">
        <v>0</v>
      </c>
      <c r="V125" s="5">
        <v>0</v>
      </c>
      <c r="W125" s="5">
        <v>0</v>
      </c>
      <c r="X125" s="5">
        <v>0</v>
      </c>
      <c r="Y125" s="5">
        <v>0</v>
      </c>
      <c r="Z125" s="5">
        <v>0</v>
      </c>
      <c r="AA125" s="5">
        <v>0</v>
      </c>
      <c r="AB125" s="5">
        <v>0</v>
      </c>
      <c r="AC125" s="5">
        <v>0</v>
      </c>
      <c r="AD125" s="5">
        <v>0</v>
      </c>
      <c r="AE125" s="5">
        <v>0</v>
      </c>
      <c r="AF125" s="5">
        <v>0</v>
      </c>
      <c r="AG125" s="5">
        <v>0</v>
      </c>
      <c r="AH125" s="5">
        <f t="shared" si="21"/>
        <v>0</v>
      </c>
      <c r="AI125" s="5">
        <v>0</v>
      </c>
      <c r="AJ125" s="5">
        <v>0</v>
      </c>
      <c r="AK125" s="5">
        <v>0</v>
      </c>
      <c r="AL125" s="5">
        <v>0</v>
      </c>
      <c r="AM125" s="5">
        <v>0</v>
      </c>
      <c r="AN125" s="5">
        <v>0</v>
      </c>
      <c r="AO125" s="5">
        <v>0</v>
      </c>
      <c r="AP125" s="5">
        <v>0</v>
      </c>
      <c r="AQ125" s="5">
        <v>0</v>
      </c>
      <c r="AR125" s="5">
        <v>0</v>
      </c>
      <c r="AS125" s="5">
        <v>0</v>
      </c>
      <c r="AT125" s="5">
        <v>0</v>
      </c>
      <c r="AU125" s="5">
        <f t="shared" si="22"/>
        <v>0</v>
      </c>
      <c r="AV125" s="6">
        <v>0.65639999999999998</v>
      </c>
      <c r="AW125" s="5">
        <f t="shared" si="23"/>
        <v>4487312.560885</v>
      </c>
      <c r="AX125" s="26">
        <f t="shared" si="24"/>
        <v>4690108.7680079993</v>
      </c>
      <c r="AY125" s="5">
        <f t="shared" si="25"/>
        <v>0</v>
      </c>
      <c r="AZ125" s="5">
        <f t="shared" si="26"/>
        <v>0</v>
      </c>
      <c r="BA125" s="5">
        <f t="shared" si="34"/>
        <v>0</v>
      </c>
      <c r="BB125" s="14">
        <f t="shared" si="35"/>
        <v>0</v>
      </c>
      <c r="BC125" s="27">
        <f>BB125</f>
        <v>0</v>
      </c>
      <c r="BD125" s="5">
        <f t="shared" si="28"/>
        <v>0</v>
      </c>
      <c r="BE125" s="5">
        <f t="shared" si="29"/>
        <v>0</v>
      </c>
      <c r="BF125" s="20">
        <f t="shared" si="27"/>
        <v>1</v>
      </c>
      <c r="BG125" s="5">
        <f t="shared" si="30"/>
        <v>0</v>
      </c>
      <c r="BH125" s="5">
        <f t="shared" si="31"/>
        <v>4690108.7680079993</v>
      </c>
      <c r="BI125" s="5">
        <f t="shared" si="32"/>
        <v>4690108.7680079993</v>
      </c>
    </row>
    <row r="126" spans="2:61" x14ac:dyDescent="0.25">
      <c r="B126" s="3" t="s">
        <v>724</v>
      </c>
      <c r="C126" s="3" t="s">
        <v>786</v>
      </c>
      <c r="D126" s="3" t="s">
        <v>691</v>
      </c>
      <c r="E126" s="3" t="s">
        <v>594</v>
      </c>
      <c r="F126" s="4" t="s">
        <v>134</v>
      </c>
      <c r="G126" s="5">
        <v>1487565.91</v>
      </c>
      <c r="H126" s="5">
        <v>1487565.91</v>
      </c>
      <c r="I126" s="5">
        <v>1487565.91</v>
      </c>
      <c r="J126" s="5">
        <v>1487565.91</v>
      </c>
      <c r="K126" s="5">
        <v>1487565.91</v>
      </c>
      <c r="L126" s="5">
        <v>1487565.91</v>
      </c>
      <c r="M126" s="5">
        <v>1487565.91</v>
      </c>
      <c r="N126" s="5">
        <v>1487565.91</v>
      </c>
      <c r="O126" s="5">
        <v>1487565.91</v>
      </c>
      <c r="P126" s="5">
        <v>1487565.91</v>
      </c>
      <c r="Q126" s="5">
        <v>1487565.91</v>
      </c>
      <c r="R126" s="5">
        <v>1487565.91</v>
      </c>
      <c r="S126" s="5">
        <v>1487565.91</v>
      </c>
      <c r="T126" s="5">
        <f t="shared" si="20"/>
        <v>1487565.91</v>
      </c>
      <c r="U126" s="5">
        <v>-760143.18</v>
      </c>
      <c r="V126" s="5">
        <v>-761680.33</v>
      </c>
      <c r="W126" s="5">
        <v>-763217.48</v>
      </c>
      <c r="X126" s="5">
        <v>-764754.63</v>
      </c>
      <c r="Y126" s="5">
        <v>-766081.04</v>
      </c>
      <c r="Z126" s="5">
        <v>-767407.45</v>
      </c>
      <c r="AA126" s="5">
        <v>-768733.86</v>
      </c>
      <c r="AB126" s="5">
        <v>-770060.27</v>
      </c>
      <c r="AC126" s="5">
        <v>-771386.68</v>
      </c>
      <c r="AD126" s="5">
        <v>-772713.09</v>
      </c>
      <c r="AE126" s="5">
        <v>-774039.5</v>
      </c>
      <c r="AF126" s="5">
        <v>-775365.91</v>
      </c>
      <c r="AG126" s="5">
        <v>-776692.32</v>
      </c>
      <c r="AH126" s="5">
        <f t="shared" si="21"/>
        <v>-768654.83250000002</v>
      </c>
      <c r="AI126" s="5">
        <v>1537.15</v>
      </c>
      <c r="AJ126" s="5">
        <v>1537.15</v>
      </c>
      <c r="AK126" s="5">
        <v>1537.15</v>
      </c>
      <c r="AL126" s="5">
        <v>1326.41</v>
      </c>
      <c r="AM126" s="5">
        <v>1326.41</v>
      </c>
      <c r="AN126" s="5">
        <v>1326.41</v>
      </c>
      <c r="AO126" s="5">
        <v>1326.41</v>
      </c>
      <c r="AP126" s="5">
        <v>1326.41</v>
      </c>
      <c r="AQ126" s="5">
        <v>1326.41</v>
      </c>
      <c r="AR126" s="5">
        <v>1326.41</v>
      </c>
      <c r="AS126" s="5">
        <v>1326.41</v>
      </c>
      <c r="AT126" s="5">
        <v>1326.41</v>
      </c>
      <c r="AU126" s="5">
        <f t="shared" si="22"/>
        <v>16549.14</v>
      </c>
      <c r="AV126" s="6">
        <v>0.65639999999999998</v>
      </c>
      <c r="AW126" s="5">
        <f t="shared" si="23"/>
        <v>976438.26332399994</v>
      </c>
      <c r="AX126" s="26">
        <f t="shared" si="24"/>
        <v>976438.26332399994</v>
      </c>
      <c r="AY126" s="5">
        <f t="shared" si="25"/>
        <v>-504545.032053</v>
      </c>
      <c r="AZ126" s="5">
        <f t="shared" si="26"/>
        <v>-509820.83884799993</v>
      </c>
      <c r="BA126" s="5">
        <f t="shared" si="34"/>
        <v>10862.855496</v>
      </c>
      <c r="BB126" s="14">
        <f t="shared" si="35"/>
        <v>1.1124979329487325E-2</v>
      </c>
      <c r="BC126" s="27">
        <v>1.0699999999999999E-2</v>
      </c>
      <c r="BD126" s="5">
        <f t="shared" si="28"/>
        <v>10447.889417566799</v>
      </c>
      <c r="BE126" s="5">
        <f t="shared" si="29"/>
        <v>10447.889417566799</v>
      </c>
      <c r="BF126" s="20">
        <f t="shared" si="27"/>
        <v>1</v>
      </c>
      <c r="BG126" s="5">
        <f t="shared" si="30"/>
        <v>-414.96607843320089</v>
      </c>
      <c r="BH126" s="5">
        <f t="shared" si="31"/>
        <v>456169.53505843319</v>
      </c>
      <c r="BI126" s="5">
        <f t="shared" si="32"/>
        <v>456169.53505843319</v>
      </c>
    </row>
    <row r="127" spans="2:61" x14ac:dyDescent="0.25">
      <c r="B127" s="3" t="s">
        <v>724</v>
      </c>
      <c r="C127" s="3" t="s">
        <v>786</v>
      </c>
      <c r="D127" s="3" t="s">
        <v>691</v>
      </c>
      <c r="E127" s="3" t="s">
        <v>595</v>
      </c>
      <c r="F127" s="4" t="s">
        <v>135</v>
      </c>
      <c r="G127" s="5">
        <v>20226810.25</v>
      </c>
      <c r="H127" s="5">
        <v>20226810.25</v>
      </c>
      <c r="I127" s="5">
        <v>20226951.649999999</v>
      </c>
      <c r="J127" s="5">
        <v>20227351.649999999</v>
      </c>
      <c r="K127" s="5">
        <v>19631963.140000001</v>
      </c>
      <c r="L127" s="5">
        <v>19633311.129999999</v>
      </c>
      <c r="M127" s="5">
        <v>19605707.600000001</v>
      </c>
      <c r="N127" s="5">
        <v>19605707.600000001</v>
      </c>
      <c r="O127" s="5">
        <v>19605707.600000001</v>
      </c>
      <c r="P127" s="5">
        <v>19591307.600000001</v>
      </c>
      <c r="Q127" s="5">
        <v>20038139.949999999</v>
      </c>
      <c r="R127" s="5">
        <v>20454630.93</v>
      </c>
      <c r="S127" s="5">
        <v>20454630.93</v>
      </c>
      <c r="T127" s="5">
        <f t="shared" si="20"/>
        <v>19932359.140833329</v>
      </c>
      <c r="U127" s="5">
        <v>-5331964.0599999996</v>
      </c>
      <c r="V127" s="5">
        <v>-5353876.4400000004</v>
      </c>
      <c r="W127" s="5">
        <v>-5375788.8899999997</v>
      </c>
      <c r="X127" s="5">
        <v>-5397701.6399999997</v>
      </c>
      <c r="Y127" s="5">
        <v>-5142332.83</v>
      </c>
      <c r="Z127" s="5">
        <v>-5161801.8600000003</v>
      </c>
      <c r="AA127" s="5">
        <v>-5181257.87</v>
      </c>
      <c r="AB127" s="5">
        <v>-5200700.2</v>
      </c>
      <c r="AC127" s="5">
        <v>-5220142.53</v>
      </c>
      <c r="AD127" s="5">
        <v>-5239577.72</v>
      </c>
      <c r="AE127" s="5">
        <v>-5259227.32</v>
      </c>
      <c r="AF127" s="5">
        <v>-5279304.99</v>
      </c>
      <c r="AG127" s="5">
        <v>-5299589.17</v>
      </c>
      <c r="AH127" s="5">
        <f t="shared" si="21"/>
        <v>-5260624.0754166665</v>
      </c>
      <c r="AI127" s="5">
        <v>21912.38</v>
      </c>
      <c r="AJ127" s="5">
        <v>21912.45</v>
      </c>
      <c r="AK127" s="5">
        <v>21912.75</v>
      </c>
      <c r="AL127" s="5">
        <v>19468.169999999998</v>
      </c>
      <c r="AM127" s="5">
        <v>19469.03</v>
      </c>
      <c r="AN127" s="5">
        <v>19456.009999999998</v>
      </c>
      <c r="AO127" s="5">
        <v>19442.330000000002</v>
      </c>
      <c r="AP127" s="5">
        <v>19442.330000000002</v>
      </c>
      <c r="AQ127" s="5">
        <v>19435.189999999999</v>
      </c>
      <c r="AR127" s="5">
        <v>19649.599999999999</v>
      </c>
      <c r="AS127" s="5">
        <v>20077.669999999998</v>
      </c>
      <c r="AT127" s="5">
        <v>20284.18</v>
      </c>
      <c r="AU127" s="5">
        <f t="shared" si="22"/>
        <v>242462.09000000003</v>
      </c>
      <c r="AV127" s="6">
        <v>0.65639999999999998</v>
      </c>
      <c r="AW127" s="5">
        <f t="shared" si="23"/>
        <v>13083600.540042996</v>
      </c>
      <c r="AX127" s="26">
        <f t="shared" si="24"/>
        <v>13426419.742451999</v>
      </c>
      <c r="AY127" s="5">
        <f t="shared" si="25"/>
        <v>-3453073.6431034999</v>
      </c>
      <c r="AZ127" s="5">
        <f t="shared" si="26"/>
        <v>-3478650.3311879998</v>
      </c>
      <c r="BA127" s="5">
        <f t="shared" si="34"/>
        <v>159152.11587600003</v>
      </c>
      <c r="BB127" s="14">
        <f t="shared" si="35"/>
        <v>1.2164244497446037E-2</v>
      </c>
      <c r="BC127" s="27">
        <v>1.1900000000000001E-2</v>
      </c>
      <c r="BD127" s="5">
        <f t="shared" si="28"/>
        <v>159774.3949351788</v>
      </c>
      <c r="BE127" s="5">
        <f t="shared" si="29"/>
        <v>159774.3949351788</v>
      </c>
      <c r="BF127" s="20">
        <f t="shared" si="27"/>
        <v>1</v>
      </c>
      <c r="BG127" s="5">
        <f t="shared" si="30"/>
        <v>622.27905917877797</v>
      </c>
      <c r="BH127" s="5">
        <f t="shared" si="31"/>
        <v>9787995.0163288191</v>
      </c>
      <c r="BI127" s="5">
        <f t="shared" si="32"/>
        <v>9787995.0163288191</v>
      </c>
    </row>
    <row r="128" spans="2:61" x14ac:dyDescent="0.25">
      <c r="B128" s="3" t="s">
        <v>724</v>
      </c>
      <c r="C128" s="3" t="s">
        <v>786</v>
      </c>
      <c r="D128" s="3" t="s">
        <v>691</v>
      </c>
      <c r="E128" s="3" t="s">
        <v>596</v>
      </c>
      <c r="F128" s="4" t="s">
        <v>136</v>
      </c>
      <c r="G128" s="5">
        <v>26258099.949999999</v>
      </c>
      <c r="H128" s="5">
        <v>26270744.829999998</v>
      </c>
      <c r="I128" s="5">
        <v>26273500.059999999</v>
      </c>
      <c r="J128" s="5">
        <v>26263349.59</v>
      </c>
      <c r="K128" s="5">
        <v>26234953.73</v>
      </c>
      <c r="L128" s="5">
        <v>25489233.68</v>
      </c>
      <c r="M128" s="5">
        <v>25408316.489999998</v>
      </c>
      <c r="N128" s="5">
        <v>25408838.609999999</v>
      </c>
      <c r="O128" s="5">
        <v>25635056.539999999</v>
      </c>
      <c r="P128" s="5">
        <v>25576895.960000001</v>
      </c>
      <c r="Q128" s="5">
        <v>25757943.859999999</v>
      </c>
      <c r="R128" s="5">
        <v>25865303.150000002</v>
      </c>
      <c r="S128" s="5">
        <v>25389478.390000001</v>
      </c>
      <c r="T128" s="5">
        <f t="shared" si="20"/>
        <v>25833993.805833336</v>
      </c>
      <c r="U128" s="5">
        <v>-6459209.8300000001</v>
      </c>
      <c r="V128" s="5">
        <v>-6495323.4199999999</v>
      </c>
      <c r="W128" s="5">
        <v>-6531447.5899999999</v>
      </c>
      <c r="X128" s="5">
        <v>-6557057.6799999997</v>
      </c>
      <c r="Y128" s="5">
        <v>-6592691.0499999998</v>
      </c>
      <c r="Z128" s="5">
        <v>-6627819.3999999994</v>
      </c>
      <c r="AA128" s="5">
        <v>-6656607.9499999993</v>
      </c>
      <c r="AB128" s="5">
        <v>-6691121.2699999996</v>
      </c>
      <c r="AC128" s="5">
        <v>-6725788.5800000001</v>
      </c>
      <c r="AD128" s="5">
        <v>-6754892.3099999996</v>
      </c>
      <c r="AE128" s="5">
        <v>-6789757.2199999997</v>
      </c>
      <c r="AF128" s="5">
        <v>-6823888.9400000004</v>
      </c>
      <c r="AG128" s="5">
        <v>-6795645.1299999999</v>
      </c>
      <c r="AH128" s="5">
        <f t="shared" si="21"/>
        <v>-6656151.9074999997</v>
      </c>
      <c r="AI128" s="5">
        <v>36113.589999999997</v>
      </c>
      <c r="AJ128" s="5">
        <v>36124.17</v>
      </c>
      <c r="AK128" s="5">
        <v>36119.089999999997</v>
      </c>
      <c r="AL128" s="5">
        <v>35654.980000000003</v>
      </c>
      <c r="AM128" s="5">
        <v>35128.35</v>
      </c>
      <c r="AN128" s="5">
        <v>34567.919999999998</v>
      </c>
      <c r="AO128" s="5">
        <v>34513.32</v>
      </c>
      <c r="AP128" s="5">
        <v>34667.31</v>
      </c>
      <c r="AQ128" s="5">
        <v>34781.460000000006</v>
      </c>
      <c r="AR128" s="5">
        <v>34864.910000000003</v>
      </c>
      <c r="AS128" s="5">
        <v>35060.79</v>
      </c>
      <c r="AT128" s="5">
        <v>20119.189999999995</v>
      </c>
      <c r="AU128" s="5">
        <f t="shared" si="22"/>
        <v>407715.07999999996</v>
      </c>
      <c r="AV128" s="6">
        <v>0.65639999999999998</v>
      </c>
      <c r="AW128" s="5">
        <f t="shared" si="23"/>
        <v>16957433.534149002</v>
      </c>
      <c r="AX128" s="26">
        <f t="shared" si="24"/>
        <v>16665653.615196001</v>
      </c>
      <c r="AY128" s="5">
        <f t="shared" si="25"/>
        <v>-4369098.1120830001</v>
      </c>
      <c r="AZ128" s="5">
        <f t="shared" si="26"/>
        <v>-4460661.4633320002</v>
      </c>
      <c r="BA128" s="5">
        <f t="shared" si="34"/>
        <v>267624.17851199995</v>
      </c>
      <c r="BB128" s="14">
        <f t="shared" si="35"/>
        <v>1.5782115729544594E-2</v>
      </c>
      <c r="BC128" s="27">
        <v>1.6299999999999999E-2</v>
      </c>
      <c r="BD128" s="5">
        <f t="shared" si="28"/>
        <v>271650.15392769477</v>
      </c>
      <c r="BE128" s="5">
        <f t="shared" si="29"/>
        <v>271650.15392769477</v>
      </c>
      <c r="BF128" s="20">
        <f t="shared" si="27"/>
        <v>1</v>
      </c>
      <c r="BG128" s="5">
        <f t="shared" si="30"/>
        <v>4025.9754156948184</v>
      </c>
      <c r="BH128" s="5">
        <f t="shared" si="31"/>
        <v>11933341.997936305</v>
      </c>
      <c r="BI128" s="5">
        <f t="shared" si="32"/>
        <v>11933341.997936305</v>
      </c>
    </row>
    <row r="129" spans="2:61" x14ac:dyDescent="0.25">
      <c r="B129" s="3" t="s">
        <v>724</v>
      </c>
      <c r="C129" s="3" t="s">
        <v>786</v>
      </c>
      <c r="D129" s="3" t="s">
        <v>691</v>
      </c>
      <c r="E129" s="3" t="s">
        <v>597</v>
      </c>
      <c r="F129" s="4" t="s">
        <v>137</v>
      </c>
      <c r="G129" s="5">
        <v>266846987.49000001</v>
      </c>
      <c r="H129" s="5">
        <v>266880133.61000001</v>
      </c>
      <c r="I129" s="5">
        <v>269487861.13999999</v>
      </c>
      <c r="J129" s="5">
        <v>269670134.75</v>
      </c>
      <c r="K129" s="5">
        <v>257543918.46000001</v>
      </c>
      <c r="L129" s="5">
        <v>257942163.06</v>
      </c>
      <c r="M129" s="5">
        <v>261146325.86000001</v>
      </c>
      <c r="N129" s="5">
        <v>263577619.24000001</v>
      </c>
      <c r="O129" s="5">
        <v>271423506.74000001</v>
      </c>
      <c r="P129" s="5">
        <v>271399300.03999996</v>
      </c>
      <c r="Q129" s="5">
        <v>272840691.55999994</v>
      </c>
      <c r="R129" s="5">
        <v>273917703.06999999</v>
      </c>
      <c r="S129" s="5">
        <v>274051808.86000001</v>
      </c>
      <c r="T129" s="5">
        <f t="shared" si="20"/>
        <v>267189896.30875003</v>
      </c>
      <c r="U129" s="5">
        <v>-82368349.140000001</v>
      </c>
      <c r="V129" s="5">
        <v>-83104907.109999999</v>
      </c>
      <c r="W129" s="5">
        <v>-83626974.840000004</v>
      </c>
      <c r="X129" s="5">
        <v>-83719349.090000004</v>
      </c>
      <c r="Y129" s="5">
        <v>-77602791.810000002</v>
      </c>
      <c r="Z129" s="5">
        <v>-78245889.780000001</v>
      </c>
      <c r="AA129" s="5">
        <v>-79305026</v>
      </c>
      <c r="AB129" s="5">
        <v>-78763904.079999998</v>
      </c>
      <c r="AC129" s="5">
        <v>-79286561.650000006</v>
      </c>
      <c r="AD129" s="5">
        <v>-79822852.180000007</v>
      </c>
      <c r="AE129" s="5">
        <v>-80318689.379999995</v>
      </c>
      <c r="AF129" s="5">
        <v>-80607132.659999996</v>
      </c>
      <c r="AG129" s="5">
        <v>-81092738.299999997</v>
      </c>
      <c r="AH129" s="5">
        <f t="shared" si="21"/>
        <v>-80511218.524999991</v>
      </c>
      <c r="AI129" s="5">
        <v>519050.13</v>
      </c>
      <c r="AJ129" s="5">
        <v>521613.99</v>
      </c>
      <c r="AK129" s="5">
        <v>524337.12</v>
      </c>
      <c r="AL129" s="5">
        <v>518504.13</v>
      </c>
      <c r="AM129" s="5">
        <v>518568.32</v>
      </c>
      <c r="AN129" s="5">
        <v>522171.98000000004</v>
      </c>
      <c r="AO129" s="5">
        <v>520564.91000000003</v>
      </c>
      <c r="AP129" s="5">
        <v>538150.90999999992</v>
      </c>
      <c r="AQ129" s="5">
        <v>542372.18000000005</v>
      </c>
      <c r="AR129" s="5">
        <v>547428.27999999991</v>
      </c>
      <c r="AS129" s="5">
        <v>549957.17000000004</v>
      </c>
      <c r="AT129" s="5">
        <v>454095.24</v>
      </c>
      <c r="AU129" s="5">
        <f t="shared" si="22"/>
        <v>6276814.3600000003</v>
      </c>
      <c r="AV129" s="6">
        <v>0.65639999999999998</v>
      </c>
      <c r="AW129" s="5">
        <f t="shared" si="23"/>
        <v>175383447.93706352</v>
      </c>
      <c r="AX129" s="26">
        <f t="shared" si="24"/>
        <v>179887607.335704</v>
      </c>
      <c r="AY129" s="5">
        <f t="shared" si="25"/>
        <v>-52847563.839809991</v>
      </c>
      <c r="AZ129" s="5">
        <f t="shared" si="26"/>
        <v>-53229273.420119993</v>
      </c>
      <c r="BA129" s="5">
        <f t="shared" si="34"/>
        <v>4120100.9459040002</v>
      </c>
      <c r="BB129" s="14">
        <f t="shared" si="35"/>
        <v>2.3491960013139333E-2</v>
      </c>
      <c r="BC129" s="27">
        <v>2.41E-2</v>
      </c>
      <c r="BD129" s="5">
        <f t="shared" si="28"/>
        <v>4335291.3367904667</v>
      </c>
      <c r="BE129" s="5">
        <f t="shared" si="29"/>
        <v>4335291.3367904667</v>
      </c>
      <c r="BF129" s="20">
        <f t="shared" si="27"/>
        <v>1</v>
      </c>
      <c r="BG129" s="5">
        <f t="shared" si="30"/>
        <v>215190.39088646648</v>
      </c>
      <c r="BH129" s="5">
        <f t="shared" si="31"/>
        <v>122323042.57879353</v>
      </c>
      <c r="BI129" s="5">
        <f t="shared" si="32"/>
        <v>122323042.57879353</v>
      </c>
    </row>
    <row r="130" spans="2:61" x14ac:dyDescent="0.25">
      <c r="B130" s="3" t="s">
        <v>724</v>
      </c>
      <c r="C130" s="3" t="s">
        <v>786</v>
      </c>
      <c r="D130" s="3" t="s">
        <v>691</v>
      </c>
      <c r="E130" s="3" t="s">
        <v>598</v>
      </c>
      <c r="F130" s="4" t="s">
        <v>138</v>
      </c>
      <c r="G130" s="5">
        <v>482904.98</v>
      </c>
      <c r="H130" s="5">
        <v>463230.23</v>
      </c>
      <c r="I130" s="5">
        <v>509756.03</v>
      </c>
      <c r="J130" s="5">
        <v>526506.26</v>
      </c>
      <c r="K130" s="5">
        <v>531302.29</v>
      </c>
      <c r="L130" s="5">
        <v>589008.97</v>
      </c>
      <c r="M130" s="5">
        <v>589134.12</v>
      </c>
      <c r="N130" s="5">
        <v>589513.12</v>
      </c>
      <c r="O130" s="5">
        <v>590110.94999999995</v>
      </c>
      <c r="P130" s="5">
        <v>590607.18000000005</v>
      </c>
      <c r="Q130" s="5">
        <v>590433.01</v>
      </c>
      <c r="R130" s="5">
        <v>590433.01</v>
      </c>
      <c r="S130" s="5">
        <v>590433.01</v>
      </c>
      <c r="T130" s="5">
        <f t="shared" si="20"/>
        <v>558058.68041666667</v>
      </c>
      <c r="U130" s="5">
        <v>-468.82</v>
      </c>
      <c r="V130" s="5">
        <v>-1387.36</v>
      </c>
      <c r="W130" s="5">
        <v>-2331.9699999999998</v>
      </c>
      <c r="X130" s="5">
        <v>-3338</v>
      </c>
      <c r="Y130" s="5">
        <v>-4364.96</v>
      </c>
      <c r="Z130" s="5">
        <v>-5489.94</v>
      </c>
      <c r="AA130" s="5">
        <v>-6673</v>
      </c>
      <c r="AB130" s="5">
        <v>-7856.55</v>
      </c>
      <c r="AC130" s="5">
        <v>-9041.09</v>
      </c>
      <c r="AD130" s="5">
        <v>-10226.719999999999</v>
      </c>
      <c r="AE130" s="5">
        <v>-11412.68</v>
      </c>
      <c r="AF130" s="5">
        <v>-12598.47</v>
      </c>
      <c r="AG130" s="5">
        <v>-13784.26</v>
      </c>
      <c r="AH130" s="5">
        <f t="shared" si="21"/>
        <v>-6820.6066666666657</v>
      </c>
      <c r="AI130" s="5">
        <v>918.54</v>
      </c>
      <c r="AJ130" s="5">
        <v>944.61</v>
      </c>
      <c r="AK130" s="5">
        <v>1006.03</v>
      </c>
      <c r="AL130" s="5">
        <v>1026.96</v>
      </c>
      <c r="AM130" s="5">
        <v>1124.98</v>
      </c>
      <c r="AN130" s="5">
        <v>1183.06</v>
      </c>
      <c r="AO130" s="5">
        <v>1183.55</v>
      </c>
      <c r="AP130" s="5">
        <v>1184.54</v>
      </c>
      <c r="AQ130" s="5">
        <v>1185.6300000000001</v>
      </c>
      <c r="AR130" s="5">
        <v>1185.96</v>
      </c>
      <c r="AS130" s="5">
        <v>1185.79</v>
      </c>
      <c r="AT130" s="5">
        <v>1185.79</v>
      </c>
      <c r="AU130" s="5">
        <f t="shared" si="22"/>
        <v>13315.440000000002</v>
      </c>
      <c r="AV130" s="6">
        <v>0.65639999999999998</v>
      </c>
      <c r="AW130" s="5">
        <f t="shared" si="23"/>
        <v>366309.7178255</v>
      </c>
      <c r="AX130" s="26">
        <f t="shared" si="24"/>
        <v>387560.22776400001</v>
      </c>
      <c r="AY130" s="5">
        <f t="shared" si="25"/>
        <v>-4477.0462159999988</v>
      </c>
      <c r="AZ130" s="5">
        <f t="shared" si="26"/>
        <v>-9047.9882639999996</v>
      </c>
      <c r="BA130" s="5">
        <f t="shared" si="34"/>
        <v>8740.2548160000006</v>
      </c>
      <c r="BB130" s="14">
        <f t="shared" si="35"/>
        <v>2.3860286502591834E-2</v>
      </c>
      <c r="BC130" s="27">
        <v>2.41E-2</v>
      </c>
      <c r="BD130" s="5">
        <f t="shared" si="28"/>
        <v>9340.2014891123999</v>
      </c>
      <c r="BE130" s="5">
        <f t="shared" si="29"/>
        <v>9340.2014891123999</v>
      </c>
      <c r="BF130" s="20">
        <f t="shared" si="27"/>
        <v>1</v>
      </c>
      <c r="BG130" s="5">
        <f t="shared" si="30"/>
        <v>599.94667311239937</v>
      </c>
      <c r="BH130" s="5">
        <f t="shared" si="31"/>
        <v>369172.03801088763</v>
      </c>
      <c r="BI130" s="5">
        <f t="shared" si="32"/>
        <v>369172.03801088763</v>
      </c>
    </row>
    <row r="131" spans="2:61" x14ac:dyDescent="0.25">
      <c r="B131" s="3" t="s">
        <v>724</v>
      </c>
      <c r="C131" s="3" t="s">
        <v>786</v>
      </c>
      <c r="D131" s="3" t="s">
        <v>691</v>
      </c>
      <c r="E131" s="3" t="s">
        <v>599</v>
      </c>
      <c r="F131" s="4" t="s">
        <v>139</v>
      </c>
      <c r="G131" s="5">
        <v>17291379.91</v>
      </c>
      <c r="H131" s="5">
        <v>17222163.140000001</v>
      </c>
      <c r="I131" s="5">
        <v>17222273.98</v>
      </c>
      <c r="J131" s="5">
        <v>17222371.48</v>
      </c>
      <c r="K131" s="5">
        <v>1167384.49</v>
      </c>
      <c r="L131" s="5">
        <v>1167384.49</v>
      </c>
      <c r="M131" s="5">
        <v>1167384.49</v>
      </c>
      <c r="N131" s="5">
        <v>1167384.49</v>
      </c>
      <c r="O131" s="5">
        <v>1167384.49</v>
      </c>
      <c r="P131" s="5">
        <v>1167384.49</v>
      </c>
      <c r="Q131" s="5">
        <v>1167384.49</v>
      </c>
      <c r="R131" s="5">
        <v>1167384.49</v>
      </c>
      <c r="S131" s="5">
        <v>1167384.49</v>
      </c>
      <c r="T131" s="5">
        <f t="shared" si="20"/>
        <v>5852938.8933333354</v>
      </c>
      <c r="U131" s="5">
        <v>-9504099.3499999996</v>
      </c>
      <c r="V131" s="5">
        <v>-9529984.5</v>
      </c>
      <c r="W131" s="5">
        <v>-9555817.8300000001</v>
      </c>
      <c r="X131" s="5">
        <v>-9581651.3100000005</v>
      </c>
      <c r="Y131" s="5">
        <v>-826606.42</v>
      </c>
      <c r="Z131" s="5">
        <v>-828075.37</v>
      </c>
      <c r="AA131" s="5">
        <v>-829544.32</v>
      </c>
      <c r="AB131" s="5">
        <v>-831013.27</v>
      </c>
      <c r="AC131" s="5">
        <v>-832482.22</v>
      </c>
      <c r="AD131" s="5">
        <v>-833951.17</v>
      </c>
      <c r="AE131" s="5">
        <v>-835420.12</v>
      </c>
      <c r="AF131" s="5">
        <v>-836889.07</v>
      </c>
      <c r="AG131" s="5">
        <v>-838358.02</v>
      </c>
      <c r="AH131" s="5">
        <f t="shared" si="21"/>
        <v>-3374388.6904166671</v>
      </c>
      <c r="AI131" s="5">
        <v>25885.15</v>
      </c>
      <c r="AJ131" s="5">
        <v>25833.33</v>
      </c>
      <c r="AK131" s="5">
        <v>25833.48</v>
      </c>
      <c r="AL131" s="5">
        <v>1507.85</v>
      </c>
      <c r="AM131" s="5">
        <v>1468.95</v>
      </c>
      <c r="AN131" s="5">
        <v>1468.95</v>
      </c>
      <c r="AO131" s="5">
        <v>1468.95</v>
      </c>
      <c r="AP131" s="5">
        <v>1468.95</v>
      </c>
      <c r="AQ131" s="5">
        <v>1468.95</v>
      </c>
      <c r="AR131" s="5">
        <v>1468.95</v>
      </c>
      <c r="AS131" s="5">
        <v>1468.95</v>
      </c>
      <c r="AT131" s="5">
        <v>1468.95</v>
      </c>
      <c r="AU131" s="5">
        <f t="shared" si="22"/>
        <v>90811.409999999989</v>
      </c>
      <c r="AV131" s="6">
        <v>0.65639999999999998</v>
      </c>
      <c r="AW131" s="5">
        <f t="shared" si="23"/>
        <v>3841869.0895840013</v>
      </c>
      <c r="AX131" s="26">
        <f t="shared" si="24"/>
        <v>766271.17923599994</v>
      </c>
      <c r="AY131" s="5">
        <f t="shared" si="25"/>
        <v>-2214948.7363895001</v>
      </c>
      <c r="AZ131" s="5">
        <f t="shared" si="26"/>
        <v>-550298.20432799996</v>
      </c>
      <c r="BA131" s="5">
        <f t="shared" si="34"/>
        <v>59608.609523999992</v>
      </c>
      <c r="BB131" s="14">
        <f t="shared" si="35"/>
        <v>1.5515523338785713E-2</v>
      </c>
      <c r="BC131" s="27">
        <v>1.5100000000000001E-2</v>
      </c>
      <c r="BD131" s="5">
        <f t="shared" si="28"/>
        <v>11570.6948064636</v>
      </c>
      <c r="BE131" s="5">
        <f t="shared" si="29"/>
        <v>11570.6948064636</v>
      </c>
      <c r="BF131" s="20">
        <f t="shared" si="27"/>
        <v>1</v>
      </c>
      <c r="BG131" s="5">
        <f t="shared" si="30"/>
        <v>-48037.914717536391</v>
      </c>
      <c r="BH131" s="5">
        <f t="shared" si="31"/>
        <v>204402.28010153637</v>
      </c>
      <c r="BI131" s="5">
        <f t="shared" si="32"/>
        <v>204402.28010153637</v>
      </c>
    </row>
    <row r="132" spans="2:61" x14ac:dyDescent="0.25">
      <c r="B132" s="3" t="s">
        <v>724</v>
      </c>
      <c r="C132" s="3" t="s">
        <v>786</v>
      </c>
      <c r="D132" s="3" t="s">
        <v>691</v>
      </c>
      <c r="E132" s="3" t="s">
        <v>600</v>
      </c>
      <c r="F132" s="4" t="s">
        <v>140</v>
      </c>
      <c r="G132" s="5">
        <v>262715685.18000001</v>
      </c>
      <c r="H132" s="5">
        <v>263807791.77000001</v>
      </c>
      <c r="I132" s="5">
        <v>263925712.30000001</v>
      </c>
      <c r="J132" s="5">
        <v>263417098.38999999</v>
      </c>
      <c r="K132" s="5">
        <v>264754903.06</v>
      </c>
      <c r="L132" s="5">
        <v>264853533.53</v>
      </c>
      <c r="M132" s="5">
        <v>264216100.25</v>
      </c>
      <c r="N132" s="5">
        <v>274481524.63999999</v>
      </c>
      <c r="O132" s="5">
        <v>275108959.38999999</v>
      </c>
      <c r="P132" s="5">
        <v>275252266.88</v>
      </c>
      <c r="Q132" s="5">
        <v>275717991.14000005</v>
      </c>
      <c r="R132" s="5">
        <v>281608898.93000001</v>
      </c>
      <c r="S132" s="5">
        <v>278805444.30000001</v>
      </c>
      <c r="T132" s="5">
        <f t="shared" ref="T132:T196" si="36">((G132+S132)/2+SUM(H132:R132))/12</f>
        <v>269825445.41833329</v>
      </c>
      <c r="U132" s="5">
        <v>-65720480.350000001</v>
      </c>
      <c r="V132" s="5">
        <v>-65784347.969999999</v>
      </c>
      <c r="W132" s="5">
        <v>-66073707.439999998</v>
      </c>
      <c r="X132" s="5">
        <v>-65753279.990000002</v>
      </c>
      <c r="Y132" s="5">
        <v>-65980795.520000003</v>
      </c>
      <c r="Z132" s="5">
        <v>-66310847.43</v>
      </c>
      <c r="AA132" s="5">
        <v>-66220513.009999998</v>
      </c>
      <c r="AB132" s="5">
        <v>-66653715.68</v>
      </c>
      <c r="AC132" s="5">
        <v>-67095768.329999998</v>
      </c>
      <c r="AD132" s="5">
        <v>-67538350.49000001</v>
      </c>
      <c r="AE132" s="5">
        <v>-67981188.410000011</v>
      </c>
      <c r="AF132" s="5">
        <v>-68398339.770000011</v>
      </c>
      <c r="AG132" s="5">
        <v>-68309588.189999998</v>
      </c>
      <c r="AH132" s="5">
        <f t="shared" ref="AH132:AH196" si="37">((U132+AG132)/2+SUM(V132:AF132))/12</f>
        <v>-66733824.025833331</v>
      </c>
      <c r="AI132" s="5">
        <v>302751</v>
      </c>
      <c r="AJ132" s="5">
        <v>303446.76</v>
      </c>
      <c r="AK132" s="5">
        <v>303222.12</v>
      </c>
      <c r="AL132" s="5">
        <v>424733.96</v>
      </c>
      <c r="AM132" s="5">
        <v>425845.45</v>
      </c>
      <c r="AN132" s="5">
        <v>425460.16000000003</v>
      </c>
      <c r="AO132" s="5">
        <v>433202.67</v>
      </c>
      <c r="AP132" s="5">
        <v>441962.35</v>
      </c>
      <c r="AQ132" s="5">
        <v>442582.16000000003</v>
      </c>
      <c r="AR132" s="5">
        <v>443071.92000000004</v>
      </c>
      <c r="AS132" s="5">
        <v>448183.71</v>
      </c>
      <c r="AT132" s="5">
        <v>401737.08999999997</v>
      </c>
      <c r="AU132" s="5">
        <f t="shared" ref="AU132:AU196" si="38">SUM(AI132:AT132)</f>
        <v>4796199.3500000006</v>
      </c>
      <c r="AV132" s="6">
        <v>0.65639999999999998</v>
      </c>
      <c r="AW132" s="5">
        <f t="shared" ref="AW132:AW196" si="39">T132*AV132</f>
        <v>177113422.37259397</v>
      </c>
      <c r="AX132" s="26">
        <f t="shared" ref="AX132:AX196" si="40">S132*AV132</f>
        <v>183007893.63852</v>
      </c>
      <c r="AY132" s="5">
        <f t="shared" ref="AY132:AY196" si="41">AH132*AV132</f>
        <v>-43804082.090556994</v>
      </c>
      <c r="AZ132" s="5">
        <f t="shared" ref="AZ132:AZ196" si="42">AG132*AV132</f>
        <v>-44838413.687915996</v>
      </c>
      <c r="BA132" s="5">
        <f t="shared" si="34"/>
        <v>3148225.2533400003</v>
      </c>
      <c r="BB132" s="14">
        <f t="shared" si="35"/>
        <v>1.7775192930985607E-2</v>
      </c>
      <c r="BC132" s="27">
        <v>1.9300000000000001E-2</v>
      </c>
      <c r="BD132" s="5">
        <f t="shared" si="28"/>
        <v>3532052.3472234365</v>
      </c>
      <c r="BE132" s="5">
        <f t="shared" si="29"/>
        <v>3532052.3472234365</v>
      </c>
      <c r="BF132" s="20">
        <f t="shared" ref="BF132:BF196" si="43">IF(B132="Transportation",40%,100%)</f>
        <v>1</v>
      </c>
      <c r="BG132" s="5">
        <f t="shared" si="30"/>
        <v>383827.09388343617</v>
      </c>
      <c r="BH132" s="5">
        <f t="shared" si="31"/>
        <v>134637427.60338059</v>
      </c>
      <c r="BI132" s="5">
        <f t="shared" si="32"/>
        <v>134637427.60338059</v>
      </c>
    </row>
    <row r="133" spans="2:61" x14ac:dyDescent="0.25">
      <c r="B133" s="3" t="s">
        <v>724</v>
      </c>
      <c r="C133" s="3" t="s">
        <v>786</v>
      </c>
      <c r="D133" s="3" t="s">
        <v>691</v>
      </c>
      <c r="E133" s="3" t="s">
        <v>601</v>
      </c>
      <c r="F133" s="4" t="s">
        <v>141</v>
      </c>
      <c r="G133" s="5">
        <v>147347807.13</v>
      </c>
      <c r="H133" s="5">
        <v>147743723.31</v>
      </c>
      <c r="I133" s="5">
        <v>148294623.25999999</v>
      </c>
      <c r="J133" s="5">
        <v>148415330.72</v>
      </c>
      <c r="K133" s="5">
        <v>135871542.71000001</v>
      </c>
      <c r="L133" s="5">
        <v>135842733.75</v>
      </c>
      <c r="M133" s="5">
        <v>137475797.32000002</v>
      </c>
      <c r="N133" s="5">
        <v>141215051.11999997</v>
      </c>
      <c r="O133" s="5">
        <v>141698996.70000002</v>
      </c>
      <c r="P133" s="5">
        <v>141619754.51000002</v>
      </c>
      <c r="Q133" s="5">
        <v>142080555.30000001</v>
      </c>
      <c r="R133" s="5">
        <v>145029339.15000001</v>
      </c>
      <c r="S133" s="5">
        <v>146120373.53999999</v>
      </c>
      <c r="T133" s="5">
        <f t="shared" si="36"/>
        <v>142668461.51541668</v>
      </c>
      <c r="U133" s="5">
        <v>-45659614.630000003</v>
      </c>
      <c r="V133" s="5">
        <v>-45814549.100000001</v>
      </c>
      <c r="W133" s="5">
        <v>-46002290.229999997</v>
      </c>
      <c r="X133" s="5">
        <v>-45961111.82</v>
      </c>
      <c r="Y133" s="5">
        <v>-39184619.32</v>
      </c>
      <c r="Z133" s="5">
        <v>-39357412.449999996</v>
      </c>
      <c r="AA133" s="5">
        <v>-39517737.549999997</v>
      </c>
      <c r="AB133" s="5">
        <v>-39738367.799999997</v>
      </c>
      <c r="AC133" s="5">
        <v>-39962341.420000002</v>
      </c>
      <c r="AD133" s="5">
        <v>-40186635.43</v>
      </c>
      <c r="AE133" s="5">
        <v>-40410655.510000005</v>
      </c>
      <c r="AF133" s="5">
        <v>-40635863.520000003</v>
      </c>
      <c r="AG133" s="5">
        <v>-40619431.43</v>
      </c>
      <c r="AH133" s="5">
        <f t="shared" si="37"/>
        <v>-41659258.931666665</v>
      </c>
      <c r="AI133" s="5">
        <v>195498.14</v>
      </c>
      <c r="AJ133" s="5">
        <v>196125.4</v>
      </c>
      <c r="AK133" s="5">
        <v>196570.34</v>
      </c>
      <c r="AL133" s="5">
        <v>215146.92</v>
      </c>
      <c r="AM133" s="5">
        <v>215080.13</v>
      </c>
      <c r="AN133" s="5">
        <v>216377.17</v>
      </c>
      <c r="AO133" s="5">
        <v>220630.25</v>
      </c>
      <c r="AP133" s="5">
        <v>223973.62</v>
      </c>
      <c r="AQ133" s="5">
        <v>224294.01</v>
      </c>
      <c r="AR133" s="5">
        <v>224596.08</v>
      </c>
      <c r="AS133" s="5">
        <v>227295.33</v>
      </c>
      <c r="AT133" s="5">
        <v>213687.97999999998</v>
      </c>
      <c r="AU133" s="5">
        <f t="shared" si="38"/>
        <v>2569275.37</v>
      </c>
      <c r="AV133" s="6">
        <v>0.65639999999999998</v>
      </c>
      <c r="AW133" s="5">
        <f t="shared" si="39"/>
        <v>93647578.138719514</v>
      </c>
      <c r="AX133" s="26">
        <f t="shared" si="40"/>
        <v>95913413.191655993</v>
      </c>
      <c r="AY133" s="5">
        <f t="shared" si="41"/>
        <v>-27345137.562746</v>
      </c>
      <c r="AZ133" s="5">
        <f t="shared" si="42"/>
        <v>-26662594.790651999</v>
      </c>
      <c r="BA133" s="5">
        <f t="shared" si="34"/>
        <v>1686472.352868</v>
      </c>
      <c r="BB133" s="14">
        <f t="shared" si="35"/>
        <v>1.8008712946851014E-2</v>
      </c>
      <c r="BC133" s="27">
        <v>1.9E-2</v>
      </c>
      <c r="BD133" s="5">
        <f t="shared" ref="BD133:BD196" si="44">BC133*AX133</f>
        <v>1822354.8506414639</v>
      </c>
      <c r="BE133" s="5">
        <f t="shared" ref="BE133:BE196" si="45">IF(BH133&lt;0,BD133+BH133,BD133)</f>
        <v>1822354.8506414639</v>
      </c>
      <c r="BF133" s="20">
        <f t="shared" si="43"/>
        <v>1</v>
      </c>
      <c r="BG133" s="5">
        <f t="shared" ref="BG133:BG196" si="46">(BE133-BA133)*BF133</f>
        <v>135882.49777346384</v>
      </c>
      <c r="BH133" s="5">
        <f t="shared" ref="BH133:BH196" si="47">AX133+AZ133-BD133</f>
        <v>67428463.550362527</v>
      </c>
      <c r="BI133" s="5">
        <f t="shared" ref="BI133:BI196" si="48">AX133+AZ133-BE133</f>
        <v>67428463.550362527</v>
      </c>
    </row>
    <row r="134" spans="2:61" x14ac:dyDescent="0.25">
      <c r="B134" s="3" t="s">
        <v>724</v>
      </c>
      <c r="C134" s="3" t="s">
        <v>786</v>
      </c>
      <c r="D134" s="3" t="s">
        <v>691</v>
      </c>
      <c r="E134" s="3" t="s">
        <v>602</v>
      </c>
      <c r="F134" s="4" t="s">
        <v>142</v>
      </c>
      <c r="G134" s="5">
        <v>3188359.42</v>
      </c>
      <c r="H134" s="5">
        <v>2996209.88</v>
      </c>
      <c r="I134" s="5">
        <v>3007394.48</v>
      </c>
      <c r="J134" s="5">
        <v>3006892.28</v>
      </c>
      <c r="K134" s="5">
        <v>3019311.39</v>
      </c>
      <c r="L134" s="5">
        <v>3031662.86</v>
      </c>
      <c r="M134" s="5">
        <v>3048105.45</v>
      </c>
      <c r="N134" s="5">
        <v>3078528.18</v>
      </c>
      <c r="O134" s="5">
        <v>3094223.31</v>
      </c>
      <c r="P134" s="5">
        <v>3159400.23</v>
      </c>
      <c r="Q134" s="5">
        <v>3187235.1</v>
      </c>
      <c r="R134" s="5">
        <v>3229031.67</v>
      </c>
      <c r="S134" s="5">
        <v>3253239.84</v>
      </c>
      <c r="T134" s="5">
        <f t="shared" si="36"/>
        <v>3089899.5383333336</v>
      </c>
      <c r="U134" s="5">
        <v>-766171.6</v>
      </c>
      <c r="V134" s="5">
        <v>-770397.72</v>
      </c>
      <c r="W134" s="5">
        <v>-774500.18</v>
      </c>
      <c r="X134" s="5">
        <v>-778609.94</v>
      </c>
      <c r="Y134" s="5">
        <v>-782727.85</v>
      </c>
      <c r="Z134" s="5">
        <v>-786862.68</v>
      </c>
      <c r="AA134" s="5">
        <v>-791017.19</v>
      </c>
      <c r="AB134" s="5">
        <v>-795203.72</v>
      </c>
      <c r="AC134" s="5">
        <v>-799421.77</v>
      </c>
      <c r="AD134" s="5">
        <v>-803695.08</v>
      </c>
      <c r="AE134" s="5">
        <v>-808031.95</v>
      </c>
      <c r="AF134" s="5">
        <v>-812416.4</v>
      </c>
      <c r="AG134" s="5">
        <v>-816845.95</v>
      </c>
      <c r="AH134" s="5">
        <f t="shared" si="37"/>
        <v>-791199.43791666673</v>
      </c>
      <c r="AI134" s="5">
        <v>4226.12</v>
      </c>
      <c r="AJ134" s="5">
        <v>4102.46</v>
      </c>
      <c r="AK134" s="5">
        <v>4109.76</v>
      </c>
      <c r="AL134" s="5">
        <v>4117.91</v>
      </c>
      <c r="AM134" s="5">
        <v>4134.83</v>
      </c>
      <c r="AN134" s="5">
        <v>4154.51</v>
      </c>
      <c r="AO134" s="5">
        <v>4186.53</v>
      </c>
      <c r="AP134" s="5">
        <v>4218.05</v>
      </c>
      <c r="AQ134" s="5">
        <v>4273.3100000000004</v>
      </c>
      <c r="AR134" s="5">
        <v>4336.87</v>
      </c>
      <c r="AS134" s="5">
        <v>4384.45</v>
      </c>
      <c r="AT134" s="5">
        <v>4429.55</v>
      </c>
      <c r="AU134" s="5">
        <f t="shared" si="38"/>
        <v>50674.350000000006</v>
      </c>
      <c r="AV134" s="6">
        <v>0.65639999999999998</v>
      </c>
      <c r="AW134" s="5">
        <f t="shared" si="39"/>
        <v>2028210.0569620002</v>
      </c>
      <c r="AX134" s="26">
        <f t="shared" si="40"/>
        <v>2135426.6309759999</v>
      </c>
      <c r="AY134" s="5">
        <f t="shared" si="41"/>
        <v>-519343.31104850001</v>
      </c>
      <c r="AZ134" s="5">
        <f t="shared" si="42"/>
        <v>-536177.68157999997</v>
      </c>
      <c r="BA134" s="5">
        <f t="shared" si="34"/>
        <v>33262.643340000002</v>
      </c>
      <c r="BB134" s="14">
        <f t="shared" si="35"/>
        <v>1.6399999213998179E-2</v>
      </c>
      <c r="BC134" s="27">
        <v>1.6400000000000001E-2</v>
      </c>
      <c r="BD134" s="5">
        <f t="shared" si="44"/>
        <v>35020.996748006401</v>
      </c>
      <c r="BE134" s="5">
        <f t="shared" si="45"/>
        <v>35020.996748006401</v>
      </c>
      <c r="BF134" s="20">
        <f t="shared" si="43"/>
        <v>1</v>
      </c>
      <c r="BG134" s="5">
        <f t="shared" si="46"/>
        <v>1758.3534080063982</v>
      </c>
      <c r="BH134" s="5">
        <f t="shared" si="47"/>
        <v>1564227.9526479933</v>
      </c>
      <c r="BI134" s="5">
        <f t="shared" si="48"/>
        <v>1564227.9526479933</v>
      </c>
    </row>
    <row r="135" spans="2:61" x14ac:dyDescent="0.25">
      <c r="B135" s="3" t="s">
        <v>724</v>
      </c>
      <c r="C135" s="3" t="s">
        <v>786</v>
      </c>
      <c r="D135" s="3" t="s">
        <v>691</v>
      </c>
      <c r="E135" s="3" t="s">
        <v>603</v>
      </c>
      <c r="F135" s="4" t="s">
        <v>143</v>
      </c>
      <c r="G135" s="5">
        <v>2537017.85</v>
      </c>
      <c r="H135" s="5">
        <v>2344871.34</v>
      </c>
      <c r="I135" s="5">
        <v>2356055.94</v>
      </c>
      <c r="J135" s="5">
        <v>2355553.7400000002</v>
      </c>
      <c r="K135" s="5">
        <v>2367972.85</v>
      </c>
      <c r="L135" s="5">
        <v>2380324.3199999998</v>
      </c>
      <c r="M135" s="5">
        <v>2396766.91</v>
      </c>
      <c r="N135" s="5">
        <v>2427189.64</v>
      </c>
      <c r="O135" s="5">
        <v>2442884.77</v>
      </c>
      <c r="P135" s="5">
        <v>2508061.69</v>
      </c>
      <c r="Q135" s="5">
        <v>2535896.56</v>
      </c>
      <c r="R135" s="5">
        <v>2578976.09</v>
      </c>
      <c r="S135" s="5">
        <v>2603184.2599999998</v>
      </c>
      <c r="T135" s="5">
        <f t="shared" si="36"/>
        <v>2438721.2420833334</v>
      </c>
      <c r="U135" s="5">
        <v>-1028396.02</v>
      </c>
      <c r="V135" s="5">
        <v>-1032504.94</v>
      </c>
      <c r="W135" s="5">
        <v>-1036461.55</v>
      </c>
      <c r="X135" s="5">
        <v>-1040427.15</v>
      </c>
      <c r="Y135" s="5">
        <v>-1044481.51</v>
      </c>
      <c r="Z135" s="5">
        <v>-1048557.13</v>
      </c>
      <c r="AA135" s="5">
        <v>-1052657.47</v>
      </c>
      <c r="AB135" s="5">
        <v>-1056798.03</v>
      </c>
      <c r="AC135" s="5">
        <v>-1060978.18</v>
      </c>
      <c r="AD135" s="5">
        <v>-1065227.74</v>
      </c>
      <c r="AE135" s="5">
        <v>-1069557.1399999999</v>
      </c>
      <c r="AF135" s="5">
        <v>-1073947.4099999999</v>
      </c>
      <c r="AG135" s="5">
        <v>-1078395.43</v>
      </c>
      <c r="AH135" s="5">
        <f t="shared" si="37"/>
        <v>-1052916.1645833333</v>
      </c>
      <c r="AI135" s="5">
        <v>4108.92</v>
      </c>
      <c r="AJ135" s="5">
        <v>3956.61</v>
      </c>
      <c r="AK135" s="5">
        <v>3965.6</v>
      </c>
      <c r="AL135" s="5">
        <v>4054.36</v>
      </c>
      <c r="AM135" s="5">
        <v>4075.62</v>
      </c>
      <c r="AN135" s="5">
        <v>4100.34</v>
      </c>
      <c r="AO135" s="5">
        <v>4140.5600000000004</v>
      </c>
      <c r="AP135" s="5">
        <v>4180.1499999999996</v>
      </c>
      <c r="AQ135" s="5">
        <v>4249.5600000000004</v>
      </c>
      <c r="AR135" s="5">
        <v>4329.3999999999996</v>
      </c>
      <c r="AS135" s="5">
        <v>4390.2700000000004</v>
      </c>
      <c r="AT135" s="5">
        <v>4448.0200000000004</v>
      </c>
      <c r="AU135" s="5">
        <f t="shared" si="38"/>
        <v>49999.41</v>
      </c>
      <c r="AV135" s="6">
        <v>0.65639999999999998</v>
      </c>
      <c r="AW135" s="5">
        <f t="shared" si="39"/>
        <v>1600776.6233035</v>
      </c>
      <c r="AX135" s="26">
        <f t="shared" si="40"/>
        <v>1708730.1482639997</v>
      </c>
      <c r="AY135" s="5">
        <f t="shared" si="41"/>
        <v>-691134.17043249996</v>
      </c>
      <c r="AZ135" s="5">
        <f t="shared" si="42"/>
        <v>-707858.76025199995</v>
      </c>
      <c r="BA135" s="5">
        <f t="shared" si="34"/>
        <v>32819.612723999999</v>
      </c>
      <c r="BB135" s="14">
        <f t="shared" si="35"/>
        <v>2.0502306346947163E-2</v>
      </c>
      <c r="BC135" s="27">
        <v>2.06E-2</v>
      </c>
      <c r="BD135" s="5">
        <f t="shared" si="44"/>
        <v>35199.841054238394</v>
      </c>
      <c r="BE135" s="5">
        <f t="shared" si="45"/>
        <v>35199.841054238394</v>
      </c>
      <c r="BF135" s="20">
        <f t="shared" si="43"/>
        <v>1</v>
      </c>
      <c r="BG135" s="5">
        <f t="shared" si="46"/>
        <v>2380.2283302383948</v>
      </c>
      <c r="BH135" s="5">
        <f t="shared" si="47"/>
        <v>965671.5469577614</v>
      </c>
      <c r="BI135" s="5">
        <f t="shared" si="48"/>
        <v>965671.5469577614</v>
      </c>
    </row>
    <row r="136" spans="2:61" x14ac:dyDescent="0.25">
      <c r="B136" s="3" t="s">
        <v>724</v>
      </c>
      <c r="C136" s="3" t="s">
        <v>786</v>
      </c>
      <c r="D136" s="3" t="s">
        <v>691</v>
      </c>
      <c r="E136" s="3" t="s">
        <v>604</v>
      </c>
      <c r="F136" s="4" t="s">
        <v>144</v>
      </c>
      <c r="G136" s="5">
        <v>2053943.67</v>
      </c>
      <c r="H136" s="5">
        <v>2110282.7999999998</v>
      </c>
      <c r="I136" s="5">
        <v>2110282.7999999998</v>
      </c>
      <c r="J136" s="5">
        <v>2110282.7999999998</v>
      </c>
      <c r="K136" s="5">
        <v>2031449.43</v>
      </c>
      <c r="L136" s="5">
        <v>2031392.83</v>
      </c>
      <c r="M136" s="5">
        <v>2034312.75</v>
      </c>
      <c r="N136" s="5">
        <v>2034312.75</v>
      </c>
      <c r="O136" s="5">
        <v>2034312.75</v>
      </c>
      <c r="P136" s="5">
        <v>2034312.75</v>
      </c>
      <c r="Q136" s="5">
        <v>2034312.75</v>
      </c>
      <c r="R136" s="5">
        <v>2034312.75</v>
      </c>
      <c r="S136" s="5">
        <v>2028770.48</v>
      </c>
      <c r="T136" s="5">
        <f t="shared" si="36"/>
        <v>2053410.3529166665</v>
      </c>
      <c r="U136" s="5">
        <v>-897433.68</v>
      </c>
      <c r="V136" s="5">
        <v>-900313.94</v>
      </c>
      <c r="W136" s="5">
        <v>-903233.16</v>
      </c>
      <c r="X136" s="5">
        <v>-906152.38</v>
      </c>
      <c r="Y136" s="5">
        <v>-869134.13</v>
      </c>
      <c r="Z136" s="5">
        <v>-871521.05</v>
      </c>
      <c r="AA136" s="5">
        <v>-873909.64999999991</v>
      </c>
      <c r="AB136" s="5">
        <v>-876299.97</v>
      </c>
      <c r="AC136" s="5">
        <v>-878690.28999999992</v>
      </c>
      <c r="AD136" s="5">
        <v>-881080.61</v>
      </c>
      <c r="AE136" s="5">
        <v>-883470.93</v>
      </c>
      <c r="AF136" s="5">
        <v>-885861.25</v>
      </c>
      <c r="AG136" s="5">
        <v>-887516.54</v>
      </c>
      <c r="AH136" s="5">
        <f t="shared" si="37"/>
        <v>-885178.53916666668</v>
      </c>
      <c r="AI136" s="5">
        <v>2880.26</v>
      </c>
      <c r="AJ136" s="5">
        <v>2919.22</v>
      </c>
      <c r="AK136" s="5">
        <v>2919.22</v>
      </c>
      <c r="AL136" s="5">
        <v>2386.9499999999998</v>
      </c>
      <c r="AM136" s="5">
        <v>2386.9199999999996</v>
      </c>
      <c r="AN136" s="5">
        <v>2388.6</v>
      </c>
      <c r="AO136" s="5">
        <v>2390.3199999999997</v>
      </c>
      <c r="AP136" s="5">
        <v>2390.3199999999997</v>
      </c>
      <c r="AQ136" s="5">
        <v>2390.3199999999997</v>
      </c>
      <c r="AR136" s="5">
        <v>2390.3199999999997</v>
      </c>
      <c r="AS136" s="5">
        <v>2390.3199999999997</v>
      </c>
      <c r="AT136" s="5">
        <v>2216.29</v>
      </c>
      <c r="AU136" s="5">
        <f t="shared" si="38"/>
        <v>30049.059999999998</v>
      </c>
      <c r="AV136" s="6">
        <v>0.65639999999999998</v>
      </c>
      <c r="AW136" s="5">
        <f t="shared" si="39"/>
        <v>1347858.5556544999</v>
      </c>
      <c r="AX136" s="26">
        <f t="shared" si="40"/>
        <v>1331684.9430720001</v>
      </c>
      <c r="AY136" s="5">
        <f t="shared" si="41"/>
        <v>-581031.19310899999</v>
      </c>
      <c r="AZ136" s="5">
        <f t="shared" si="42"/>
        <v>-582565.85685600003</v>
      </c>
      <c r="BA136" s="5">
        <f t="shared" si="34"/>
        <v>19724.202984</v>
      </c>
      <c r="BB136" s="14">
        <f t="shared" si="35"/>
        <v>1.4633733562956998E-2</v>
      </c>
      <c r="BC136" s="27">
        <v>1.41E-2</v>
      </c>
      <c r="BD136" s="5">
        <f t="shared" si="44"/>
        <v>18776.757697315199</v>
      </c>
      <c r="BE136" s="5">
        <f t="shared" si="45"/>
        <v>18776.757697315199</v>
      </c>
      <c r="BF136" s="20">
        <f t="shared" si="43"/>
        <v>1</v>
      </c>
      <c r="BG136" s="5">
        <f t="shared" si="46"/>
        <v>-947.44528668480052</v>
      </c>
      <c r="BH136" s="5">
        <f t="shared" si="47"/>
        <v>730342.32851868484</v>
      </c>
      <c r="BI136" s="5">
        <f t="shared" si="48"/>
        <v>730342.32851868484</v>
      </c>
    </row>
    <row r="137" spans="2:61" x14ac:dyDescent="0.25">
      <c r="B137" s="3" t="s">
        <v>716</v>
      </c>
      <c r="C137" s="3" t="s">
        <v>786</v>
      </c>
      <c r="D137" s="3" t="s">
        <v>691</v>
      </c>
      <c r="E137" s="3" t="s">
        <v>605</v>
      </c>
      <c r="F137" s="4" t="s">
        <v>145</v>
      </c>
      <c r="G137" s="5">
        <v>3078792.7</v>
      </c>
      <c r="H137" s="5">
        <v>3080230.79</v>
      </c>
      <c r="I137" s="5">
        <v>3080230.79</v>
      </c>
      <c r="J137" s="5">
        <v>3067400.27</v>
      </c>
      <c r="K137" s="5">
        <v>3059309.78</v>
      </c>
      <c r="L137" s="5">
        <v>3039041.63</v>
      </c>
      <c r="M137" s="5">
        <v>3039041.59</v>
      </c>
      <c r="N137" s="5">
        <v>3039041.59</v>
      </c>
      <c r="O137" s="5">
        <v>3038989.11</v>
      </c>
      <c r="P137" s="5">
        <v>3038989.11</v>
      </c>
      <c r="Q137" s="5">
        <v>3038989.11</v>
      </c>
      <c r="R137" s="5">
        <v>3038989.11</v>
      </c>
      <c r="S137" s="5">
        <v>2969472.11</v>
      </c>
      <c r="T137" s="5">
        <f t="shared" si="36"/>
        <v>3048698.7737499997</v>
      </c>
      <c r="U137" s="5">
        <v>-181871.54</v>
      </c>
      <c r="V137" s="5">
        <v>-186927.07</v>
      </c>
      <c r="W137" s="5">
        <v>-191983.78</v>
      </c>
      <c r="X137" s="5">
        <v>-197029.96</v>
      </c>
      <c r="Y137" s="5">
        <v>-202058.97</v>
      </c>
      <c r="Z137" s="5">
        <v>-207064.69999999998</v>
      </c>
      <c r="AA137" s="5">
        <v>-213851.88999999998</v>
      </c>
      <c r="AB137" s="5">
        <v>-220639.08000000002</v>
      </c>
      <c r="AC137" s="5">
        <v>-227426.21000000002</v>
      </c>
      <c r="AD137" s="5">
        <v>-234213.29</v>
      </c>
      <c r="AE137" s="5">
        <v>-241000.37</v>
      </c>
      <c r="AF137" s="5">
        <v>-247787.45</v>
      </c>
      <c r="AG137" s="5">
        <v>-245271.53</v>
      </c>
      <c r="AH137" s="5">
        <f t="shared" si="37"/>
        <v>-215296.19208333336</v>
      </c>
      <c r="AI137" s="5">
        <v>5055.53</v>
      </c>
      <c r="AJ137" s="5">
        <v>5056.71</v>
      </c>
      <c r="AK137" s="5">
        <v>5046.18</v>
      </c>
      <c r="AL137" s="5">
        <v>5029.01</v>
      </c>
      <c r="AM137" s="5">
        <v>5005.7300000000005</v>
      </c>
      <c r="AN137" s="5">
        <v>6787.19</v>
      </c>
      <c r="AO137" s="5">
        <v>6787.19</v>
      </c>
      <c r="AP137" s="5">
        <v>6787.13</v>
      </c>
      <c r="AQ137" s="5">
        <v>6787.08</v>
      </c>
      <c r="AR137" s="5">
        <v>6787.08</v>
      </c>
      <c r="AS137" s="5">
        <v>6787.08</v>
      </c>
      <c r="AT137" s="5">
        <v>4583.08</v>
      </c>
      <c r="AU137" s="5">
        <f t="shared" si="38"/>
        <v>70498.990000000005</v>
      </c>
      <c r="AV137" s="6">
        <v>0.69381999999999999</v>
      </c>
      <c r="AW137" s="5">
        <f t="shared" si="39"/>
        <v>2115248.1832032246</v>
      </c>
      <c r="AX137" s="26">
        <f t="shared" si="40"/>
        <v>2060279.1393601999</v>
      </c>
      <c r="AY137" s="5">
        <f t="shared" si="41"/>
        <v>-149376.80399125835</v>
      </c>
      <c r="AZ137" s="5">
        <f t="shared" si="42"/>
        <v>-170174.29294459999</v>
      </c>
      <c r="BA137" s="5">
        <f t="shared" si="34"/>
        <v>48913.609241800004</v>
      </c>
      <c r="BB137" s="14">
        <f t="shared" si="35"/>
        <v>2.3124288502036541E-2</v>
      </c>
      <c r="BC137" s="27">
        <v>2.6800000000000001E-2</v>
      </c>
      <c r="BD137" s="5">
        <f t="shared" si="44"/>
        <v>55215.48093485336</v>
      </c>
      <c r="BE137" s="5">
        <f t="shared" si="45"/>
        <v>55215.48093485336</v>
      </c>
      <c r="BF137" s="20">
        <f t="shared" si="43"/>
        <v>1</v>
      </c>
      <c r="BG137" s="5">
        <f t="shared" si="46"/>
        <v>6301.8716930533556</v>
      </c>
      <c r="BH137" s="5">
        <f t="shared" si="47"/>
        <v>1834889.3654807464</v>
      </c>
      <c r="BI137" s="5">
        <f t="shared" si="48"/>
        <v>1834889.3654807464</v>
      </c>
    </row>
    <row r="138" spans="2:61" x14ac:dyDescent="0.25">
      <c r="B138" s="3" t="s">
        <v>716</v>
      </c>
      <c r="C138" s="3" t="s">
        <v>786</v>
      </c>
      <c r="D138" s="3" t="s">
        <v>691</v>
      </c>
      <c r="E138" s="3" t="s">
        <v>606</v>
      </c>
      <c r="F138" s="4" t="s">
        <v>146</v>
      </c>
      <c r="G138" s="5">
        <v>157018.04</v>
      </c>
      <c r="H138" s="5">
        <v>157018.04</v>
      </c>
      <c r="I138" s="5">
        <v>157018.04</v>
      </c>
      <c r="J138" s="5">
        <v>157018.04</v>
      </c>
      <c r="K138" s="5">
        <v>157018.04</v>
      </c>
      <c r="L138" s="5">
        <v>157018.04</v>
      </c>
      <c r="M138" s="5">
        <v>157018.04</v>
      </c>
      <c r="N138" s="5">
        <v>157018.04</v>
      </c>
      <c r="O138" s="5">
        <v>157018.04</v>
      </c>
      <c r="P138" s="5">
        <v>157018.04</v>
      </c>
      <c r="Q138" s="5">
        <v>157018.04</v>
      </c>
      <c r="R138" s="5">
        <v>157018.04</v>
      </c>
      <c r="S138" s="5">
        <v>157018.04</v>
      </c>
      <c r="T138" s="5">
        <f>((G138+S138)/2+SUM(H138:R138))/12</f>
        <v>157018.04</v>
      </c>
      <c r="U138" s="5">
        <v>-52752.99</v>
      </c>
      <c r="V138" s="5">
        <v>-53196.57</v>
      </c>
      <c r="W138" s="5">
        <v>-53640.15</v>
      </c>
      <c r="X138" s="5">
        <v>-54083.73</v>
      </c>
      <c r="Y138" s="5">
        <v>-54527.31</v>
      </c>
      <c r="Z138" s="5">
        <v>-54970.89</v>
      </c>
      <c r="AA138" s="5">
        <v>-55349.04</v>
      </c>
      <c r="AB138" s="5">
        <v>-55727.19</v>
      </c>
      <c r="AC138" s="5">
        <v>-56105.34</v>
      </c>
      <c r="AD138" s="5">
        <v>-56483.49</v>
      </c>
      <c r="AE138" s="5">
        <v>-56861.64</v>
      </c>
      <c r="AF138" s="5">
        <v>-57239.79</v>
      </c>
      <c r="AG138" s="5">
        <v>-57617.94</v>
      </c>
      <c r="AH138" s="5">
        <f>((U138+AG138)/2+SUM(V138:AF138))/12</f>
        <v>-55280.883750000001</v>
      </c>
      <c r="AI138" s="5">
        <v>443.58</v>
      </c>
      <c r="AJ138" s="5">
        <v>443.58</v>
      </c>
      <c r="AK138" s="5">
        <v>443.58</v>
      </c>
      <c r="AL138" s="5">
        <v>443.58</v>
      </c>
      <c r="AM138" s="5">
        <v>443.58</v>
      </c>
      <c r="AN138" s="5">
        <v>378.15</v>
      </c>
      <c r="AO138" s="5">
        <v>378.15</v>
      </c>
      <c r="AP138" s="5">
        <v>378.15</v>
      </c>
      <c r="AQ138" s="5">
        <v>378.15</v>
      </c>
      <c r="AR138" s="5">
        <v>378.15</v>
      </c>
      <c r="AS138" s="5">
        <v>378.15</v>
      </c>
      <c r="AT138" s="5">
        <v>378.15</v>
      </c>
      <c r="AU138" s="5">
        <f>SUM(AI138:AT138)</f>
        <v>4864.95</v>
      </c>
      <c r="AV138" s="6">
        <v>0.69381999999999999</v>
      </c>
      <c r="AW138" s="5">
        <f>T138*AV138</f>
        <v>108942.2565128</v>
      </c>
      <c r="AX138" s="5">
        <f>S138*AV138</f>
        <v>108942.2565128</v>
      </c>
      <c r="AY138" s="5">
        <f>AH138*AV138</f>
        <v>-38354.982763425003</v>
      </c>
      <c r="AZ138" s="5">
        <f>AG138*AV138</f>
        <v>-39976.479130799999</v>
      </c>
      <c r="BA138" s="5">
        <f>AU138*AV138</f>
        <v>3375.3996090000001</v>
      </c>
      <c r="BB138" s="14">
        <f>IFERROR(BA138/AW138,)</f>
        <v>3.0983382546362188E-2</v>
      </c>
      <c r="BC138" s="27">
        <v>2.8899999999999999E-2</v>
      </c>
      <c r="BD138" s="5">
        <f t="shared" si="44"/>
        <v>3148.4312132199198</v>
      </c>
      <c r="BE138" s="5">
        <f t="shared" si="45"/>
        <v>3148.4312132199198</v>
      </c>
      <c r="BF138" s="20">
        <f t="shared" ref="BF138" si="49">IF(B138="Transportation",40%,100%)</f>
        <v>1</v>
      </c>
      <c r="BG138" s="5">
        <f t="shared" si="46"/>
        <v>-226.9683957800803</v>
      </c>
      <c r="BH138" s="5">
        <f t="shared" si="47"/>
        <v>65817.346168780074</v>
      </c>
      <c r="BI138" s="5">
        <f t="shared" si="48"/>
        <v>65817.346168780074</v>
      </c>
    </row>
    <row r="139" spans="2:61" x14ac:dyDescent="0.25">
      <c r="B139" s="3" t="s">
        <v>717</v>
      </c>
      <c r="C139" s="3" t="s">
        <v>786</v>
      </c>
      <c r="D139" s="3" t="s">
        <v>691</v>
      </c>
      <c r="E139" s="3" t="s">
        <v>528</v>
      </c>
      <c r="F139" s="4" t="s">
        <v>147</v>
      </c>
      <c r="G139" s="5">
        <v>22774.22</v>
      </c>
      <c r="H139" s="5">
        <v>22774.22</v>
      </c>
      <c r="I139" s="5">
        <v>22774.22</v>
      </c>
      <c r="J139" s="5">
        <v>22774.22</v>
      </c>
      <c r="K139" s="5">
        <v>22774.22</v>
      </c>
      <c r="L139" s="5">
        <v>22774.22</v>
      </c>
      <c r="M139" s="5">
        <v>22774.219999999972</v>
      </c>
      <c r="N139" s="5">
        <v>22774.219999999972</v>
      </c>
      <c r="O139" s="5">
        <v>22774.219999999972</v>
      </c>
      <c r="P139" s="5">
        <v>22774.219999999972</v>
      </c>
      <c r="Q139" s="5">
        <v>22774.219999999972</v>
      </c>
      <c r="R139" s="5">
        <v>22774.219999999972</v>
      </c>
      <c r="S139" s="5">
        <v>22774.219999999972</v>
      </c>
      <c r="T139" s="5">
        <f t="shared" si="36"/>
        <v>22774.219999999987</v>
      </c>
      <c r="U139" s="5">
        <v>0</v>
      </c>
      <c r="V139" s="5">
        <v>0</v>
      </c>
      <c r="W139" s="5">
        <v>0</v>
      </c>
      <c r="X139" s="5">
        <v>0</v>
      </c>
      <c r="Y139" s="5">
        <v>0</v>
      </c>
      <c r="Z139" s="5">
        <v>0</v>
      </c>
      <c r="AA139" s="5">
        <v>0</v>
      </c>
      <c r="AB139" s="5">
        <v>0</v>
      </c>
      <c r="AC139" s="5">
        <v>0</v>
      </c>
      <c r="AD139" s="5">
        <v>0</v>
      </c>
      <c r="AE139" s="5">
        <v>0</v>
      </c>
      <c r="AF139" s="5">
        <v>0</v>
      </c>
      <c r="AG139" s="5">
        <v>0</v>
      </c>
      <c r="AH139" s="5">
        <f t="shared" si="37"/>
        <v>0</v>
      </c>
      <c r="AI139" s="5">
        <v>0</v>
      </c>
      <c r="AJ139" s="5">
        <v>0</v>
      </c>
      <c r="AK139" s="5">
        <v>0</v>
      </c>
      <c r="AL139" s="5">
        <v>0</v>
      </c>
      <c r="AM139" s="5">
        <v>0</v>
      </c>
      <c r="AN139" s="5">
        <v>0</v>
      </c>
      <c r="AO139" s="5">
        <v>0</v>
      </c>
      <c r="AP139" s="5">
        <v>0</v>
      </c>
      <c r="AQ139" s="5">
        <v>0</v>
      </c>
      <c r="AR139" s="5">
        <v>0</v>
      </c>
      <c r="AS139" s="5">
        <v>0</v>
      </c>
      <c r="AT139" s="5">
        <v>0</v>
      </c>
      <c r="AU139" s="5">
        <f t="shared" si="38"/>
        <v>0</v>
      </c>
      <c r="AV139" s="6">
        <v>0.69189000000000001</v>
      </c>
      <c r="AW139" s="5">
        <f t="shared" si="39"/>
        <v>15757.255075799991</v>
      </c>
      <c r="AX139" s="26">
        <f t="shared" si="40"/>
        <v>15757.255075799982</v>
      </c>
      <c r="AY139" s="5">
        <f t="shared" si="41"/>
        <v>0</v>
      </c>
      <c r="AZ139" s="5">
        <f t="shared" si="42"/>
        <v>0</v>
      </c>
      <c r="BA139" s="5">
        <f t="shared" si="34"/>
        <v>0</v>
      </c>
      <c r="BB139" s="14">
        <f t="shared" si="35"/>
        <v>0</v>
      </c>
      <c r="BC139" s="27">
        <f>BB139</f>
        <v>0</v>
      </c>
      <c r="BD139" s="5">
        <f t="shared" si="44"/>
        <v>0</v>
      </c>
      <c r="BE139" s="5">
        <f t="shared" si="45"/>
        <v>0</v>
      </c>
      <c r="BF139" s="20">
        <f t="shared" si="43"/>
        <v>1</v>
      </c>
      <c r="BG139" s="5">
        <f t="shared" si="46"/>
        <v>0</v>
      </c>
      <c r="BH139" s="5">
        <f t="shared" si="47"/>
        <v>15757.255075799982</v>
      </c>
      <c r="BI139" s="5">
        <f t="shared" si="48"/>
        <v>15757.255075799982</v>
      </c>
    </row>
    <row r="140" spans="2:61" x14ac:dyDescent="0.25">
      <c r="B140" s="3" t="s">
        <v>717</v>
      </c>
      <c r="C140" s="3" t="s">
        <v>786</v>
      </c>
      <c r="D140" s="3" t="s">
        <v>691</v>
      </c>
      <c r="E140" s="3" t="s">
        <v>530</v>
      </c>
      <c r="F140" s="4" t="s">
        <v>148</v>
      </c>
      <c r="G140" s="5">
        <v>4417116.91</v>
      </c>
      <c r="H140" s="5">
        <v>4417258.21</v>
      </c>
      <c r="I140" s="5">
        <v>4417325.47</v>
      </c>
      <c r="J140" s="5">
        <v>4411898.87</v>
      </c>
      <c r="K140" s="5">
        <v>4411898.87</v>
      </c>
      <c r="L140" s="5">
        <v>4411898.87</v>
      </c>
      <c r="M140" s="5">
        <v>4411898.87</v>
      </c>
      <c r="N140" s="5">
        <v>4411898.87</v>
      </c>
      <c r="O140" s="5">
        <v>4411898.87</v>
      </c>
      <c r="P140" s="5">
        <v>4411898.87</v>
      </c>
      <c r="Q140" s="5">
        <v>4411898.87</v>
      </c>
      <c r="R140" s="5">
        <v>4411898.87</v>
      </c>
      <c r="S140" s="5">
        <v>4403548.87</v>
      </c>
      <c r="T140" s="5">
        <f t="shared" si="36"/>
        <v>4412667.2</v>
      </c>
      <c r="U140" s="5">
        <v>-879738.86</v>
      </c>
      <c r="V140" s="5">
        <v>-885886.11</v>
      </c>
      <c r="W140" s="5">
        <v>-892033.51</v>
      </c>
      <c r="X140" s="5">
        <v>-892682.67</v>
      </c>
      <c r="Y140" s="5">
        <v>-899668.18</v>
      </c>
      <c r="Z140" s="5">
        <v>-906653.69</v>
      </c>
      <c r="AA140" s="5">
        <v>-913674.13</v>
      </c>
      <c r="AB140" s="5">
        <v>-918811.4</v>
      </c>
      <c r="AC140" s="5">
        <v>-925796.91</v>
      </c>
      <c r="AD140" s="5">
        <v>-932782.42</v>
      </c>
      <c r="AE140" s="5">
        <v>-939767.93</v>
      </c>
      <c r="AF140" s="5">
        <v>-946753.44</v>
      </c>
      <c r="AG140" s="5">
        <v>-952621.95</v>
      </c>
      <c r="AH140" s="5">
        <f t="shared" si="37"/>
        <v>-914224.23291666666</v>
      </c>
      <c r="AI140" s="5">
        <v>6147.25</v>
      </c>
      <c r="AJ140" s="5">
        <v>6147.4</v>
      </c>
      <c r="AK140" s="5">
        <v>6143.66</v>
      </c>
      <c r="AL140" s="5">
        <v>6985.51</v>
      </c>
      <c r="AM140" s="5">
        <v>6985.51</v>
      </c>
      <c r="AN140" s="5">
        <v>7020.44</v>
      </c>
      <c r="AO140" s="5">
        <v>6985.51</v>
      </c>
      <c r="AP140" s="5">
        <v>6985.51</v>
      </c>
      <c r="AQ140" s="5">
        <v>6985.51</v>
      </c>
      <c r="AR140" s="5">
        <v>6985.51</v>
      </c>
      <c r="AS140" s="5">
        <v>6985.51</v>
      </c>
      <c r="AT140" s="5">
        <v>6720.51</v>
      </c>
      <c r="AU140" s="5">
        <f t="shared" si="38"/>
        <v>81077.83</v>
      </c>
      <c r="AV140" s="6">
        <v>0.69189000000000001</v>
      </c>
      <c r="AW140" s="5">
        <f t="shared" si="39"/>
        <v>3053080.309008</v>
      </c>
      <c r="AX140" s="26">
        <f t="shared" si="40"/>
        <v>3046771.4276643</v>
      </c>
      <c r="AY140" s="5">
        <f t="shared" si="41"/>
        <v>-632542.60451271245</v>
      </c>
      <c r="AZ140" s="5">
        <f t="shared" si="42"/>
        <v>-659109.60098550003</v>
      </c>
      <c r="BA140" s="5">
        <f t="shared" si="34"/>
        <v>56096.939798700005</v>
      </c>
      <c r="BB140" s="14">
        <f t="shared" si="35"/>
        <v>1.8373882807205585E-2</v>
      </c>
      <c r="BC140" s="27">
        <v>1.9E-2</v>
      </c>
      <c r="BD140" s="5">
        <f t="shared" si="44"/>
        <v>57888.657125621699</v>
      </c>
      <c r="BE140" s="5">
        <f t="shared" si="45"/>
        <v>57888.657125621699</v>
      </c>
      <c r="BF140" s="20">
        <f t="shared" si="43"/>
        <v>1</v>
      </c>
      <c r="BG140" s="5">
        <f t="shared" si="46"/>
        <v>1791.7173269216946</v>
      </c>
      <c r="BH140" s="5">
        <f t="shared" si="47"/>
        <v>2329773.1695531784</v>
      </c>
      <c r="BI140" s="5">
        <f t="shared" si="48"/>
        <v>2329773.1695531784</v>
      </c>
    </row>
    <row r="141" spans="2:61" x14ac:dyDescent="0.25">
      <c r="B141" s="3" t="s">
        <v>717</v>
      </c>
      <c r="C141" s="3" t="s">
        <v>786</v>
      </c>
      <c r="D141" s="3" t="s">
        <v>691</v>
      </c>
      <c r="E141" s="3" t="s">
        <v>531</v>
      </c>
      <c r="F141" s="4" t="s">
        <v>149</v>
      </c>
      <c r="G141" s="5">
        <v>237264.46</v>
      </c>
      <c r="H141" s="5">
        <v>237264.46</v>
      </c>
      <c r="I141" s="5">
        <v>237264.46</v>
      </c>
      <c r="J141" s="5">
        <v>237264.46</v>
      </c>
      <c r="K141" s="5">
        <v>237264.46</v>
      </c>
      <c r="L141" s="5">
        <v>237264.46</v>
      </c>
      <c r="M141" s="5">
        <v>237264.46</v>
      </c>
      <c r="N141" s="5">
        <v>237264.46</v>
      </c>
      <c r="O141" s="5">
        <v>237264.46</v>
      </c>
      <c r="P141" s="5">
        <v>237264.46</v>
      </c>
      <c r="Q141" s="5">
        <v>237264.46</v>
      </c>
      <c r="R141" s="5">
        <v>237264.46</v>
      </c>
      <c r="S141" s="5">
        <v>232791.46</v>
      </c>
      <c r="T141" s="5">
        <f t="shared" si="36"/>
        <v>237078.08499999999</v>
      </c>
      <c r="U141" s="5">
        <v>-144956.68</v>
      </c>
      <c r="V141" s="5">
        <v>-148959.16</v>
      </c>
      <c r="W141" s="5">
        <v>-152961.78</v>
      </c>
      <c r="X141" s="5">
        <v>-156941.99</v>
      </c>
      <c r="Y141" s="5">
        <v>-160900.06</v>
      </c>
      <c r="Z141" s="5">
        <v>-164858</v>
      </c>
      <c r="AA141" s="5">
        <v>-168816.12</v>
      </c>
      <c r="AB141" s="5">
        <v>-172774.06</v>
      </c>
      <c r="AC141" s="5">
        <v>-176732.2</v>
      </c>
      <c r="AD141" s="5">
        <v>-180690.15</v>
      </c>
      <c r="AE141" s="5">
        <v>-184648.04</v>
      </c>
      <c r="AF141" s="5">
        <v>-188606.24</v>
      </c>
      <c r="AG141" s="5">
        <v>-191965.13</v>
      </c>
      <c r="AH141" s="5">
        <f t="shared" si="37"/>
        <v>-168779.05875</v>
      </c>
      <c r="AI141" s="5">
        <v>4002.48</v>
      </c>
      <c r="AJ141" s="5">
        <v>4002.62</v>
      </c>
      <c r="AK141" s="5">
        <v>3980.21</v>
      </c>
      <c r="AL141" s="5">
        <v>3958.07</v>
      </c>
      <c r="AM141" s="5">
        <v>3957.94</v>
      </c>
      <c r="AN141" s="5">
        <v>3958.12</v>
      </c>
      <c r="AO141" s="5">
        <v>3957.94</v>
      </c>
      <c r="AP141" s="5">
        <v>3958.14</v>
      </c>
      <c r="AQ141" s="5">
        <v>3957.95</v>
      </c>
      <c r="AR141" s="5">
        <v>3957.89</v>
      </c>
      <c r="AS141" s="5">
        <v>3958.2</v>
      </c>
      <c r="AT141" s="5">
        <v>3815.89</v>
      </c>
      <c r="AU141" s="5">
        <f t="shared" si="38"/>
        <v>47465.44999999999</v>
      </c>
      <c r="AV141" s="6">
        <v>0.69189000000000001</v>
      </c>
      <c r="AW141" s="5">
        <f t="shared" si="39"/>
        <v>164031.95623064999</v>
      </c>
      <c r="AX141" s="26">
        <f t="shared" si="40"/>
        <v>161066.08325940001</v>
      </c>
      <c r="AY141" s="5">
        <f t="shared" si="41"/>
        <v>-116776.54295853749</v>
      </c>
      <c r="AZ141" s="5">
        <f t="shared" si="42"/>
        <v>-132818.7537957</v>
      </c>
      <c r="BA141" s="5">
        <f t="shared" si="34"/>
        <v>32840.870200499994</v>
      </c>
      <c r="BB141" s="14">
        <f t="shared" si="35"/>
        <v>0.20021019656878025</v>
      </c>
      <c r="BC141" s="28">
        <v>0.2</v>
      </c>
      <c r="BD141" s="5">
        <f t="shared" si="44"/>
        <v>32213.216651880004</v>
      </c>
      <c r="BE141" s="5">
        <f t="shared" si="45"/>
        <v>28247.329463700007</v>
      </c>
      <c r="BF141" s="20">
        <f t="shared" si="43"/>
        <v>1</v>
      </c>
      <c r="BG141" s="5">
        <f t="shared" si="46"/>
        <v>-4593.5407367999869</v>
      </c>
      <c r="BH141" s="5">
        <f t="shared" si="47"/>
        <v>-3965.8871881799969</v>
      </c>
      <c r="BI141" s="5">
        <f t="shared" si="48"/>
        <v>0</v>
      </c>
    </row>
    <row r="142" spans="2:61" x14ac:dyDescent="0.25">
      <c r="B142" s="3" t="s">
        <v>717</v>
      </c>
      <c r="C142" s="3" t="s">
        <v>786</v>
      </c>
      <c r="D142" s="3" t="s">
        <v>691</v>
      </c>
      <c r="E142" s="3" t="s">
        <v>533</v>
      </c>
      <c r="F142" s="4" t="s">
        <v>150</v>
      </c>
      <c r="G142" s="5">
        <v>2141020.04</v>
      </c>
      <c r="H142" s="5">
        <v>2146166.08</v>
      </c>
      <c r="I142" s="5">
        <v>2148102.62</v>
      </c>
      <c r="J142" s="5">
        <v>2148098.5499999998</v>
      </c>
      <c r="K142" s="5">
        <v>1695884.24</v>
      </c>
      <c r="L142" s="5">
        <v>1695892.44</v>
      </c>
      <c r="M142" s="5">
        <v>1752304.25</v>
      </c>
      <c r="N142" s="5">
        <v>1716097.53</v>
      </c>
      <c r="O142" s="5">
        <v>1717278.17</v>
      </c>
      <c r="P142" s="5">
        <v>1783440.76</v>
      </c>
      <c r="Q142" s="5">
        <v>1797356.4100000001</v>
      </c>
      <c r="R142" s="5">
        <v>1799172.57</v>
      </c>
      <c r="S142" s="5">
        <v>1648722.92</v>
      </c>
      <c r="T142" s="5">
        <f t="shared" si="36"/>
        <v>1857888.7583333335</v>
      </c>
      <c r="U142" s="5">
        <v>-1745867.89</v>
      </c>
      <c r="V142" s="5">
        <v>-1783880.94</v>
      </c>
      <c r="W142" s="5">
        <v>-1821956.79</v>
      </c>
      <c r="X142" s="5">
        <v>-1860049.77</v>
      </c>
      <c r="Y142" s="5">
        <v>-1391094.4</v>
      </c>
      <c r="Z142" s="5">
        <v>-1419359.2000000002</v>
      </c>
      <c r="AA142" s="5">
        <v>-1448094.17</v>
      </c>
      <c r="AB142" s="5">
        <v>-1420603.5</v>
      </c>
      <c r="AC142" s="5">
        <v>-1449214.9600000002</v>
      </c>
      <c r="AD142" s="5">
        <v>-1478387.62</v>
      </c>
      <c r="AE142" s="5">
        <v>-1508227.5999999999</v>
      </c>
      <c r="AF142" s="5">
        <v>-1538198.6700000002</v>
      </c>
      <c r="AG142" s="5">
        <v>-1531826.45</v>
      </c>
      <c r="AH142" s="5">
        <f t="shared" si="37"/>
        <v>-1563159.5658333332</v>
      </c>
      <c r="AI142" s="5">
        <v>38013.050000000003</v>
      </c>
      <c r="AJ142" s="5">
        <v>38075.85</v>
      </c>
      <c r="AK142" s="5">
        <v>38092.980000000003</v>
      </c>
      <c r="AL142" s="5">
        <v>32033.19</v>
      </c>
      <c r="AM142" s="5">
        <v>28264.800000000003</v>
      </c>
      <c r="AN142" s="5">
        <v>28734.97</v>
      </c>
      <c r="AO142" s="5">
        <v>28903.350000000002</v>
      </c>
      <c r="AP142" s="5">
        <v>28611.46</v>
      </c>
      <c r="AQ142" s="5">
        <v>29172.66</v>
      </c>
      <c r="AR142" s="5">
        <v>29839.98</v>
      </c>
      <c r="AS142" s="5">
        <v>29971.07</v>
      </c>
      <c r="AT142" s="5">
        <v>25636.61</v>
      </c>
      <c r="AU142" s="5">
        <f t="shared" si="38"/>
        <v>375349.97</v>
      </c>
      <c r="AV142" s="6">
        <v>0.69189000000000001</v>
      </c>
      <c r="AW142" s="5">
        <f t="shared" si="39"/>
        <v>1285454.6530032502</v>
      </c>
      <c r="AX142" s="26">
        <f t="shared" si="40"/>
        <v>1140734.9011188</v>
      </c>
      <c r="AY142" s="5">
        <f t="shared" si="41"/>
        <v>-1081534.472004425</v>
      </c>
      <c r="AZ142" s="5">
        <f t="shared" si="42"/>
        <v>-1059855.4024904999</v>
      </c>
      <c r="BA142" s="5">
        <f t="shared" si="34"/>
        <v>259700.89074329997</v>
      </c>
      <c r="BB142" s="14">
        <f t="shared" si="35"/>
        <v>0.20203037900757695</v>
      </c>
      <c r="BC142" s="27">
        <v>0.2</v>
      </c>
      <c r="BD142" s="5">
        <f t="shared" si="44"/>
        <v>228146.98022376001</v>
      </c>
      <c r="BE142" s="5">
        <f t="shared" si="45"/>
        <v>80879.498628300149</v>
      </c>
      <c r="BF142" s="20">
        <f t="shared" si="43"/>
        <v>1</v>
      </c>
      <c r="BG142" s="5">
        <f t="shared" si="46"/>
        <v>-178821.39211499982</v>
      </c>
      <c r="BH142" s="5">
        <f t="shared" si="47"/>
        <v>-147267.48159545986</v>
      </c>
      <c r="BI142" s="5">
        <f t="shared" si="48"/>
        <v>0</v>
      </c>
    </row>
    <row r="143" spans="2:61" x14ac:dyDescent="0.25">
      <c r="B143" s="3" t="s">
        <v>717</v>
      </c>
      <c r="C143" s="3" t="s">
        <v>786</v>
      </c>
      <c r="D143" s="3" t="s">
        <v>691</v>
      </c>
      <c r="E143" s="3" t="s">
        <v>534</v>
      </c>
      <c r="F143" s="4" t="s">
        <v>151</v>
      </c>
      <c r="G143" s="5"/>
      <c r="H143" s="5"/>
      <c r="I143" s="5"/>
      <c r="J143" s="5"/>
      <c r="K143" s="5"/>
      <c r="L143" s="5"/>
      <c r="M143" s="5"/>
      <c r="N143" s="5"/>
      <c r="O143" s="5"/>
      <c r="P143" s="5"/>
      <c r="Q143" s="5"/>
      <c r="R143" s="5"/>
      <c r="S143" s="5">
        <v>-5973</v>
      </c>
      <c r="T143" s="5">
        <f t="shared" si="36"/>
        <v>-248.875</v>
      </c>
      <c r="U143" s="5"/>
      <c r="V143" s="5"/>
      <c r="W143" s="5"/>
      <c r="X143" s="5"/>
      <c r="Y143" s="5"/>
      <c r="Z143" s="5"/>
      <c r="AA143" s="5"/>
      <c r="AB143" s="5"/>
      <c r="AC143" s="5"/>
      <c r="AD143" s="5"/>
      <c r="AE143" s="5"/>
      <c r="AF143" s="5"/>
      <c r="AG143" s="5">
        <v>799</v>
      </c>
      <c r="AH143" s="5">
        <f t="shared" si="37"/>
        <v>33.291666666666664</v>
      </c>
      <c r="AI143" s="5">
        <v>0</v>
      </c>
      <c r="AJ143" s="5">
        <v>0</v>
      </c>
      <c r="AK143" s="5">
        <v>0</v>
      </c>
      <c r="AL143" s="5">
        <v>0</v>
      </c>
      <c r="AM143" s="5">
        <v>0</v>
      </c>
      <c r="AN143" s="5">
        <v>0</v>
      </c>
      <c r="AO143" s="5">
        <v>0</v>
      </c>
      <c r="AP143" s="5">
        <v>0</v>
      </c>
      <c r="AQ143" s="5">
        <v>0</v>
      </c>
      <c r="AR143" s="5">
        <v>0</v>
      </c>
      <c r="AS143" s="5">
        <v>0</v>
      </c>
      <c r="AT143" s="5">
        <v>-189</v>
      </c>
      <c r="AU143" s="5">
        <f t="shared" si="38"/>
        <v>-189</v>
      </c>
      <c r="AV143" s="6">
        <v>0.69189000000000001</v>
      </c>
      <c r="AW143" s="5">
        <f t="shared" si="39"/>
        <v>-172.19412374999999</v>
      </c>
      <c r="AX143" s="26">
        <f t="shared" si="40"/>
        <v>-4132.6589700000004</v>
      </c>
      <c r="AY143" s="5">
        <f t="shared" si="41"/>
        <v>23.03417125</v>
      </c>
      <c r="AZ143" s="5">
        <f t="shared" si="42"/>
        <v>552.82011</v>
      </c>
      <c r="BA143" s="5">
        <f t="shared" si="34"/>
        <v>-130.76721000000001</v>
      </c>
      <c r="BB143" s="14">
        <f t="shared" si="35"/>
        <v>0.75941737820190869</v>
      </c>
      <c r="BC143" s="27">
        <v>0</v>
      </c>
      <c r="BD143" s="5">
        <f t="shared" si="44"/>
        <v>0</v>
      </c>
      <c r="BE143" s="5">
        <f t="shared" si="45"/>
        <v>-3579.8388600000003</v>
      </c>
      <c r="BF143" s="20">
        <f t="shared" si="43"/>
        <v>1</v>
      </c>
      <c r="BG143" s="5">
        <f t="shared" si="46"/>
        <v>-3449.0716500000003</v>
      </c>
      <c r="BH143" s="5">
        <f t="shared" si="47"/>
        <v>-3579.8388600000003</v>
      </c>
      <c r="BI143" s="5">
        <f t="shared" si="48"/>
        <v>0</v>
      </c>
    </row>
    <row r="144" spans="2:61" x14ac:dyDescent="0.25">
      <c r="B144" s="3" t="s">
        <v>718</v>
      </c>
      <c r="C144" s="3" t="s">
        <v>786</v>
      </c>
      <c r="D144" s="3" t="s">
        <v>691</v>
      </c>
      <c r="E144" s="3" t="s">
        <v>538</v>
      </c>
      <c r="F144" s="4" t="s">
        <v>152</v>
      </c>
      <c r="G144" s="5">
        <v>2481375.91</v>
      </c>
      <c r="H144" s="5">
        <v>2581329.52</v>
      </c>
      <c r="I144" s="5">
        <v>2676806.84</v>
      </c>
      <c r="J144" s="5">
        <v>2706484.37</v>
      </c>
      <c r="K144" s="5">
        <v>2131596.12</v>
      </c>
      <c r="L144" s="5">
        <v>2131596.12</v>
      </c>
      <c r="M144" s="5">
        <v>2149512.58</v>
      </c>
      <c r="N144" s="5">
        <v>2153268.92</v>
      </c>
      <c r="O144" s="5">
        <v>2146293.25</v>
      </c>
      <c r="P144" s="5">
        <v>2177614.81</v>
      </c>
      <c r="Q144" s="5">
        <v>2224141.54</v>
      </c>
      <c r="R144" s="5">
        <v>2369126.0699999998</v>
      </c>
      <c r="S144" s="5">
        <v>2369646.64</v>
      </c>
      <c r="T144" s="5">
        <f t="shared" si="36"/>
        <v>2322773.4512499999</v>
      </c>
      <c r="U144" s="5">
        <v>-3435158.84</v>
      </c>
      <c r="V144" s="5">
        <v>-3584716.51</v>
      </c>
      <c r="W144" s="5">
        <v>-3592422.91</v>
      </c>
      <c r="X144" s="5">
        <v>-3736344.3200000003</v>
      </c>
      <c r="Y144" s="5">
        <v>-3800949.65</v>
      </c>
      <c r="Z144" s="5">
        <v>-3902097.48</v>
      </c>
      <c r="AA144" s="5">
        <v>-3926483.04</v>
      </c>
      <c r="AB144" s="5">
        <v>-4051244.13</v>
      </c>
      <c r="AC144" s="5">
        <v>-4050564.9299999997</v>
      </c>
      <c r="AD144" s="5">
        <v>-4064498.12</v>
      </c>
      <c r="AE144" s="5">
        <v>-4134255.37</v>
      </c>
      <c r="AF144" s="5">
        <v>-4163519.05</v>
      </c>
      <c r="AG144" s="5">
        <v>-4163911.35</v>
      </c>
      <c r="AH144" s="5">
        <f t="shared" si="37"/>
        <v>-3900552.5504166656</v>
      </c>
      <c r="AI144" s="5">
        <v>6391.67</v>
      </c>
      <c r="AJ144" s="5">
        <v>6638.4</v>
      </c>
      <c r="AK144" s="5">
        <v>6796.41</v>
      </c>
      <c r="AL144" s="5">
        <v>12619.33</v>
      </c>
      <c r="AM144" s="5">
        <v>11119.83</v>
      </c>
      <c r="AN144" s="5">
        <v>11166.56</v>
      </c>
      <c r="AO144" s="5">
        <v>11223.09</v>
      </c>
      <c r="AP144" s="5">
        <v>11214.69</v>
      </c>
      <c r="AQ144" s="5">
        <v>11278.19</v>
      </c>
      <c r="AR144" s="5">
        <v>11481.25</v>
      </c>
      <c r="AS144" s="5">
        <v>12014.5</v>
      </c>
      <c r="AT144" s="5">
        <v>12360.3</v>
      </c>
      <c r="AU144" s="5">
        <f t="shared" si="38"/>
        <v>124304.22</v>
      </c>
      <c r="AV144" s="6">
        <v>0.69189000000000001</v>
      </c>
      <c r="AW144" s="5">
        <f t="shared" si="39"/>
        <v>1607103.7231853625</v>
      </c>
      <c r="AX144" s="26">
        <f t="shared" si="40"/>
        <v>1639534.8137496002</v>
      </c>
      <c r="AY144" s="5">
        <f t="shared" si="41"/>
        <v>-2698753.3041077866</v>
      </c>
      <c r="AZ144" s="5">
        <f t="shared" si="42"/>
        <v>-2880968.6239515003</v>
      </c>
      <c r="BA144" s="5">
        <f t="shared" si="34"/>
        <v>86004.846775800004</v>
      </c>
      <c r="BB144" s="14">
        <f t="shared" si="35"/>
        <v>5.3515429984403222E-2</v>
      </c>
      <c r="BC144" s="27">
        <v>6.2600000000000003E-2</v>
      </c>
      <c r="BD144" s="5">
        <f t="shared" si="44"/>
        <v>102634.87934072498</v>
      </c>
      <c r="BE144" s="5">
        <f t="shared" si="45"/>
        <v>-1241433.8102019001</v>
      </c>
      <c r="BF144" s="20">
        <f t="shared" si="43"/>
        <v>0.4</v>
      </c>
      <c r="BG144" s="5">
        <f t="shared" si="46"/>
        <v>-530975.46279108</v>
      </c>
      <c r="BH144" s="5">
        <f t="shared" si="47"/>
        <v>-1344068.6895426251</v>
      </c>
      <c r="BI144" s="5">
        <f t="shared" si="48"/>
        <v>0</v>
      </c>
    </row>
    <row r="145" spans="2:61" x14ac:dyDescent="0.25">
      <c r="B145" s="3" t="s">
        <v>718</v>
      </c>
      <c r="C145" s="3" t="s">
        <v>786</v>
      </c>
      <c r="D145" s="3" t="s">
        <v>691</v>
      </c>
      <c r="E145" s="3" t="s">
        <v>554</v>
      </c>
      <c r="F145" s="4" t="s">
        <v>153</v>
      </c>
      <c r="G145" s="5">
        <v>0</v>
      </c>
      <c r="H145" s="5">
        <v>0</v>
      </c>
      <c r="I145" s="5">
        <v>0</v>
      </c>
      <c r="J145" s="5">
        <v>0</v>
      </c>
      <c r="K145" s="5">
        <v>0</v>
      </c>
      <c r="L145" s="5">
        <v>0</v>
      </c>
      <c r="M145" s="5">
        <v>0</v>
      </c>
      <c r="N145" s="5">
        <v>0</v>
      </c>
      <c r="O145" s="5">
        <v>0</v>
      </c>
      <c r="P145" s="5">
        <v>0</v>
      </c>
      <c r="Q145" s="5">
        <v>0</v>
      </c>
      <c r="R145" s="5">
        <v>0</v>
      </c>
      <c r="S145" s="5">
        <v>0</v>
      </c>
      <c r="T145" s="5">
        <f t="shared" si="36"/>
        <v>0</v>
      </c>
      <c r="U145" s="5">
        <v>0</v>
      </c>
      <c r="V145" s="5">
        <v>0</v>
      </c>
      <c r="W145" s="5">
        <v>0</v>
      </c>
      <c r="X145" s="5">
        <v>0</v>
      </c>
      <c r="Y145" s="5">
        <v>0</v>
      </c>
      <c r="Z145" s="5">
        <v>0</v>
      </c>
      <c r="AA145" s="5">
        <v>0</v>
      </c>
      <c r="AB145" s="5">
        <v>0</v>
      </c>
      <c r="AC145" s="5">
        <v>0</v>
      </c>
      <c r="AD145" s="5">
        <v>0</v>
      </c>
      <c r="AE145" s="5">
        <v>0</v>
      </c>
      <c r="AF145" s="5">
        <v>0</v>
      </c>
      <c r="AG145" s="5">
        <v>0</v>
      </c>
      <c r="AH145" s="5">
        <f t="shared" si="37"/>
        <v>0</v>
      </c>
      <c r="AI145" s="5">
        <v>0</v>
      </c>
      <c r="AJ145" s="5">
        <v>0</v>
      </c>
      <c r="AK145" s="5">
        <v>0</v>
      </c>
      <c r="AL145" s="5">
        <v>0</v>
      </c>
      <c r="AM145" s="5">
        <v>0</v>
      </c>
      <c r="AN145" s="5">
        <v>0</v>
      </c>
      <c r="AO145" s="5">
        <v>0</v>
      </c>
      <c r="AP145" s="5">
        <v>0</v>
      </c>
      <c r="AQ145" s="5">
        <v>0</v>
      </c>
      <c r="AR145" s="5">
        <v>0</v>
      </c>
      <c r="AS145" s="5">
        <v>0</v>
      </c>
      <c r="AT145" s="5">
        <v>0</v>
      </c>
      <c r="AU145" s="5">
        <f t="shared" si="38"/>
        <v>0</v>
      </c>
      <c r="AV145" s="6">
        <v>0.69189000000000001</v>
      </c>
      <c r="AW145" s="5">
        <f t="shared" si="39"/>
        <v>0</v>
      </c>
      <c r="AX145" s="26">
        <f t="shared" si="40"/>
        <v>0</v>
      </c>
      <c r="AY145" s="5">
        <f t="shared" si="41"/>
        <v>0</v>
      </c>
      <c r="AZ145" s="5">
        <f t="shared" si="42"/>
        <v>0</v>
      </c>
      <c r="BA145" s="5">
        <f t="shared" si="34"/>
        <v>0</v>
      </c>
      <c r="BB145" s="14">
        <f t="shared" si="35"/>
        <v>0</v>
      </c>
      <c r="BC145" s="27">
        <f>BB145</f>
        <v>0</v>
      </c>
      <c r="BD145" s="5">
        <f t="shared" si="44"/>
        <v>0</v>
      </c>
      <c r="BE145" s="5">
        <f t="shared" si="45"/>
        <v>0</v>
      </c>
      <c r="BF145" s="20">
        <f t="shared" si="43"/>
        <v>0.4</v>
      </c>
      <c r="BG145" s="5">
        <f t="shared" si="46"/>
        <v>0</v>
      </c>
      <c r="BH145" s="5">
        <f t="shared" si="47"/>
        <v>0</v>
      </c>
      <c r="BI145" s="5">
        <f t="shared" si="48"/>
        <v>0</v>
      </c>
    </row>
    <row r="146" spans="2:61" x14ac:dyDescent="0.25">
      <c r="B146" s="3" t="s">
        <v>718</v>
      </c>
      <c r="C146" s="3" t="s">
        <v>786</v>
      </c>
      <c r="D146" s="3" t="s">
        <v>691</v>
      </c>
      <c r="E146" s="3" t="s">
        <v>555</v>
      </c>
      <c r="F146" s="4" t="s">
        <v>154</v>
      </c>
      <c r="G146" s="5">
        <v>0</v>
      </c>
      <c r="H146" s="5">
        <v>0</v>
      </c>
      <c r="I146" s="5">
        <v>0</v>
      </c>
      <c r="J146" s="5">
        <v>0</v>
      </c>
      <c r="K146" s="5">
        <v>0</v>
      </c>
      <c r="L146" s="5">
        <v>0</v>
      </c>
      <c r="M146" s="5">
        <v>0</v>
      </c>
      <c r="N146" s="5">
        <v>0</v>
      </c>
      <c r="O146" s="5">
        <v>0</v>
      </c>
      <c r="P146" s="5">
        <v>0</v>
      </c>
      <c r="Q146" s="5">
        <v>0</v>
      </c>
      <c r="R146" s="5">
        <v>0</v>
      </c>
      <c r="S146" s="5">
        <v>0</v>
      </c>
      <c r="T146" s="5">
        <f t="shared" si="36"/>
        <v>0</v>
      </c>
      <c r="U146" s="5">
        <v>0</v>
      </c>
      <c r="V146" s="5">
        <v>0</v>
      </c>
      <c r="W146" s="5">
        <v>0</v>
      </c>
      <c r="X146" s="5">
        <v>0</v>
      </c>
      <c r="Y146" s="5">
        <v>0</v>
      </c>
      <c r="Z146" s="5">
        <v>0</v>
      </c>
      <c r="AA146" s="5">
        <v>0</v>
      </c>
      <c r="AB146" s="5">
        <v>0</v>
      </c>
      <c r="AC146" s="5">
        <v>0</v>
      </c>
      <c r="AD146" s="5">
        <v>0</v>
      </c>
      <c r="AE146" s="5">
        <v>0</v>
      </c>
      <c r="AF146" s="5">
        <v>0</v>
      </c>
      <c r="AG146" s="5">
        <v>0</v>
      </c>
      <c r="AH146" s="5">
        <f t="shared" si="37"/>
        <v>0</v>
      </c>
      <c r="AI146" s="5">
        <v>0</v>
      </c>
      <c r="AJ146" s="5">
        <v>0</v>
      </c>
      <c r="AK146" s="5">
        <v>0</v>
      </c>
      <c r="AL146" s="5">
        <v>0</v>
      </c>
      <c r="AM146" s="5">
        <v>0</v>
      </c>
      <c r="AN146" s="5">
        <v>0</v>
      </c>
      <c r="AO146" s="5">
        <v>0</v>
      </c>
      <c r="AP146" s="5">
        <v>0</v>
      </c>
      <c r="AQ146" s="5">
        <v>0</v>
      </c>
      <c r="AR146" s="5">
        <v>0</v>
      </c>
      <c r="AS146" s="5">
        <v>0</v>
      </c>
      <c r="AT146" s="5">
        <v>0</v>
      </c>
      <c r="AU146" s="5">
        <f t="shared" si="38"/>
        <v>0</v>
      </c>
      <c r="AV146" s="6">
        <v>0.69189000000000001</v>
      </c>
      <c r="AW146" s="5">
        <f t="shared" si="39"/>
        <v>0</v>
      </c>
      <c r="AX146" s="26">
        <f t="shared" si="40"/>
        <v>0</v>
      </c>
      <c r="AY146" s="5">
        <f t="shared" si="41"/>
        <v>0</v>
      </c>
      <c r="AZ146" s="5">
        <f t="shared" si="42"/>
        <v>0</v>
      </c>
      <c r="BA146" s="5">
        <f t="shared" si="34"/>
        <v>0</v>
      </c>
      <c r="BB146" s="14">
        <f t="shared" si="35"/>
        <v>0</v>
      </c>
      <c r="BC146" s="27">
        <v>7.7700000000000005E-2</v>
      </c>
      <c r="BD146" s="5">
        <f t="shared" si="44"/>
        <v>0</v>
      </c>
      <c r="BE146" s="5">
        <f t="shared" si="45"/>
        <v>0</v>
      </c>
      <c r="BF146" s="20">
        <f t="shared" si="43"/>
        <v>0.4</v>
      </c>
      <c r="BG146" s="5">
        <f t="shared" si="46"/>
        <v>0</v>
      </c>
      <c r="BH146" s="5">
        <f t="shared" si="47"/>
        <v>0</v>
      </c>
      <c r="BI146" s="5">
        <f t="shared" si="48"/>
        <v>0</v>
      </c>
    </row>
    <row r="147" spans="2:61" x14ac:dyDescent="0.25">
      <c r="B147" s="3" t="s">
        <v>718</v>
      </c>
      <c r="C147" s="3" t="s">
        <v>786</v>
      </c>
      <c r="D147" s="3" t="s">
        <v>691</v>
      </c>
      <c r="E147" s="3" t="s">
        <v>540</v>
      </c>
      <c r="F147" s="4" t="s">
        <v>155</v>
      </c>
      <c r="G147" s="5">
        <v>1794228.5</v>
      </c>
      <c r="H147" s="5">
        <v>1794228.5</v>
      </c>
      <c r="I147" s="5">
        <v>1794228.5</v>
      </c>
      <c r="J147" s="5">
        <v>1753379.82</v>
      </c>
      <c r="K147" s="5">
        <v>1855327.1</v>
      </c>
      <c r="L147" s="5">
        <v>1902070.01</v>
      </c>
      <c r="M147" s="5">
        <v>1902070.01</v>
      </c>
      <c r="N147" s="5">
        <v>1859102.31</v>
      </c>
      <c r="O147" s="5">
        <v>1893493.72</v>
      </c>
      <c r="P147" s="5">
        <v>1894509.14</v>
      </c>
      <c r="Q147" s="5">
        <v>1895740.02</v>
      </c>
      <c r="R147" s="5">
        <v>1928205.72</v>
      </c>
      <c r="S147" s="5">
        <v>1977591.54</v>
      </c>
      <c r="T147" s="5">
        <f t="shared" si="36"/>
        <v>1863188.7391666668</v>
      </c>
      <c r="U147" s="5">
        <v>-698224.99</v>
      </c>
      <c r="V147" s="5">
        <v>-708930.55</v>
      </c>
      <c r="W147" s="5">
        <v>-719636.11</v>
      </c>
      <c r="X147" s="5">
        <v>-689371.13</v>
      </c>
      <c r="Y147" s="5">
        <v>-701054.32</v>
      </c>
      <c r="Z147" s="5">
        <v>-724637.1</v>
      </c>
      <c r="AA147" s="5">
        <v>-736953</v>
      </c>
      <c r="AB147" s="5">
        <v>-706162.1</v>
      </c>
      <c r="AC147" s="5">
        <v>-718311.13</v>
      </c>
      <c r="AD147" s="5">
        <v>-730574.79</v>
      </c>
      <c r="AE147" s="5">
        <v>-742845.72</v>
      </c>
      <c r="AF147" s="5">
        <v>-737904.76</v>
      </c>
      <c r="AG147" s="5">
        <v>-750549.78</v>
      </c>
      <c r="AH147" s="5">
        <f t="shared" si="37"/>
        <v>-720064.00791666657</v>
      </c>
      <c r="AI147" s="5">
        <v>10705.56</v>
      </c>
      <c r="AJ147" s="5">
        <v>10705.56</v>
      </c>
      <c r="AK147" s="5">
        <v>10583.7</v>
      </c>
      <c r="AL147" s="5">
        <v>11683.19</v>
      </c>
      <c r="AM147" s="5">
        <v>12307.99</v>
      </c>
      <c r="AN147" s="5">
        <v>12315.9</v>
      </c>
      <c r="AO147" s="5">
        <v>12176.8</v>
      </c>
      <c r="AP147" s="5">
        <v>12149.03</v>
      </c>
      <c r="AQ147" s="5">
        <v>12263.66</v>
      </c>
      <c r="AR147" s="5">
        <v>12270.93</v>
      </c>
      <c r="AS147" s="5">
        <v>12282.46</v>
      </c>
      <c r="AT147" s="5">
        <v>12645.02</v>
      </c>
      <c r="AU147" s="5">
        <f t="shared" si="38"/>
        <v>142089.79999999999</v>
      </c>
      <c r="AV147" s="6">
        <v>0.69189000000000001</v>
      </c>
      <c r="AW147" s="5">
        <f t="shared" si="39"/>
        <v>1289121.6567420252</v>
      </c>
      <c r="AX147" s="26">
        <f t="shared" si="40"/>
        <v>1368275.8106106</v>
      </c>
      <c r="AY147" s="5">
        <f t="shared" si="41"/>
        <v>-498205.08643746242</v>
      </c>
      <c r="AZ147" s="5">
        <f t="shared" si="42"/>
        <v>-519297.8872842</v>
      </c>
      <c r="BA147" s="5">
        <f t="shared" si="34"/>
        <v>98310.511721999996</v>
      </c>
      <c r="BB147" s="14">
        <f t="shared" si="35"/>
        <v>7.6261624500559899E-2</v>
      </c>
      <c r="BC147" s="27">
        <v>7.7700000000000005E-2</v>
      </c>
      <c r="BD147" s="5">
        <f t="shared" si="44"/>
        <v>106315.03048444363</v>
      </c>
      <c r="BE147" s="5">
        <f t="shared" si="45"/>
        <v>106315.03048444363</v>
      </c>
      <c r="BF147" s="20">
        <f t="shared" si="43"/>
        <v>0.4</v>
      </c>
      <c r="BG147" s="5">
        <f t="shared" si="46"/>
        <v>3201.8075049774548</v>
      </c>
      <c r="BH147" s="5">
        <f t="shared" si="47"/>
        <v>742662.89284195646</v>
      </c>
      <c r="BI147" s="5">
        <f t="shared" si="48"/>
        <v>742662.89284195646</v>
      </c>
    </row>
    <row r="148" spans="2:61" x14ac:dyDescent="0.25">
      <c r="B148" s="3" t="s">
        <v>718</v>
      </c>
      <c r="C148" s="3" t="s">
        <v>786</v>
      </c>
      <c r="D148" s="3" t="s">
        <v>691</v>
      </c>
      <c r="E148" s="3" t="s">
        <v>556</v>
      </c>
      <c r="F148" s="4" t="s">
        <v>156</v>
      </c>
      <c r="G148" s="5">
        <v>0</v>
      </c>
      <c r="H148" s="5">
        <v>0</v>
      </c>
      <c r="I148" s="5">
        <v>0</v>
      </c>
      <c r="J148" s="5">
        <v>0</v>
      </c>
      <c r="K148" s="5">
        <v>0</v>
      </c>
      <c r="L148" s="5">
        <v>0</v>
      </c>
      <c r="M148" s="5">
        <v>0</v>
      </c>
      <c r="N148" s="5">
        <v>0</v>
      </c>
      <c r="O148" s="5">
        <v>0</v>
      </c>
      <c r="P148" s="5">
        <v>0</v>
      </c>
      <c r="Q148" s="5">
        <v>0</v>
      </c>
      <c r="R148" s="5">
        <v>0</v>
      </c>
      <c r="S148" s="5">
        <v>0</v>
      </c>
      <c r="T148" s="5">
        <f t="shared" si="36"/>
        <v>0</v>
      </c>
      <c r="U148" s="5">
        <v>2276.34</v>
      </c>
      <c r="V148" s="5">
        <v>2276.34</v>
      </c>
      <c r="W148" s="5">
        <v>2276.34</v>
      </c>
      <c r="X148" s="5">
        <v>2276.34</v>
      </c>
      <c r="Y148" s="5">
        <v>2276.34</v>
      </c>
      <c r="Z148" s="5">
        <v>2276.34</v>
      </c>
      <c r="AA148" s="5">
        <v>2276.34</v>
      </c>
      <c r="AB148" s="5">
        <v>2276.34</v>
      </c>
      <c r="AC148" s="5">
        <v>2276.34</v>
      </c>
      <c r="AD148" s="5">
        <v>2276.34</v>
      </c>
      <c r="AE148" s="5">
        <v>2276.34</v>
      </c>
      <c r="AF148" s="5">
        <v>2276.34</v>
      </c>
      <c r="AG148" s="5">
        <v>2276.34</v>
      </c>
      <c r="AH148" s="5">
        <f t="shared" si="37"/>
        <v>2276.34</v>
      </c>
      <c r="AI148" s="5">
        <v>0</v>
      </c>
      <c r="AJ148" s="5">
        <v>0</v>
      </c>
      <c r="AK148" s="5">
        <v>0</v>
      </c>
      <c r="AL148" s="5">
        <v>0</v>
      </c>
      <c r="AM148" s="5">
        <v>0</v>
      </c>
      <c r="AN148" s="5">
        <v>0</v>
      </c>
      <c r="AO148" s="5">
        <v>0</v>
      </c>
      <c r="AP148" s="5">
        <v>0</v>
      </c>
      <c r="AQ148" s="5">
        <v>0</v>
      </c>
      <c r="AR148" s="5">
        <v>0</v>
      </c>
      <c r="AS148" s="5">
        <v>0</v>
      </c>
      <c r="AT148" s="5">
        <v>0</v>
      </c>
      <c r="AU148" s="5">
        <f t="shared" si="38"/>
        <v>0</v>
      </c>
      <c r="AV148" s="6">
        <v>0.69189000000000001</v>
      </c>
      <c r="AW148" s="5">
        <f t="shared" si="39"/>
        <v>0</v>
      </c>
      <c r="AX148" s="26">
        <f t="shared" si="40"/>
        <v>0</v>
      </c>
      <c r="AY148" s="5">
        <f t="shared" si="41"/>
        <v>1574.9768826000002</v>
      </c>
      <c r="AZ148" s="5">
        <f t="shared" si="42"/>
        <v>1574.9768826000002</v>
      </c>
      <c r="BA148" s="5">
        <f t="shared" si="34"/>
        <v>0</v>
      </c>
      <c r="BB148" s="14">
        <f t="shared" si="35"/>
        <v>0</v>
      </c>
      <c r="BC148" s="27">
        <v>7.7700000000000005E-2</v>
      </c>
      <c r="BD148" s="5">
        <f t="shared" si="44"/>
        <v>0</v>
      </c>
      <c r="BE148" s="5">
        <f t="shared" si="45"/>
        <v>0</v>
      </c>
      <c r="BF148" s="20">
        <f t="shared" si="43"/>
        <v>0.4</v>
      </c>
      <c r="BG148" s="5">
        <f t="shared" si="46"/>
        <v>0</v>
      </c>
      <c r="BH148" s="5">
        <f t="shared" si="47"/>
        <v>1574.9768826000002</v>
      </c>
      <c r="BI148" s="5">
        <f t="shared" si="48"/>
        <v>1574.9768826000002</v>
      </c>
    </row>
    <row r="149" spans="2:61" x14ac:dyDescent="0.25">
      <c r="B149" s="3" t="s">
        <v>718</v>
      </c>
      <c r="C149" s="3" t="s">
        <v>786</v>
      </c>
      <c r="D149" s="3" t="s">
        <v>691</v>
      </c>
      <c r="E149" s="3" t="s">
        <v>541</v>
      </c>
      <c r="F149" s="4" t="s">
        <v>157</v>
      </c>
      <c r="G149" s="5">
        <v>1574476.77</v>
      </c>
      <c r="H149" s="5">
        <v>1574476.77</v>
      </c>
      <c r="I149" s="5">
        <v>1574476.77</v>
      </c>
      <c r="J149" s="5">
        <v>1574476.77</v>
      </c>
      <c r="K149" s="5">
        <v>1574476.77</v>
      </c>
      <c r="L149" s="5">
        <v>1519965.09</v>
      </c>
      <c r="M149" s="5">
        <v>1519965.09</v>
      </c>
      <c r="N149" s="5">
        <v>1519965.09</v>
      </c>
      <c r="O149" s="5">
        <v>1519965.09</v>
      </c>
      <c r="P149" s="5">
        <v>1519965.09</v>
      </c>
      <c r="Q149" s="5">
        <v>1519965.09</v>
      </c>
      <c r="R149" s="5">
        <v>1606574.78</v>
      </c>
      <c r="S149" s="5">
        <v>1607126.23</v>
      </c>
      <c r="T149" s="5">
        <f t="shared" si="36"/>
        <v>1551256.1583333332</v>
      </c>
      <c r="U149" s="5">
        <v>-522156.11</v>
      </c>
      <c r="V149" s="5">
        <v>-531550.49</v>
      </c>
      <c r="W149" s="5">
        <v>-540944.87</v>
      </c>
      <c r="X149" s="5">
        <v>-550339.25</v>
      </c>
      <c r="Y149" s="5">
        <v>-560533.99</v>
      </c>
      <c r="Z149" s="5">
        <v>-516040.57</v>
      </c>
      <c r="AA149" s="5">
        <v>-525882.34</v>
      </c>
      <c r="AB149" s="5">
        <v>-535724.11</v>
      </c>
      <c r="AC149" s="5">
        <v>-545565.88</v>
      </c>
      <c r="AD149" s="5">
        <v>-555407.65</v>
      </c>
      <c r="AE149" s="5">
        <v>-565249.42000000004</v>
      </c>
      <c r="AF149" s="5">
        <v>-575371.59</v>
      </c>
      <c r="AG149" s="5">
        <v>-585775.94999999995</v>
      </c>
      <c r="AH149" s="5">
        <f t="shared" si="37"/>
        <v>-546381.34916666662</v>
      </c>
      <c r="AI149" s="5">
        <v>9394.3799999999992</v>
      </c>
      <c r="AJ149" s="5">
        <v>9394.3799999999992</v>
      </c>
      <c r="AK149" s="5">
        <v>9394.3799999999992</v>
      </c>
      <c r="AL149" s="5">
        <v>10194.74</v>
      </c>
      <c r="AM149" s="5">
        <v>10018.26</v>
      </c>
      <c r="AN149" s="5">
        <v>9841.77</v>
      </c>
      <c r="AO149" s="5">
        <v>9841.77</v>
      </c>
      <c r="AP149" s="5">
        <v>9841.77</v>
      </c>
      <c r="AQ149" s="5">
        <v>9841.77</v>
      </c>
      <c r="AR149" s="5">
        <v>9841.77</v>
      </c>
      <c r="AS149" s="5">
        <v>10122.17</v>
      </c>
      <c r="AT149" s="5">
        <v>10404.36</v>
      </c>
      <c r="AU149" s="5">
        <f t="shared" si="38"/>
        <v>118131.52000000002</v>
      </c>
      <c r="AV149" s="6">
        <v>0.69189000000000001</v>
      </c>
      <c r="AW149" s="5">
        <f t="shared" si="39"/>
        <v>1073298.6233892499</v>
      </c>
      <c r="AX149" s="26">
        <f t="shared" si="40"/>
        <v>1111954.5672746999</v>
      </c>
      <c r="AY149" s="5">
        <f t="shared" si="41"/>
        <v>-378035.79167492496</v>
      </c>
      <c r="AZ149" s="5">
        <f t="shared" si="42"/>
        <v>-405292.52204549999</v>
      </c>
      <c r="BA149" s="5">
        <f t="shared" si="34"/>
        <v>81734.017372800008</v>
      </c>
      <c r="BB149" s="14">
        <f t="shared" si="35"/>
        <v>7.6152168270468182E-2</v>
      </c>
      <c r="BC149" s="27">
        <v>7.7700000000000005E-2</v>
      </c>
      <c r="BD149" s="5">
        <f t="shared" si="44"/>
        <v>86398.869877244186</v>
      </c>
      <c r="BE149" s="5">
        <f t="shared" si="45"/>
        <v>86398.869877244186</v>
      </c>
      <c r="BF149" s="20">
        <f t="shared" si="43"/>
        <v>0.4</v>
      </c>
      <c r="BG149" s="5">
        <f t="shared" si="46"/>
        <v>1865.9410017776711</v>
      </c>
      <c r="BH149" s="5">
        <f t="shared" si="47"/>
        <v>620263.1753519557</v>
      </c>
      <c r="BI149" s="5">
        <f t="shared" si="48"/>
        <v>620263.1753519557</v>
      </c>
    </row>
    <row r="150" spans="2:61" x14ac:dyDescent="0.25">
      <c r="B150" s="3" t="s">
        <v>718</v>
      </c>
      <c r="C150" s="3" t="s">
        <v>786</v>
      </c>
      <c r="D150" s="3" t="s">
        <v>691</v>
      </c>
      <c r="E150" s="3" t="s">
        <v>542</v>
      </c>
      <c r="F150" s="4" t="s">
        <v>158</v>
      </c>
      <c r="G150" s="5">
        <v>4298608.7300000004</v>
      </c>
      <c r="H150" s="5">
        <v>4373990.55</v>
      </c>
      <c r="I150" s="5">
        <v>4454021.99</v>
      </c>
      <c r="J150" s="5">
        <v>4378723.45</v>
      </c>
      <c r="K150" s="5">
        <v>4378875.03</v>
      </c>
      <c r="L150" s="5">
        <v>4378875.03</v>
      </c>
      <c r="M150" s="5">
        <v>4518931.32</v>
      </c>
      <c r="N150" s="5">
        <v>4518931.32</v>
      </c>
      <c r="O150" s="5">
        <v>4556020.0999999996</v>
      </c>
      <c r="P150" s="5">
        <v>4557115.17</v>
      </c>
      <c r="Q150" s="5">
        <v>4558442.58</v>
      </c>
      <c r="R150" s="5">
        <v>4664010.71</v>
      </c>
      <c r="S150" s="5">
        <v>4664637.63</v>
      </c>
      <c r="T150" s="5">
        <f t="shared" si="36"/>
        <v>4484963.3691666666</v>
      </c>
      <c r="U150" s="5">
        <v>-1778773.71</v>
      </c>
      <c r="V150" s="5">
        <v>-1814114.55</v>
      </c>
      <c r="W150" s="5">
        <v>-1850088.7</v>
      </c>
      <c r="X150" s="5">
        <v>-1810783.6</v>
      </c>
      <c r="Y150" s="5">
        <v>-1830780.12</v>
      </c>
      <c r="Z150" s="5">
        <v>-1850776.98</v>
      </c>
      <c r="AA150" s="5">
        <v>-1871093.64</v>
      </c>
      <c r="AB150" s="5">
        <v>-1891730.09</v>
      </c>
      <c r="AC150" s="5">
        <v>-1912451.23</v>
      </c>
      <c r="AD150" s="5">
        <v>-1933259.56</v>
      </c>
      <c r="AE150" s="5">
        <v>-1954073.42</v>
      </c>
      <c r="AF150" s="5">
        <v>-1975131.36</v>
      </c>
      <c r="AG150" s="5">
        <v>-1996431.77</v>
      </c>
      <c r="AH150" s="5">
        <f t="shared" si="37"/>
        <v>-1881823.8324999998</v>
      </c>
      <c r="AI150" s="5">
        <v>35340.839999999997</v>
      </c>
      <c r="AJ150" s="5">
        <v>35974.15</v>
      </c>
      <c r="AK150" s="5">
        <v>35993.440000000002</v>
      </c>
      <c r="AL150" s="5">
        <v>19996.52</v>
      </c>
      <c r="AM150" s="5">
        <v>19996.86</v>
      </c>
      <c r="AN150" s="5">
        <v>20316.66</v>
      </c>
      <c r="AO150" s="5">
        <v>20636.45</v>
      </c>
      <c r="AP150" s="5">
        <v>20721.14</v>
      </c>
      <c r="AQ150" s="5">
        <v>20808.330000000002</v>
      </c>
      <c r="AR150" s="5">
        <v>20813.86</v>
      </c>
      <c r="AS150" s="5">
        <v>21057.94</v>
      </c>
      <c r="AT150" s="5">
        <v>21300.41</v>
      </c>
      <c r="AU150" s="5">
        <f t="shared" si="38"/>
        <v>292956.59999999998</v>
      </c>
      <c r="AV150" s="6">
        <v>0.69189000000000001</v>
      </c>
      <c r="AW150" s="5">
        <f t="shared" si="39"/>
        <v>3103101.3054927252</v>
      </c>
      <c r="AX150" s="26">
        <f t="shared" si="40"/>
        <v>3227416.1298206998</v>
      </c>
      <c r="AY150" s="5">
        <f t="shared" si="41"/>
        <v>-1302015.0914684248</v>
      </c>
      <c r="AZ150" s="5">
        <f t="shared" si="42"/>
        <v>-1381311.1773453001</v>
      </c>
      <c r="BA150" s="5">
        <f t="shared" si="34"/>
        <v>202693.74197399998</v>
      </c>
      <c r="BB150" s="14">
        <f t="shared" si="35"/>
        <v>6.5319730817429852E-2</v>
      </c>
      <c r="BC150" s="27">
        <v>5.4800000000000001E-2</v>
      </c>
      <c r="BD150" s="5">
        <f t="shared" si="44"/>
        <v>176862.40391417436</v>
      </c>
      <c r="BE150" s="5">
        <f t="shared" si="45"/>
        <v>176862.40391417436</v>
      </c>
      <c r="BF150" s="20">
        <f t="shared" si="43"/>
        <v>0.4</v>
      </c>
      <c r="BG150" s="5">
        <f t="shared" si="46"/>
        <v>-10332.535223930248</v>
      </c>
      <c r="BH150" s="5">
        <f t="shared" si="47"/>
        <v>1669242.5485612254</v>
      </c>
      <c r="BI150" s="5">
        <f t="shared" si="48"/>
        <v>1669242.5485612254</v>
      </c>
    </row>
    <row r="151" spans="2:61" x14ac:dyDescent="0.25">
      <c r="B151" s="3" t="s">
        <v>718</v>
      </c>
      <c r="C151" s="3" t="s">
        <v>786</v>
      </c>
      <c r="D151" s="3" t="s">
        <v>691</v>
      </c>
      <c r="E151" s="3" t="s">
        <v>557</v>
      </c>
      <c r="F151" s="4" t="s">
        <v>159</v>
      </c>
      <c r="G151" s="5">
        <v>852426.32</v>
      </c>
      <c r="H151" s="5">
        <v>852426.32</v>
      </c>
      <c r="I151" s="5">
        <v>852426.32</v>
      </c>
      <c r="J151" s="5">
        <v>852426.32</v>
      </c>
      <c r="K151" s="5">
        <v>852426.32</v>
      </c>
      <c r="L151" s="5">
        <v>852426.32</v>
      </c>
      <c r="M151" s="5">
        <v>852426.32</v>
      </c>
      <c r="N151" s="5">
        <v>852426.32</v>
      </c>
      <c r="O151" s="5">
        <v>852426.32</v>
      </c>
      <c r="P151" s="5">
        <v>852426.32</v>
      </c>
      <c r="Q151" s="5">
        <v>852426.32</v>
      </c>
      <c r="R151" s="5">
        <v>852426.32</v>
      </c>
      <c r="S151" s="5">
        <v>852426.32</v>
      </c>
      <c r="T151" s="5">
        <f t="shared" si="36"/>
        <v>852426.32000000018</v>
      </c>
      <c r="U151" s="5">
        <v>-514244.79</v>
      </c>
      <c r="V151" s="5">
        <v>-521192.06</v>
      </c>
      <c r="W151" s="5">
        <v>-528139.32999999996</v>
      </c>
      <c r="X151" s="5">
        <v>-535086.6</v>
      </c>
      <c r="Y151" s="5">
        <v>-538979.35</v>
      </c>
      <c r="Z151" s="5">
        <v>-542872.1</v>
      </c>
      <c r="AA151" s="5">
        <v>-546764.85</v>
      </c>
      <c r="AB151" s="5">
        <v>-550657.6</v>
      </c>
      <c r="AC151" s="5">
        <v>-554550.35</v>
      </c>
      <c r="AD151" s="5">
        <v>-558443.1</v>
      </c>
      <c r="AE151" s="5">
        <v>-562335.85</v>
      </c>
      <c r="AF151" s="5">
        <v>-566228.6</v>
      </c>
      <c r="AG151" s="5">
        <v>-570121.35</v>
      </c>
      <c r="AH151" s="5">
        <f t="shared" si="37"/>
        <v>-545619.40499999991</v>
      </c>
      <c r="AI151" s="5">
        <v>6947.27</v>
      </c>
      <c r="AJ151" s="5">
        <v>6947.27</v>
      </c>
      <c r="AK151" s="5">
        <v>6947.27</v>
      </c>
      <c r="AL151" s="5">
        <v>3892.75</v>
      </c>
      <c r="AM151" s="5">
        <v>3892.75</v>
      </c>
      <c r="AN151" s="5">
        <v>3892.75</v>
      </c>
      <c r="AO151" s="5">
        <v>3892.75</v>
      </c>
      <c r="AP151" s="5">
        <v>3892.75</v>
      </c>
      <c r="AQ151" s="5">
        <v>3892.75</v>
      </c>
      <c r="AR151" s="5">
        <v>3892.75</v>
      </c>
      <c r="AS151" s="5">
        <v>3892.75</v>
      </c>
      <c r="AT151" s="5">
        <v>3892.75</v>
      </c>
      <c r="AU151" s="5">
        <f t="shared" si="38"/>
        <v>55876.56</v>
      </c>
      <c r="AV151" s="6">
        <v>0.69189000000000001</v>
      </c>
      <c r="AW151" s="5">
        <f t="shared" si="39"/>
        <v>589785.24654480012</v>
      </c>
      <c r="AX151" s="26">
        <f t="shared" si="40"/>
        <v>589785.2465448</v>
      </c>
      <c r="AY151" s="5">
        <f t="shared" si="41"/>
        <v>-377508.61012544995</v>
      </c>
      <c r="AZ151" s="5">
        <f t="shared" si="42"/>
        <v>-394461.26085149997</v>
      </c>
      <c r="BA151" s="5">
        <f t="shared" si="34"/>
        <v>38660.433098399997</v>
      </c>
      <c r="BB151" s="14">
        <f t="shared" si="35"/>
        <v>6.5550017273047115E-2</v>
      </c>
      <c r="BC151" s="27">
        <v>5.4800000000000001E-2</v>
      </c>
      <c r="BD151" s="5">
        <f t="shared" si="44"/>
        <v>32320.231510655041</v>
      </c>
      <c r="BE151" s="5">
        <f t="shared" si="45"/>
        <v>32320.231510655041</v>
      </c>
      <c r="BF151" s="20">
        <f t="shared" si="43"/>
        <v>0.4</v>
      </c>
      <c r="BG151" s="5">
        <f t="shared" si="46"/>
        <v>-2536.0806350979824</v>
      </c>
      <c r="BH151" s="5">
        <f t="shared" si="47"/>
        <v>163003.75418264497</v>
      </c>
      <c r="BI151" s="5">
        <f t="shared" si="48"/>
        <v>163003.75418264497</v>
      </c>
    </row>
    <row r="152" spans="2:61" x14ac:dyDescent="0.25">
      <c r="B152" s="3" t="s">
        <v>718</v>
      </c>
      <c r="C152" s="3" t="s">
        <v>786</v>
      </c>
      <c r="D152" s="3" t="s">
        <v>691</v>
      </c>
      <c r="E152" s="3" t="s">
        <v>543</v>
      </c>
      <c r="F152" s="4" t="s">
        <v>160</v>
      </c>
      <c r="G152" s="5">
        <v>0</v>
      </c>
      <c r="H152" s="5">
        <v>0</v>
      </c>
      <c r="I152" s="5">
        <v>0</v>
      </c>
      <c r="J152" s="5">
        <v>0</v>
      </c>
      <c r="K152" s="5">
        <v>0</v>
      </c>
      <c r="L152" s="5">
        <v>0</v>
      </c>
      <c r="M152" s="5">
        <v>0</v>
      </c>
      <c r="N152" s="5">
        <v>0</v>
      </c>
      <c r="O152" s="5">
        <v>0</v>
      </c>
      <c r="P152" s="5">
        <v>0</v>
      </c>
      <c r="Q152" s="5">
        <v>0</v>
      </c>
      <c r="R152" s="5">
        <v>0</v>
      </c>
      <c r="S152" s="5">
        <v>0</v>
      </c>
      <c r="T152" s="5">
        <f t="shared" si="36"/>
        <v>0</v>
      </c>
      <c r="U152" s="5">
        <v>0</v>
      </c>
      <c r="V152" s="5">
        <v>0</v>
      </c>
      <c r="W152" s="5">
        <v>0</v>
      </c>
      <c r="X152" s="5">
        <v>0</v>
      </c>
      <c r="Y152" s="5">
        <v>0</v>
      </c>
      <c r="Z152" s="5">
        <v>0</v>
      </c>
      <c r="AA152" s="5">
        <v>0</v>
      </c>
      <c r="AB152" s="5">
        <v>0</v>
      </c>
      <c r="AC152" s="5">
        <v>0</v>
      </c>
      <c r="AD152" s="5">
        <v>0</v>
      </c>
      <c r="AE152" s="5">
        <v>0</v>
      </c>
      <c r="AF152" s="5">
        <v>0</v>
      </c>
      <c r="AG152" s="5">
        <v>0</v>
      </c>
      <c r="AH152" s="5">
        <f t="shared" si="37"/>
        <v>0</v>
      </c>
      <c r="AI152" s="5">
        <v>0</v>
      </c>
      <c r="AJ152" s="5">
        <v>0</v>
      </c>
      <c r="AK152" s="5">
        <v>0</v>
      </c>
      <c r="AL152" s="5">
        <v>0</v>
      </c>
      <c r="AM152" s="5">
        <v>0</v>
      </c>
      <c r="AN152" s="5">
        <v>0</v>
      </c>
      <c r="AO152" s="5">
        <v>0</v>
      </c>
      <c r="AP152" s="5">
        <v>0</v>
      </c>
      <c r="AQ152" s="5">
        <v>0</v>
      </c>
      <c r="AR152" s="5">
        <v>0</v>
      </c>
      <c r="AS152" s="5">
        <v>0</v>
      </c>
      <c r="AT152" s="5">
        <v>0</v>
      </c>
      <c r="AU152" s="5">
        <f t="shared" si="38"/>
        <v>0</v>
      </c>
      <c r="AV152" s="6">
        <v>0.69189000000000001</v>
      </c>
      <c r="AW152" s="5">
        <f t="shared" si="39"/>
        <v>0</v>
      </c>
      <c r="AX152" s="26">
        <f t="shared" si="40"/>
        <v>0</v>
      </c>
      <c r="AY152" s="5">
        <f t="shared" si="41"/>
        <v>0</v>
      </c>
      <c r="AZ152" s="5">
        <f t="shared" si="42"/>
        <v>0</v>
      </c>
      <c r="BA152" s="5">
        <f t="shared" si="34"/>
        <v>0</v>
      </c>
      <c r="BB152" s="14">
        <f t="shared" si="35"/>
        <v>0</v>
      </c>
      <c r="BC152" s="27">
        <v>3.7499999999999999E-2</v>
      </c>
      <c r="BD152" s="5">
        <f t="shared" si="44"/>
        <v>0</v>
      </c>
      <c r="BE152" s="5">
        <f t="shared" si="45"/>
        <v>0</v>
      </c>
      <c r="BF152" s="20">
        <f t="shared" si="43"/>
        <v>0.4</v>
      </c>
      <c r="BG152" s="5">
        <f t="shared" si="46"/>
        <v>0</v>
      </c>
      <c r="BH152" s="5">
        <f t="shared" si="47"/>
        <v>0</v>
      </c>
      <c r="BI152" s="5">
        <f t="shared" si="48"/>
        <v>0</v>
      </c>
    </row>
    <row r="153" spans="2:61" x14ac:dyDescent="0.25">
      <c r="B153" s="3" t="s">
        <v>718</v>
      </c>
      <c r="C153" s="3" t="s">
        <v>786</v>
      </c>
      <c r="D153" s="3" t="s">
        <v>691</v>
      </c>
      <c r="E153" s="3" t="s">
        <v>544</v>
      </c>
      <c r="F153" s="4" t="s">
        <v>161</v>
      </c>
      <c r="G153" s="5">
        <v>0</v>
      </c>
      <c r="H153" s="5">
        <v>0</v>
      </c>
      <c r="I153" s="5">
        <v>0</v>
      </c>
      <c r="J153" s="5">
        <v>0</v>
      </c>
      <c r="K153" s="5">
        <v>0</v>
      </c>
      <c r="L153" s="5">
        <v>0</v>
      </c>
      <c r="M153" s="5">
        <v>0</v>
      </c>
      <c r="N153" s="5">
        <v>0</v>
      </c>
      <c r="O153" s="5">
        <v>0</v>
      </c>
      <c r="P153" s="5">
        <v>0</v>
      </c>
      <c r="Q153" s="5">
        <v>0</v>
      </c>
      <c r="R153" s="5">
        <v>0</v>
      </c>
      <c r="S153" s="5">
        <v>0</v>
      </c>
      <c r="T153" s="5">
        <f t="shared" si="36"/>
        <v>0</v>
      </c>
      <c r="U153" s="5">
        <v>0</v>
      </c>
      <c r="V153" s="5">
        <v>0</v>
      </c>
      <c r="W153" s="5">
        <v>0</v>
      </c>
      <c r="X153" s="5">
        <v>0</v>
      </c>
      <c r="Y153" s="5">
        <v>0</v>
      </c>
      <c r="Z153" s="5">
        <v>0</v>
      </c>
      <c r="AA153" s="5">
        <v>0</v>
      </c>
      <c r="AB153" s="5">
        <v>0</v>
      </c>
      <c r="AC153" s="5">
        <v>0</v>
      </c>
      <c r="AD153" s="5">
        <v>0</v>
      </c>
      <c r="AE153" s="5">
        <v>0</v>
      </c>
      <c r="AF153" s="5">
        <v>0</v>
      </c>
      <c r="AG153" s="5">
        <v>0</v>
      </c>
      <c r="AH153" s="5">
        <f t="shared" si="37"/>
        <v>0</v>
      </c>
      <c r="AI153" s="5">
        <v>0</v>
      </c>
      <c r="AJ153" s="5">
        <v>0</v>
      </c>
      <c r="AK153" s="5">
        <v>0</v>
      </c>
      <c r="AL153" s="5">
        <v>0</v>
      </c>
      <c r="AM153" s="5">
        <v>0</v>
      </c>
      <c r="AN153" s="5">
        <v>0</v>
      </c>
      <c r="AO153" s="5">
        <v>0</v>
      </c>
      <c r="AP153" s="5">
        <v>0</v>
      </c>
      <c r="AQ153" s="5">
        <v>0</v>
      </c>
      <c r="AR153" s="5">
        <v>0</v>
      </c>
      <c r="AS153" s="5">
        <v>0</v>
      </c>
      <c r="AT153" s="5">
        <v>0</v>
      </c>
      <c r="AU153" s="5">
        <f t="shared" si="38"/>
        <v>0</v>
      </c>
      <c r="AV153" s="6">
        <v>0.69189000000000001</v>
      </c>
      <c r="AW153" s="5">
        <f t="shared" si="39"/>
        <v>0</v>
      </c>
      <c r="AX153" s="26">
        <f t="shared" si="40"/>
        <v>0</v>
      </c>
      <c r="AY153" s="5">
        <f t="shared" si="41"/>
        <v>0</v>
      </c>
      <c r="AZ153" s="5">
        <f t="shared" si="42"/>
        <v>0</v>
      </c>
      <c r="BA153" s="5">
        <f t="shared" si="34"/>
        <v>0</v>
      </c>
      <c r="BB153" s="14">
        <f t="shared" si="35"/>
        <v>0</v>
      </c>
      <c r="BC153" s="27">
        <v>5.6399999999999999E-2</v>
      </c>
      <c r="BD153" s="5">
        <f t="shared" si="44"/>
        <v>0</v>
      </c>
      <c r="BE153" s="5">
        <f t="shared" si="45"/>
        <v>0</v>
      </c>
      <c r="BF153" s="20">
        <f t="shared" si="43"/>
        <v>0.4</v>
      </c>
      <c r="BG153" s="5">
        <f t="shared" si="46"/>
        <v>0</v>
      </c>
      <c r="BH153" s="5">
        <f t="shared" si="47"/>
        <v>0</v>
      </c>
      <c r="BI153" s="5">
        <f t="shared" si="48"/>
        <v>0</v>
      </c>
    </row>
    <row r="154" spans="2:61" x14ac:dyDescent="0.25">
      <c r="B154" s="3" t="s">
        <v>718</v>
      </c>
      <c r="C154" s="3" t="s">
        <v>786</v>
      </c>
      <c r="D154" s="3" t="s">
        <v>691</v>
      </c>
      <c r="E154" s="3" t="s">
        <v>607</v>
      </c>
      <c r="F154" s="4" t="s">
        <v>162</v>
      </c>
      <c r="G154" s="5">
        <v>1162023.48</v>
      </c>
      <c r="H154" s="5">
        <v>1162023.48</v>
      </c>
      <c r="I154" s="5">
        <v>1162023.48</v>
      </c>
      <c r="J154" s="5">
        <v>1162023.48</v>
      </c>
      <c r="K154" s="5">
        <v>1162023.48</v>
      </c>
      <c r="L154" s="5">
        <v>1162023.48</v>
      </c>
      <c r="M154" s="5">
        <v>1162023.48</v>
      </c>
      <c r="N154" s="5">
        <v>1162023.48</v>
      </c>
      <c r="O154" s="5">
        <v>1162023.48</v>
      </c>
      <c r="P154" s="5">
        <v>1162023.48</v>
      </c>
      <c r="Q154" s="5">
        <v>1162023.48</v>
      </c>
      <c r="R154" s="5">
        <v>1162023.48</v>
      </c>
      <c r="S154" s="5">
        <v>1162023.48</v>
      </c>
      <c r="T154" s="5">
        <f t="shared" si="36"/>
        <v>1162023.4800000002</v>
      </c>
      <c r="U154" s="5">
        <v>-276547.71000000002</v>
      </c>
      <c r="V154" s="5">
        <v>-282425.61</v>
      </c>
      <c r="W154" s="5">
        <v>-288303.51</v>
      </c>
      <c r="X154" s="5">
        <v>-294181.40999999997</v>
      </c>
      <c r="Y154" s="5">
        <v>-299642.92</v>
      </c>
      <c r="Z154" s="5">
        <v>-305104.43</v>
      </c>
      <c r="AA154" s="5">
        <v>-310565.94</v>
      </c>
      <c r="AB154" s="5">
        <v>-316027.45</v>
      </c>
      <c r="AC154" s="5">
        <v>-321488.96000000002</v>
      </c>
      <c r="AD154" s="5">
        <v>-326950.46999999997</v>
      </c>
      <c r="AE154" s="5">
        <v>-332411.98</v>
      </c>
      <c r="AF154" s="5">
        <v>-337873.49</v>
      </c>
      <c r="AG154" s="5">
        <v>-343335</v>
      </c>
      <c r="AH154" s="5">
        <f t="shared" si="37"/>
        <v>-310409.79375000001</v>
      </c>
      <c r="AI154" s="5">
        <v>5877.9</v>
      </c>
      <c r="AJ154" s="5">
        <v>5877.9</v>
      </c>
      <c r="AK154" s="5">
        <v>5877.9</v>
      </c>
      <c r="AL154" s="5">
        <v>5461.51</v>
      </c>
      <c r="AM154" s="5">
        <v>5461.51</v>
      </c>
      <c r="AN154" s="5">
        <v>5461.51</v>
      </c>
      <c r="AO154" s="5">
        <v>5461.51</v>
      </c>
      <c r="AP154" s="5">
        <v>5461.51</v>
      </c>
      <c r="AQ154" s="5">
        <v>5461.51</v>
      </c>
      <c r="AR154" s="5">
        <v>5461.51</v>
      </c>
      <c r="AS154" s="5">
        <v>5461.51</v>
      </c>
      <c r="AT154" s="5">
        <v>5461.51</v>
      </c>
      <c r="AU154" s="5">
        <f t="shared" si="38"/>
        <v>66787.290000000008</v>
      </c>
      <c r="AV154" s="6">
        <v>0.69189000000000001</v>
      </c>
      <c r="AW154" s="5">
        <f t="shared" si="39"/>
        <v>803992.42557720013</v>
      </c>
      <c r="AX154" s="26">
        <f t="shared" si="40"/>
        <v>803992.42557720002</v>
      </c>
      <c r="AY154" s="5">
        <f t="shared" si="41"/>
        <v>-214769.43219768751</v>
      </c>
      <c r="AZ154" s="5">
        <f t="shared" si="42"/>
        <v>-237550.05314999999</v>
      </c>
      <c r="BA154" s="5">
        <f t="shared" si="34"/>
        <v>46209.458078100004</v>
      </c>
      <c r="BB154" s="14">
        <f t="shared" si="35"/>
        <v>5.7474991813418433E-2</v>
      </c>
      <c r="BC154" s="27">
        <v>5.6399999999999999E-2</v>
      </c>
      <c r="BD154" s="5">
        <f t="shared" si="44"/>
        <v>45345.17280255408</v>
      </c>
      <c r="BE154" s="5">
        <f t="shared" si="45"/>
        <v>45345.17280255408</v>
      </c>
      <c r="BF154" s="20">
        <f t="shared" si="43"/>
        <v>0.4</v>
      </c>
      <c r="BG154" s="5">
        <f t="shared" si="46"/>
        <v>-345.7141102183698</v>
      </c>
      <c r="BH154" s="5">
        <f t="shared" si="47"/>
        <v>521097.19962464587</v>
      </c>
      <c r="BI154" s="5">
        <f t="shared" si="48"/>
        <v>521097.19962464587</v>
      </c>
    </row>
    <row r="155" spans="2:61" x14ac:dyDescent="0.25">
      <c r="B155" s="3" t="s">
        <v>718</v>
      </c>
      <c r="C155" s="3" t="s">
        <v>786</v>
      </c>
      <c r="D155" s="3" t="s">
        <v>691</v>
      </c>
      <c r="E155" s="3" t="s">
        <v>608</v>
      </c>
      <c r="F155" s="4" t="s">
        <v>163</v>
      </c>
      <c r="G155" s="5">
        <v>2068301.16</v>
      </c>
      <c r="H155" s="5">
        <v>2068301.16</v>
      </c>
      <c r="I155" s="5">
        <v>2068301.16</v>
      </c>
      <c r="J155" s="5">
        <v>2068301.16</v>
      </c>
      <c r="K155" s="5">
        <v>2068301.16</v>
      </c>
      <c r="L155" s="5">
        <v>2068301.16</v>
      </c>
      <c r="M155" s="5">
        <v>2068301.16</v>
      </c>
      <c r="N155" s="5">
        <v>2068301.16</v>
      </c>
      <c r="O155" s="5">
        <v>2068301.16</v>
      </c>
      <c r="P155" s="5">
        <v>2068301.16</v>
      </c>
      <c r="Q155" s="5">
        <v>2068301.16</v>
      </c>
      <c r="R155" s="5">
        <v>2265868.29</v>
      </c>
      <c r="S155" s="5">
        <v>2463385.5499999998</v>
      </c>
      <c r="T155" s="5">
        <f t="shared" si="36"/>
        <v>2101226.9370833333</v>
      </c>
      <c r="U155" s="5">
        <v>-519302.86</v>
      </c>
      <c r="V155" s="5">
        <v>-536159.51</v>
      </c>
      <c r="W155" s="5">
        <v>-553016.16</v>
      </c>
      <c r="X155" s="5">
        <v>-569872.81000000006</v>
      </c>
      <c r="Y155" s="5">
        <v>-579593.82999999996</v>
      </c>
      <c r="Z155" s="5">
        <v>-589039.06999999995</v>
      </c>
      <c r="AA155" s="5">
        <v>-598484.31000000006</v>
      </c>
      <c r="AB155" s="5">
        <v>-607929.55000000005</v>
      </c>
      <c r="AC155" s="5">
        <v>-617374.79</v>
      </c>
      <c r="AD155" s="5">
        <v>-626820.03</v>
      </c>
      <c r="AE155" s="5">
        <v>-636265.27</v>
      </c>
      <c r="AF155" s="5">
        <v>-646161.62</v>
      </c>
      <c r="AG155" s="5">
        <v>-656960.07999999996</v>
      </c>
      <c r="AH155" s="5">
        <f t="shared" si="37"/>
        <v>-595737.36833333329</v>
      </c>
      <c r="AI155" s="5">
        <v>16856.650000000001</v>
      </c>
      <c r="AJ155" s="5">
        <v>16856.650000000001</v>
      </c>
      <c r="AK155" s="5">
        <v>16856.650000000001</v>
      </c>
      <c r="AL155" s="5">
        <v>9721.02</v>
      </c>
      <c r="AM155" s="5">
        <v>9445.24</v>
      </c>
      <c r="AN155" s="5">
        <v>9445.24</v>
      </c>
      <c r="AO155" s="5">
        <v>9445.24</v>
      </c>
      <c r="AP155" s="5">
        <v>9445.24</v>
      </c>
      <c r="AQ155" s="5">
        <v>9445.24</v>
      </c>
      <c r="AR155" s="5">
        <v>9445.24</v>
      </c>
      <c r="AS155" s="5">
        <v>9896.35</v>
      </c>
      <c r="AT155" s="5">
        <v>10798.46</v>
      </c>
      <c r="AU155" s="5">
        <f t="shared" si="38"/>
        <v>137657.22000000003</v>
      </c>
      <c r="AV155" s="6">
        <v>0.69189000000000001</v>
      </c>
      <c r="AW155" s="5">
        <f t="shared" si="39"/>
        <v>1453817.9054985875</v>
      </c>
      <c r="AX155" s="26">
        <f t="shared" si="40"/>
        <v>1704391.8281894999</v>
      </c>
      <c r="AY155" s="5">
        <f t="shared" si="41"/>
        <v>-412184.72777614999</v>
      </c>
      <c r="AZ155" s="5">
        <f t="shared" si="42"/>
        <v>-454544.10975119995</v>
      </c>
      <c r="BA155" s="5">
        <f t="shared" si="34"/>
        <v>95243.653945800019</v>
      </c>
      <c r="BB155" s="14">
        <f t="shared" si="35"/>
        <v>6.5512780923644057E-2</v>
      </c>
      <c r="BC155" s="27">
        <v>5.4800000000000001E-2</v>
      </c>
      <c r="BD155" s="5">
        <f t="shared" si="44"/>
        <v>93400.672184784591</v>
      </c>
      <c r="BE155" s="5">
        <f t="shared" si="45"/>
        <v>93400.672184784591</v>
      </c>
      <c r="BF155" s="20">
        <f t="shared" si="43"/>
        <v>0.4</v>
      </c>
      <c r="BG155" s="5">
        <f t="shared" si="46"/>
        <v>-737.19270440617117</v>
      </c>
      <c r="BH155" s="5">
        <f t="shared" si="47"/>
        <v>1156447.0462535152</v>
      </c>
      <c r="BI155" s="5">
        <f t="shared" si="48"/>
        <v>1156447.0462535152</v>
      </c>
    </row>
    <row r="156" spans="2:61" x14ac:dyDescent="0.25">
      <c r="B156" s="3" t="s">
        <v>718</v>
      </c>
      <c r="C156" s="3" t="s">
        <v>786</v>
      </c>
      <c r="D156" s="3" t="s">
        <v>691</v>
      </c>
      <c r="E156" s="3" t="s">
        <v>609</v>
      </c>
      <c r="F156" s="4" t="s">
        <v>164</v>
      </c>
      <c r="G156" s="5">
        <v>662864.65</v>
      </c>
      <c r="H156" s="5">
        <v>662864.65</v>
      </c>
      <c r="I156" s="5">
        <v>662864.65</v>
      </c>
      <c r="J156" s="5">
        <v>662864.65</v>
      </c>
      <c r="K156" s="5">
        <v>662864.65</v>
      </c>
      <c r="L156" s="5">
        <v>662864.65</v>
      </c>
      <c r="M156" s="5">
        <v>662864.65</v>
      </c>
      <c r="N156" s="5">
        <v>662864.65</v>
      </c>
      <c r="O156" s="5">
        <v>662864.65</v>
      </c>
      <c r="P156" s="5">
        <v>662864.65</v>
      </c>
      <c r="Q156" s="5">
        <v>662864.65</v>
      </c>
      <c r="R156" s="5">
        <v>662864.65</v>
      </c>
      <c r="S156" s="5">
        <v>662864.65</v>
      </c>
      <c r="T156" s="5">
        <f t="shared" si="36"/>
        <v>662864.65000000014</v>
      </c>
      <c r="U156" s="5">
        <v>-177323.37</v>
      </c>
      <c r="V156" s="5">
        <v>-180676.36</v>
      </c>
      <c r="W156" s="5">
        <v>-184029.35</v>
      </c>
      <c r="X156" s="5">
        <v>-187382.34</v>
      </c>
      <c r="Y156" s="5">
        <v>-190497.8</v>
      </c>
      <c r="Z156" s="5">
        <v>-193613.26</v>
      </c>
      <c r="AA156" s="5">
        <v>-196728.72</v>
      </c>
      <c r="AB156" s="5">
        <v>-199844.18</v>
      </c>
      <c r="AC156" s="5">
        <v>-202959.64</v>
      </c>
      <c r="AD156" s="5">
        <v>-206075.1</v>
      </c>
      <c r="AE156" s="5">
        <v>-209190.56</v>
      </c>
      <c r="AF156" s="5">
        <v>-212306.02</v>
      </c>
      <c r="AG156" s="5">
        <v>-215421.48</v>
      </c>
      <c r="AH156" s="5">
        <f t="shared" si="37"/>
        <v>-196639.64624999999</v>
      </c>
      <c r="AI156" s="5">
        <v>3352.99</v>
      </c>
      <c r="AJ156" s="5">
        <v>3352.99</v>
      </c>
      <c r="AK156" s="5">
        <v>3352.99</v>
      </c>
      <c r="AL156" s="5">
        <v>3115.46</v>
      </c>
      <c r="AM156" s="5">
        <v>3115.46</v>
      </c>
      <c r="AN156" s="5">
        <v>3115.46</v>
      </c>
      <c r="AO156" s="5">
        <v>3115.46</v>
      </c>
      <c r="AP156" s="5">
        <v>3115.46</v>
      </c>
      <c r="AQ156" s="5">
        <v>3115.46</v>
      </c>
      <c r="AR156" s="5">
        <v>3115.46</v>
      </c>
      <c r="AS156" s="5">
        <v>3115.46</v>
      </c>
      <c r="AT156" s="5">
        <v>3115.46</v>
      </c>
      <c r="AU156" s="5">
        <f t="shared" si="38"/>
        <v>38098.109999999993</v>
      </c>
      <c r="AV156" s="6">
        <v>0.69189000000000001</v>
      </c>
      <c r="AW156" s="5">
        <f t="shared" si="39"/>
        <v>458629.42268850008</v>
      </c>
      <c r="AX156" s="26">
        <f t="shared" si="40"/>
        <v>458629.42268850002</v>
      </c>
      <c r="AY156" s="5">
        <f t="shared" si="41"/>
        <v>-136053.00484391249</v>
      </c>
      <c r="AZ156" s="5">
        <f t="shared" si="42"/>
        <v>-149047.96779720002</v>
      </c>
      <c r="BA156" s="5">
        <f t="shared" si="34"/>
        <v>26359.701327899995</v>
      </c>
      <c r="BB156" s="14">
        <f t="shared" si="35"/>
        <v>5.7474946054220849E-2</v>
      </c>
      <c r="BC156" s="27">
        <v>3.7499999999999999E-2</v>
      </c>
      <c r="BD156" s="5">
        <f t="shared" si="44"/>
        <v>17198.60335081875</v>
      </c>
      <c r="BE156" s="5">
        <f t="shared" si="45"/>
        <v>17198.60335081875</v>
      </c>
      <c r="BF156" s="20">
        <f t="shared" si="43"/>
        <v>0.4</v>
      </c>
      <c r="BG156" s="5">
        <f t="shared" si="46"/>
        <v>-3664.4391908324978</v>
      </c>
      <c r="BH156" s="5">
        <f t="shared" si="47"/>
        <v>292382.85154048126</v>
      </c>
      <c r="BI156" s="5">
        <f t="shared" si="48"/>
        <v>292382.85154048126</v>
      </c>
    </row>
    <row r="157" spans="2:61" x14ac:dyDescent="0.25">
      <c r="B157" s="3" t="s">
        <v>718</v>
      </c>
      <c r="C157" s="3" t="s">
        <v>786</v>
      </c>
      <c r="D157" s="3" t="s">
        <v>691</v>
      </c>
      <c r="E157" s="3" t="s">
        <v>558</v>
      </c>
      <c r="F157" s="4" t="s">
        <v>165</v>
      </c>
      <c r="G157" s="5">
        <v>0</v>
      </c>
      <c r="H157" s="5">
        <v>0</v>
      </c>
      <c r="I157" s="5">
        <v>0</v>
      </c>
      <c r="J157" s="5">
        <v>0</v>
      </c>
      <c r="K157" s="5">
        <v>0</v>
      </c>
      <c r="L157" s="5">
        <v>0</v>
      </c>
      <c r="M157" s="5">
        <v>0</v>
      </c>
      <c r="N157" s="5">
        <v>0</v>
      </c>
      <c r="O157" s="5">
        <v>0</v>
      </c>
      <c r="P157" s="5">
        <v>0</v>
      </c>
      <c r="Q157" s="5">
        <v>0</v>
      </c>
      <c r="R157" s="5">
        <v>0</v>
      </c>
      <c r="S157" s="5">
        <v>0</v>
      </c>
      <c r="T157" s="5">
        <f t="shared" si="36"/>
        <v>0</v>
      </c>
      <c r="U157" s="5">
        <v>0</v>
      </c>
      <c r="V157" s="5">
        <v>0</v>
      </c>
      <c r="W157" s="5">
        <v>0</v>
      </c>
      <c r="X157" s="5">
        <v>0</v>
      </c>
      <c r="Y157" s="5">
        <v>0</v>
      </c>
      <c r="Z157" s="5">
        <v>0</v>
      </c>
      <c r="AA157" s="5">
        <v>0</v>
      </c>
      <c r="AB157" s="5">
        <v>0</v>
      </c>
      <c r="AC157" s="5">
        <v>0</v>
      </c>
      <c r="AD157" s="5">
        <v>0</v>
      </c>
      <c r="AE157" s="5">
        <v>0</v>
      </c>
      <c r="AF157" s="5">
        <v>0</v>
      </c>
      <c r="AG157" s="5">
        <v>0</v>
      </c>
      <c r="AH157" s="5">
        <f t="shared" si="37"/>
        <v>0</v>
      </c>
      <c r="AI157" s="5">
        <v>0</v>
      </c>
      <c r="AJ157" s="5">
        <v>0</v>
      </c>
      <c r="AK157" s="5">
        <v>0</v>
      </c>
      <c r="AL157" s="5">
        <v>0</v>
      </c>
      <c r="AM157" s="5">
        <v>0</v>
      </c>
      <c r="AN157" s="5">
        <v>0</v>
      </c>
      <c r="AO157" s="5">
        <v>0</v>
      </c>
      <c r="AP157" s="5">
        <v>0</v>
      </c>
      <c r="AQ157" s="5">
        <v>0</v>
      </c>
      <c r="AR157" s="5">
        <v>0</v>
      </c>
      <c r="AS157" s="5">
        <v>0</v>
      </c>
      <c r="AT157" s="5">
        <v>0</v>
      </c>
      <c r="AU157" s="5">
        <f t="shared" si="38"/>
        <v>0</v>
      </c>
      <c r="AV157" s="6">
        <v>0.69189000000000001</v>
      </c>
      <c r="AW157" s="5">
        <f t="shared" si="39"/>
        <v>0</v>
      </c>
      <c r="AX157" s="26">
        <f t="shared" si="40"/>
        <v>0</v>
      </c>
      <c r="AY157" s="5">
        <f t="shared" si="41"/>
        <v>0</v>
      </c>
      <c r="AZ157" s="5">
        <f t="shared" si="42"/>
        <v>0</v>
      </c>
      <c r="BA157" s="5">
        <f t="shared" si="34"/>
        <v>0</v>
      </c>
      <c r="BB157" s="14">
        <f t="shared" si="35"/>
        <v>0</v>
      </c>
      <c r="BC157" s="27">
        <f>BB157</f>
        <v>0</v>
      </c>
      <c r="BD157" s="5">
        <f t="shared" si="44"/>
        <v>0</v>
      </c>
      <c r="BE157" s="5">
        <f t="shared" si="45"/>
        <v>0</v>
      </c>
      <c r="BF157" s="20">
        <f t="shared" si="43"/>
        <v>0.4</v>
      </c>
      <c r="BG157" s="5">
        <f t="shared" si="46"/>
        <v>0</v>
      </c>
      <c r="BH157" s="5">
        <f t="shared" si="47"/>
        <v>0</v>
      </c>
      <c r="BI157" s="5">
        <f t="shared" si="48"/>
        <v>0</v>
      </c>
    </row>
    <row r="158" spans="2:61" x14ac:dyDescent="0.25">
      <c r="B158" s="3" t="s">
        <v>718</v>
      </c>
      <c r="C158" s="3" t="s">
        <v>786</v>
      </c>
      <c r="D158" s="3" t="s">
        <v>691</v>
      </c>
      <c r="E158" s="3" t="s">
        <v>610</v>
      </c>
      <c r="F158" s="4" t="s">
        <v>166</v>
      </c>
      <c r="G158" s="5">
        <v>0</v>
      </c>
      <c r="H158" s="5">
        <v>0</v>
      </c>
      <c r="I158" s="5">
        <v>0</v>
      </c>
      <c r="J158" s="5">
        <v>0</v>
      </c>
      <c r="K158" s="5">
        <v>0</v>
      </c>
      <c r="L158" s="5">
        <v>0</v>
      </c>
      <c r="M158" s="5">
        <v>0</v>
      </c>
      <c r="N158" s="5">
        <v>0</v>
      </c>
      <c r="O158" s="5">
        <v>0</v>
      </c>
      <c r="P158" s="5">
        <v>0</v>
      </c>
      <c r="Q158" s="5">
        <v>0</v>
      </c>
      <c r="R158" s="5">
        <v>0</v>
      </c>
      <c r="S158" s="5">
        <v>0</v>
      </c>
      <c r="T158" s="5">
        <f t="shared" si="36"/>
        <v>0</v>
      </c>
      <c r="U158" s="5">
        <v>0</v>
      </c>
      <c r="V158" s="5">
        <v>0</v>
      </c>
      <c r="W158" s="5">
        <v>0</v>
      </c>
      <c r="X158" s="5">
        <v>0</v>
      </c>
      <c r="Y158" s="5">
        <v>0</v>
      </c>
      <c r="Z158" s="5">
        <v>0</v>
      </c>
      <c r="AA158" s="5">
        <v>0</v>
      </c>
      <c r="AB158" s="5">
        <v>0</v>
      </c>
      <c r="AC158" s="5">
        <v>0</v>
      </c>
      <c r="AD158" s="5">
        <v>0</v>
      </c>
      <c r="AE158" s="5">
        <v>0</v>
      </c>
      <c r="AF158" s="5">
        <v>0</v>
      </c>
      <c r="AG158" s="5">
        <v>0</v>
      </c>
      <c r="AH158" s="5">
        <f t="shared" si="37"/>
        <v>0</v>
      </c>
      <c r="AI158" s="5">
        <v>0</v>
      </c>
      <c r="AJ158" s="5">
        <v>0</v>
      </c>
      <c r="AK158" s="5">
        <v>0</v>
      </c>
      <c r="AL158" s="5">
        <v>0</v>
      </c>
      <c r="AM158" s="5">
        <v>0</v>
      </c>
      <c r="AN158" s="5">
        <v>0</v>
      </c>
      <c r="AO158" s="5">
        <v>0</v>
      </c>
      <c r="AP158" s="5">
        <v>0</v>
      </c>
      <c r="AQ158" s="5">
        <v>0</v>
      </c>
      <c r="AR158" s="5">
        <v>0</v>
      </c>
      <c r="AS158" s="5">
        <v>0</v>
      </c>
      <c r="AT158" s="5">
        <v>0</v>
      </c>
      <c r="AU158" s="5">
        <f t="shared" si="38"/>
        <v>0</v>
      </c>
      <c r="AV158" s="6">
        <v>0.69189000000000001</v>
      </c>
      <c r="AW158" s="5">
        <f t="shared" si="39"/>
        <v>0</v>
      </c>
      <c r="AX158" s="26">
        <f t="shared" si="40"/>
        <v>0</v>
      </c>
      <c r="AY158" s="5">
        <f t="shared" si="41"/>
        <v>0</v>
      </c>
      <c r="AZ158" s="5">
        <f t="shared" si="42"/>
        <v>0</v>
      </c>
      <c r="BA158" s="5">
        <f t="shared" si="34"/>
        <v>0</v>
      </c>
      <c r="BB158" s="14">
        <f t="shared" si="35"/>
        <v>0</v>
      </c>
      <c r="BC158" s="27">
        <f>BB158</f>
        <v>0</v>
      </c>
      <c r="BD158" s="5">
        <f t="shared" si="44"/>
        <v>0</v>
      </c>
      <c r="BE158" s="5">
        <f t="shared" si="45"/>
        <v>0</v>
      </c>
      <c r="BF158" s="20">
        <f t="shared" si="43"/>
        <v>0.4</v>
      </c>
      <c r="BG158" s="5">
        <f t="shared" si="46"/>
        <v>0</v>
      </c>
      <c r="BH158" s="5">
        <f t="shared" si="47"/>
        <v>0</v>
      </c>
      <c r="BI158" s="5">
        <f t="shared" si="48"/>
        <v>0</v>
      </c>
    </row>
    <row r="159" spans="2:61" x14ac:dyDescent="0.25">
      <c r="B159" s="3" t="s">
        <v>718</v>
      </c>
      <c r="C159" s="3" t="s">
        <v>786</v>
      </c>
      <c r="D159" s="3" t="s">
        <v>691</v>
      </c>
      <c r="E159" s="3" t="s">
        <v>611</v>
      </c>
      <c r="F159" s="4" t="s">
        <v>167</v>
      </c>
      <c r="G159" s="5">
        <v>135056.17000000001</v>
      </c>
      <c r="H159" s="5">
        <v>135056.17000000001</v>
      </c>
      <c r="I159" s="5">
        <v>135056.17000000001</v>
      </c>
      <c r="J159" s="5">
        <v>135056.17000000001</v>
      </c>
      <c r="K159" s="5">
        <v>135056.17000000001</v>
      </c>
      <c r="L159" s="5">
        <v>135056.17000000001</v>
      </c>
      <c r="M159" s="5">
        <v>135056.17000000001</v>
      </c>
      <c r="N159" s="5">
        <v>135056.17000000001</v>
      </c>
      <c r="O159" s="5">
        <v>135056.17000000001</v>
      </c>
      <c r="P159" s="5">
        <v>135056.17000000001</v>
      </c>
      <c r="Q159" s="5">
        <v>135056.17000000001</v>
      </c>
      <c r="R159" s="5">
        <v>135056.17000000001</v>
      </c>
      <c r="S159" s="5">
        <v>135056.17000000001</v>
      </c>
      <c r="T159" s="5">
        <f t="shared" si="36"/>
        <v>135056.16999999998</v>
      </c>
      <c r="U159" s="5">
        <v>-30073.38</v>
      </c>
      <c r="V159" s="5">
        <v>-30879.22</v>
      </c>
      <c r="W159" s="5">
        <v>-31685.06</v>
      </c>
      <c r="X159" s="5">
        <v>-32490.9</v>
      </c>
      <c r="Y159" s="5">
        <v>-33365.39</v>
      </c>
      <c r="Z159" s="5">
        <v>-34239.879999999997</v>
      </c>
      <c r="AA159" s="5">
        <v>-35114.370000000003</v>
      </c>
      <c r="AB159" s="5">
        <v>-35988.86</v>
      </c>
      <c r="AC159" s="5">
        <v>-36863.35</v>
      </c>
      <c r="AD159" s="5">
        <v>-37737.839999999997</v>
      </c>
      <c r="AE159" s="5">
        <v>-38612.33</v>
      </c>
      <c r="AF159" s="5">
        <v>-39486.82</v>
      </c>
      <c r="AG159" s="5">
        <v>-40361.31</v>
      </c>
      <c r="AH159" s="5">
        <f t="shared" si="37"/>
        <v>-35140.113749999997</v>
      </c>
      <c r="AI159" s="5">
        <v>805.84</v>
      </c>
      <c r="AJ159" s="5">
        <v>805.84</v>
      </c>
      <c r="AK159" s="5">
        <v>805.84</v>
      </c>
      <c r="AL159" s="5">
        <v>874.49</v>
      </c>
      <c r="AM159" s="5">
        <v>874.49</v>
      </c>
      <c r="AN159" s="5">
        <v>874.49</v>
      </c>
      <c r="AO159" s="5">
        <v>874.49</v>
      </c>
      <c r="AP159" s="5">
        <v>874.49</v>
      </c>
      <c r="AQ159" s="5">
        <v>874.49</v>
      </c>
      <c r="AR159" s="5">
        <v>874.49</v>
      </c>
      <c r="AS159" s="5">
        <v>874.49</v>
      </c>
      <c r="AT159" s="5">
        <v>874.49</v>
      </c>
      <c r="AU159" s="5">
        <f t="shared" si="38"/>
        <v>10287.929999999998</v>
      </c>
      <c r="AV159" s="6">
        <v>0.69189000000000001</v>
      </c>
      <c r="AW159" s="5">
        <f t="shared" si="39"/>
        <v>93444.013461299983</v>
      </c>
      <c r="AX159" s="26">
        <f t="shared" si="40"/>
        <v>93444.013461300012</v>
      </c>
      <c r="AY159" s="5">
        <f t="shared" si="41"/>
        <v>-24313.093302487498</v>
      </c>
      <c r="AZ159" s="5">
        <f t="shared" si="42"/>
        <v>-27925.586775899999</v>
      </c>
      <c r="BA159" s="5">
        <f t="shared" si="34"/>
        <v>7118.1158876999989</v>
      </c>
      <c r="BB159" s="14">
        <f t="shared" si="35"/>
        <v>7.6175194365425886E-2</v>
      </c>
      <c r="BC159" s="27">
        <f>BB159</f>
        <v>7.6175194365425886E-2</v>
      </c>
      <c r="BD159" s="5">
        <f t="shared" si="44"/>
        <v>7118.1158877000016</v>
      </c>
      <c r="BE159" s="5">
        <f t="shared" si="45"/>
        <v>7118.1158877000016</v>
      </c>
      <c r="BF159" s="20">
        <f t="shared" si="43"/>
        <v>0.4</v>
      </c>
      <c r="BG159" s="5">
        <f t="shared" si="46"/>
        <v>1.091393642127514E-12</v>
      </c>
      <c r="BH159" s="5">
        <f t="shared" si="47"/>
        <v>58400.310797700018</v>
      </c>
      <c r="BI159" s="5">
        <f t="shared" si="48"/>
        <v>58400.310797700018</v>
      </c>
    </row>
    <row r="160" spans="2:61" x14ac:dyDescent="0.25">
      <c r="B160" s="3" t="s">
        <v>718</v>
      </c>
      <c r="C160" s="3" t="s">
        <v>786</v>
      </c>
      <c r="D160" s="3" t="s">
        <v>691</v>
      </c>
      <c r="E160" s="3" t="s">
        <v>612</v>
      </c>
      <c r="F160" s="4" t="s">
        <v>168</v>
      </c>
      <c r="G160" s="5">
        <v>67838.92</v>
      </c>
      <c r="H160" s="5">
        <v>67838.92</v>
      </c>
      <c r="I160" s="5">
        <v>67838.92</v>
      </c>
      <c r="J160" s="5">
        <v>67838.92</v>
      </c>
      <c r="K160" s="5">
        <v>67838.92</v>
      </c>
      <c r="L160" s="5">
        <v>67838.92</v>
      </c>
      <c r="M160" s="5">
        <v>67838.92</v>
      </c>
      <c r="N160" s="5">
        <v>67838.92</v>
      </c>
      <c r="O160" s="5">
        <v>67838.92</v>
      </c>
      <c r="P160" s="5">
        <v>67838.92</v>
      </c>
      <c r="Q160" s="5">
        <v>67838.92</v>
      </c>
      <c r="R160" s="5">
        <v>67838.92</v>
      </c>
      <c r="S160" s="5">
        <v>67838.92</v>
      </c>
      <c r="T160" s="5">
        <f t="shared" si="36"/>
        <v>67838.920000000013</v>
      </c>
      <c r="U160" s="5">
        <v>-26210.36</v>
      </c>
      <c r="V160" s="5">
        <v>-26763.25</v>
      </c>
      <c r="W160" s="5">
        <v>-27316.14</v>
      </c>
      <c r="X160" s="5">
        <v>-27869.03</v>
      </c>
      <c r="Y160" s="5">
        <v>-28178.83</v>
      </c>
      <c r="Z160" s="5">
        <v>-28488.63</v>
      </c>
      <c r="AA160" s="5">
        <v>-28798.43</v>
      </c>
      <c r="AB160" s="5">
        <v>-29108.23</v>
      </c>
      <c r="AC160" s="5">
        <v>-29418.03</v>
      </c>
      <c r="AD160" s="5">
        <v>-29727.83</v>
      </c>
      <c r="AE160" s="5">
        <v>-30037.63</v>
      </c>
      <c r="AF160" s="5">
        <v>-30347.43</v>
      </c>
      <c r="AG160" s="5">
        <v>-30657.23</v>
      </c>
      <c r="AH160" s="5">
        <f t="shared" si="37"/>
        <v>-28707.271250000002</v>
      </c>
      <c r="AI160" s="5">
        <v>552.89</v>
      </c>
      <c r="AJ160" s="5">
        <v>552.89</v>
      </c>
      <c r="AK160" s="5">
        <v>552.89</v>
      </c>
      <c r="AL160" s="5">
        <v>309.8</v>
      </c>
      <c r="AM160" s="5">
        <v>309.8</v>
      </c>
      <c r="AN160" s="5">
        <v>309.8</v>
      </c>
      <c r="AO160" s="5">
        <v>309.8</v>
      </c>
      <c r="AP160" s="5">
        <v>309.8</v>
      </c>
      <c r="AQ160" s="5">
        <v>309.8</v>
      </c>
      <c r="AR160" s="5">
        <v>309.8</v>
      </c>
      <c r="AS160" s="5">
        <v>309.8</v>
      </c>
      <c r="AT160" s="5">
        <v>309.8</v>
      </c>
      <c r="AU160" s="5">
        <f t="shared" si="38"/>
        <v>4446.8700000000008</v>
      </c>
      <c r="AV160" s="6">
        <v>0.69189000000000001</v>
      </c>
      <c r="AW160" s="5">
        <f t="shared" si="39"/>
        <v>46937.070358800011</v>
      </c>
      <c r="AX160" s="26">
        <f t="shared" si="40"/>
        <v>46937.070358799996</v>
      </c>
      <c r="AY160" s="5">
        <f t="shared" si="41"/>
        <v>-19862.273905162503</v>
      </c>
      <c r="AZ160" s="5">
        <f t="shared" si="42"/>
        <v>-21211.4308647</v>
      </c>
      <c r="BA160" s="5">
        <f t="shared" si="34"/>
        <v>3076.7448843000006</v>
      </c>
      <c r="BB160" s="14">
        <f t="shared" si="35"/>
        <v>6.5550424446615602E-2</v>
      </c>
      <c r="BC160" s="27">
        <f>BB160</f>
        <v>6.5550424446615602E-2</v>
      </c>
      <c r="BD160" s="5">
        <f t="shared" si="44"/>
        <v>3076.7448842999997</v>
      </c>
      <c r="BE160" s="5">
        <f t="shared" si="45"/>
        <v>3076.7448842999997</v>
      </c>
      <c r="BF160" s="20">
        <f t="shared" si="43"/>
        <v>0.4</v>
      </c>
      <c r="BG160" s="5">
        <f t="shared" si="46"/>
        <v>-3.6379788070917132E-13</v>
      </c>
      <c r="BH160" s="5">
        <f t="shared" si="47"/>
        <v>22648.894609799998</v>
      </c>
      <c r="BI160" s="5">
        <f t="shared" si="48"/>
        <v>22648.894609799998</v>
      </c>
    </row>
    <row r="161" spans="2:61" x14ac:dyDescent="0.25">
      <c r="B161" s="3" t="s">
        <v>717</v>
      </c>
      <c r="C161" s="3" t="s">
        <v>786</v>
      </c>
      <c r="D161" s="3" t="s">
        <v>691</v>
      </c>
      <c r="E161" s="3" t="s">
        <v>559</v>
      </c>
      <c r="F161" s="4" t="s">
        <v>169</v>
      </c>
      <c r="G161" s="5">
        <v>374425.61</v>
      </c>
      <c r="H161" s="5">
        <v>354082.85</v>
      </c>
      <c r="I161" s="5">
        <v>389569.52</v>
      </c>
      <c r="J161" s="5">
        <v>389569.52</v>
      </c>
      <c r="K161" s="5">
        <v>389569.52</v>
      </c>
      <c r="L161" s="5">
        <v>389569.52</v>
      </c>
      <c r="M161" s="5">
        <v>389569.52</v>
      </c>
      <c r="N161" s="5">
        <v>389569.52</v>
      </c>
      <c r="O161" s="5">
        <v>389569.52</v>
      </c>
      <c r="P161" s="5">
        <v>389569.52</v>
      </c>
      <c r="Q161" s="5">
        <v>389569.52</v>
      </c>
      <c r="R161" s="5">
        <v>389569.52</v>
      </c>
      <c r="S161" s="5">
        <v>389503.52</v>
      </c>
      <c r="T161" s="5">
        <f t="shared" si="36"/>
        <v>385978.55125000008</v>
      </c>
      <c r="U161" s="5">
        <v>-150752.72</v>
      </c>
      <c r="V161" s="5">
        <v>-131800.20000000001</v>
      </c>
      <c r="W161" s="5">
        <v>-133219.34</v>
      </c>
      <c r="X161" s="5">
        <v>-134706.20000000001</v>
      </c>
      <c r="Y161" s="5">
        <v>-136004.76999999999</v>
      </c>
      <c r="Z161" s="5">
        <v>-137303.34</v>
      </c>
      <c r="AA161" s="5">
        <v>-138601.91</v>
      </c>
      <c r="AB161" s="5">
        <v>-139900.48000000001</v>
      </c>
      <c r="AC161" s="5">
        <v>-141199.04999999999</v>
      </c>
      <c r="AD161" s="5">
        <v>-142497.62</v>
      </c>
      <c r="AE161" s="5">
        <v>-143796.19</v>
      </c>
      <c r="AF161" s="5">
        <v>-145094.76</v>
      </c>
      <c r="AG161" s="5">
        <v>-146384.32999999999</v>
      </c>
      <c r="AH161" s="5">
        <f t="shared" si="37"/>
        <v>-139391.03208333332</v>
      </c>
      <c r="AI161" s="5">
        <v>1390.24</v>
      </c>
      <c r="AJ161" s="5">
        <v>1419.14</v>
      </c>
      <c r="AK161" s="5">
        <v>1486.86</v>
      </c>
      <c r="AL161" s="5">
        <v>1298.57</v>
      </c>
      <c r="AM161" s="5">
        <v>1298.57</v>
      </c>
      <c r="AN161" s="5">
        <v>1298.57</v>
      </c>
      <c r="AO161" s="5">
        <v>1298.57</v>
      </c>
      <c r="AP161" s="5">
        <v>1298.57</v>
      </c>
      <c r="AQ161" s="5">
        <v>1298.57</v>
      </c>
      <c r="AR161" s="5">
        <v>1298.57</v>
      </c>
      <c r="AS161" s="5">
        <v>1298.57</v>
      </c>
      <c r="AT161" s="5">
        <v>1296.57</v>
      </c>
      <c r="AU161" s="5">
        <f t="shared" si="38"/>
        <v>15981.369999999997</v>
      </c>
      <c r="AV161" s="6">
        <v>0.69189000000000001</v>
      </c>
      <c r="AW161" s="5">
        <f t="shared" si="39"/>
        <v>267054.69982436253</v>
      </c>
      <c r="AX161" s="26">
        <f t="shared" si="40"/>
        <v>269493.59045280004</v>
      </c>
      <c r="AY161" s="5">
        <f t="shared" si="41"/>
        <v>-96443.261188137491</v>
      </c>
      <c r="AZ161" s="5">
        <f t="shared" si="42"/>
        <v>-101281.85408369999</v>
      </c>
      <c r="BA161" s="5">
        <f t="shared" si="34"/>
        <v>11057.350089299998</v>
      </c>
      <c r="BB161" s="14">
        <f t="shared" si="35"/>
        <v>4.1404813682635933E-2</v>
      </c>
      <c r="BC161" s="27">
        <v>0.04</v>
      </c>
      <c r="BD161" s="5">
        <f t="shared" si="44"/>
        <v>10779.743618112001</v>
      </c>
      <c r="BE161" s="5">
        <f t="shared" si="45"/>
        <v>10779.743618112001</v>
      </c>
      <c r="BF161" s="20">
        <f t="shared" si="43"/>
        <v>1</v>
      </c>
      <c r="BG161" s="5">
        <f t="shared" si="46"/>
        <v>-277.60647118799716</v>
      </c>
      <c r="BH161" s="5">
        <f t="shared" si="47"/>
        <v>157431.99275098805</v>
      </c>
      <c r="BI161" s="5">
        <f t="shared" si="48"/>
        <v>157431.99275098805</v>
      </c>
    </row>
    <row r="162" spans="2:61" x14ac:dyDescent="0.25">
      <c r="B162" s="3" t="s">
        <v>717</v>
      </c>
      <c r="C162" s="3" t="s">
        <v>786</v>
      </c>
      <c r="D162" s="3" t="s">
        <v>691</v>
      </c>
      <c r="E162" s="3" t="s">
        <v>545</v>
      </c>
      <c r="F162" s="4" t="s">
        <v>170</v>
      </c>
      <c r="G162" s="5">
        <v>4517312.68</v>
      </c>
      <c r="H162" s="5">
        <v>4564998.0199999996</v>
      </c>
      <c r="I162" s="5">
        <v>4599593.91</v>
      </c>
      <c r="J162" s="5">
        <v>4599593.91</v>
      </c>
      <c r="K162" s="5">
        <v>4601527.03</v>
      </c>
      <c r="L162" s="5">
        <v>4635164.63</v>
      </c>
      <c r="M162" s="5">
        <v>4763221.37</v>
      </c>
      <c r="N162" s="5">
        <v>4882628.1700000009</v>
      </c>
      <c r="O162" s="5">
        <v>5007705.4400000004</v>
      </c>
      <c r="P162" s="5">
        <v>5063583.6900000004</v>
      </c>
      <c r="Q162" s="5">
        <v>5108320.9700000007</v>
      </c>
      <c r="R162" s="5">
        <v>5005311.6900000004</v>
      </c>
      <c r="S162" s="5">
        <v>5027512.7700000005</v>
      </c>
      <c r="T162" s="5">
        <f t="shared" si="36"/>
        <v>4800338.4629166666</v>
      </c>
      <c r="U162" s="5">
        <v>-1069904.77</v>
      </c>
      <c r="V162" s="5">
        <v>-998070.87</v>
      </c>
      <c r="W162" s="5">
        <v>-1016323.68</v>
      </c>
      <c r="X162" s="5">
        <v>-1034645.4</v>
      </c>
      <c r="Y162" s="5">
        <v>-1053814.3999999999</v>
      </c>
      <c r="Z162" s="5">
        <v>-1073057.51</v>
      </c>
      <c r="AA162" s="5">
        <v>-1092637.48</v>
      </c>
      <c r="AB162" s="5">
        <v>-1112733</v>
      </c>
      <c r="AC162" s="5">
        <v>-1133337.8600000001</v>
      </c>
      <c r="AD162" s="5">
        <v>-1154319.71</v>
      </c>
      <c r="AE162" s="5">
        <v>-1175511.18</v>
      </c>
      <c r="AF162" s="5">
        <v>-1196581.25</v>
      </c>
      <c r="AG162" s="5">
        <v>-1217211.26</v>
      </c>
      <c r="AH162" s="5">
        <f t="shared" si="37"/>
        <v>-1098715.8629166668</v>
      </c>
      <c r="AI162" s="5">
        <v>18088.939999999999</v>
      </c>
      <c r="AJ162" s="5">
        <v>18252.810000000001</v>
      </c>
      <c r="AK162" s="5">
        <v>18321.72</v>
      </c>
      <c r="AL162" s="5">
        <v>19169</v>
      </c>
      <c r="AM162" s="5">
        <v>19243.11</v>
      </c>
      <c r="AN162" s="5">
        <v>19579.97</v>
      </c>
      <c r="AO162" s="5">
        <v>20095.52</v>
      </c>
      <c r="AP162" s="5">
        <v>20604.86</v>
      </c>
      <c r="AQ162" s="5">
        <v>20981.85</v>
      </c>
      <c r="AR162" s="5">
        <v>21191.469999999998</v>
      </c>
      <c r="AS162" s="5">
        <v>21070.07</v>
      </c>
      <c r="AT162" s="5">
        <v>20841.010000000002</v>
      </c>
      <c r="AU162" s="5">
        <f t="shared" si="38"/>
        <v>237440.33000000002</v>
      </c>
      <c r="AV162" s="6">
        <v>0.69189000000000001</v>
      </c>
      <c r="AW162" s="5">
        <f t="shared" si="39"/>
        <v>3321306.1791074127</v>
      </c>
      <c r="AX162" s="26">
        <f t="shared" si="40"/>
        <v>3478485.8104353002</v>
      </c>
      <c r="AY162" s="5">
        <f t="shared" si="41"/>
        <v>-760190.51839341258</v>
      </c>
      <c r="AZ162" s="5">
        <f t="shared" si="42"/>
        <v>-842176.29868140002</v>
      </c>
      <c r="BA162" s="5">
        <f t="shared" si="34"/>
        <v>164282.58992370003</v>
      </c>
      <c r="BB162" s="14">
        <f t="shared" si="35"/>
        <v>4.9463247609363825E-2</v>
      </c>
      <c r="BC162" s="27">
        <v>0.05</v>
      </c>
      <c r="BD162" s="5">
        <f t="shared" si="44"/>
        <v>173924.29052176501</v>
      </c>
      <c r="BE162" s="5">
        <f t="shared" si="45"/>
        <v>173924.29052176501</v>
      </c>
      <c r="BF162" s="20">
        <f t="shared" si="43"/>
        <v>1</v>
      </c>
      <c r="BG162" s="5">
        <f t="shared" si="46"/>
        <v>9641.7005980649847</v>
      </c>
      <c r="BH162" s="5">
        <f t="shared" si="47"/>
        <v>2462385.2212321348</v>
      </c>
      <c r="BI162" s="5">
        <f t="shared" si="48"/>
        <v>2462385.2212321348</v>
      </c>
    </row>
    <row r="163" spans="2:61" x14ac:dyDescent="0.25">
      <c r="B163" s="3" t="s">
        <v>717</v>
      </c>
      <c r="C163" s="3" t="s">
        <v>786</v>
      </c>
      <c r="D163" s="3" t="s">
        <v>691</v>
      </c>
      <c r="E163" s="3" t="s">
        <v>613</v>
      </c>
      <c r="F163" s="4" t="s">
        <v>171</v>
      </c>
      <c r="G163" s="5">
        <v>113841.23</v>
      </c>
      <c r="H163" s="5">
        <v>113841.23</v>
      </c>
      <c r="I163" s="5">
        <v>113841.23</v>
      </c>
      <c r="J163" s="5">
        <v>113841.23</v>
      </c>
      <c r="K163" s="5">
        <v>113841.23</v>
      </c>
      <c r="L163" s="5">
        <v>113841.23</v>
      </c>
      <c r="M163" s="5">
        <v>117230.09</v>
      </c>
      <c r="N163" s="5">
        <v>117230.09</v>
      </c>
      <c r="O163" s="5">
        <v>117230.09</v>
      </c>
      <c r="P163" s="5">
        <v>117230.09</v>
      </c>
      <c r="Q163" s="5">
        <v>117230.09</v>
      </c>
      <c r="R163" s="5">
        <v>117230.09</v>
      </c>
      <c r="S163" s="5">
        <v>116804.09</v>
      </c>
      <c r="T163" s="5">
        <f t="shared" si="36"/>
        <v>115659.11249999999</v>
      </c>
      <c r="U163" s="5">
        <v>-24383.51</v>
      </c>
      <c r="V163" s="5">
        <v>-25332.19</v>
      </c>
      <c r="W163" s="5">
        <v>-26280.87</v>
      </c>
      <c r="X163" s="5">
        <v>-27229.55</v>
      </c>
      <c r="Y163" s="5">
        <v>-28229.46</v>
      </c>
      <c r="Z163" s="5">
        <v>-29229.37</v>
      </c>
      <c r="AA163" s="5">
        <v>-30244.16</v>
      </c>
      <c r="AB163" s="5">
        <v>-31273.83</v>
      </c>
      <c r="AC163" s="5">
        <v>-32303.5</v>
      </c>
      <c r="AD163" s="5">
        <v>-33333.17</v>
      </c>
      <c r="AE163" s="5">
        <v>-34362.839999999997</v>
      </c>
      <c r="AF163" s="5">
        <v>-35392.51</v>
      </c>
      <c r="AG163" s="5">
        <v>-36365.18</v>
      </c>
      <c r="AH163" s="5">
        <f t="shared" si="37"/>
        <v>-30298.816249999993</v>
      </c>
      <c r="AI163" s="5">
        <v>948.68</v>
      </c>
      <c r="AJ163" s="5">
        <v>948.68</v>
      </c>
      <c r="AK163" s="5">
        <v>948.68</v>
      </c>
      <c r="AL163" s="5">
        <v>999.91</v>
      </c>
      <c r="AM163" s="5">
        <v>999.91</v>
      </c>
      <c r="AN163" s="5">
        <v>1014.79</v>
      </c>
      <c r="AO163" s="5">
        <v>1029.67</v>
      </c>
      <c r="AP163" s="5">
        <v>1029.67</v>
      </c>
      <c r="AQ163" s="5">
        <v>1029.67</v>
      </c>
      <c r="AR163" s="5">
        <v>1029.67</v>
      </c>
      <c r="AS163" s="5">
        <v>1029.67</v>
      </c>
      <c r="AT163" s="5">
        <v>1015.6700000000001</v>
      </c>
      <c r="AU163" s="5">
        <f t="shared" si="38"/>
        <v>12024.67</v>
      </c>
      <c r="AV163" s="6">
        <v>0.69189000000000001</v>
      </c>
      <c r="AW163" s="5">
        <f t="shared" si="39"/>
        <v>80023.383347624986</v>
      </c>
      <c r="AX163" s="26">
        <f t="shared" si="40"/>
        <v>80815.581830099996</v>
      </c>
      <c r="AY163" s="5">
        <f t="shared" si="41"/>
        <v>-20963.447975212493</v>
      </c>
      <c r="AZ163" s="5">
        <f t="shared" si="42"/>
        <v>-25160.7043902</v>
      </c>
      <c r="BA163" s="5">
        <f t="shared" si="34"/>
        <v>8319.7489263000007</v>
      </c>
      <c r="BB163" s="14">
        <f t="shared" si="35"/>
        <v>0.10396647302649847</v>
      </c>
      <c r="BC163" s="27">
        <v>0.10539999999999999</v>
      </c>
      <c r="BD163" s="5">
        <f t="shared" si="44"/>
        <v>8517.96232489254</v>
      </c>
      <c r="BE163" s="5">
        <f t="shared" si="45"/>
        <v>8517.96232489254</v>
      </c>
      <c r="BF163" s="20">
        <f t="shared" si="43"/>
        <v>1</v>
      </c>
      <c r="BG163" s="5">
        <f t="shared" si="46"/>
        <v>198.21339859253931</v>
      </c>
      <c r="BH163" s="5">
        <f t="shared" si="47"/>
        <v>47136.915115007454</v>
      </c>
      <c r="BI163" s="5">
        <f t="shared" si="48"/>
        <v>47136.915115007454</v>
      </c>
    </row>
    <row r="164" spans="2:61" x14ac:dyDescent="0.25">
      <c r="B164" s="3" t="s">
        <v>717</v>
      </c>
      <c r="C164" s="3" t="s">
        <v>786</v>
      </c>
      <c r="D164" s="3" t="s">
        <v>691</v>
      </c>
      <c r="E164" s="3" t="s">
        <v>546</v>
      </c>
      <c r="F164" s="4" t="s">
        <v>172</v>
      </c>
      <c r="G164" s="5">
        <v>1201154.26</v>
      </c>
      <c r="H164" s="5">
        <v>1021779.26</v>
      </c>
      <c r="I164" s="5">
        <v>1025317.18</v>
      </c>
      <c r="J164" s="5">
        <v>1025317.18</v>
      </c>
      <c r="K164" s="5">
        <v>1025317.18</v>
      </c>
      <c r="L164" s="5">
        <v>1025317.18</v>
      </c>
      <c r="M164" s="5">
        <v>1041619.28</v>
      </c>
      <c r="N164" s="5">
        <v>1157437.24</v>
      </c>
      <c r="O164" s="5">
        <v>1278785.08</v>
      </c>
      <c r="P164" s="5">
        <v>1307664.68</v>
      </c>
      <c r="Q164" s="5">
        <v>1352132.48</v>
      </c>
      <c r="R164" s="5">
        <v>1352132.48</v>
      </c>
      <c r="S164" s="5">
        <v>1376859.84</v>
      </c>
      <c r="T164" s="5">
        <f t="shared" si="36"/>
        <v>1158485.5225000002</v>
      </c>
      <c r="U164" s="5">
        <v>-395313.37</v>
      </c>
      <c r="V164" s="5">
        <v>-366263.58</v>
      </c>
      <c r="W164" s="5">
        <v>-377974.68</v>
      </c>
      <c r="X164" s="5">
        <v>-389706.02</v>
      </c>
      <c r="Y164" s="5">
        <v>-395405.07</v>
      </c>
      <c r="Z164" s="5">
        <v>-401104.12</v>
      </c>
      <c r="AA164" s="5">
        <v>-406848.48</v>
      </c>
      <c r="AB164" s="5">
        <v>-412960.02</v>
      </c>
      <c r="AC164" s="5">
        <v>-419730.69</v>
      </c>
      <c r="AD164" s="5">
        <v>-426918.86</v>
      </c>
      <c r="AE164" s="5">
        <v>-434310.88</v>
      </c>
      <c r="AF164" s="5">
        <v>-441826.48</v>
      </c>
      <c r="AG164" s="5">
        <v>-449081.78</v>
      </c>
      <c r="AH164" s="5">
        <f t="shared" si="37"/>
        <v>-407937.20458333334</v>
      </c>
      <c r="AI164" s="5">
        <v>12717.03</v>
      </c>
      <c r="AJ164" s="5">
        <v>11711.1</v>
      </c>
      <c r="AK164" s="5">
        <v>11731.34</v>
      </c>
      <c r="AL164" s="5">
        <v>5699.05</v>
      </c>
      <c r="AM164" s="5">
        <v>5699.05</v>
      </c>
      <c r="AN164" s="5">
        <v>5744.36</v>
      </c>
      <c r="AO164" s="5">
        <v>6111.54</v>
      </c>
      <c r="AP164" s="5">
        <v>6770.67</v>
      </c>
      <c r="AQ164" s="5">
        <v>7188.17</v>
      </c>
      <c r="AR164" s="5">
        <v>7392.02</v>
      </c>
      <c r="AS164" s="5">
        <v>7515.6</v>
      </c>
      <c r="AT164" s="5">
        <v>7511.3</v>
      </c>
      <c r="AU164" s="5">
        <f t="shared" si="38"/>
        <v>95791.230000000025</v>
      </c>
      <c r="AV164" s="6">
        <v>0.69189000000000001</v>
      </c>
      <c r="AW164" s="5">
        <f t="shared" si="39"/>
        <v>801544.54816252517</v>
      </c>
      <c r="AX164" s="26">
        <f t="shared" si="40"/>
        <v>952635.55469760008</v>
      </c>
      <c r="AY164" s="5">
        <f t="shared" si="41"/>
        <v>-282247.67247916252</v>
      </c>
      <c r="AZ164" s="5">
        <f t="shared" si="42"/>
        <v>-310715.19276420004</v>
      </c>
      <c r="BA164" s="5">
        <f t="shared" si="34"/>
        <v>66276.994124700024</v>
      </c>
      <c r="BB164" s="14">
        <f t="shared" si="35"/>
        <v>8.268660085909707E-2</v>
      </c>
      <c r="BC164" s="27">
        <v>6.6699999999999995E-2</v>
      </c>
      <c r="BD164" s="5">
        <f t="shared" si="44"/>
        <v>63540.79149832992</v>
      </c>
      <c r="BE164" s="5">
        <f t="shared" si="45"/>
        <v>63540.79149832992</v>
      </c>
      <c r="BF164" s="20">
        <f t="shared" si="43"/>
        <v>1</v>
      </c>
      <c r="BG164" s="5">
        <f t="shared" si="46"/>
        <v>-2736.2026263701046</v>
      </c>
      <c r="BH164" s="5">
        <f t="shared" si="47"/>
        <v>578379.57043507008</v>
      </c>
      <c r="BI164" s="5">
        <f t="shared" si="48"/>
        <v>578379.57043507008</v>
      </c>
    </row>
    <row r="165" spans="2:61" x14ac:dyDescent="0.25">
      <c r="B165" s="3" t="s">
        <v>718</v>
      </c>
      <c r="C165" s="3" t="s">
        <v>786</v>
      </c>
      <c r="D165" s="3" t="s">
        <v>691</v>
      </c>
      <c r="E165" s="3" t="s">
        <v>547</v>
      </c>
      <c r="F165" s="4" t="s">
        <v>173</v>
      </c>
      <c r="G165" s="5">
        <v>1442079.45</v>
      </c>
      <c r="H165" s="5">
        <v>1442079.45</v>
      </c>
      <c r="I165" s="5">
        <v>1441626.82</v>
      </c>
      <c r="J165" s="5">
        <v>1441626.82</v>
      </c>
      <c r="K165" s="5">
        <v>1448944.1</v>
      </c>
      <c r="L165" s="5">
        <v>1448944.1</v>
      </c>
      <c r="M165" s="5">
        <v>1451122.58</v>
      </c>
      <c r="N165" s="5">
        <v>1428139.95</v>
      </c>
      <c r="O165" s="5">
        <v>1429482.66</v>
      </c>
      <c r="P165" s="5">
        <v>1438352.16</v>
      </c>
      <c r="Q165" s="5">
        <v>1438442.86</v>
      </c>
      <c r="R165" s="5">
        <v>1370952.53</v>
      </c>
      <c r="S165" s="5">
        <v>1371134.06</v>
      </c>
      <c r="T165" s="5">
        <f t="shared" si="36"/>
        <v>1432193.3987499997</v>
      </c>
      <c r="U165" s="5">
        <v>-289527.03999999998</v>
      </c>
      <c r="V165" s="5">
        <v>-296040.43</v>
      </c>
      <c r="W165" s="5">
        <v>-302552.8</v>
      </c>
      <c r="X165" s="5">
        <v>-309064.15000000002</v>
      </c>
      <c r="Y165" s="5">
        <v>-318916.18</v>
      </c>
      <c r="Z165" s="5">
        <v>-328793.15000000002</v>
      </c>
      <c r="AA165" s="5">
        <v>-338677.54</v>
      </c>
      <c r="AB165" s="5">
        <v>-324198.43</v>
      </c>
      <c r="AC165" s="5">
        <v>-333938.15999999997</v>
      </c>
      <c r="AD165" s="5">
        <v>-343712.7</v>
      </c>
      <c r="AE165" s="5">
        <v>-353517.78</v>
      </c>
      <c r="AF165" s="5">
        <v>-295435.94</v>
      </c>
      <c r="AG165" s="5">
        <v>-304781.89</v>
      </c>
      <c r="AH165" s="5">
        <f t="shared" si="37"/>
        <v>-320166.81041666667</v>
      </c>
      <c r="AI165" s="5">
        <v>6513.39</v>
      </c>
      <c r="AJ165" s="5">
        <v>6512.37</v>
      </c>
      <c r="AK165" s="5">
        <v>6511.35</v>
      </c>
      <c r="AL165" s="5">
        <v>9852.0300000000007</v>
      </c>
      <c r="AM165" s="5">
        <v>9876.9699999999993</v>
      </c>
      <c r="AN165" s="5">
        <v>9884.39</v>
      </c>
      <c r="AO165" s="5">
        <v>9813.49</v>
      </c>
      <c r="AP165" s="5">
        <v>9739.73</v>
      </c>
      <c r="AQ165" s="5">
        <v>9774.5400000000009</v>
      </c>
      <c r="AR165" s="5">
        <v>9805.08</v>
      </c>
      <c r="AS165" s="5">
        <v>9575.36</v>
      </c>
      <c r="AT165" s="5">
        <v>9345.9500000000007</v>
      </c>
      <c r="AU165" s="5">
        <f t="shared" si="38"/>
        <v>107204.65000000001</v>
      </c>
      <c r="AV165" s="6">
        <v>0.69189000000000001</v>
      </c>
      <c r="AW165" s="5">
        <f t="shared" si="39"/>
        <v>990920.29066113732</v>
      </c>
      <c r="AX165" s="26">
        <f t="shared" si="40"/>
        <v>948673.94477340009</v>
      </c>
      <c r="AY165" s="5">
        <f t="shared" si="41"/>
        <v>-221520.2144591875</v>
      </c>
      <c r="AZ165" s="5">
        <f t="shared" si="42"/>
        <v>-210875.5418721</v>
      </c>
      <c r="BA165" s="5">
        <f t="shared" si="34"/>
        <v>74173.825288500011</v>
      </c>
      <c r="BB165" s="14">
        <f t="shared" si="35"/>
        <v>7.4853473066952322E-2</v>
      </c>
      <c r="BC165" s="27">
        <v>8.1799999999999998E-2</v>
      </c>
      <c r="BD165" s="5">
        <f t="shared" si="44"/>
        <v>77601.528682464123</v>
      </c>
      <c r="BE165" s="5">
        <f t="shared" si="45"/>
        <v>77601.528682464123</v>
      </c>
      <c r="BF165" s="20">
        <f t="shared" si="43"/>
        <v>0.4</v>
      </c>
      <c r="BG165" s="5">
        <f t="shared" si="46"/>
        <v>1371.0813575856446</v>
      </c>
      <c r="BH165" s="5">
        <f t="shared" si="47"/>
        <v>660196.87421883596</v>
      </c>
      <c r="BI165" s="5">
        <f t="shared" si="48"/>
        <v>660196.87421883596</v>
      </c>
    </row>
    <row r="166" spans="2:61" x14ac:dyDescent="0.25">
      <c r="B166" s="3" t="s">
        <v>718</v>
      </c>
      <c r="C166" s="3" t="s">
        <v>786</v>
      </c>
      <c r="D166" s="3" t="s">
        <v>691</v>
      </c>
      <c r="E166" s="3" t="s">
        <v>614</v>
      </c>
      <c r="F166" s="4" t="s">
        <v>174</v>
      </c>
      <c r="G166" s="5">
        <v>104265.66</v>
      </c>
      <c r="H166" s="5">
        <v>104265.66</v>
      </c>
      <c r="I166" s="5">
        <v>104265.66</v>
      </c>
      <c r="J166" s="5">
        <v>104265.66</v>
      </c>
      <c r="K166" s="5">
        <v>104265.66</v>
      </c>
      <c r="L166" s="5">
        <v>104265.66</v>
      </c>
      <c r="M166" s="5">
        <v>104265.66</v>
      </c>
      <c r="N166" s="5">
        <v>104265.66</v>
      </c>
      <c r="O166" s="5">
        <v>104265.66</v>
      </c>
      <c r="P166" s="5">
        <v>104265.66</v>
      </c>
      <c r="Q166" s="5">
        <v>104265.66</v>
      </c>
      <c r="R166" s="5">
        <v>104265.66</v>
      </c>
      <c r="S166" s="5">
        <v>104265.66</v>
      </c>
      <c r="T166" s="5">
        <f t="shared" si="36"/>
        <v>104265.66000000002</v>
      </c>
      <c r="U166" s="5">
        <v>-29352.54</v>
      </c>
      <c r="V166" s="5">
        <v>-29952.07</v>
      </c>
      <c r="W166" s="5">
        <v>-30551.599999999999</v>
      </c>
      <c r="X166" s="5">
        <v>-31151.13</v>
      </c>
      <c r="Y166" s="5">
        <v>-31809.74</v>
      </c>
      <c r="Z166" s="5">
        <v>-32468.35</v>
      </c>
      <c r="AA166" s="5">
        <v>-33126.959999999999</v>
      </c>
      <c r="AB166" s="5">
        <v>-33785.57</v>
      </c>
      <c r="AC166" s="5">
        <v>-34444.18</v>
      </c>
      <c r="AD166" s="5">
        <v>-35102.79</v>
      </c>
      <c r="AE166" s="5">
        <v>-35761.4</v>
      </c>
      <c r="AF166" s="5">
        <v>-36420.01</v>
      </c>
      <c r="AG166" s="5">
        <v>-37078.620000000003</v>
      </c>
      <c r="AH166" s="5">
        <f t="shared" si="37"/>
        <v>-33149.115000000005</v>
      </c>
      <c r="AI166" s="5">
        <v>599.53</v>
      </c>
      <c r="AJ166" s="5">
        <v>599.53</v>
      </c>
      <c r="AK166" s="5">
        <v>599.53</v>
      </c>
      <c r="AL166" s="5">
        <v>658.61</v>
      </c>
      <c r="AM166" s="5">
        <v>658.61</v>
      </c>
      <c r="AN166" s="5">
        <v>658.61</v>
      </c>
      <c r="AO166" s="5">
        <v>658.61</v>
      </c>
      <c r="AP166" s="5">
        <v>658.61</v>
      </c>
      <c r="AQ166" s="5">
        <v>658.61</v>
      </c>
      <c r="AR166" s="5">
        <v>658.61</v>
      </c>
      <c r="AS166" s="5">
        <v>658.61</v>
      </c>
      <c r="AT166" s="5">
        <v>658.61</v>
      </c>
      <c r="AU166" s="5">
        <f t="shared" si="38"/>
        <v>7726.0799999999981</v>
      </c>
      <c r="AV166" s="6">
        <v>0.69189000000000001</v>
      </c>
      <c r="AW166" s="5">
        <f t="shared" si="39"/>
        <v>72140.367497400017</v>
      </c>
      <c r="AX166" s="26">
        <f t="shared" si="40"/>
        <v>72140.367497400002</v>
      </c>
      <c r="AY166" s="5">
        <f t="shared" si="41"/>
        <v>-22935.541177350005</v>
      </c>
      <c r="AZ166" s="5">
        <f t="shared" si="42"/>
        <v>-25654.326391800001</v>
      </c>
      <c r="BA166" s="5">
        <f t="shared" si="34"/>
        <v>5345.5974911999983</v>
      </c>
      <c r="BB166" s="14">
        <f t="shared" si="35"/>
        <v>7.4099948151673298E-2</v>
      </c>
      <c r="BC166" s="27">
        <v>7.5800000000000006E-2</v>
      </c>
      <c r="BD166" s="5">
        <f t="shared" si="44"/>
        <v>5468.239856302921</v>
      </c>
      <c r="BE166" s="5">
        <f t="shared" si="45"/>
        <v>5468.239856302921</v>
      </c>
      <c r="BF166" s="20">
        <f t="shared" si="43"/>
        <v>0.4</v>
      </c>
      <c r="BG166" s="5">
        <f t="shared" si="46"/>
        <v>49.05694604116907</v>
      </c>
      <c r="BH166" s="5">
        <f t="shared" si="47"/>
        <v>41017.801249297081</v>
      </c>
      <c r="BI166" s="5">
        <f t="shared" si="48"/>
        <v>41017.801249297081</v>
      </c>
    </row>
    <row r="167" spans="2:61" x14ac:dyDescent="0.25">
      <c r="B167" s="3" t="s">
        <v>718</v>
      </c>
      <c r="C167" s="3" t="s">
        <v>786</v>
      </c>
      <c r="D167" s="3" t="s">
        <v>691</v>
      </c>
      <c r="E167" s="3" t="s">
        <v>615</v>
      </c>
      <c r="F167" s="4" t="s">
        <v>175</v>
      </c>
      <c r="G167" s="5">
        <v>7969.9</v>
      </c>
      <c r="H167" s="5">
        <v>7969.9</v>
      </c>
      <c r="I167" s="5">
        <v>7969.9</v>
      </c>
      <c r="J167" s="5">
        <v>7969.9</v>
      </c>
      <c r="K167" s="5">
        <v>7969.9</v>
      </c>
      <c r="L167" s="5">
        <v>7969.9</v>
      </c>
      <c r="M167" s="5">
        <v>7969.9</v>
      </c>
      <c r="N167" s="5">
        <v>7969.9</v>
      </c>
      <c r="O167" s="5">
        <v>7969.9</v>
      </c>
      <c r="P167" s="5">
        <v>7969.9</v>
      </c>
      <c r="Q167" s="5">
        <v>7969.9</v>
      </c>
      <c r="R167" s="5">
        <v>7969.9</v>
      </c>
      <c r="S167" s="5">
        <v>7969.9</v>
      </c>
      <c r="T167" s="5">
        <f t="shared" si="36"/>
        <v>7969.8999999999987</v>
      </c>
      <c r="U167" s="5">
        <v>-7130.72</v>
      </c>
      <c r="V167" s="5">
        <v>-7172.91</v>
      </c>
      <c r="W167" s="5">
        <v>-7172.91</v>
      </c>
      <c r="X167" s="5">
        <v>-7172.91</v>
      </c>
      <c r="Y167" s="5">
        <v>-7223.25</v>
      </c>
      <c r="Z167" s="5">
        <v>-7273.59</v>
      </c>
      <c r="AA167" s="5">
        <v>-7323.93</v>
      </c>
      <c r="AB167" s="5">
        <v>-7374.27</v>
      </c>
      <c r="AC167" s="5">
        <v>-7424.61</v>
      </c>
      <c r="AD167" s="5">
        <v>-7474.95</v>
      </c>
      <c r="AE167" s="5">
        <v>-7525.29</v>
      </c>
      <c r="AF167" s="5">
        <v>-7575.63</v>
      </c>
      <c r="AG167" s="5">
        <v>-7625.97</v>
      </c>
      <c r="AH167" s="5">
        <f t="shared" si="37"/>
        <v>-7341.0495833333334</v>
      </c>
      <c r="AI167" s="5">
        <v>42.19</v>
      </c>
      <c r="AJ167" s="5">
        <v>0</v>
      </c>
      <c r="AK167" s="5">
        <v>0</v>
      </c>
      <c r="AL167" s="5">
        <v>50.34</v>
      </c>
      <c r="AM167" s="5">
        <v>50.34</v>
      </c>
      <c r="AN167" s="5">
        <v>50.34</v>
      </c>
      <c r="AO167" s="5">
        <v>50.34</v>
      </c>
      <c r="AP167" s="5">
        <v>50.34</v>
      </c>
      <c r="AQ167" s="5">
        <v>50.34</v>
      </c>
      <c r="AR167" s="5">
        <v>50.34</v>
      </c>
      <c r="AS167" s="5">
        <v>50.34</v>
      </c>
      <c r="AT167" s="5">
        <v>50.34</v>
      </c>
      <c r="AU167" s="5">
        <f t="shared" si="38"/>
        <v>495.25000000000011</v>
      </c>
      <c r="AV167" s="6">
        <v>0.69189000000000001</v>
      </c>
      <c r="AW167" s="5">
        <f t="shared" si="39"/>
        <v>5514.2941109999992</v>
      </c>
      <c r="AX167" s="26">
        <f t="shared" si="40"/>
        <v>5514.2941110000002</v>
      </c>
      <c r="AY167" s="5">
        <f t="shared" si="41"/>
        <v>-5079.1987962125004</v>
      </c>
      <c r="AZ167" s="5">
        <f t="shared" si="42"/>
        <v>-5276.3323833000004</v>
      </c>
      <c r="BA167" s="5">
        <f t="shared" ref="BA167:BA222" si="50">AU167*AV167</f>
        <v>342.65852250000006</v>
      </c>
      <c r="BB167" s="14">
        <f t="shared" ref="BB167:BB222" si="51">IFERROR(BA167/AW167,)</f>
        <v>6.2140051945444752E-2</v>
      </c>
      <c r="BC167" s="27">
        <v>7.5800000000000006E-2</v>
      </c>
      <c r="BD167" s="5">
        <f t="shared" si="44"/>
        <v>417.98349361380002</v>
      </c>
      <c r="BE167" s="5">
        <f t="shared" si="45"/>
        <v>237.96172769999976</v>
      </c>
      <c r="BF167" s="20">
        <f t="shared" si="43"/>
        <v>0.4</v>
      </c>
      <c r="BG167" s="5">
        <f t="shared" si="46"/>
        <v>-41.878717920000128</v>
      </c>
      <c r="BH167" s="5">
        <f t="shared" si="47"/>
        <v>-180.02176591380027</v>
      </c>
      <c r="BI167" s="5">
        <f t="shared" si="48"/>
        <v>0</v>
      </c>
    </row>
    <row r="168" spans="2:61" x14ac:dyDescent="0.25">
      <c r="B168" s="3" t="s">
        <v>718</v>
      </c>
      <c r="C168" s="3" t="s">
        <v>786</v>
      </c>
      <c r="D168" s="3" t="s">
        <v>691</v>
      </c>
      <c r="E168" s="3" t="s">
        <v>616</v>
      </c>
      <c r="F168" s="4" t="s">
        <v>176</v>
      </c>
      <c r="G168" s="5">
        <v>282890.28000000003</v>
      </c>
      <c r="H168" s="5">
        <v>282890.28000000003</v>
      </c>
      <c r="I168" s="5">
        <v>282890.28000000003</v>
      </c>
      <c r="J168" s="5">
        <v>282890.28000000003</v>
      </c>
      <c r="K168" s="5">
        <v>282890.28000000003</v>
      </c>
      <c r="L168" s="5">
        <v>282890.28000000003</v>
      </c>
      <c r="M168" s="5">
        <v>282890.28000000003</v>
      </c>
      <c r="N168" s="5">
        <v>282890.28000000003</v>
      </c>
      <c r="O168" s="5">
        <v>282890.28000000003</v>
      </c>
      <c r="P168" s="5">
        <v>282890.28000000003</v>
      </c>
      <c r="Q168" s="5">
        <v>282890.28000000003</v>
      </c>
      <c r="R168" s="5">
        <v>282890.28000000003</v>
      </c>
      <c r="S168" s="5">
        <v>282890.28000000003</v>
      </c>
      <c r="T168" s="5">
        <f t="shared" si="36"/>
        <v>282890.28000000009</v>
      </c>
      <c r="U168" s="5">
        <v>-131415.67000000001</v>
      </c>
      <c r="V168" s="5">
        <v>-133478.41</v>
      </c>
      <c r="W168" s="5">
        <v>-135541.15</v>
      </c>
      <c r="X168" s="5">
        <v>-137603.89000000001</v>
      </c>
      <c r="Y168" s="5">
        <v>-139390.81</v>
      </c>
      <c r="Z168" s="5">
        <v>-140274.84</v>
      </c>
      <c r="AA168" s="5">
        <v>-141158.87</v>
      </c>
      <c r="AB168" s="5">
        <v>-142042.9</v>
      </c>
      <c r="AC168" s="5">
        <v>-142926.93</v>
      </c>
      <c r="AD168" s="5">
        <v>-143810.96</v>
      </c>
      <c r="AE168" s="5">
        <v>-144694.99</v>
      </c>
      <c r="AF168" s="5">
        <v>-145579.01999999999</v>
      </c>
      <c r="AG168" s="5">
        <v>-146463.04999999999</v>
      </c>
      <c r="AH168" s="5">
        <f t="shared" si="37"/>
        <v>-140453.51083333333</v>
      </c>
      <c r="AI168" s="5">
        <v>2062.7399999999998</v>
      </c>
      <c r="AJ168" s="5">
        <v>2062.7399999999998</v>
      </c>
      <c r="AK168" s="5">
        <v>2062.7399999999998</v>
      </c>
      <c r="AL168" s="5">
        <v>1786.92</v>
      </c>
      <c r="AM168" s="5">
        <v>884.03</v>
      </c>
      <c r="AN168" s="5">
        <v>884.03</v>
      </c>
      <c r="AO168" s="5">
        <v>884.03</v>
      </c>
      <c r="AP168" s="5">
        <v>884.03</v>
      </c>
      <c r="AQ168" s="5">
        <v>884.03</v>
      </c>
      <c r="AR168" s="5">
        <v>884.03</v>
      </c>
      <c r="AS168" s="5">
        <v>884.03</v>
      </c>
      <c r="AT168" s="5">
        <v>884.03</v>
      </c>
      <c r="AU168" s="5">
        <f t="shared" si="38"/>
        <v>15047.380000000005</v>
      </c>
      <c r="AV168" s="6">
        <v>0.69189000000000001</v>
      </c>
      <c r="AW168" s="5">
        <f t="shared" si="39"/>
        <v>195728.95582920007</v>
      </c>
      <c r="AX168" s="26">
        <f t="shared" si="40"/>
        <v>195728.95582920001</v>
      </c>
      <c r="AY168" s="5">
        <f t="shared" si="41"/>
        <v>-97178.379610475007</v>
      </c>
      <c r="AZ168" s="5">
        <f t="shared" si="42"/>
        <v>-101336.3196645</v>
      </c>
      <c r="BA168" s="5">
        <f t="shared" si="50"/>
        <v>10411.131748200003</v>
      </c>
      <c r="BB168" s="14">
        <f t="shared" si="51"/>
        <v>5.3191576607015269E-2</v>
      </c>
      <c r="BC168" s="27">
        <v>3.7499999999999999E-2</v>
      </c>
      <c r="BD168" s="5">
        <f t="shared" si="44"/>
        <v>7339.8358435950004</v>
      </c>
      <c r="BE168" s="5">
        <f t="shared" si="45"/>
        <v>7339.8358435950004</v>
      </c>
      <c r="BF168" s="20">
        <f t="shared" si="43"/>
        <v>0.4</v>
      </c>
      <c r="BG168" s="5">
        <f t="shared" si="46"/>
        <v>-1228.5183618420012</v>
      </c>
      <c r="BH168" s="5">
        <f t="shared" si="47"/>
        <v>87052.800321105009</v>
      </c>
      <c r="BI168" s="5">
        <f t="shared" si="48"/>
        <v>87052.800321105009</v>
      </c>
    </row>
    <row r="169" spans="2:61" x14ac:dyDescent="0.25">
      <c r="B169" s="3" t="s">
        <v>718</v>
      </c>
      <c r="C169" s="3" t="s">
        <v>786</v>
      </c>
      <c r="D169" s="3" t="s">
        <v>691</v>
      </c>
      <c r="E169" s="3" t="s">
        <v>617</v>
      </c>
      <c r="F169" s="4" t="s">
        <v>177</v>
      </c>
      <c r="G169" s="5">
        <v>3426438.44</v>
      </c>
      <c r="H169" s="5">
        <v>3426438.44</v>
      </c>
      <c r="I169" s="5">
        <v>3426438.44</v>
      </c>
      <c r="J169" s="5">
        <v>3426438.44</v>
      </c>
      <c r="K169" s="5">
        <v>3426438.44</v>
      </c>
      <c r="L169" s="5">
        <v>3426438.44</v>
      </c>
      <c r="M169" s="5">
        <v>3426438.44</v>
      </c>
      <c r="N169" s="5">
        <v>3426438.44</v>
      </c>
      <c r="O169" s="5">
        <v>3426438.44</v>
      </c>
      <c r="P169" s="5">
        <v>3426438.44</v>
      </c>
      <c r="Q169" s="5">
        <v>3426438.44</v>
      </c>
      <c r="R169" s="5">
        <v>3426438.44</v>
      </c>
      <c r="S169" s="5">
        <v>3426438.44</v>
      </c>
      <c r="T169" s="5">
        <f t="shared" si="36"/>
        <v>3426438.44</v>
      </c>
      <c r="U169" s="5">
        <v>-2062312.77</v>
      </c>
      <c r="V169" s="5">
        <v>-2087297.22</v>
      </c>
      <c r="W169" s="5">
        <v>-2112281.67</v>
      </c>
      <c r="X169" s="5">
        <v>-2137266.12</v>
      </c>
      <c r="Y169" s="5">
        <v>-2147973.7400000002</v>
      </c>
      <c r="Z169" s="5">
        <v>-2158681.36</v>
      </c>
      <c r="AA169" s="5">
        <v>-2169388.98</v>
      </c>
      <c r="AB169" s="5">
        <v>-2180096.6</v>
      </c>
      <c r="AC169" s="5">
        <v>-2190804.2200000002</v>
      </c>
      <c r="AD169" s="5">
        <v>-2201511.84</v>
      </c>
      <c r="AE169" s="5">
        <v>-2212219.46</v>
      </c>
      <c r="AF169" s="5">
        <v>-2222927.08</v>
      </c>
      <c r="AG169" s="5">
        <v>-2233634.7000000002</v>
      </c>
      <c r="AH169" s="5">
        <f t="shared" si="37"/>
        <v>-2164035.1687499997</v>
      </c>
      <c r="AI169" s="5">
        <v>24984.45</v>
      </c>
      <c r="AJ169" s="5">
        <v>24984.45</v>
      </c>
      <c r="AK169" s="5">
        <v>24984.45</v>
      </c>
      <c r="AL169" s="5">
        <v>10707.62</v>
      </c>
      <c r="AM169" s="5">
        <v>10707.62</v>
      </c>
      <c r="AN169" s="5">
        <v>10707.62</v>
      </c>
      <c r="AO169" s="5">
        <v>10707.62</v>
      </c>
      <c r="AP169" s="5">
        <v>10707.62</v>
      </c>
      <c r="AQ169" s="5">
        <v>10707.62</v>
      </c>
      <c r="AR169" s="5">
        <v>10707.62</v>
      </c>
      <c r="AS169" s="5">
        <v>10707.62</v>
      </c>
      <c r="AT169" s="5">
        <v>10707.62</v>
      </c>
      <c r="AU169" s="5">
        <f t="shared" si="38"/>
        <v>171321.92999999996</v>
      </c>
      <c r="AV169" s="6">
        <v>0.69189000000000001</v>
      </c>
      <c r="AW169" s="5">
        <f t="shared" si="39"/>
        <v>2370718.4922516001</v>
      </c>
      <c r="AX169" s="26">
        <f t="shared" si="40"/>
        <v>2370718.4922516001</v>
      </c>
      <c r="AY169" s="5">
        <f t="shared" si="41"/>
        <v>-1497274.2929064373</v>
      </c>
      <c r="AZ169" s="5">
        <f t="shared" si="42"/>
        <v>-1545429.5125830001</v>
      </c>
      <c r="BA169" s="5">
        <f t="shared" si="50"/>
        <v>118535.93014769998</v>
      </c>
      <c r="BB169" s="14">
        <f t="shared" si="51"/>
        <v>5.0000002334785847E-2</v>
      </c>
      <c r="BC169" s="27">
        <v>3.7499999999999999E-2</v>
      </c>
      <c r="BD169" s="5">
        <f t="shared" si="44"/>
        <v>88901.943459435002</v>
      </c>
      <c r="BE169" s="5">
        <f t="shared" si="45"/>
        <v>88901.943459435002</v>
      </c>
      <c r="BF169" s="20">
        <f t="shared" si="43"/>
        <v>0.4</v>
      </c>
      <c r="BG169" s="5">
        <f t="shared" si="46"/>
        <v>-11853.594675305992</v>
      </c>
      <c r="BH169" s="5">
        <f t="shared" si="47"/>
        <v>736387.036209165</v>
      </c>
      <c r="BI169" s="5">
        <f t="shared" si="48"/>
        <v>736387.036209165</v>
      </c>
    </row>
    <row r="170" spans="2:61" x14ac:dyDescent="0.25">
      <c r="B170" s="3" t="s">
        <v>718</v>
      </c>
      <c r="C170" s="3" t="s">
        <v>786</v>
      </c>
      <c r="D170" s="3" t="s">
        <v>691</v>
      </c>
      <c r="E170" s="3" t="s">
        <v>561</v>
      </c>
      <c r="F170" s="4" t="s">
        <v>178</v>
      </c>
      <c r="G170" s="5">
        <v>1239288.1299999999</v>
      </c>
      <c r="H170" s="5">
        <v>1239288.1299999999</v>
      </c>
      <c r="I170" s="5">
        <v>1239288.1299999999</v>
      </c>
      <c r="J170" s="5">
        <v>1239288.1299999999</v>
      </c>
      <c r="K170" s="5">
        <v>1239288.1299999999</v>
      </c>
      <c r="L170" s="5">
        <v>1239288.1299999999</v>
      </c>
      <c r="M170" s="5">
        <v>1239288.1299999999</v>
      </c>
      <c r="N170" s="5">
        <v>1239288.1299999999</v>
      </c>
      <c r="O170" s="5">
        <v>1239288.1299999999</v>
      </c>
      <c r="P170" s="5">
        <v>1239288.1299999999</v>
      </c>
      <c r="Q170" s="5">
        <v>1239288.1299999999</v>
      </c>
      <c r="R170" s="5">
        <v>1239288.1299999999</v>
      </c>
      <c r="S170" s="5">
        <v>1239288.1299999999</v>
      </c>
      <c r="T170" s="5">
        <f t="shared" si="36"/>
        <v>1239288.1299999997</v>
      </c>
      <c r="U170" s="5">
        <v>-455830.68</v>
      </c>
      <c r="V170" s="5">
        <v>-462956.59</v>
      </c>
      <c r="W170" s="5">
        <v>-470082.5</v>
      </c>
      <c r="X170" s="5">
        <v>-477208.41</v>
      </c>
      <c r="Y170" s="5">
        <v>-481081.19</v>
      </c>
      <c r="Z170" s="5">
        <v>-488909.36</v>
      </c>
      <c r="AA170" s="5">
        <v>-496737.53</v>
      </c>
      <c r="AB170" s="5">
        <v>-504565.7</v>
      </c>
      <c r="AC170" s="5">
        <v>-512393.87</v>
      </c>
      <c r="AD170" s="5">
        <v>-520222.04</v>
      </c>
      <c r="AE170" s="5">
        <v>-528050.21</v>
      </c>
      <c r="AF170" s="5">
        <v>-535878.38</v>
      </c>
      <c r="AG170" s="5">
        <v>-543706.55000000005</v>
      </c>
      <c r="AH170" s="5">
        <f t="shared" si="37"/>
        <v>-498154.53291666671</v>
      </c>
      <c r="AI170" s="5">
        <v>7125.91</v>
      </c>
      <c r="AJ170" s="5">
        <v>7125.91</v>
      </c>
      <c r="AK170" s="5">
        <v>7125.91</v>
      </c>
      <c r="AL170" s="5">
        <v>3872.78</v>
      </c>
      <c r="AM170" s="5">
        <v>7828.17</v>
      </c>
      <c r="AN170" s="5">
        <v>7828.17</v>
      </c>
      <c r="AO170" s="5">
        <v>7828.17</v>
      </c>
      <c r="AP170" s="5">
        <v>7828.17</v>
      </c>
      <c r="AQ170" s="5">
        <v>7828.17</v>
      </c>
      <c r="AR170" s="5">
        <v>7828.17</v>
      </c>
      <c r="AS170" s="5">
        <v>7828.17</v>
      </c>
      <c r="AT170" s="5">
        <v>7828.17</v>
      </c>
      <c r="AU170" s="5">
        <f t="shared" si="38"/>
        <v>87875.87</v>
      </c>
      <c r="AV170" s="6">
        <v>0.69189000000000001</v>
      </c>
      <c r="AW170" s="5">
        <f t="shared" si="39"/>
        <v>857451.06426569982</v>
      </c>
      <c r="AX170" s="26">
        <f t="shared" si="40"/>
        <v>857451.06426569994</v>
      </c>
      <c r="AY170" s="5">
        <f t="shared" si="41"/>
        <v>-344668.13977971254</v>
      </c>
      <c r="AZ170" s="5">
        <f t="shared" si="42"/>
        <v>-376185.12487950001</v>
      </c>
      <c r="BA170" s="5">
        <f t="shared" si="50"/>
        <v>60800.435694299995</v>
      </c>
      <c r="BB170" s="14">
        <f t="shared" si="51"/>
        <v>7.0908344776932558E-2</v>
      </c>
      <c r="BC170" s="27">
        <v>7.5800000000000006E-2</v>
      </c>
      <c r="BD170" s="5">
        <f t="shared" si="44"/>
        <v>64994.790671340059</v>
      </c>
      <c r="BE170" s="5">
        <f t="shared" si="45"/>
        <v>64994.790671340059</v>
      </c>
      <c r="BF170" s="20">
        <f t="shared" si="43"/>
        <v>0.4</v>
      </c>
      <c r="BG170" s="5">
        <f t="shared" si="46"/>
        <v>1677.7419908160257</v>
      </c>
      <c r="BH170" s="5">
        <f t="shared" si="47"/>
        <v>416271.14871485985</v>
      </c>
      <c r="BI170" s="5">
        <f t="shared" si="48"/>
        <v>416271.14871485985</v>
      </c>
    </row>
    <row r="171" spans="2:61" x14ac:dyDescent="0.25">
      <c r="B171" s="3" t="s">
        <v>718</v>
      </c>
      <c r="C171" s="3" t="s">
        <v>786</v>
      </c>
      <c r="D171" s="3" t="s">
        <v>691</v>
      </c>
      <c r="E171" s="3" t="s">
        <v>618</v>
      </c>
      <c r="F171" s="4" t="s">
        <v>179</v>
      </c>
      <c r="G171" s="5">
        <v>2015714.8</v>
      </c>
      <c r="H171" s="5">
        <v>2015714.8</v>
      </c>
      <c r="I171" s="5">
        <v>2015714.8</v>
      </c>
      <c r="J171" s="5">
        <v>2015714.8</v>
      </c>
      <c r="K171" s="5">
        <v>2015714.8</v>
      </c>
      <c r="L171" s="5">
        <v>2015714.8</v>
      </c>
      <c r="M171" s="5">
        <v>2015714.8</v>
      </c>
      <c r="N171" s="5">
        <v>2015714.8</v>
      </c>
      <c r="O171" s="5">
        <v>2015714.8</v>
      </c>
      <c r="P171" s="5">
        <v>2015714.8</v>
      </c>
      <c r="Q171" s="5">
        <v>2015714.8</v>
      </c>
      <c r="R171" s="5">
        <v>2015714.8</v>
      </c>
      <c r="S171" s="5">
        <v>2015714.8</v>
      </c>
      <c r="T171" s="5">
        <f t="shared" si="36"/>
        <v>2015714.8000000005</v>
      </c>
      <c r="U171" s="5">
        <v>-969573.03</v>
      </c>
      <c r="V171" s="5">
        <v>-984270.95</v>
      </c>
      <c r="W171" s="5">
        <v>-998968.87</v>
      </c>
      <c r="X171" s="5">
        <v>-1013666.79</v>
      </c>
      <c r="Y171" s="5">
        <v>-1019965.9</v>
      </c>
      <c r="Z171" s="5">
        <v>-1026265.01</v>
      </c>
      <c r="AA171" s="5">
        <v>-1032564.12</v>
      </c>
      <c r="AB171" s="5">
        <v>-1038863.23</v>
      </c>
      <c r="AC171" s="5">
        <v>-1045162.34</v>
      </c>
      <c r="AD171" s="5">
        <v>-1051461.45</v>
      </c>
      <c r="AE171" s="5">
        <v>-1057760.56</v>
      </c>
      <c r="AF171" s="5">
        <v>-1064059.67</v>
      </c>
      <c r="AG171" s="5">
        <v>-1070358.78</v>
      </c>
      <c r="AH171" s="5">
        <f t="shared" si="37"/>
        <v>-1029414.5662499998</v>
      </c>
      <c r="AI171" s="5">
        <v>14697.92</v>
      </c>
      <c r="AJ171" s="5">
        <v>14697.92</v>
      </c>
      <c r="AK171" s="5">
        <v>14697.92</v>
      </c>
      <c r="AL171" s="5">
        <v>6299.11</v>
      </c>
      <c r="AM171" s="5">
        <v>6299.11</v>
      </c>
      <c r="AN171" s="5">
        <v>6299.11</v>
      </c>
      <c r="AO171" s="5">
        <v>6299.11</v>
      </c>
      <c r="AP171" s="5">
        <v>6299.11</v>
      </c>
      <c r="AQ171" s="5">
        <v>6299.11</v>
      </c>
      <c r="AR171" s="5">
        <v>6299.11</v>
      </c>
      <c r="AS171" s="5">
        <v>6299.11</v>
      </c>
      <c r="AT171" s="5">
        <v>6299.11</v>
      </c>
      <c r="AU171" s="5">
        <f t="shared" si="38"/>
        <v>100785.75</v>
      </c>
      <c r="AV171" s="6">
        <v>0.69189000000000001</v>
      </c>
      <c r="AW171" s="5">
        <f t="shared" si="39"/>
        <v>1394652.9129720004</v>
      </c>
      <c r="AX171" s="26">
        <f t="shared" si="40"/>
        <v>1394652.912972</v>
      </c>
      <c r="AY171" s="5">
        <f t="shared" si="41"/>
        <v>-712241.64424271241</v>
      </c>
      <c r="AZ171" s="5">
        <f t="shared" si="42"/>
        <v>-740570.53629419999</v>
      </c>
      <c r="BA171" s="5">
        <f t="shared" si="50"/>
        <v>69732.652567500001</v>
      </c>
      <c r="BB171" s="14">
        <f t="shared" si="51"/>
        <v>5.0000004961019272E-2</v>
      </c>
      <c r="BC171" s="27">
        <v>5.6399999999999999E-2</v>
      </c>
      <c r="BD171" s="5">
        <f t="shared" si="44"/>
        <v>78658.424291620802</v>
      </c>
      <c r="BE171" s="5">
        <f t="shared" si="45"/>
        <v>78658.424291620802</v>
      </c>
      <c r="BF171" s="20">
        <f t="shared" si="43"/>
        <v>0.4</v>
      </c>
      <c r="BG171" s="5">
        <f t="shared" si="46"/>
        <v>3570.3086896483205</v>
      </c>
      <c r="BH171" s="5">
        <f t="shared" si="47"/>
        <v>575423.95238617912</v>
      </c>
      <c r="BI171" s="5">
        <f t="shared" si="48"/>
        <v>575423.95238617912</v>
      </c>
    </row>
    <row r="172" spans="2:61" x14ac:dyDescent="0.25">
      <c r="B172" s="3" t="s">
        <v>717</v>
      </c>
      <c r="C172" s="3" t="s">
        <v>786</v>
      </c>
      <c r="D172" s="3" t="s">
        <v>691</v>
      </c>
      <c r="E172" s="3" t="s">
        <v>548</v>
      </c>
      <c r="F172" s="4" t="s">
        <v>180</v>
      </c>
      <c r="G172" s="5">
        <v>46298554.57</v>
      </c>
      <c r="H172" s="5">
        <v>46813153.409999996</v>
      </c>
      <c r="I172" s="5">
        <v>47140652.439999998</v>
      </c>
      <c r="J172" s="5">
        <v>46996495.329999998</v>
      </c>
      <c r="K172" s="5">
        <v>31994131.190000001</v>
      </c>
      <c r="L172" s="5">
        <v>32449831.59</v>
      </c>
      <c r="M172" s="5">
        <v>32467725.490000002</v>
      </c>
      <c r="N172" s="5">
        <v>32477944.620000001</v>
      </c>
      <c r="O172" s="5">
        <v>32616988.610000003</v>
      </c>
      <c r="P172" s="5">
        <v>32655891.370000001</v>
      </c>
      <c r="Q172" s="5">
        <v>32654094.59</v>
      </c>
      <c r="R172" s="5">
        <v>32542287.830000002</v>
      </c>
      <c r="S172" s="5">
        <v>31881393.77</v>
      </c>
      <c r="T172" s="5">
        <f t="shared" si="36"/>
        <v>36658264.219999999</v>
      </c>
      <c r="U172" s="5">
        <v>-32021649.68</v>
      </c>
      <c r="V172" s="5">
        <v>-32129889.469999999</v>
      </c>
      <c r="W172" s="5">
        <v>-32239893.719999999</v>
      </c>
      <c r="X172" s="5">
        <v>-32204210.390000001</v>
      </c>
      <c r="Y172" s="5">
        <v>-17353314.649999999</v>
      </c>
      <c r="Z172" s="5">
        <v>-17532395.16</v>
      </c>
      <c r="AA172" s="5">
        <v>-17712831.870000001</v>
      </c>
      <c r="AB172" s="5">
        <v>-17887116.239999998</v>
      </c>
      <c r="AC172" s="5">
        <v>-18069094.079999998</v>
      </c>
      <c r="AD172" s="5">
        <v>-18247843.280000001</v>
      </c>
      <c r="AE172" s="5">
        <v>-18429350.620000001</v>
      </c>
      <c r="AF172" s="5">
        <v>-18622655.5</v>
      </c>
      <c r="AG172" s="5">
        <v>-18768080.710000001</v>
      </c>
      <c r="AH172" s="5">
        <f t="shared" si="37"/>
        <v>-22151955.014583331</v>
      </c>
      <c r="AI172" s="5">
        <v>109018.29</v>
      </c>
      <c r="AJ172" s="5">
        <v>110004.25</v>
      </c>
      <c r="AK172" s="5">
        <v>110218.91</v>
      </c>
      <c r="AL172" s="5">
        <v>219528.12</v>
      </c>
      <c r="AM172" s="5">
        <v>179080.51</v>
      </c>
      <c r="AN172" s="5">
        <v>180416.71</v>
      </c>
      <c r="AO172" s="5">
        <v>180494.84</v>
      </c>
      <c r="AP172" s="5">
        <v>180909.66999999998</v>
      </c>
      <c r="AQ172" s="5">
        <v>181404.21</v>
      </c>
      <c r="AR172" s="5">
        <v>181507.34</v>
      </c>
      <c r="AS172" s="5">
        <v>181191.61</v>
      </c>
      <c r="AT172" s="5">
        <v>168982.97</v>
      </c>
      <c r="AU172" s="5">
        <f t="shared" si="38"/>
        <v>1982757.43</v>
      </c>
      <c r="AV172" s="6">
        <v>0.69189000000000001</v>
      </c>
      <c r="AW172" s="5">
        <f t="shared" si="39"/>
        <v>25363486.431175798</v>
      </c>
      <c r="AX172" s="26">
        <f t="shared" si="40"/>
        <v>22058417.5355253</v>
      </c>
      <c r="AY172" s="5">
        <f t="shared" si="41"/>
        <v>-15326716.155040061</v>
      </c>
      <c r="AZ172" s="5">
        <f t="shared" si="42"/>
        <v>-12985447.362441901</v>
      </c>
      <c r="BA172" s="5">
        <f t="shared" si="50"/>
        <v>1371850.0382427</v>
      </c>
      <c r="BB172" s="14">
        <f t="shared" si="51"/>
        <v>5.4087597222299694E-2</v>
      </c>
      <c r="BC172" s="27">
        <v>6.6699999999999995E-2</v>
      </c>
      <c r="BD172" s="5">
        <f t="shared" si="44"/>
        <v>1471296.4496195375</v>
      </c>
      <c r="BE172" s="5">
        <f t="shared" si="45"/>
        <v>1471296.4496195375</v>
      </c>
      <c r="BF172" s="20">
        <f t="shared" si="43"/>
        <v>1</v>
      </c>
      <c r="BG172" s="5">
        <f t="shared" si="46"/>
        <v>99446.411376837408</v>
      </c>
      <c r="BH172" s="5">
        <f t="shared" si="47"/>
        <v>7601673.7234638613</v>
      </c>
      <c r="BI172" s="5">
        <f t="shared" si="48"/>
        <v>7601673.7234638613</v>
      </c>
    </row>
    <row r="173" spans="2:61" x14ac:dyDescent="0.25">
      <c r="B173" s="3" t="s">
        <v>717</v>
      </c>
      <c r="C173" s="3" t="s">
        <v>786</v>
      </c>
      <c r="D173" s="3" t="s">
        <v>691</v>
      </c>
      <c r="E173" s="3" t="s">
        <v>619</v>
      </c>
      <c r="F173" s="4" t="s">
        <v>181</v>
      </c>
      <c r="G173" s="5"/>
      <c r="H173" s="5"/>
      <c r="I173" s="5"/>
      <c r="J173" s="5"/>
      <c r="K173" s="5"/>
      <c r="L173" s="5"/>
      <c r="M173" s="5">
        <v>0</v>
      </c>
      <c r="N173" s="5">
        <v>0</v>
      </c>
      <c r="O173" s="5">
        <v>0</v>
      </c>
      <c r="P173" s="5">
        <v>0</v>
      </c>
      <c r="Q173" s="5">
        <v>0</v>
      </c>
      <c r="R173" s="5">
        <v>116059.6</v>
      </c>
      <c r="S173" s="5">
        <v>428699.34</v>
      </c>
      <c r="T173" s="5">
        <f t="shared" si="36"/>
        <v>27534.105833333335</v>
      </c>
      <c r="U173" s="5"/>
      <c r="V173" s="5"/>
      <c r="W173" s="5"/>
      <c r="X173" s="5"/>
      <c r="Y173" s="5"/>
      <c r="Z173" s="5">
        <v>0</v>
      </c>
      <c r="AA173" s="5">
        <v>0</v>
      </c>
      <c r="AB173" s="5">
        <v>0</v>
      </c>
      <c r="AC173" s="5">
        <v>0</v>
      </c>
      <c r="AD173" s="5">
        <v>0</v>
      </c>
      <c r="AE173" s="5">
        <v>0</v>
      </c>
      <c r="AF173" s="5">
        <v>-142.22999999999999</v>
      </c>
      <c r="AG173" s="5">
        <v>-1656.21</v>
      </c>
      <c r="AH173" s="5">
        <f t="shared" si="37"/>
        <v>-80.861249999999998</v>
      </c>
      <c r="AI173" s="5">
        <v>0</v>
      </c>
      <c r="AJ173" s="5">
        <v>0</v>
      </c>
      <c r="AK173" s="5">
        <v>0</v>
      </c>
      <c r="AL173" s="5">
        <v>0</v>
      </c>
      <c r="AM173" s="5">
        <v>0</v>
      </c>
      <c r="AN173" s="5">
        <v>0</v>
      </c>
      <c r="AO173" s="5">
        <v>0</v>
      </c>
      <c r="AP173" s="5">
        <v>0</v>
      </c>
      <c r="AQ173" s="5">
        <v>0</v>
      </c>
      <c r="AR173" s="5">
        <v>0</v>
      </c>
      <c r="AS173" s="5">
        <v>322.55</v>
      </c>
      <c r="AT173" s="5">
        <v>1513.98</v>
      </c>
      <c r="AU173" s="5">
        <f t="shared" si="38"/>
        <v>1836.53</v>
      </c>
      <c r="AV173" s="6">
        <v>0.69189000000000001</v>
      </c>
      <c r="AW173" s="5">
        <f t="shared" si="39"/>
        <v>19050.572485025001</v>
      </c>
      <c r="AX173" s="26">
        <f t="shared" si="40"/>
        <v>296612.78635260003</v>
      </c>
      <c r="AY173" s="5">
        <f t="shared" si="41"/>
        <v>-55.947090262499998</v>
      </c>
      <c r="AZ173" s="5">
        <f t="shared" si="42"/>
        <v>-1145.9151369000001</v>
      </c>
      <c r="BA173" s="5">
        <f t="shared" si="50"/>
        <v>1270.6767417000001</v>
      </c>
      <c r="BB173" s="14">
        <f t="shared" si="51"/>
        <v>6.6700186710863169E-2</v>
      </c>
      <c r="BC173" s="27">
        <f>BB173</f>
        <v>6.6700186710863169E-2</v>
      </c>
      <c r="BD173" s="5">
        <f t="shared" si="44"/>
        <v>19784.128230547787</v>
      </c>
      <c r="BE173" s="5">
        <f t="shared" si="45"/>
        <v>19784.128230547787</v>
      </c>
      <c r="BF173" s="20">
        <f t="shared" si="43"/>
        <v>1</v>
      </c>
      <c r="BG173" s="5">
        <f t="shared" si="46"/>
        <v>18513.451488847786</v>
      </c>
      <c r="BH173" s="5">
        <f t="shared" si="47"/>
        <v>275682.74298515229</v>
      </c>
      <c r="BI173" s="5">
        <f t="shared" si="48"/>
        <v>275682.74298515229</v>
      </c>
    </row>
    <row r="174" spans="2:61" x14ac:dyDescent="0.25">
      <c r="B174" s="3" t="s">
        <v>717</v>
      </c>
      <c r="C174" s="3" t="s">
        <v>786</v>
      </c>
      <c r="D174" s="3" t="s">
        <v>691</v>
      </c>
      <c r="E174" s="3" t="s">
        <v>551</v>
      </c>
      <c r="F174" s="4" t="s">
        <v>182</v>
      </c>
      <c r="G174" s="5">
        <v>145170.73000000001</v>
      </c>
      <c r="H174" s="5">
        <v>186746.49</v>
      </c>
      <c r="I174" s="5">
        <v>186746.49</v>
      </c>
      <c r="J174" s="5">
        <v>186746.49</v>
      </c>
      <c r="K174" s="5">
        <v>186746.49</v>
      </c>
      <c r="L174" s="5">
        <v>186746.49</v>
      </c>
      <c r="M174" s="5">
        <v>186746.49</v>
      </c>
      <c r="N174" s="5">
        <v>186746.49</v>
      </c>
      <c r="O174" s="5">
        <v>186746.49</v>
      </c>
      <c r="P174" s="5">
        <v>186746.49</v>
      </c>
      <c r="Q174" s="5">
        <v>186746.49</v>
      </c>
      <c r="R174" s="5">
        <v>186746.49</v>
      </c>
      <c r="S174" s="5">
        <v>186505.49</v>
      </c>
      <c r="T174" s="5">
        <f t="shared" si="36"/>
        <v>185004.125</v>
      </c>
      <c r="U174" s="5">
        <v>-75672.45</v>
      </c>
      <c r="V174" s="5">
        <v>-71445.649999999994</v>
      </c>
      <c r="W174" s="5">
        <v>-73516.98</v>
      </c>
      <c r="X174" s="5">
        <v>-75588.31</v>
      </c>
      <c r="Y174" s="5">
        <v>-77144.53</v>
      </c>
      <c r="Z174" s="5">
        <v>-78401.61</v>
      </c>
      <c r="AA174" s="5">
        <v>-79957.83</v>
      </c>
      <c r="AB174" s="5">
        <v>-81514.05</v>
      </c>
      <c r="AC174" s="5">
        <v>-83070.27</v>
      </c>
      <c r="AD174" s="5">
        <v>-84626.49</v>
      </c>
      <c r="AE174" s="5">
        <v>-86182.71</v>
      </c>
      <c r="AF174" s="5">
        <v>-87738.93</v>
      </c>
      <c r="AG174" s="5">
        <v>-89263.15</v>
      </c>
      <c r="AH174" s="5">
        <f t="shared" si="37"/>
        <v>-80137.929999999993</v>
      </c>
      <c r="AI174" s="5">
        <v>1840.76</v>
      </c>
      <c r="AJ174" s="5">
        <v>2071.33</v>
      </c>
      <c r="AK174" s="5">
        <v>2071.33</v>
      </c>
      <c r="AL174" s="5">
        <v>1556.22</v>
      </c>
      <c r="AM174" s="5">
        <v>1556.22</v>
      </c>
      <c r="AN174" s="5">
        <v>1556.22</v>
      </c>
      <c r="AO174" s="5">
        <v>1556.22</v>
      </c>
      <c r="AP174" s="5">
        <v>1556.22</v>
      </c>
      <c r="AQ174" s="5">
        <v>1556.22</v>
      </c>
      <c r="AR174" s="5">
        <v>1556.22</v>
      </c>
      <c r="AS174" s="5">
        <v>1556.22</v>
      </c>
      <c r="AT174" s="5">
        <v>1548.22</v>
      </c>
      <c r="AU174" s="5">
        <f t="shared" si="38"/>
        <v>19981.400000000001</v>
      </c>
      <c r="AV174" s="6">
        <v>0.69189000000000001</v>
      </c>
      <c r="AW174" s="5">
        <f t="shared" si="39"/>
        <v>128002.50404625</v>
      </c>
      <c r="AX174" s="26">
        <f t="shared" si="40"/>
        <v>129041.2834761</v>
      </c>
      <c r="AY174" s="5">
        <f t="shared" si="41"/>
        <v>-55446.632387699996</v>
      </c>
      <c r="AZ174" s="5">
        <f t="shared" si="42"/>
        <v>-61760.280853499993</v>
      </c>
      <c r="BA174" s="5">
        <f t="shared" si="50"/>
        <v>13824.930846000001</v>
      </c>
      <c r="BB174" s="14">
        <f t="shared" si="51"/>
        <v>0.10800515934442002</v>
      </c>
      <c r="BC174" s="27">
        <v>0.1</v>
      </c>
      <c r="BD174" s="5">
        <f t="shared" si="44"/>
        <v>12904.12834761</v>
      </c>
      <c r="BE174" s="5">
        <f t="shared" si="45"/>
        <v>12904.12834761</v>
      </c>
      <c r="BF174" s="20">
        <f t="shared" si="43"/>
        <v>1</v>
      </c>
      <c r="BG174" s="5">
        <f t="shared" si="46"/>
        <v>-920.80249839000135</v>
      </c>
      <c r="BH174" s="5">
        <f t="shared" si="47"/>
        <v>54376.874274990005</v>
      </c>
      <c r="BI174" s="5">
        <f t="shared" si="48"/>
        <v>54376.874274990005</v>
      </c>
    </row>
    <row r="175" spans="2:61" x14ac:dyDescent="0.25">
      <c r="B175" s="3" t="s">
        <v>721</v>
      </c>
      <c r="C175" s="3" t="s">
        <v>786</v>
      </c>
      <c r="D175" s="3" t="s">
        <v>692</v>
      </c>
      <c r="E175" s="3" t="s">
        <v>620</v>
      </c>
      <c r="F175" s="4" t="s">
        <v>183</v>
      </c>
      <c r="G175" s="5">
        <v>144732.66</v>
      </c>
      <c r="H175" s="5">
        <v>144732.66</v>
      </c>
      <c r="I175" s="5">
        <v>144732.66</v>
      </c>
      <c r="J175" s="5">
        <v>144732.66</v>
      </c>
      <c r="K175" s="5">
        <v>144732.66</v>
      </c>
      <c r="L175" s="5">
        <v>144732.66</v>
      </c>
      <c r="M175" s="5">
        <v>144732.66</v>
      </c>
      <c r="N175" s="5">
        <v>144732.66</v>
      </c>
      <c r="O175" s="5">
        <v>144732.66</v>
      </c>
      <c r="P175" s="5">
        <v>144732.66</v>
      </c>
      <c r="Q175" s="5">
        <v>144732.66</v>
      </c>
      <c r="R175" s="5">
        <v>144732.66</v>
      </c>
      <c r="S175" s="5">
        <v>144732.66</v>
      </c>
      <c r="T175" s="5">
        <f t="shared" si="36"/>
        <v>144732.65999999997</v>
      </c>
      <c r="U175" s="5">
        <v>0</v>
      </c>
      <c r="V175" s="5">
        <v>0</v>
      </c>
      <c r="W175" s="5">
        <v>0</v>
      </c>
      <c r="X175" s="5">
        <v>0</v>
      </c>
      <c r="Y175" s="5">
        <v>0</v>
      </c>
      <c r="Z175" s="5">
        <v>0</v>
      </c>
      <c r="AA175" s="5">
        <v>0</v>
      </c>
      <c r="AB175" s="5">
        <v>0</v>
      </c>
      <c r="AC175" s="5">
        <v>0</v>
      </c>
      <c r="AD175" s="5">
        <v>0</v>
      </c>
      <c r="AE175" s="5">
        <v>0</v>
      </c>
      <c r="AF175" s="5">
        <v>0</v>
      </c>
      <c r="AG175" s="5">
        <v>0</v>
      </c>
      <c r="AH175" s="5">
        <f t="shared" si="37"/>
        <v>0</v>
      </c>
      <c r="AI175" s="5">
        <v>0</v>
      </c>
      <c r="AJ175" s="5">
        <v>0</v>
      </c>
      <c r="AK175" s="5">
        <v>0</v>
      </c>
      <c r="AL175" s="5">
        <v>0</v>
      </c>
      <c r="AM175" s="5">
        <v>0</v>
      </c>
      <c r="AN175" s="5">
        <v>0</v>
      </c>
      <c r="AO175" s="5">
        <v>0</v>
      </c>
      <c r="AP175" s="5">
        <v>0</v>
      </c>
      <c r="AQ175" s="5">
        <v>0</v>
      </c>
      <c r="AR175" s="5">
        <v>0</v>
      </c>
      <c r="AS175" s="5">
        <v>0</v>
      </c>
      <c r="AT175" s="5">
        <v>0</v>
      </c>
      <c r="AU175" s="5">
        <f t="shared" si="38"/>
        <v>0</v>
      </c>
      <c r="AV175" s="6">
        <v>0.65639999999999998</v>
      </c>
      <c r="AW175" s="5">
        <f t="shared" si="39"/>
        <v>95002.518023999975</v>
      </c>
      <c r="AX175" s="26">
        <f t="shared" si="40"/>
        <v>95002.518024000005</v>
      </c>
      <c r="AY175" s="5">
        <f t="shared" si="41"/>
        <v>0</v>
      </c>
      <c r="AZ175" s="5">
        <f t="shared" si="42"/>
        <v>0</v>
      </c>
      <c r="BA175" s="5">
        <f t="shared" si="50"/>
        <v>0</v>
      </c>
      <c r="BB175" s="14">
        <f t="shared" si="51"/>
        <v>0</v>
      </c>
      <c r="BC175" s="27">
        <f>BB175</f>
        <v>0</v>
      </c>
      <c r="BD175" s="5">
        <f t="shared" si="44"/>
        <v>0</v>
      </c>
      <c r="BE175" s="5">
        <f t="shared" si="45"/>
        <v>0</v>
      </c>
      <c r="BF175" s="20">
        <f t="shared" si="43"/>
        <v>1</v>
      </c>
      <c r="BG175" s="5">
        <f t="shared" si="46"/>
        <v>0</v>
      </c>
      <c r="BH175" s="5">
        <f t="shared" si="47"/>
        <v>95002.518024000005</v>
      </c>
      <c r="BI175" s="5">
        <f t="shared" si="48"/>
        <v>95002.518024000005</v>
      </c>
    </row>
    <row r="176" spans="2:61" x14ac:dyDescent="0.25">
      <c r="B176" s="3" t="s">
        <v>721</v>
      </c>
      <c r="C176" s="3" t="s">
        <v>786</v>
      </c>
      <c r="D176" s="3" t="s">
        <v>692</v>
      </c>
      <c r="E176" s="3" t="s">
        <v>586</v>
      </c>
      <c r="F176" s="4" t="s">
        <v>184</v>
      </c>
      <c r="G176" s="5">
        <v>1262510.3799999999</v>
      </c>
      <c r="H176" s="5">
        <v>1262510.3799999999</v>
      </c>
      <c r="I176" s="5">
        <v>1262510.3799999999</v>
      </c>
      <c r="J176" s="5">
        <v>1262510.3799999999</v>
      </c>
      <c r="K176" s="5">
        <v>1262510.3799999999</v>
      </c>
      <c r="L176" s="5">
        <v>1262510.3799999999</v>
      </c>
      <c r="M176" s="5">
        <v>1262510.3799999999</v>
      </c>
      <c r="N176" s="5">
        <v>1262510.3799999999</v>
      </c>
      <c r="O176" s="5">
        <v>1262510.3799999999</v>
      </c>
      <c r="P176" s="5">
        <v>1262510.3799999999</v>
      </c>
      <c r="Q176" s="5">
        <v>1262510.3799999999</v>
      </c>
      <c r="R176" s="5">
        <v>1276599.29</v>
      </c>
      <c r="S176" s="5">
        <v>1276525.3599999999</v>
      </c>
      <c r="T176" s="5">
        <f t="shared" si="36"/>
        <v>1264268.4133333329</v>
      </c>
      <c r="U176" s="5">
        <v>-503762.65</v>
      </c>
      <c r="V176" s="5">
        <v>-506434.96</v>
      </c>
      <c r="W176" s="5">
        <v>-509107.27</v>
      </c>
      <c r="X176" s="5">
        <v>-511779.58</v>
      </c>
      <c r="Y176" s="5">
        <v>-514472.94</v>
      </c>
      <c r="Z176" s="5">
        <v>-517166.3</v>
      </c>
      <c r="AA176" s="5">
        <v>-519859.66</v>
      </c>
      <c r="AB176" s="5">
        <v>-522553.02</v>
      </c>
      <c r="AC176" s="5">
        <v>-525246.38</v>
      </c>
      <c r="AD176" s="5">
        <v>-527939.74</v>
      </c>
      <c r="AE176" s="5">
        <v>-530633.1</v>
      </c>
      <c r="AF176" s="5">
        <v>-533341.49</v>
      </c>
      <c r="AG176" s="5">
        <v>-536064.83000000007</v>
      </c>
      <c r="AH176" s="5">
        <f t="shared" si="37"/>
        <v>-519870.68166666664</v>
      </c>
      <c r="AI176" s="5">
        <v>2672.31</v>
      </c>
      <c r="AJ176" s="5">
        <v>2672.31</v>
      </c>
      <c r="AK176" s="5">
        <v>2672.31</v>
      </c>
      <c r="AL176" s="5">
        <v>2693.36</v>
      </c>
      <c r="AM176" s="5">
        <v>2693.36</v>
      </c>
      <c r="AN176" s="5">
        <v>2693.36</v>
      </c>
      <c r="AO176" s="5">
        <v>2693.36</v>
      </c>
      <c r="AP176" s="5">
        <v>2693.36</v>
      </c>
      <c r="AQ176" s="5">
        <v>2693.36</v>
      </c>
      <c r="AR176" s="5">
        <v>2693.36</v>
      </c>
      <c r="AS176" s="5">
        <v>2708.39</v>
      </c>
      <c r="AT176" s="5">
        <v>2723.3399999999997</v>
      </c>
      <c r="AU176" s="5">
        <f t="shared" si="38"/>
        <v>32302.180000000004</v>
      </c>
      <c r="AV176" s="6">
        <v>0.65639999999999998</v>
      </c>
      <c r="AW176" s="5">
        <f t="shared" si="39"/>
        <v>829865.78651199967</v>
      </c>
      <c r="AX176" s="26">
        <f t="shared" si="40"/>
        <v>837911.24630399991</v>
      </c>
      <c r="AY176" s="5">
        <f t="shared" si="41"/>
        <v>-341243.11544599995</v>
      </c>
      <c r="AZ176" s="5">
        <f t="shared" si="42"/>
        <v>-351872.95441200002</v>
      </c>
      <c r="BA176" s="5">
        <f t="shared" si="50"/>
        <v>21203.150952000004</v>
      </c>
      <c r="BB176" s="14">
        <f t="shared" si="51"/>
        <v>2.5550096529607214E-2</v>
      </c>
      <c r="BC176" s="27">
        <v>2.5600000000000001E-2</v>
      </c>
      <c r="BD176" s="5">
        <f t="shared" si="44"/>
        <v>21450.527905382398</v>
      </c>
      <c r="BE176" s="5">
        <f t="shared" si="45"/>
        <v>21450.527905382398</v>
      </c>
      <c r="BF176" s="20">
        <f t="shared" si="43"/>
        <v>1</v>
      </c>
      <c r="BG176" s="5">
        <f t="shared" si="46"/>
        <v>247.37695338239428</v>
      </c>
      <c r="BH176" s="5">
        <f t="shared" si="47"/>
        <v>464587.7639866175</v>
      </c>
      <c r="BI176" s="5">
        <f t="shared" si="48"/>
        <v>464587.7639866175</v>
      </c>
    </row>
    <row r="177" spans="2:61" x14ac:dyDescent="0.25">
      <c r="B177" s="3" t="s">
        <v>721</v>
      </c>
      <c r="C177" s="3" t="s">
        <v>786</v>
      </c>
      <c r="D177" s="3" t="s">
        <v>692</v>
      </c>
      <c r="E177" s="3" t="s">
        <v>587</v>
      </c>
      <c r="F177" s="4" t="s">
        <v>185</v>
      </c>
      <c r="G177" s="5">
        <v>162143.44</v>
      </c>
      <c r="H177" s="5">
        <v>162143.44</v>
      </c>
      <c r="I177" s="5">
        <v>162143.44</v>
      </c>
      <c r="J177" s="5">
        <v>162143.44</v>
      </c>
      <c r="K177" s="5">
        <v>162143.44</v>
      </c>
      <c r="L177" s="5">
        <v>162143.44</v>
      </c>
      <c r="M177" s="5">
        <v>162143.44</v>
      </c>
      <c r="N177" s="5">
        <v>162143.44</v>
      </c>
      <c r="O177" s="5">
        <v>162143.44</v>
      </c>
      <c r="P177" s="5">
        <v>162143.44</v>
      </c>
      <c r="Q177" s="5">
        <v>162143.44</v>
      </c>
      <c r="R177" s="5">
        <v>162143.44</v>
      </c>
      <c r="S177" s="5">
        <v>162143.44</v>
      </c>
      <c r="T177" s="5">
        <f t="shared" si="36"/>
        <v>162143.43999999997</v>
      </c>
      <c r="U177" s="5">
        <v>36381.46</v>
      </c>
      <c r="V177" s="5">
        <v>36027.449999999997</v>
      </c>
      <c r="W177" s="5">
        <v>35673.440000000002</v>
      </c>
      <c r="X177" s="5">
        <v>36289.199999999997</v>
      </c>
      <c r="Y177" s="5">
        <v>35935.19</v>
      </c>
      <c r="Z177" s="5">
        <v>35581.18</v>
      </c>
      <c r="AA177" s="5">
        <v>35227.17</v>
      </c>
      <c r="AB177" s="5">
        <v>34873.160000000003</v>
      </c>
      <c r="AC177" s="5">
        <v>34519.15</v>
      </c>
      <c r="AD177" s="5">
        <v>34165.14</v>
      </c>
      <c r="AE177" s="5">
        <v>33811.129999999997</v>
      </c>
      <c r="AF177" s="5">
        <v>33457.120000000003</v>
      </c>
      <c r="AG177" s="5">
        <v>33103.11</v>
      </c>
      <c r="AH177" s="5">
        <f t="shared" si="37"/>
        <v>35025.134583333333</v>
      </c>
      <c r="AI177" s="5">
        <v>354.01</v>
      </c>
      <c r="AJ177" s="5">
        <v>354.01</v>
      </c>
      <c r="AK177" s="5">
        <v>354.01</v>
      </c>
      <c r="AL177" s="5">
        <v>354.01</v>
      </c>
      <c r="AM177" s="5">
        <v>354.01</v>
      </c>
      <c r="AN177" s="5">
        <v>354.01</v>
      </c>
      <c r="AO177" s="5">
        <v>354.01</v>
      </c>
      <c r="AP177" s="5">
        <v>354.01</v>
      </c>
      <c r="AQ177" s="5">
        <v>354.01</v>
      </c>
      <c r="AR177" s="5">
        <v>354.01</v>
      </c>
      <c r="AS177" s="5">
        <v>354.01</v>
      </c>
      <c r="AT177" s="5">
        <v>354.01</v>
      </c>
      <c r="AU177" s="5">
        <f t="shared" si="38"/>
        <v>4248.1200000000008</v>
      </c>
      <c r="AV177" s="6">
        <v>0.65639999999999998</v>
      </c>
      <c r="AW177" s="5">
        <f t="shared" si="39"/>
        <v>106430.95401599997</v>
      </c>
      <c r="AX177" s="26">
        <f t="shared" si="40"/>
        <v>106430.954016</v>
      </c>
      <c r="AY177" s="5">
        <f t="shared" si="41"/>
        <v>22990.498340499998</v>
      </c>
      <c r="AZ177" s="5">
        <f t="shared" si="42"/>
        <v>21728.881404</v>
      </c>
      <c r="BA177" s="5">
        <f t="shared" si="50"/>
        <v>2788.4659680000004</v>
      </c>
      <c r="BB177" s="14">
        <f t="shared" si="51"/>
        <v>2.6199764850184513E-2</v>
      </c>
      <c r="BC177" s="27">
        <v>2.6200000000000001E-2</v>
      </c>
      <c r="BD177" s="5">
        <f t="shared" si="44"/>
        <v>2788.4909952192002</v>
      </c>
      <c r="BE177" s="5">
        <f t="shared" si="45"/>
        <v>2788.4909952192002</v>
      </c>
      <c r="BF177" s="20">
        <f t="shared" si="43"/>
        <v>1</v>
      </c>
      <c r="BG177" s="5">
        <f t="shared" si="46"/>
        <v>2.5027219199728279E-2</v>
      </c>
      <c r="BH177" s="5">
        <f t="shared" si="47"/>
        <v>125371.34442478081</v>
      </c>
      <c r="BI177" s="5">
        <f t="shared" si="48"/>
        <v>125371.34442478081</v>
      </c>
    </row>
    <row r="178" spans="2:61" x14ac:dyDescent="0.25">
      <c r="B178" s="3" t="s">
        <v>721</v>
      </c>
      <c r="C178" s="3" t="s">
        <v>786</v>
      </c>
      <c r="D178" s="3" t="s">
        <v>692</v>
      </c>
      <c r="E178" s="3" t="s">
        <v>588</v>
      </c>
      <c r="F178" s="4" t="s">
        <v>186</v>
      </c>
      <c r="G178" s="5">
        <v>57216.28</v>
      </c>
      <c r="H178" s="5">
        <v>57216.28</v>
      </c>
      <c r="I178" s="5">
        <v>57216.28</v>
      </c>
      <c r="J178" s="5">
        <v>57216.28</v>
      </c>
      <c r="K178" s="5">
        <v>57216.28</v>
      </c>
      <c r="L178" s="5">
        <v>57216.28</v>
      </c>
      <c r="M178" s="5">
        <v>57216.28</v>
      </c>
      <c r="N178" s="5">
        <v>57216.28</v>
      </c>
      <c r="O178" s="5">
        <v>57216.28</v>
      </c>
      <c r="P178" s="5">
        <v>57216.28</v>
      </c>
      <c r="Q178" s="5">
        <v>57216.28</v>
      </c>
      <c r="R178" s="5">
        <v>57216.28</v>
      </c>
      <c r="S178" s="5">
        <v>57216.28</v>
      </c>
      <c r="T178" s="5">
        <f t="shared" si="36"/>
        <v>57216.280000000021</v>
      </c>
      <c r="U178" s="5">
        <v>-26745.7</v>
      </c>
      <c r="V178" s="5">
        <v>-26865.85</v>
      </c>
      <c r="W178" s="5">
        <v>-26986</v>
      </c>
      <c r="X178" s="5">
        <v>-27106.15</v>
      </c>
      <c r="Y178" s="5">
        <v>-27219.63</v>
      </c>
      <c r="Z178" s="5">
        <v>-27333.11</v>
      </c>
      <c r="AA178" s="5">
        <v>-27446.59</v>
      </c>
      <c r="AB178" s="5">
        <v>-27560.07</v>
      </c>
      <c r="AC178" s="5">
        <v>-27673.55</v>
      </c>
      <c r="AD178" s="5">
        <v>-27787.03</v>
      </c>
      <c r="AE178" s="5">
        <v>-27900.51</v>
      </c>
      <c r="AF178" s="5">
        <v>-28013.99</v>
      </c>
      <c r="AG178" s="5">
        <v>-28127.47</v>
      </c>
      <c r="AH178" s="5">
        <f t="shared" si="37"/>
        <v>-27444.088749999999</v>
      </c>
      <c r="AI178" s="5">
        <v>120.15</v>
      </c>
      <c r="AJ178" s="5">
        <v>120.15</v>
      </c>
      <c r="AK178" s="5">
        <v>120.15</v>
      </c>
      <c r="AL178" s="5">
        <v>113.48</v>
      </c>
      <c r="AM178" s="5">
        <v>113.48</v>
      </c>
      <c r="AN178" s="5">
        <v>113.48</v>
      </c>
      <c r="AO178" s="5">
        <v>113.48</v>
      </c>
      <c r="AP178" s="5">
        <v>113.48</v>
      </c>
      <c r="AQ178" s="5">
        <v>113.48</v>
      </c>
      <c r="AR178" s="5">
        <v>113.48</v>
      </c>
      <c r="AS178" s="5">
        <v>113.48</v>
      </c>
      <c r="AT178" s="5">
        <v>113.48</v>
      </c>
      <c r="AU178" s="5">
        <f t="shared" si="38"/>
        <v>1381.7700000000002</v>
      </c>
      <c r="AV178" s="6">
        <v>0.65639999999999998</v>
      </c>
      <c r="AW178" s="5">
        <f t="shared" si="39"/>
        <v>37556.76619200001</v>
      </c>
      <c r="AX178" s="26">
        <f t="shared" si="40"/>
        <v>37556.766191999995</v>
      </c>
      <c r="AY178" s="5">
        <f t="shared" si="41"/>
        <v>-18014.299855499998</v>
      </c>
      <c r="AZ178" s="5">
        <f t="shared" si="42"/>
        <v>-18462.871308000002</v>
      </c>
      <c r="BA178" s="5">
        <f t="shared" si="50"/>
        <v>906.99382800000012</v>
      </c>
      <c r="BB178" s="14">
        <f t="shared" si="51"/>
        <v>2.4149944736008698E-2</v>
      </c>
      <c r="BC178" s="27">
        <v>2.3800000000000002E-2</v>
      </c>
      <c r="BD178" s="5">
        <f t="shared" si="44"/>
        <v>893.85103536959991</v>
      </c>
      <c r="BE178" s="5">
        <f t="shared" si="45"/>
        <v>893.85103536959991</v>
      </c>
      <c r="BF178" s="20">
        <f t="shared" si="43"/>
        <v>1</v>
      </c>
      <c r="BG178" s="5">
        <f t="shared" si="46"/>
        <v>-13.142792630400209</v>
      </c>
      <c r="BH178" s="5">
        <f t="shared" si="47"/>
        <v>18200.043848630394</v>
      </c>
      <c r="BI178" s="5">
        <f t="shared" si="48"/>
        <v>18200.043848630394</v>
      </c>
    </row>
    <row r="179" spans="2:61" x14ac:dyDescent="0.25">
      <c r="B179" s="3" t="s">
        <v>721</v>
      </c>
      <c r="C179" s="3" t="s">
        <v>786</v>
      </c>
      <c r="D179" s="3" t="s">
        <v>692</v>
      </c>
      <c r="E179" s="3" t="s">
        <v>589</v>
      </c>
      <c r="F179" s="4" t="s">
        <v>187</v>
      </c>
      <c r="G179" s="5">
        <v>30994438.98</v>
      </c>
      <c r="H179" s="5">
        <v>30994577.850000001</v>
      </c>
      <c r="I179" s="5">
        <v>30994577.850000001</v>
      </c>
      <c r="J179" s="5">
        <v>30994577.850000001</v>
      </c>
      <c r="K179" s="5">
        <v>30994577.850000001</v>
      </c>
      <c r="L179" s="5">
        <v>30994577.850000001</v>
      </c>
      <c r="M179" s="5">
        <v>30994577.850000001</v>
      </c>
      <c r="N179" s="5">
        <v>30994577.850000001</v>
      </c>
      <c r="O179" s="5">
        <v>30994577.850000001</v>
      </c>
      <c r="P179" s="5">
        <v>30994577.850000001</v>
      </c>
      <c r="Q179" s="5">
        <v>30994577.850000001</v>
      </c>
      <c r="R179" s="5">
        <v>31098720.23</v>
      </c>
      <c r="S179" s="5">
        <v>31109960.059999999</v>
      </c>
      <c r="T179" s="5">
        <f t="shared" si="36"/>
        <v>31008058.1875</v>
      </c>
      <c r="U179" s="5">
        <v>-16439879.91</v>
      </c>
      <c r="V179" s="5">
        <v>-16515816.460000001</v>
      </c>
      <c r="W179" s="5">
        <v>-16589333.83</v>
      </c>
      <c r="X179" s="5">
        <v>-16654321.74</v>
      </c>
      <c r="Y179" s="5">
        <v>-16717085.76</v>
      </c>
      <c r="Z179" s="5">
        <v>-16779849.780000001</v>
      </c>
      <c r="AA179" s="5">
        <v>-16842157.420000002</v>
      </c>
      <c r="AB179" s="5">
        <v>-16896849.030000001</v>
      </c>
      <c r="AC179" s="5">
        <v>-16959613.050000001</v>
      </c>
      <c r="AD179" s="5">
        <v>-17022377.07</v>
      </c>
      <c r="AE179" s="5">
        <v>-17085141.09</v>
      </c>
      <c r="AF179" s="5">
        <v>-17133438.640000001</v>
      </c>
      <c r="AG179" s="5">
        <v>-17196424.93</v>
      </c>
      <c r="AH179" s="5">
        <f t="shared" si="37"/>
        <v>-16834511.357500002</v>
      </c>
      <c r="AI179" s="5">
        <v>75936.55</v>
      </c>
      <c r="AJ179" s="5">
        <v>75936.72</v>
      </c>
      <c r="AK179" s="5">
        <v>75936.72</v>
      </c>
      <c r="AL179" s="5">
        <v>62764.02</v>
      </c>
      <c r="AM179" s="5">
        <v>62764.02</v>
      </c>
      <c r="AN179" s="5">
        <v>62764.02</v>
      </c>
      <c r="AO179" s="5">
        <v>62764.02</v>
      </c>
      <c r="AP179" s="5">
        <v>62764.02</v>
      </c>
      <c r="AQ179" s="5">
        <v>62764.02</v>
      </c>
      <c r="AR179" s="5">
        <v>62764.02</v>
      </c>
      <c r="AS179" s="5">
        <v>62869.47</v>
      </c>
      <c r="AT179" s="5">
        <v>62986.29</v>
      </c>
      <c r="AU179" s="5">
        <f t="shared" si="38"/>
        <v>793013.89000000013</v>
      </c>
      <c r="AV179" s="6">
        <v>0.65639999999999998</v>
      </c>
      <c r="AW179" s="5">
        <f t="shared" si="39"/>
        <v>20353689.394274998</v>
      </c>
      <c r="AX179" s="26">
        <f t="shared" si="40"/>
        <v>20420577.783383999</v>
      </c>
      <c r="AY179" s="5">
        <f t="shared" si="41"/>
        <v>-11050173.255063001</v>
      </c>
      <c r="AZ179" s="5">
        <f t="shared" si="42"/>
        <v>-11287733.324052</v>
      </c>
      <c r="BA179" s="5">
        <f t="shared" si="50"/>
        <v>520534.31739600009</v>
      </c>
      <c r="BB179" s="14">
        <f t="shared" si="51"/>
        <v>2.5574445365291555E-2</v>
      </c>
      <c r="BC179" s="27">
        <v>2.4299999999999999E-2</v>
      </c>
      <c r="BD179" s="5">
        <f t="shared" si="44"/>
        <v>496220.04013623117</v>
      </c>
      <c r="BE179" s="5">
        <f t="shared" si="45"/>
        <v>496220.04013623117</v>
      </c>
      <c r="BF179" s="20">
        <f t="shared" si="43"/>
        <v>1</v>
      </c>
      <c r="BG179" s="5">
        <f t="shared" si="46"/>
        <v>-24314.277259768918</v>
      </c>
      <c r="BH179" s="5">
        <f t="shared" si="47"/>
        <v>8636624.4191957675</v>
      </c>
      <c r="BI179" s="5">
        <f t="shared" si="48"/>
        <v>8636624.4191957675</v>
      </c>
    </row>
    <row r="180" spans="2:61" x14ac:dyDescent="0.25">
      <c r="B180" s="3" t="s">
        <v>721</v>
      </c>
      <c r="C180" s="3" t="s">
        <v>786</v>
      </c>
      <c r="D180" s="3" t="s">
        <v>692</v>
      </c>
      <c r="E180" s="3" t="s">
        <v>621</v>
      </c>
      <c r="F180" s="4" t="s">
        <v>188</v>
      </c>
      <c r="G180" s="5"/>
      <c r="H180" s="5"/>
      <c r="I180" s="5"/>
      <c r="J180" s="5">
        <v>22481.62</v>
      </c>
      <c r="K180" s="5">
        <v>22481.62</v>
      </c>
      <c r="L180" s="5">
        <v>22481.62</v>
      </c>
      <c r="M180" s="5">
        <v>22481.62</v>
      </c>
      <c r="N180" s="5">
        <v>22481.62</v>
      </c>
      <c r="O180" s="5">
        <v>22481.62</v>
      </c>
      <c r="P180" s="5">
        <v>22481.62</v>
      </c>
      <c r="Q180" s="5">
        <v>22481.62</v>
      </c>
      <c r="R180" s="5">
        <v>22481.62</v>
      </c>
      <c r="S180" s="5">
        <v>22481.62</v>
      </c>
      <c r="T180" s="5">
        <f t="shared" si="36"/>
        <v>17797.949166666665</v>
      </c>
      <c r="U180" s="5"/>
      <c r="V180" s="5"/>
      <c r="W180" s="5"/>
      <c r="X180" s="5">
        <v>-27.54</v>
      </c>
      <c r="Y180" s="5">
        <v>-82.62</v>
      </c>
      <c r="Z180" s="5">
        <v>-137.69999999999999</v>
      </c>
      <c r="AA180" s="5">
        <v>-192.78</v>
      </c>
      <c r="AB180" s="5">
        <v>-247.86</v>
      </c>
      <c r="AC180" s="5">
        <v>-302.94</v>
      </c>
      <c r="AD180" s="5">
        <v>-358.02</v>
      </c>
      <c r="AE180" s="5">
        <v>-413.1</v>
      </c>
      <c r="AF180" s="5">
        <v>-468.18</v>
      </c>
      <c r="AG180" s="5">
        <v>-523.26</v>
      </c>
      <c r="AH180" s="5">
        <f t="shared" si="37"/>
        <v>-207.69749999999999</v>
      </c>
      <c r="AI180" s="5">
        <v>0</v>
      </c>
      <c r="AJ180" s="5">
        <v>0</v>
      </c>
      <c r="AK180" s="5">
        <v>27.54</v>
      </c>
      <c r="AL180" s="5">
        <v>55.08</v>
      </c>
      <c r="AM180" s="5">
        <v>55.08</v>
      </c>
      <c r="AN180" s="5">
        <v>55.08</v>
      </c>
      <c r="AO180" s="5">
        <v>55.08</v>
      </c>
      <c r="AP180" s="5">
        <v>55.08</v>
      </c>
      <c r="AQ180" s="5">
        <v>55.08</v>
      </c>
      <c r="AR180" s="5">
        <v>55.08</v>
      </c>
      <c r="AS180" s="5">
        <v>55.08</v>
      </c>
      <c r="AT180" s="5">
        <v>55.08</v>
      </c>
      <c r="AU180" s="5">
        <f t="shared" si="38"/>
        <v>523.25999999999988</v>
      </c>
      <c r="AV180" s="6">
        <v>0.65639999999999998</v>
      </c>
      <c r="AW180" s="5">
        <f t="shared" si="39"/>
        <v>11682.573832999999</v>
      </c>
      <c r="AX180" s="26">
        <f t="shared" si="40"/>
        <v>14756.935367999999</v>
      </c>
      <c r="AY180" s="5">
        <f t="shared" si="41"/>
        <v>-136.332639</v>
      </c>
      <c r="AZ180" s="5">
        <f t="shared" si="42"/>
        <v>-343.46786399999996</v>
      </c>
      <c r="BA180" s="5">
        <f t="shared" si="50"/>
        <v>343.46786399999991</v>
      </c>
      <c r="BB180" s="14">
        <f t="shared" si="51"/>
        <v>2.9400016546850267E-2</v>
      </c>
      <c r="BC180" s="27">
        <f>BB180</f>
        <v>2.9400016546850267E-2</v>
      </c>
      <c r="BD180" s="5">
        <f t="shared" si="44"/>
        <v>433.85414399999991</v>
      </c>
      <c r="BE180" s="5">
        <f t="shared" si="45"/>
        <v>433.85414399999991</v>
      </c>
      <c r="BF180" s="20">
        <f t="shared" si="43"/>
        <v>1</v>
      </c>
      <c r="BG180" s="5">
        <f t="shared" si="46"/>
        <v>90.386279999999999</v>
      </c>
      <c r="BH180" s="5">
        <f t="shared" si="47"/>
        <v>13979.613359999999</v>
      </c>
      <c r="BI180" s="5">
        <f t="shared" si="48"/>
        <v>13979.613359999999</v>
      </c>
    </row>
    <row r="181" spans="2:61" x14ac:dyDescent="0.25">
      <c r="B181" s="3" t="s">
        <v>721</v>
      </c>
      <c r="C181" s="3" t="s">
        <v>786</v>
      </c>
      <c r="D181" s="3" t="s">
        <v>692</v>
      </c>
      <c r="E181" s="3" t="s">
        <v>590</v>
      </c>
      <c r="F181" s="4" t="s">
        <v>189</v>
      </c>
      <c r="G181" s="5">
        <v>646152.56000000006</v>
      </c>
      <c r="H181" s="5">
        <v>646152.56000000006</v>
      </c>
      <c r="I181" s="5">
        <v>646152.56000000006</v>
      </c>
      <c r="J181" s="5">
        <v>646152.56000000006</v>
      </c>
      <c r="K181" s="5">
        <v>640242.56000000006</v>
      </c>
      <c r="L181" s="5">
        <v>655746.9</v>
      </c>
      <c r="M181" s="5">
        <v>655700.35</v>
      </c>
      <c r="N181" s="5">
        <v>655700.35</v>
      </c>
      <c r="O181" s="5">
        <v>655700.35</v>
      </c>
      <c r="P181" s="5">
        <v>655700.35</v>
      </c>
      <c r="Q181" s="5">
        <v>655700.35</v>
      </c>
      <c r="R181" s="5">
        <v>655700.35</v>
      </c>
      <c r="S181" s="5">
        <v>655672.79999999993</v>
      </c>
      <c r="T181" s="5">
        <f t="shared" si="36"/>
        <v>651630.1599999998</v>
      </c>
      <c r="U181" s="5">
        <v>-109055.83</v>
      </c>
      <c r="V181" s="5">
        <v>-112302.75</v>
      </c>
      <c r="W181" s="5">
        <v>-115549.67</v>
      </c>
      <c r="X181" s="5">
        <v>-118796.59</v>
      </c>
      <c r="Y181" s="5">
        <v>-116327.69</v>
      </c>
      <c r="Z181" s="5">
        <v>-119794.33</v>
      </c>
      <c r="AA181" s="5">
        <v>-123302.33</v>
      </c>
      <c r="AB181" s="5">
        <v>-126810.32999999999</v>
      </c>
      <c r="AC181" s="5">
        <v>-130318.33</v>
      </c>
      <c r="AD181" s="5">
        <v>-133826.33000000002</v>
      </c>
      <c r="AE181" s="5">
        <v>-137334.32999999999</v>
      </c>
      <c r="AF181" s="5">
        <v>-138763.44</v>
      </c>
      <c r="AG181" s="5">
        <v>-142271.35999999999</v>
      </c>
      <c r="AH181" s="5">
        <f t="shared" si="37"/>
        <v>-124899.14291666665</v>
      </c>
      <c r="AI181" s="5">
        <v>3246.92</v>
      </c>
      <c r="AJ181" s="5">
        <v>3246.92</v>
      </c>
      <c r="AK181" s="5">
        <v>3246.92</v>
      </c>
      <c r="AL181" s="5">
        <v>3441.1</v>
      </c>
      <c r="AM181" s="5">
        <v>3466.6400000000003</v>
      </c>
      <c r="AN181" s="5">
        <v>3508</v>
      </c>
      <c r="AO181" s="5">
        <v>3508</v>
      </c>
      <c r="AP181" s="5">
        <v>3508</v>
      </c>
      <c r="AQ181" s="5">
        <v>3508</v>
      </c>
      <c r="AR181" s="5">
        <v>3508</v>
      </c>
      <c r="AS181" s="5">
        <v>3508</v>
      </c>
      <c r="AT181" s="5">
        <v>3507.92</v>
      </c>
      <c r="AU181" s="5">
        <f t="shared" si="38"/>
        <v>41204.42</v>
      </c>
      <c r="AV181" s="6">
        <v>0.65639999999999998</v>
      </c>
      <c r="AW181" s="5">
        <f t="shared" si="39"/>
        <v>427730.03702399984</v>
      </c>
      <c r="AX181" s="26">
        <f t="shared" si="40"/>
        <v>430383.62591999996</v>
      </c>
      <c r="AY181" s="5">
        <f t="shared" si="41"/>
        <v>-81983.797410499988</v>
      </c>
      <c r="AZ181" s="5">
        <f t="shared" si="42"/>
        <v>-93386.920703999989</v>
      </c>
      <c r="BA181" s="5">
        <f t="shared" si="50"/>
        <v>27046.581287999998</v>
      </c>
      <c r="BB181" s="14">
        <f t="shared" si="51"/>
        <v>6.3232831334878684E-2</v>
      </c>
      <c r="BC181" s="27">
        <v>6.4199999999999993E-2</v>
      </c>
      <c r="BD181" s="5">
        <f t="shared" si="44"/>
        <v>27630.628784063996</v>
      </c>
      <c r="BE181" s="5">
        <f t="shared" si="45"/>
        <v>27630.628784063996</v>
      </c>
      <c r="BF181" s="20">
        <f t="shared" si="43"/>
        <v>1</v>
      </c>
      <c r="BG181" s="5">
        <f t="shared" si="46"/>
        <v>584.04749606399855</v>
      </c>
      <c r="BH181" s="5">
        <f t="shared" si="47"/>
        <v>309366.076431936</v>
      </c>
      <c r="BI181" s="5">
        <f t="shared" si="48"/>
        <v>309366.076431936</v>
      </c>
    </row>
    <row r="182" spans="2:61" x14ac:dyDescent="0.25">
      <c r="B182" s="3" t="s">
        <v>721</v>
      </c>
      <c r="C182" s="3" t="s">
        <v>786</v>
      </c>
      <c r="D182" s="3" t="s">
        <v>692</v>
      </c>
      <c r="E182" s="3" t="s">
        <v>592</v>
      </c>
      <c r="F182" s="4" t="s">
        <v>190</v>
      </c>
      <c r="G182" s="5">
        <v>39178.71</v>
      </c>
      <c r="H182" s="5">
        <v>39178.71</v>
      </c>
      <c r="I182" s="5">
        <v>39178.71</v>
      </c>
      <c r="J182" s="5">
        <v>16697.09</v>
      </c>
      <c r="K182" s="5">
        <v>16697.09</v>
      </c>
      <c r="L182" s="5">
        <v>16697.09</v>
      </c>
      <c r="M182" s="5">
        <v>16697.09</v>
      </c>
      <c r="N182" s="5">
        <v>16697.09</v>
      </c>
      <c r="O182" s="5">
        <v>16697.09</v>
      </c>
      <c r="P182" s="5">
        <v>16697.09</v>
      </c>
      <c r="Q182" s="5">
        <v>16697.09</v>
      </c>
      <c r="R182" s="5">
        <v>56915.37</v>
      </c>
      <c r="S182" s="5">
        <v>56773.54</v>
      </c>
      <c r="T182" s="5">
        <f t="shared" si="36"/>
        <v>26402.13625</v>
      </c>
      <c r="U182" s="5">
        <v>-3733.27</v>
      </c>
      <c r="V182" s="5">
        <v>-3826.97</v>
      </c>
      <c r="W182" s="5">
        <v>-3920.67</v>
      </c>
      <c r="X182" s="5">
        <v>-3987.49</v>
      </c>
      <c r="Y182" s="5">
        <v>-4043.01</v>
      </c>
      <c r="Z182" s="5">
        <v>-4098.53</v>
      </c>
      <c r="AA182" s="5">
        <v>-4154.05</v>
      </c>
      <c r="AB182" s="5">
        <v>-4209.57</v>
      </c>
      <c r="AC182" s="5">
        <v>-4265.09</v>
      </c>
      <c r="AD182" s="5">
        <v>-4320.6099999999997</v>
      </c>
      <c r="AE182" s="5">
        <v>-4376.13</v>
      </c>
      <c r="AF182" s="5">
        <v>-4498.5099999999993</v>
      </c>
      <c r="AG182" s="5">
        <v>-4687.5199999999995</v>
      </c>
      <c r="AH182" s="5">
        <f t="shared" si="37"/>
        <v>-4159.2520833333328</v>
      </c>
      <c r="AI182" s="5">
        <v>93.7</v>
      </c>
      <c r="AJ182" s="5">
        <v>93.7</v>
      </c>
      <c r="AK182" s="5">
        <v>66.819999999999993</v>
      </c>
      <c r="AL182" s="5">
        <v>55.52</v>
      </c>
      <c r="AM182" s="5">
        <v>55.52</v>
      </c>
      <c r="AN182" s="5">
        <v>55.52</v>
      </c>
      <c r="AO182" s="5">
        <v>55.52</v>
      </c>
      <c r="AP182" s="5">
        <v>55.52</v>
      </c>
      <c r="AQ182" s="5">
        <v>55.52</v>
      </c>
      <c r="AR182" s="5">
        <v>55.52</v>
      </c>
      <c r="AS182" s="5">
        <v>122.38000000000001</v>
      </c>
      <c r="AT182" s="5">
        <v>189.01</v>
      </c>
      <c r="AU182" s="5">
        <f t="shared" si="38"/>
        <v>954.24999999999989</v>
      </c>
      <c r="AV182" s="6">
        <v>0.65639999999999998</v>
      </c>
      <c r="AW182" s="5">
        <f t="shared" si="39"/>
        <v>17330.3622345</v>
      </c>
      <c r="AX182" s="26">
        <f t="shared" si="40"/>
        <v>37266.151656000002</v>
      </c>
      <c r="AY182" s="5">
        <f t="shared" si="41"/>
        <v>-2730.1330674999995</v>
      </c>
      <c r="AZ182" s="5">
        <f t="shared" si="42"/>
        <v>-3076.8881279999996</v>
      </c>
      <c r="BA182" s="5">
        <f t="shared" si="50"/>
        <v>626.36969999999997</v>
      </c>
      <c r="BB182" s="14">
        <f t="shared" si="51"/>
        <v>3.6142908701185111E-2</v>
      </c>
      <c r="BC182" s="27">
        <v>3.9899999999999998E-2</v>
      </c>
      <c r="BD182" s="5">
        <f t="shared" si="44"/>
        <v>1486.9194510744001</v>
      </c>
      <c r="BE182" s="5">
        <f t="shared" si="45"/>
        <v>1486.9194510744001</v>
      </c>
      <c r="BF182" s="20">
        <f t="shared" si="43"/>
        <v>1</v>
      </c>
      <c r="BG182" s="5">
        <f t="shared" si="46"/>
        <v>860.54975107440009</v>
      </c>
      <c r="BH182" s="5">
        <f t="shared" si="47"/>
        <v>32702.344076925605</v>
      </c>
      <c r="BI182" s="5">
        <f t="shared" si="48"/>
        <v>32702.344076925605</v>
      </c>
    </row>
    <row r="183" spans="2:61" x14ac:dyDescent="0.25">
      <c r="B183" s="3" t="s">
        <v>719</v>
      </c>
      <c r="C183" s="3" t="s">
        <v>786</v>
      </c>
      <c r="D183" s="3" t="s">
        <v>693</v>
      </c>
      <c r="E183" s="3" t="s">
        <v>622</v>
      </c>
      <c r="F183" s="4" t="s">
        <v>191</v>
      </c>
      <c r="G183" s="5">
        <v>1270270.92</v>
      </c>
      <c r="H183" s="5">
        <v>1270270.92</v>
      </c>
      <c r="I183" s="5">
        <v>1270270.92</v>
      </c>
      <c r="J183" s="5">
        <v>1270270.92</v>
      </c>
      <c r="K183" s="5">
        <v>1270270.92</v>
      </c>
      <c r="L183" s="5">
        <v>1270270.92</v>
      </c>
      <c r="M183" s="5">
        <v>1270270.92</v>
      </c>
      <c r="N183" s="5">
        <v>1270270.92</v>
      </c>
      <c r="O183" s="5">
        <v>1270270.92</v>
      </c>
      <c r="P183" s="5">
        <v>1270270.92</v>
      </c>
      <c r="Q183" s="5">
        <v>1270270.92</v>
      </c>
      <c r="R183" s="5">
        <v>1270270.92</v>
      </c>
      <c r="S183" s="5">
        <v>1270270.92</v>
      </c>
      <c r="T183" s="5">
        <f t="shared" si="36"/>
        <v>1270270.92</v>
      </c>
      <c r="U183" s="5">
        <v>0</v>
      </c>
      <c r="V183" s="5">
        <v>0</v>
      </c>
      <c r="W183" s="5">
        <v>0</v>
      </c>
      <c r="X183" s="5">
        <v>0</v>
      </c>
      <c r="Y183" s="5">
        <v>0</v>
      </c>
      <c r="Z183" s="5">
        <v>0</v>
      </c>
      <c r="AA183" s="5">
        <v>0</v>
      </c>
      <c r="AB183" s="5">
        <v>0</v>
      </c>
      <c r="AC183" s="5">
        <v>0</v>
      </c>
      <c r="AD183" s="5">
        <v>0</v>
      </c>
      <c r="AE183" s="5">
        <v>0</v>
      </c>
      <c r="AF183" s="5">
        <v>0</v>
      </c>
      <c r="AG183" s="5">
        <v>0</v>
      </c>
      <c r="AH183" s="5">
        <f t="shared" si="37"/>
        <v>0</v>
      </c>
      <c r="AI183" s="5">
        <v>0</v>
      </c>
      <c r="AJ183" s="5">
        <v>0</v>
      </c>
      <c r="AK183" s="5">
        <v>0</v>
      </c>
      <c r="AL183" s="5">
        <v>0</v>
      </c>
      <c r="AM183" s="5">
        <v>0</v>
      </c>
      <c r="AN183" s="5">
        <v>0</v>
      </c>
      <c r="AO183" s="5">
        <v>0</v>
      </c>
      <c r="AP183" s="5">
        <v>0</v>
      </c>
      <c r="AQ183" s="5">
        <v>0</v>
      </c>
      <c r="AR183" s="5">
        <v>0</v>
      </c>
      <c r="AS183" s="5">
        <v>0</v>
      </c>
      <c r="AT183" s="5">
        <v>0</v>
      </c>
      <c r="AU183" s="5">
        <f t="shared" si="38"/>
        <v>0</v>
      </c>
      <c r="AV183" s="6">
        <v>0.65639999999999998</v>
      </c>
      <c r="AW183" s="5">
        <f t="shared" si="39"/>
        <v>833805.8318879999</v>
      </c>
      <c r="AX183" s="26">
        <f t="shared" si="40"/>
        <v>833805.8318879999</v>
      </c>
      <c r="AY183" s="5">
        <f t="shared" si="41"/>
        <v>0</v>
      </c>
      <c r="AZ183" s="5">
        <f t="shared" si="42"/>
        <v>0</v>
      </c>
      <c r="BA183" s="5">
        <f t="shared" si="50"/>
        <v>0</v>
      </c>
      <c r="BB183" s="14">
        <f t="shared" si="51"/>
        <v>0</v>
      </c>
      <c r="BC183" s="27">
        <f>BB183</f>
        <v>0</v>
      </c>
      <c r="BD183" s="5">
        <f t="shared" si="44"/>
        <v>0</v>
      </c>
      <c r="BE183" s="5">
        <f t="shared" si="45"/>
        <v>0</v>
      </c>
      <c r="BF183" s="20">
        <f t="shared" si="43"/>
        <v>1</v>
      </c>
      <c r="BG183" s="5">
        <f t="shared" si="46"/>
        <v>0</v>
      </c>
      <c r="BH183" s="5">
        <f t="shared" si="47"/>
        <v>833805.8318879999</v>
      </c>
      <c r="BI183" s="5">
        <f t="shared" si="48"/>
        <v>833805.8318879999</v>
      </c>
    </row>
    <row r="184" spans="2:61" x14ac:dyDescent="0.25">
      <c r="B184" s="3" t="s">
        <v>719</v>
      </c>
      <c r="C184" s="3" t="s">
        <v>786</v>
      </c>
      <c r="D184" s="3" t="s">
        <v>693</v>
      </c>
      <c r="E184" s="3" t="s">
        <v>563</v>
      </c>
      <c r="F184" s="4" t="s">
        <v>192</v>
      </c>
      <c r="G184" s="5">
        <v>57304764.899999999</v>
      </c>
      <c r="H184" s="5">
        <v>57342619.439999998</v>
      </c>
      <c r="I184" s="5">
        <v>57384276.289999999</v>
      </c>
      <c r="J184" s="5">
        <v>57397897.039999999</v>
      </c>
      <c r="K184" s="5">
        <v>0</v>
      </c>
      <c r="L184" s="5">
        <v>0</v>
      </c>
      <c r="M184" s="5">
        <v>0</v>
      </c>
      <c r="N184" s="5">
        <v>0</v>
      </c>
      <c r="O184" s="5">
        <v>0</v>
      </c>
      <c r="P184" s="5">
        <v>0</v>
      </c>
      <c r="Q184" s="5">
        <v>0</v>
      </c>
      <c r="R184" s="5">
        <v>0</v>
      </c>
      <c r="S184" s="5">
        <v>0</v>
      </c>
      <c r="T184" s="5">
        <f t="shared" si="36"/>
        <v>16731431.268333331</v>
      </c>
      <c r="U184" s="5">
        <v>-45835937.509999998</v>
      </c>
      <c r="V184" s="5">
        <v>-45910458.689999998</v>
      </c>
      <c r="W184" s="5">
        <v>-45985031.549999997</v>
      </c>
      <c r="X184" s="5">
        <v>-46059640.340000004</v>
      </c>
      <c r="Y184" s="5">
        <v>-3183.84</v>
      </c>
      <c r="Z184" s="5">
        <v>-3183.84</v>
      </c>
      <c r="AA184" s="5">
        <v>-3183.84</v>
      </c>
      <c r="AB184" s="5">
        <v>-3183.84</v>
      </c>
      <c r="AC184" s="5">
        <v>-3183.84</v>
      </c>
      <c r="AD184" s="5">
        <v>-3183.84</v>
      </c>
      <c r="AE184" s="5">
        <v>-3183.84</v>
      </c>
      <c r="AF184" s="5">
        <v>-3183.84</v>
      </c>
      <c r="AG184" s="5">
        <v>-3183.84</v>
      </c>
      <c r="AH184" s="5">
        <f t="shared" si="37"/>
        <v>-13408346.831250003</v>
      </c>
      <c r="AI184" s="5">
        <v>74521.179999999993</v>
      </c>
      <c r="AJ184" s="5">
        <v>74572.86</v>
      </c>
      <c r="AK184" s="5">
        <v>74608.789999999994</v>
      </c>
      <c r="AL184" s="5">
        <v>0</v>
      </c>
      <c r="AM184" s="5">
        <v>0</v>
      </c>
      <c r="AN184" s="5">
        <v>0</v>
      </c>
      <c r="AO184" s="5">
        <v>0</v>
      </c>
      <c r="AP184" s="5">
        <v>0</v>
      </c>
      <c r="AQ184" s="5">
        <v>0</v>
      </c>
      <c r="AR184" s="5">
        <v>0</v>
      </c>
      <c r="AS184" s="5">
        <v>0</v>
      </c>
      <c r="AT184" s="5">
        <v>0</v>
      </c>
      <c r="AU184" s="5">
        <f t="shared" si="38"/>
        <v>223702.82999999996</v>
      </c>
      <c r="AV184" s="6">
        <v>0.65639999999999998</v>
      </c>
      <c r="AW184" s="5">
        <f t="shared" si="39"/>
        <v>10982511.484533997</v>
      </c>
      <c r="AX184" s="26">
        <f t="shared" si="40"/>
        <v>0</v>
      </c>
      <c r="AY184" s="5">
        <f t="shared" si="41"/>
        <v>-8801238.8600325007</v>
      </c>
      <c r="AZ184" s="5">
        <f t="shared" si="42"/>
        <v>-2089.8725760000002</v>
      </c>
      <c r="BA184" s="5">
        <f t="shared" si="50"/>
        <v>146838.53761199996</v>
      </c>
      <c r="BB184" s="14">
        <f t="shared" si="51"/>
        <v>1.3370214801849625E-2</v>
      </c>
      <c r="BC184" s="27">
        <v>1.2200000000000001E-2</v>
      </c>
      <c r="BD184" s="5">
        <f t="shared" si="44"/>
        <v>0</v>
      </c>
      <c r="BE184" s="5">
        <f t="shared" si="45"/>
        <v>-2089.8725760000002</v>
      </c>
      <c r="BF184" s="20">
        <f t="shared" si="43"/>
        <v>1</v>
      </c>
      <c r="BG184" s="5">
        <f t="shared" si="46"/>
        <v>-148928.41018799995</v>
      </c>
      <c r="BH184" s="5">
        <f t="shared" si="47"/>
        <v>-2089.8725760000002</v>
      </c>
      <c r="BI184" s="5">
        <f t="shared" si="48"/>
        <v>0</v>
      </c>
    </row>
    <row r="185" spans="2:61" x14ac:dyDescent="0.25">
      <c r="B185" s="3" t="s">
        <v>719</v>
      </c>
      <c r="C185" s="3" t="s">
        <v>786</v>
      </c>
      <c r="D185" s="3" t="s">
        <v>693</v>
      </c>
      <c r="E185" s="3" t="s">
        <v>564</v>
      </c>
      <c r="F185" s="4" t="s">
        <v>193</v>
      </c>
      <c r="G185" s="5">
        <v>84666749.569999993</v>
      </c>
      <c r="H185" s="5">
        <v>84704604.090000004</v>
      </c>
      <c r="I185" s="5">
        <v>84746260.920000002</v>
      </c>
      <c r="J185" s="5">
        <v>84759881.659999996</v>
      </c>
      <c r="K185" s="5">
        <v>0</v>
      </c>
      <c r="L185" s="5">
        <v>0</v>
      </c>
      <c r="M185" s="5">
        <v>0</v>
      </c>
      <c r="N185" s="5">
        <v>0</v>
      </c>
      <c r="O185" s="5">
        <v>0</v>
      </c>
      <c r="P185" s="5">
        <v>0</v>
      </c>
      <c r="Q185" s="5">
        <v>0</v>
      </c>
      <c r="R185" s="5">
        <v>0</v>
      </c>
      <c r="S185" s="5">
        <v>0</v>
      </c>
      <c r="T185" s="5">
        <f t="shared" si="36"/>
        <v>24712010.12125</v>
      </c>
      <c r="U185" s="5">
        <v>-64510034.590000004</v>
      </c>
      <c r="V185" s="5">
        <v>-64646237.390000001</v>
      </c>
      <c r="W185" s="5">
        <v>-64782504.119999997</v>
      </c>
      <c r="X185" s="5">
        <v>-64918815.310000002</v>
      </c>
      <c r="Y185" s="5">
        <v>803.17</v>
      </c>
      <c r="Z185" s="5">
        <v>803.17</v>
      </c>
      <c r="AA185" s="5">
        <v>803.17</v>
      </c>
      <c r="AB185" s="5">
        <v>803.17</v>
      </c>
      <c r="AC185" s="5">
        <v>803.17</v>
      </c>
      <c r="AD185" s="5">
        <v>803.17</v>
      </c>
      <c r="AE185" s="5">
        <v>803.17</v>
      </c>
      <c r="AF185" s="5">
        <v>803.17</v>
      </c>
      <c r="AG185" s="5">
        <v>803.17</v>
      </c>
      <c r="AH185" s="5">
        <f t="shared" si="37"/>
        <v>-18882978.930833343</v>
      </c>
      <c r="AI185" s="5">
        <v>136202.79999999999</v>
      </c>
      <c r="AJ185" s="5">
        <v>136266.73000000001</v>
      </c>
      <c r="AK185" s="5">
        <v>136311.19</v>
      </c>
      <c r="AL185" s="5">
        <v>0</v>
      </c>
      <c r="AM185" s="5">
        <v>0</v>
      </c>
      <c r="AN185" s="5">
        <v>0</v>
      </c>
      <c r="AO185" s="5">
        <v>0</v>
      </c>
      <c r="AP185" s="5">
        <v>0</v>
      </c>
      <c r="AQ185" s="5">
        <v>0</v>
      </c>
      <c r="AR185" s="5">
        <v>0</v>
      </c>
      <c r="AS185" s="5">
        <v>0</v>
      </c>
      <c r="AT185" s="5">
        <v>0</v>
      </c>
      <c r="AU185" s="5">
        <f t="shared" si="38"/>
        <v>408780.72000000003</v>
      </c>
      <c r="AV185" s="6">
        <v>0.65639999999999998</v>
      </c>
      <c r="AW185" s="5">
        <f t="shared" si="39"/>
        <v>16220963.443588499</v>
      </c>
      <c r="AX185" s="26">
        <f t="shared" si="40"/>
        <v>0</v>
      </c>
      <c r="AY185" s="5">
        <f t="shared" si="41"/>
        <v>-12394787.370199006</v>
      </c>
      <c r="AZ185" s="5">
        <f t="shared" si="42"/>
        <v>527.20078799999999</v>
      </c>
      <c r="BA185" s="5">
        <f t="shared" si="50"/>
        <v>268323.66460800002</v>
      </c>
      <c r="BB185" s="14">
        <f t="shared" si="51"/>
        <v>1.6541783448384362E-2</v>
      </c>
      <c r="BC185" s="27">
        <v>1.5699999999999999E-2</v>
      </c>
      <c r="BD185" s="5">
        <f t="shared" si="44"/>
        <v>0</v>
      </c>
      <c r="BE185" s="5">
        <f t="shared" si="45"/>
        <v>0</v>
      </c>
      <c r="BF185" s="20">
        <f t="shared" si="43"/>
        <v>1</v>
      </c>
      <c r="BG185" s="5">
        <f t="shared" si="46"/>
        <v>-268323.66460800002</v>
      </c>
      <c r="BH185" s="5">
        <f t="shared" si="47"/>
        <v>527.20078799999999</v>
      </c>
      <c r="BI185" s="5">
        <f t="shared" si="48"/>
        <v>527.20078799999999</v>
      </c>
    </row>
    <row r="186" spans="2:61" x14ac:dyDescent="0.25">
      <c r="B186" s="3" t="s">
        <v>719</v>
      </c>
      <c r="C186" s="3" t="s">
        <v>786</v>
      </c>
      <c r="D186" s="3" t="s">
        <v>693</v>
      </c>
      <c r="E186" s="3" t="s">
        <v>565</v>
      </c>
      <c r="F186" s="4" t="s">
        <v>194</v>
      </c>
      <c r="G186" s="5">
        <v>3385</v>
      </c>
      <c r="H186" s="5">
        <v>3385</v>
      </c>
      <c r="I186" s="5">
        <v>3385</v>
      </c>
      <c r="J186" s="5">
        <v>3385</v>
      </c>
      <c r="K186" s="5">
        <v>0</v>
      </c>
      <c r="L186" s="5">
        <v>0</v>
      </c>
      <c r="M186" s="5">
        <v>0</v>
      </c>
      <c r="N186" s="5">
        <v>0</v>
      </c>
      <c r="O186" s="5">
        <v>0</v>
      </c>
      <c r="P186" s="5">
        <v>0</v>
      </c>
      <c r="Q186" s="5">
        <v>0</v>
      </c>
      <c r="R186" s="5">
        <v>0</v>
      </c>
      <c r="S186" s="5">
        <v>0</v>
      </c>
      <c r="T186" s="5">
        <f t="shared" si="36"/>
        <v>987.29166666666663</v>
      </c>
      <c r="U186" s="5">
        <v>-780.74</v>
      </c>
      <c r="V186" s="5">
        <v>-788.98</v>
      </c>
      <c r="W186" s="5">
        <v>-797.22</v>
      </c>
      <c r="X186" s="5">
        <v>-805.46</v>
      </c>
      <c r="Y186" s="5">
        <v>0</v>
      </c>
      <c r="Z186" s="5">
        <v>0</v>
      </c>
      <c r="AA186" s="5">
        <v>0</v>
      </c>
      <c r="AB186" s="5">
        <v>0</v>
      </c>
      <c r="AC186" s="5">
        <v>0</v>
      </c>
      <c r="AD186" s="5">
        <v>0</v>
      </c>
      <c r="AE186" s="5">
        <v>0</v>
      </c>
      <c r="AF186" s="5">
        <v>0</v>
      </c>
      <c r="AG186" s="5">
        <v>0</v>
      </c>
      <c r="AH186" s="5">
        <f t="shared" si="37"/>
        <v>-231.83583333333331</v>
      </c>
      <c r="AI186" s="5">
        <v>8.24</v>
      </c>
      <c r="AJ186" s="5">
        <v>8.24</v>
      </c>
      <c r="AK186" s="5">
        <v>8.24</v>
      </c>
      <c r="AL186" s="5">
        <v>0</v>
      </c>
      <c r="AM186" s="5">
        <v>0</v>
      </c>
      <c r="AN186" s="5">
        <v>0</v>
      </c>
      <c r="AO186" s="5">
        <v>0</v>
      </c>
      <c r="AP186" s="5">
        <v>0</v>
      </c>
      <c r="AQ186" s="5">
        <v>0</v>
      </c>
      <c r="AR186" s="5">
        <v>0</v>
      </c>
      <c r="AS186" s="5">
        <v>0</v>
      </c>
      <c r="AT186" s="5">
        <v>0</v>
      </c>
      <c r="AU186" s="5">
        <f t="shared" si="38"/>
        <v>24.72</v>
      </c>
      <c r="AV186" s="6">
        <v>0.65639999999999998</v>
      </c>
      <c r="AW186" s="5">
        <f t="shared" si="39"/>
        <v>648.05824999999993</v>
      </c>
      <c r="AX186" s="26">
        <f t="shared" si="40"/>
        <v>0</v>
      </c>
      <c r="AY186" s="5">
        <f t="shared" si="41"/>
        <v>-152.17704099999997</v>
      </c>
      <c r="AZ186" s="5">
        <f t="shared" si="42"/>
        <v>0</v>
      </c>
      <c r="BA186" s="5">
        <f t="shared" si="50"/>
        <v>16.226208</v>
      </c>
      <c r="BB186" s="14">
        <f t="shared" si="51"/>
        <v>2.5038193711753538E-2</v>
      </c>
      <c r="BC186" s="27">
        <v>5.0500000000000003E-2</v>
      </c>
      <c r="BD186" s="5">
        <f t="shared" si="44"/>
        <v>0</v>
      </c>
      <c r="BE186" s="5">
        <f t="shared" si="45"/>
        <v>0</v>
      </c>
      <c r="BF186" s="20">
        <f t="shared" si="43"/>
        <v>1</v>
      </c>
      <c r="BG186" s="5">
        <f t="shared" si="46"/>
        <v>-16.226208</v>
      </c>
      <c r="BH186" s="5">
        <f t="shared" si="47"/>
        <v>0</v>
      </c>
      <c r="BI186" s="5">
        <f t="shared" si="48"/>
        <v>0</v>
      </c>
    </row>
    <row r="187" spans="2:61" x14ac:dyDescent="0.25">
      <c r="B187" s="3" t="s">
        <v>719</v>
      </c>
      <c r="C187" s="3" t="s">
        <v>786</v>
      </c>
      <c r="D187" s="3" t="s">
        <v>693</v>
      </c>
      <c r="E187" s="3" t="s">
        <v>566</v>
      </c>
      <c r="F187" s="4" t="s">
        <v>195</v>
      </c>
      <c r="G187" s="5">
        <v>23672082.16</v>
      </c>
      <c r="H187" s="5">
        <v>23709936.68</v>
      </c>
      <c r="I187" s="5">
        <v>23751593.510000002</v>
      </c>
      <c r="J187" s="5">
        <v>23765214.25</v>
      </c>
      <c r="K187" s="5">
        <v>0</v>
      </c>
      <c r="L187" s="5">
        <v>0</v>
      </c>
      <c r="M187" s="5">
        <v>0</v>
      </c>
      <c r="N187" s="5">
        <v>0</v>
      </c>
      <c r="O187" s="5">
        <v>0</v>
      </c>
      <c r="P187" s="5">
        <v>0</v>
      </c>
      <c r="Q187" s="5">
        <v>0</v>
      </c>
      <c r="R187" s="5">
        <v>0</v>
      </c>
      <c r="S187" s="5">
        <v>0</v>
      </c>
      <c r="T187" s="5">
        <f t="shared" si="36"/>
        <v>6921898.793333333</v>
      </c>
      <c r="U187" s="5">
        <v>-13322629.16</v>
      </c>
      <c r="V187" s="5">
        <v>-13377710.76</v>
      </c>
      <c r="W187" s="5">
        <v>-13432884.789999999</v>
      </c>
      <c r="X187" s="5">
        <v>-13488123.07</v>
      </c>
      <c r="Y187" s="5">
        <v>-3548.25</v>
      </c>
      <c r="Z187" s="5">
        <v>-3548.25</v>
      </c>
      <c r="AA187" s="5">
        <v>-3548.25</v>
      </c>
      <c r="AB187" s="5">
        <v>-3548.25</v>
      </c>
      <c r="AC187" s="5">
        <v>-3548.25</v>
      </c>
      <c r="AD187" s="5">
        <v>-3548.25</v>
      </c>
      <c r="AE187" s="5">
        <v>-3548.25</v>
      </c>
      <c r="AF187" s="5">
        <v>-3548.25</v>
      </c>
      <c r="AG187" s="5">
        <v>-3548.25</v>
      </c>
      <c r="AH187" s="5">
        <f t="shared" si="37"/>
        <v>-3915849.4437499996</v>
      </c>
      <c r="AI187" s="5">
        <v>55081.599999999999</v>
      </c>
      <c r="AJ187" s="5">
        <v>55174.03</v>
      </c>
      <c r="AK187" s="5">
        <v>55238.28</v>
      </c>
      <c r="AL187" s="5">
        <v>0</v>
      </c>
      <c r="AM187" s="5">
        <v>0</v>
      </c>
      <c r="AN187" s="5">
        <v>0</v>
      </c>
      <c r="AO187" s="5">
        <v>0</v>
      </c>
      <c r="AP187" s="5">
        <v>0</v>
      </c>
      <c r="AQ187" s="5">
        <v>0</v>
      </c>
      <c r="AR187" s="5">
        <v>0</v>
      </c>
      <c r="AS187" s="5">
        <v>0</v>
      </c>
      <c r="AT187" s="5">
        <v>0</v>
      </c>
      <c r="AU187" s="5">
        <f t="shared" si="38"/>
        <v>165493.91</v>
      </c>
      <c r="AV187" s="6">
        <v>0.65639999999999998</v>
      </c>
      <c r="AW187" s="5">
        <f t="shared" si="39"/>
        <v>4543534.3679439994</v>
      </c>
      <c r="AX187" s="26">
        <f t="shared" si="40"/>
        <v>0</v>
      </c>
      <c r="AY187" s="5">
        <f t="shared" si="41"/>
        <v>-2570363.5748774996</v>
      </c>
      <c r="AZ187" s="5">
        <f t="shared" si="42"/>
        <v>-2329.0713000000001</v>
      </c>
      <c r="BA187" s="5">
        <f t="shared" si="50"/>
        <v>108630.20252399999</v>
      </c>
      <c r="BB187" s="14">
        <f t="shared" si="51"/>
        <v>2.3908744542666768E-2</v>
      </c>
      <c r="BC187" s="27">
        <v>4.24E-2</v>
      </c>
      <c r="BD187" s="5">
        <f t="shared" si="44"/>
        <v>0</v>
      </c>
      <c r="BE187" s="5">
        <f t="shared" si="45"/>
        <v>-2329.0713000000001</v>
      </c>
      <c r="BF187" s="20">
        <f t="shared" si="43"/>
        <v>1</v>
      </c>
      <c r="BG187" s="5">
        <f t="shared" si="46"/>
        <v>-110959.27382399999</v>
      </c>
      <c r="BH187" s="5">
        <f t="shared" si="47"/>
        <v>-2329.0713000000001</v>
      </c>
      <c r="BI187" s="5">
        <f t="shared" si="48"/>
        <v>0</v>
      </c>
    </row>
    <row r="188" spans="2:61" x14ac:dyDescent="0.25">
      <c r="B188" s="3" t="s">
        <v>719</v>
      </c>
      <c r="C188" s="3" t="s">
        <v>786</v>
      </c>
      <c r="D188" s="3" t="s">
        <v>693</v>
      </c>
      <c r="E188" s="3" t="s">
        <v>567</v>
      </c>
      <c r="F188" s="4" t="s">
        <v>196</v>
      </c>
      <c r="G188" s="5">
        <v>10096597.33</v>
      </c>
      <c r="H188" s="5">
        <v>10134451.85</v>
      </c>
      <c r="I188" s="5">
        <v>10176108.68</v>
      </c>
      <c r="J188" s="5">
        <v>10189729.42</v>
      </c>
      <c r="K188" s="5">
        <v>0</v>
      </c>
      <c r="L188" s="5">
        <v>0</v>
      </c>
      <c r="M188" s="5">
        <v>0</v>
      </c>
      <c r="N188" s="5">
        <v>0</v>
      </c>
      <c r="O188" s="5">
        <v>0</v>
      </c>
      <c r="P188" s="5">
        <v>0</v>
      </c>
      <c r="Q188" s="5">
        <v>0</v>
      </c>
      <c r="R188" s="5">
        <v>0</v>
      </c>
      <c r="S188" s="5">
        <v>0</v>
      </c>
      <c r="T188" s="5">
        <f t="shared" si="36"/>
        <v>2962382.3845833335</v>
      </c>
      <c r="U188" s="5">
        <v>-7746398.5</v>
      </c>
      <c r="V188" s="5">
        <v>-7760981.71</v>
      </c>
      <c r="W188" s="5">
        <v>-7775622.2400000002</v>
      </c>
      <c r="X188" s="5">
        <v>-7790302.6100000003</v>
      </c>
      <c r="Y188" s="5">
        <v>-3195.42</v>
      </c>
      <c r="Z188" s="5">
        <v>-3195.42</v>
      </c>
      <c r="AA188" s="5">
        <v>-3195.42</v>
      </c>
      <c r="AB188" s="5">
        <v>-3195.42</v>
      </c>
      <c r="AC188" s="5">
        <v>-3195.42</v>
      </c>
      <c r="AD188" s="5">
        <v>-3195.42</v>
      </c>
      <c r="AE188" s="5">
        <v>-3195.42</v>
      </c>
      <c r="AF188" s="5">
        <v>-3195.42</v>
      </c>
      <c r="AG188" s="5">
        <v>-3195.42</v>
      </c>
      <c r="AH188" s="5">
        <f t="shared" si="37"/>
        <v>-2268938.9066666677</v>
      </c>
      <c r="AI188" s="5">
        <v>14583.21</v>
      </c>
      <c r="AJ188" s="5">
        <v>14640.53</v>
      </c>
      <c r="AK188" s="5">
        <v>14680.37</v>
      </c>
      <c r="AL188" s="5">
        <v>0</v>
      </c>
      <c r="AM188" s="5">
        <v>0</v>
      </c>
      <c r="AN188" s="5">
        <v>0</v>
      </c>
      <c r="AO188" s="5">
        <v>0</v>
      </c>
      <c r="AP188" s="5">
        <v>0</v>
      </c>
      <c r="AQ188" s="5">
        <v>0</v>
      </c>
      <c r="AR188" s="5">
        <v>0</v>
      </c>
      <c r="AS188" s="5">
        <v>0</v>
      </c>
      <c r="AT188" s="5">
        <v>0</v>
      </c>
      <c r="AU188" s="5">
        <f t="shared" si="38"/>
        <v>43904.11</v>
      </c>
      <c r="AV188" s="6">
        <v>0.65639999999999998</v>
      </c>
      <c r="AW188" s="5">
        <f t="shared" si="39"/>
        <v>1944507.7972405001</v>
      </c>
      <c r="AX188" s="26">
        <f t="shared" si="40"/>
        <v>0</v>
      </c>
      <c r="AY188" s="5">
        <f t="shared" si="41"/>
        <v>-1489331.4983360006</v>
      </c>
      <c r="AZ188" s="5">
        <f t="shared" si="42"/>
        <v>-2097.473688</v>
      </c>
      <c r="BA188" s="5">
        <f t="shared" si="50"/>
        <v>28818.657803999999</v>
      </c>
      <c r="BB188" s="14">
        <f t="shared" si="51"/>
        <v>1.4820541138943891E-2</v>
      </c>
      <c r="BC188" s="27">
        <v>1.7899999999999999E-2</v>
      </c>
      <c r="BD188" s="5">
        <f t="shared" si="44"/>
        <v>0</v>
      </c>
      <c r="BE188" s="5">
        <f t="shared" si="45"/>
        <v>-2097.473688</v>
      </c>
      <c r="BF188" s="20">
        <f t="shared" si="43"/>
        <v>1</v>
      </c>
      <c r="BG188" s="5">
        <f t="shared" si="46"/>
        <v>-30916.131492</v>
      </c>
      <c r="BH188" s="5">
        <f t="shared" si="47"/>
        <v>-2097.473688</v>
      </c>
      <c r="BI188" s="5">
        <f t="shared" si="48"/>
        <v>0</v>
      </c>
    </row>
    <row r="189" spans="2:61" x14ac:dyDescent="0.25">
      <c r="B189" s="3" t="s">
        <v>719</v>
      </c>
      <c r="C189" s="3" t="s">
        <v>786</v>
      </c>
      <c r="D189" s="3" t="s">
        <v>693</v>
      </c>
      <c r="E189" s="3" t="s">
        <v>568</v>
      </c>
      <c r="F189" s="4" t="s">
        <v>197</v>
      </c>
      <c r="G189" s="5">
        <v>9740499.4700000007</v>
      </c>
      <c r="H189" s="5">
        <v>9778353.9900000002</v>
      </c>
      <c r="I189" s="5">
        <v>9820010.8100000005</v>
      </c>
      <c r="J189" s="5">
        <v>9833631.5600000005</v>
      </c>
      <c r="K189" s="5">
        <v>0</v>
      </c>
      <c r="L189" s="5">
        <v>0</v>
      </c>
      <c r="M189" s="5">
        <v>0</v>
      </c>
      <c r="N189" s="5">
        <v>0</v>
      </c>
      <c r="O189" s="5">
        <v>0</v>
      </c>
      <c r="P189" s="5">
        <v>0</v>
      </c>
      <c r="Q189" s="5">
        <v>0</v>
      </c>
      <c r="R189" s="5">
        <v>0</v>
      </c>
      <c r="S189" s="5">
        <v>0</v>
      </c>
      <c r="T189" s="5">
        <f t="shared" si="36"/>
        <v>2858520.5079166666</v>
      </c>
      <c r="U189" s="5">
        <v>-7632672.96</v>
      </c>
      <c r="V189" s="5">
        <v>-7644546.9299999997</v>
      </c>
      <c r="W189" s="5">
        <v>-7656469.2699999996</v>
      </c>
      <c r="X189" s="5">
        <v>-7668425.2400000002</v>
      </c>
      <c r="Y189" s="5">
        <v>-3576.11</v>
      </c>
      <c r="Z189" s="5">
        <v>-3576.11</v>
      </c>
      <c r="AA189" s="5">
        <v>-3576.11</v>
      </c>
      <c r="AB189" s="5">
        <v>-3576.11</v>
      </c>
      <c r="AC189" s="5">
        <v>-3576.11</v>
      </c>
      <c r="AD189" s="5">
        <v>-3576.11</v>
      </c>
      <c r="AE189" s="5">
        <v>-3576.11</v>
      </c>
      <c r="AF189" s="5">
        <v>-3576.11</v>
      </c>
      <c r="AG189" s="5">
        <v>-3576.11</v>
      </c>
      <c r="AH189" s="5">
        <f t="shared" si="37"/>
        <v>-2234681.2379166661</v>
      </c>
      <c r="AI189" s="5">
        <v>11873.97</v>
      </c>
      <c r="AJ189" s="5">
        <v>11922.34</v>
      </c>
      <c r="AK189" s="5">
        <v>11955.97</v>
      </c>
      <c r="AL189" s="5">
        <v>0</v>
      </c>
      <c r="AM189" s="5">
        <v>0</v>
      </c>
      <c r="AN189" s="5">
        <v>0</v>
      </c>
      <c r="AO189" s="5">
        <v>0</v>
      </c>
      <c r="AP189" s="5">
        <v>0</v>
      </c>
      <c r="AQ189" s="5">
        <v>0</v>
      </c>
      <c r="AR189" s="5">
        <v>0</v>
      </c>
      <c r="AS189" s="5">
        <v>0</v>
      </c>
      <c r="AT189" s="5">
        <v>0</v>
      </c>
      <c r="AU189" s="5">
        <f t="shared" si="38"/>
        <v>35752.28</v>
      </c>
      <c r="AV189" s="6">
        <v>0.65639999999999998</v>
      </c>
      <c r="AW189" s="5">
        <f t="shared" si="39"/>
        <v>1876332.8613964999</v>
      </c>
      <c r="AX189" s="26">
        <f t="shared" si="40"/>
        <v>0</v>
      </c>
      <c r="AY189" s="5">
        <f t="shared" si="41"/>
        <v>-1466844.7645684995</v>
      </c>
      <c r="AZ189" s="5">
        <f t="shared" si="42"/>
        <v>-2347.358604</v>
      </c>
      <c r="BA189" s="5">
        <f t="shared" si="50"/>
        <v>23467.796591999999</v>
      </c>
      <c r="BB189" s="14">
        <f t="shared" si="51"/>
        <v>1.2507267273746727E-2</v>
      </c>
      <c r="BC189" s="27">
        <v>2.0400000000000001E-2</v>
      </c>
      <c r="BD189" s="5">
        <f t="shared" si="44"/>
        <v>0</v>
      </c>
      <c r="BE189" s="5">
        <f t="shared" si="45"/>
        <v>-2347.358604</v>
      </c>
      <c r="BF189" s="20">
        <f t="shared" si="43"/>
        <v>1</v>
      </c>
      <c r="BG189" s="5">
        <f t="shared" si="46"/>
        <v>-25815.155196</v>
      </c>
      <c r="BH189" s="5">
        <f t="shared" si="47"/>
        <v>-2347.358604</v>
      </c>
      <c r="BI189" s="5">
        <f t="shared" si="48"/>
        <v>0</v>
      </c>
    </row>
    <row r="190" spans="2:61" x14ac:dyDescent="0.25">
      <c r="B190" s="3" t="s">
        <v>719</v>
      </c>
      <c r="C190" s="3" t="s">
        <v>786</v>
      </c>
      <c r="D190" s="3" t="s">
        <v>694</v>
      </c>
      <c r="E190" s="3" t="s">
        <v>622</v>
      </c>
      <c r="F190" s="4" t="s">
        <v>198</v>
      </c>
      <c r="G190" s="5">
        <v>19123.689999999999</v>
      </c>
      <c r="H190" s="5">
        <v>19123.689999999999</v>
      </c>
      <c r="I190" s="5">
        <v>19123.689999999999</v>
      </c>
      <c r="J190" s="5">
        <v>19123.689999999999</v>
      </c>
      <c r="K190" s="5">
        <v>19123.689999999999</v>
      </c>
      <c r="L190" s="5">
        <v>19123.689999999999</v>
      </c>
      <c r="M190" s="5">
        <v>19123.689999999999</v>
      </c>
      <c r="N190" s="5">
        <v>19123.689999999999</v>
      </c>
      <c r="O190" s="5">
        <v>19123.689999999999</v>
      </c>
      <c r="P190" s="5">
        <v>19123.689999999999</v>
      </c>
      <c r="Q190" s="5">
        <v>19123.689999999999</v>
      </c>
      <c r="R190" s="5">
        <v>19123.689999999999</v>
      </c>
      <c r="S190" s="5">
        <v>19123.689999999999</v>
      </c>
      <c r="T190" s="5">
        <f t="shared" si="36"/>
        <v>19123.689999999999</v>
      </c>
      <c r="U190" s="5">
        <v>0</v>
      </c>
      <c r="V190" s="5">
        <v>0</v>
      </c>
      <c r="W190" s="5">
        <v>0</v>
      </c>
      <c r="X190" s="5">
        <v>0</v>
      </c>
      <c r="Y190" s="5">
        <v>0</v>
      </c>
      <c r="Z190" s="5">
        <v>0</v>
      </c>
      <c r="AA190" s="5">
        <v>0</v>
      </c>
      <c r="AB190" s="5">
        <v>0</v>
      </c>
      <c r="AC190" s="5">
        <v>0</v>
      </c>
      <c r="AD190" s="5">
        <v>0</v>
      </c>
      <c r="AE190" s="5">
        <v>0</v>
      </c>
      <c r="AF190" s="5">
        <v>0</v>
      </c>
      <c r="AG190" s="5">
        <v>0</v>
      </c>
      <c r="AH190" s="5">
        <f t="shared" si="37"/>
        <v>0</v>
      </c>
      <c r="AI190" s="5">
        <v>0</v>
      </c>
      <c r="AJ190" s="5">
        <v>0</v>
      </c>
      <c r="AK190" s="5">
        <v>0</v>
      </c>
      <c r="AL190" s="5">
        <v>0</v>
      </c>
      <c r="AM190" s="5">
        <v>0</v>
      </c>
      <c r="AN190" s="5">
        <v>0</v>
      </c>
      <c r="AO190" s="5">
        <v>0</v>
      </c>
      <c r="AP190" s="5">
        <v>0</v>
      </c>
      <c r="AQ190" s="5">
        <v>0</v>
      </c>
      <c r="AR190" s="5">
        <v>0</v>
      </c>
      <c r="AS190" s="5">
        <v>0</v>
      </c>
      <c r="AT190" s="5">
        <v>0</v>
      </c>
      <c r="AU190" s="5">
        <f t="shared" si="38"/>
        <v>0</v>
      </c>
      <c r="AV190" s="6">
        <v>0.65639999999999998</v>
      </c>
      <c r="AW190" s="5">
        <f t="shared" si="39"/>
        <v>12552.790115999998</v>
      </c>
      <c r="AX190" s="26">
        <f t="shared" si="40"/>
        <v>12552.790115999998</v>
      </c>
      <c r="AY190" s="5">
        <f t="shared" si="41"/>
        <v>0</v>
      </c>
      <c r="AZ190" s="5">
        <f t="shared" si="42"/>
        <v>0</v>
      </c>
      <c r="BA190" s="5">
        <f t="shared" si="50"/>
        <v>0</v>
      </c>
      <c r="BB190" s="14">
        <f t="shared" si="51"/>
        <v>0</v>
      </c>
      <c r="BC190" s="27">
        <f>BB190</f>
        <v>0</v>
      </c>
      <c r="BD190" s="5">
        <f t="shared" si="44"/>
        <v>0</v>
      </c>
      <c r="BE190" s="5">
        <f t="shared" si="45"/>
        <v>0</v>
      </c>
      <c r="BF190" s="20">
        <f t="shared" si="43"/>
        <v>1</v>
      </c>
      <c r="BG190" s="5">
        <f t="shared" si="46"/>
        <v>0</v>
      </c>
      <c r="BH190" s="5">
        <f t="shared" si="47"/>
        <v>12552.790115999998</v>
      </c>
      <c r="BI190" s="5">
        <f t="shared" si="48"/>
        <v>12552.790115999998</v>
      </c>
    </row>
    <row r="191" spans="2:61" x14ac:dyDescent="0.25">
      <c r="B191" s="3" t="s">
        <v>719</v>
      </c>
      <c r="C191" s="3" t="s">
        <v>786</v>
      </c>
      <c r="D191" s="3" t="s">
        <v>694</v>
      </c>
      <c r="E191" s="3" t="s">
        <v>563</v>
      </c>
      <c r="F191" s="4" t="s">
        <v>199</v>
      </c>
      <c r="G191" s="5">
        <v>53528050.509999998</v>
      </c>
      <c r="H191" s="5">
        <v>53590149.600000001</v>
      </c>
      <c r="I191" s="5">
        <v>53643970.100000001</v>
      </c>
      <c r="J191" s="5">
        <v>53660026.890000001</v>
      </c>
      <c r="K191" s="5">
        <v>0</v>
      </c>
      <c r="L191" s="5">
        <v>0</v>
      </c>
      <c r="M191" s="5">
        <v>0</v>
      </c>
      <c r="N191" s="5">
        <v>0</v>
      </c>
      <c r="O191" s="5">
        <v>0</v>
      </c>
      <c r="P191" s="5">
        <v>0</v>
      </c>
      <c r="Q191" s="5">
        <v>0</v>
      </c>
      <c r="R191" s="5">
        <v>0</v>
      </c>
      <c r="S191" s="5">
        <v>0</v>
      </c>
      <c r="T191" s="5">
        <f t="shared" si="36"/>
        <v>15638180.987083333</v>
      </c>
      <c r="U191" s="5">
        <v>-43041813.609999999</v>
      </c>
      <c r="V191" s="5">
        <v>-43116796.350000001</v>
      </c>
      <c r="W191" s="5">
        <v>-43191860.240000002</v>
      </c>
      <c r="X191" s="5">
        <v>-43266973.039999999</v>
      </c>
      <c r="Y191" s="5">
        <v>-3704.82</v>
      </c>
      <c r="Z191" s="5">
        <v>-3704.82</v>
      </c>
      <c r="AA191" s="5">
        <v>-3704.82</v>
      </c>
      <c r="AB191" s="5">
        <v>-3704.82</v>
      </c>
      <c r="AC191" s="5">
        <v>-3704.82</v>
      </c>
      <c r="AD191" s="5">
        <v>-3704.82</v>
      </c>
      <c r="AE191" s="5">
        <v>-3704.82</v>
      </c>
      <c r="AF191" s="5">
        <v>-3704.82</v>
      </c>
      <c r="AG191" s="5">
        <v>-3704.82</v>
      </c>
      <c r="AH191" s="5">
        <f t="shared" si="37"/>
        <v>-12594002.283749996</v>
      </c>
      <c r="AI191" s="5">
        <v>74982.740000000005</v>
      </c>
      <c r="AJ191" s="5">
        <v>75063.89</v>
      </c>
      <c r="AK191" s="5">
        <v>75112.800000000003</v>
      </c>
      <c r="AL191" s="5">
        <v>0</v>
      </c>
      <c r="AM191" s="5">
        <v>0</v>
      </c>
      <c r="AN191" s="5">
        <v>0</v>
      </c>
      <c r="AO191" s="5">
        <v>0</v>
      </c>
      <c r="AP191" s="5">
        <v>0</v>
      </c>
      <c r="AQ191" s="5">
        <v>0</v>
      </c>
      <c r="AR191" s="5">
        <v>0</v>
      </c>
      <c r="AS191" s="5">
        <v>0</v>
      </c>
      <c r="AT191" s="5">
        <v>0</v>
      </c>
      <c r="AU191" s="5">
        <f t="shared" si="38"/>
        <v>225159.43</v>
      </c>
      <c r="AV191" s="6">
        <v>0.65639999999999998</v>
      </c>
      <c r="AW191" s="5">
        <f t="shared" si="39"/>
        <v>10264901.999921499</v>
      </c>
      <c r="AX191" s="26">
        <f t="shared" si="40"/>
        <v>0</v>
      </c>
      <c r="AY191" s="5">
        <f t="shared" si="41"/>
        <v>-8266703.0990534974</v>
      </c>
      <c r="AZ191" s="5">
        <f t="shared" si="42"/>
        <v>-2431.843848</v>
      </c>
      <c r="BA191" s="5">
        <f t="shared" si="50"/>
        <v>147794.649852</v>
      </c>
      <c r="BB191" s="14">
        <f t="shared" si="51"/>
        <v>1.4398057560912931E-2</v>
      </c>
      <c r="BC191" s="27">
        <v>1.55E-2</v>
      </c>
      <c r="BD191" s="5">
        <f t="shared" si="44"/>
        <v>0</v>
      </c>
      <c r="BE191" s="5">
        <f t="shared" si="45"/>
        <v>-2431.843848</v>
      </c>
      <c r="BF191" s="20">
        <f t="shared" si="43"/>
        <v>1</v>
      </c>
      <c r="BG191" s="5">
        <f t="shared" si="46"/>
        <v>-150226.49369999999</v>
      </c>
      <c r="BH191" s="5">
        <f t="shared" si="47"/>
        <v>-2431.843848</v>
      </c>
      <c r="BI191" s="5">
        <f t="shared" si="48"/>
        <v>0</v>
      </c>
    </row>
    <row r="192" spans="2:61" x14ac:dyDescent="0.25">
      <c r="B192" s="3" t="s">
        <v>719</v>
      </c>
      <c r="C192" s="3" t="s">
        <v>786</v>
      </c>
      <c r="D192" s="3" t="s">
        <v>694</v>
      </c>
      <c r="E192" s="3" t="s">
        <v>564</v>
      </c>
      <c r="F192" s="4" t="s">
        <v>200</v>
      </c>
      <c r="G192" s="5">
        <v>58047348.420000002</v>
      </c>
      <c r="H192" s="5">
        <v>58109447.509999998</v>
      </c>
      <c r="I192" s="5">
        <v>58163268</v>
      </c>
      <c r="J192" s="5">
        <v>58179324.789999999</v>
      </c>
      <c r="K192" s="5">
        <v>0</v>
      </c>
      <c r="L192" s="5">
        <v>0</v>
      </c>
      <c r="M192" s="5">
        <v>0</v>
      </c>
      <c r="N192" s="5">
        <v>0</v>
      </c>
      <c r="O192" s="5">
        <v>0</v>
      </c>
      <c r="P192" s="5">
        <v>0</v>
      </c>
      <c r="Q192" s="5">
        <v>0</v>
      </c>
      <c r="R192" s="5">
        <v>0</v>
      </c>
      <c r="S192" s="5">
        <v>0</v>
      </c>
      <c r="T192" s="5">
        <f t="shared" si="36"/>
        <v>16956309.5425</v>
      </c>
      <c r="U192" s="5">
        <v>-37787526.380000003</v>
      </c>
      <c r="V192" s="5">
        <v>-37894003.450000003</v>
      </c>
      <c r="W192" s="5">
        <v>-38000586.770000003</v>
      </c>
      <c r="X192" s="5">
        <v>-38107234.149999999</v>
      </c>
      <c r="Y192" s="5">
        <v>311.22000000000003</v>
      </c>
      <c r="Z192" s="5">
        <v>311.22000000000003</v>
      </c>
      <c r="AA192" s="5">
        <v>311.22000000000003</v>
      </c>
      <c r="AB192" s="5">
        <v>311.22000000000003</v>
      </c>
      <c r="AC192" s="5">
        <v>311.22000000000003</v>
      </c>
      <c r="AD192" s="5">
        <v>311.22000000000003</v>
      </c>
      <c r="AE192" s="5">
        <v>311.22000000000003</v>
      </c>
      <c r="AF192" s="5">
        <v>311.22000000000003</v>
      </c>
      <c r="AG192" s="5">
        <v>311.22000000000003</v>
      </c>
      <c r="AH192" s="5">
        <f t="shared" si="37"/>
        <v>-11074411.849166667</v>
      </c>
      <c r="AI192" s="5">
        <v>106477.07</v>
      </c>
      <c r="AJ192" s="5">
        <v>106583.32</v>
      </c>
      <c r="AK192" s="5">
        <v>106647.38</v>
      </c>
      <c r="AL192" s="5">
        <v>0</v>
      </c>
      <c r="AM192" s="5">
        <v>0</v>
      </c>
      <c r="AN192" s="5">
        <v>0</v>
      </c>
      <c r="AO192" s="5">
        <v>0</v>
      </c>
      <c r="AP192" s="5">
        <v>0</v>
      </c>
      <c r="AQ192" s="5">
        <v>0</v>
      </c>
      <c r="AR192" s="5">
        <v>0</v>
      </c>
      <c r="AS192" s="5">
        <v>0</v>
      </c>
      <c r="AT192" s="5">
        <v>0</v>
      </c>
      <c r="AU192" s="5">
        <f t="shared" si="38"/>
        <v>319707.77</v>
      </c>
      <c r="AV192" s="6">
        <v>0.65639999999999998</v>
      </c>
      <c r="AW192" s="5">
        <f t="shared" si="39"/>
        <v>11130121.583697001</v>
      </c>
      <c r="AX192" s="26">
        <f t="shared" si="40"/>
        <v>0</v>
      </c>
      <c r="AY192" s="5">
        <f t="shared" si="41"/>
        <v>-7269243.9377929997</v>
      </c>
      <c r="AZ192" s="5">
        <f t="shared" si="42"/>
        <v>204.28480800000003</v>
      </c>
      <c r="BA192" s="5">
        <f t="shared" si="50"/>
        <v>209856.18022800001</v>
      </c>
      <c r="BB192" s="14">
        <f t="shared" si="51"/>
        <v>1.8854796746819887E-2</v>
      </c>
      <c r="BC192" s="27">
        <v>2.3800000000000002E-2</v>
      </c>
      <c r="BD192" s="5">
        <f t="shared" si="44"/>
        <v>0</v>
      </c>
      <c r="BE192" s="5">
        <f t="shared" si="45"/>
        <v>0</v>
      </c>
      <c r="BF192" s="20">
        <f t="shared" si="43"/>
        <v>1</v>
      </c>
      <c r="BG192" s="5">
        <f t="shared" si="46"/>
        <v>-209856.18022800001</v>
      </c>
      <c r="BH192" s="5">
        <f t="shared" si="47"/>
        <v>204.28480800000003</v>
      </c>
      <c r="BI192" s="5">
        <f t="shared" si="48"/>
        <v>204.28480800000003</v>
      </c>
    </row>
    <row r="193" spans="2:61" x14ac:dyDescent="0.25">
      <c r="B193" s="3" t="s">
        <v>719</v>
      </c>
      <c r="C193" s="3" t="s">
        <v>786</v>
      </c>
      <c r="D193" s="3" t="s">
        <v>694</v>
      </c>
      <c r="E193" s="3" t="s">
        <v>565</v>
      </c>
      <c r="F193" s="4" t="s">
        <v>201</v>
      </c>
      <c r="G193" s="5">
        <v>3385</v>
      </c>
      <c r="H193" s="5">
        <v>3385</v>
      </c>
      <c r="I193" s="5">
        <v>3385</v>
      </c>
      <c r="J193" s="5">
        <v>3385</v>
      </c>
      <c r="K193" s="5">
        <v>0</v>
      </c>
      <c r="L193" s="5">
        <v>0</v>
      </c>
      <c r="M193" s="5">
        <v>0</v>
      </c>
      <c r="N193" s="5">
        <v>0</v>
      </c>
      <c r="O193" s="5">
        <v>0</v>
      </c>
      <c r="P193" s="5">
        <v>0</v>
      </c>
      <c r="Q193" s="5">
        <v>0</v>
      </c>
      <c r="R193" s="5">
        <v>0</v>
      </c>
      <c r="S193" s="5">
        <v>0</v>
      </c>
      <c r="T193" s="5">
        <f t="shared" si="36"/>
        <v>987.29166666666663</v>
      </c>
      <c r="U193" s="5">
        <v>-778.68</v>
      </c>
      <c r="V193" s="5">
        <v>-786.92</v>
      </c>
      <c r="W193" s="5">
        <v>-795.16</v>
      </c>
      <c r="X193" s="5">
        <v>-803.4</v>
      </c>
      <c r="Y193" s="5">
        <v>0</v>
      </c>
      <c r="Z193" s="5">
        <v>0</v>
      </c>
      <c r="AA193" s="5">
        <v>0</v>
      </c>
      <c r="AB193" s="5">
        <v>0</v>
      </c>
      <c r="AC193" s="5">
        <v>0</v>
      </c>
      <c r="AD193" s="5">
        <v>0</v>
      </c>
      <c r="AE193" s="5">
        <v>0</v>
      </c>
      <c r="AF193" s="5">
        <v>0</v>
      </c>
      <c r="AG193" s="5">
        <v>0</v>
      </c>
      <c r="AH193" s="5">
        <f t="shared" si="37"/>
        <v>-231.23500000000001</v>
      </c>
      <c r="AI193" s="5">
        <v>8.24</v>
      </c>
      <c r="AJ193" s="5">
        <v>8.24</v>
      </c>
      <c r="AK193" s="5">
        <v>8.24</v>
      </c>
      <c r="AL193" s="5">
        <v>0</v>
      </c>
      <c r="AM193" s="5">
        <v>0</v>
      </c>
      <c r="AN193" s="5">
        <v>0</v>
      </c>
      <c r="AO193" s="5">
        <v>0</v>
      </c>
      <c r="AP193" s="5">
        <v>0</v>
      </c>
      <c r="AQ193" s="5">
        <v>0</v>
      </c>
      <c r="AR193" s="5">
        <v>0</v>
      </c>
      <c r="AS193" s="5">
        <v>0</v>
      </c>
      <c r="AT193" s="5">
        <v>0</v>
      </c>
      <c r="AU193" s="5">
        <f t="shared" si="38"/>
        <v>24.72</v>
      </c>
      <c r="AV193" s="6">
        <v>0.65639999999999998</v>
      </c>
      <c r="AW193" s="5">
        <f t="shared" si="39"/>
        <v>648.05824999999993</v>
      </c>
      <c r="AX193" s="26">
        <f t="shared" si="40"/>
        <v>0</v>
      </c>
      <c r="AY193" s="5">
        <f t="shared" si="41"/>
        <v>-151.78265400000001</v>
      </c>
      <c r="AZ193" s="5">
        <f t="shared" si="42"/>
        <v>0</v>
      </c>
      <c r="BA193" s="5">
        <f t="shared" si="50"/>
        <v>16.226208</v>
      </c>
      <c r="BB193" s="14">
        <f t="shared" si="51"/>
        <v>2.5038193711753538E-2</v>
      </c>
      <c r="BC193" s="27">
        <v>4.6399999999999997E-2</v>
      </c>
      <c r="BD193" s="5">
        <f t="shared" si="44"/>
        <v>0</v>
      </c>
      <c r="BE193" s="5">
        <f t="shared" si="45"/>
        <v>0</v>
      </c>
      <c r="BF193" s="20">
        <f t="shared" si="43"/>
        <v>1</v>
      </c>
      <c r="BG193" s="5">
        <f t="shared" si="46"/>
        <v>-16.226208</v>
      </c>
      <c r="BH193" s="5">
        <f t="shared" si="47"/>
        <v>0</v>
      </c>
      <c r="BI193" s="5">
        <f t="shared" si="48"/>
        <v>0</v>
      </c>
    </row>
    <row r="194" spans="2:61" x14ac:dyDescent="0.25">
      <c r="B194" s="3" t="s">
        <v>719</v>
      </c>
      <c r="C194" s="3" t="s">
        <v>786</v>
      </c>
      <c r="D194" s="3" t="s">
        <v>694</v>
      </c>
      <c r="E194" s="3" t="s">
        <v>566</v>
      </c>
      <c r="F194" s="4" t="s">
        <v>202</v>
      </c>
      <c r="G194" s="5">
        <v>15320251.390000001</v>
      </c>
      <c r="H194" s="5">
        <v>15382350.470000001</v>
      </c>
      <c r="I194" s="5">
        <v>15436170.960000001</v>
      </c>
      <c r="J194" s="5">
        <v>15452227.75</v>
      </c>
      <c r="K194" s="5">
        <v>0</v>
      </c>
      <c r="L194" s="5">
        <v>0</v>
      </c>
      <c r="M194" s="5">
        <v>0</v>
      </c>
      <c r="N194" s="5">
        <v>0</v>
      </c>
      <c r="O194" s="5">
        <v>0</v>
      </c>
      <c r="P194" s="5">
        <v>0</v>
      </c>
      <c r="Q194" s="5">
        <v>0</v>
      </c>
      <c r="R194" s="5">
        <v>0</v>
      </c>
      <c r="S194" s="5">
        <v>0</v>
      </c>
      <c r="T194" s="5">
        <f t="shared" si="36"/>
        <v>4494239.572916667</v>
      </c>
      <c r="U194" s="5">
        <v>-7261822.4199999999</v>
      </c>
      <c r="V194" s="5">
        <v>-7298665.5499999998</v>
      </c>
      <c r="W194" s="5">
        <v>-7335647.7699999996</v>
      </c>
      <c r="X194" s="5">
        <v>-7372713.8399999999</v>
      </c>
      <c r="Y194" s="5">
        <v>-4084.23</v>
      </c>
      <c r="Z194" s="5">
        <v>-4084.23</v>
      </c>
      <c r="AA194" s="5">
        <v>-4084.23</v>
      </c>
      <c r="AB194" s="5">
        <v>-4084.23</v>
      </c>
      <c r="AC194" s="5">
        <v>-4084.23</v>
      </c>
      <c r="AD194" s="5">
        <v>-4084.23</v>
      </c>
      <c r="AE194" s="5">
        <v>-4084.23</v>
      </c>
      <c r="AF194" s="5">
        <v>-4084.23</v>
      </c>
      <c r="AG194" s="5">
        <v>-4084.23</v>
      </c>
      <c r="AH194" s="5">
        <f t="shared" si="37"/>
        <v>-2139387.8604166671</v>
      </c>
      <c r="AI194" s="5">
        <v>36843.129999999997</v>
      </c>
      <c r="AJ194" s="5">
        <v>36982.22</v>
      </c>
      <c r="AK194" s="5">
        <v>37066.07</v>
      </c>
      <c r="AL194" s="5">
        <v>0</v>
      </c>
      <c r="AM194" s="5">
        <v>0</v>
      </c>
      <c r="AN194" s="5">
        <v>0</v>
      </c>
      <c r="AO194" s="5">
        <v>0</v>
      </c>
      <c r="AP194" s="5">
        <v>0</v>
      </c>
      <c r="AQ194" s="5">
        <v>0</v>
      </c>
      <c r="AR194" s="5">
        <v>0</v>
      </c>
      <c r="AS194" s="5">
        <v>0</v>
      </c>
      <c r="AT194" s="5">
        <v>0</v>
      </c>
      <c r="AU194" s="5">
        <f t="shared" si="38"/>
        <v>110891.42000000001</v>
      </c>
      <c r="AV194" s="6">
        <v>0.65639999999999998</v>
      </c>
      <c r="AW194" s="5">
        <f t="shared" si="39"/>
        <v>2950018.8556625</v>
      </c>
      <c r="AX194" s="26">
        <f t="shared" si="40"/>
        <v>0</v>
      </c>
      <c r="AY194" s="5">
        <f t="shared" si="41"/>
        <v>-1404294.1915775002</v>
      </c>
      <c r="AZ194" s="5">
        <f t="shared" si="42"/>
        <v>-2680.8885719999998</v>
      </c>
      <c r="BA194" s="5">
        <f t="shared" si="50"/>
        <v>72789.128088000012</v>
      </c>
      <c r="BB194" s="14">
        <f t="shared" si="51"/>
        <v>2.467412299697095E-2</v>
      </c>
      <c r="BC194" s="27">
        <v>3.85E-2</v>
      </c>
      <c r="BD194" s="5">
        <f t="shared" si="44"/>
        <v>0</v>
      </c>
      <c r="BE194" s="5">
        <f t="shared" si="45"/>
        <v>-2680.8885719999998</v>
      </c>
      <c r="BF194" s="20">
        <f t="shared" si="43"/>
        <v>1</v>
      </c>
      <c r="BG194" s="5">
        <f t="shared" si="46"/>
        <v>-75470.016660000008</v>
      </c>
      <c r="BH194" s="5">
        <f t="shared" si="47"/>
        <v>-2680.8885719999998</v>
      </c>
      <c r="BI194" s="5">
        <f t="shared" si="48"/>
        <v>0</v>
      </c>
    </row>
    <row r="195" spans="2:61" x14ac:dyDescent="0.25">
      <c r="B195" s="3" t="s">
        <v>719</v>
      </c>
      <c r="C195" s="3" t="s">
        <v>786</v>
      </c>
      <c r="D195" s="3" t="s">
        <v>694</v>
      </c>
      <c r="E195" s="3" t="s">
        <v>567</v>
      </c>
      <c r="F195" s="4" t="s">
        <v>203</v>
      </c>
      <c r="G195" s="5">
        <v>7141947.8600000003</v>
      </c>
      <c r="H195" s="5">
        <v>7141947.8600000003</v>
      </c>
      <c r="I195" s="5">
        <v>7141947.8600000003</v>
      </c>
      <c r="J195" s="5">
        <v>7141947.8600000003</v>
      </c>
      <c r="K195" s="5">
        <v>101474.5</v>
      </c>
      <c r="L195" s="5">
        <v>0</v>
      </c>
      <c r="M195" s="5">
        <v>0</v>
      </c>
      <c r="N195" s="5">
        <v>0</v>
      </c>
      <c r="O195" s="5">
        <v>0</v>
      </c>
      <c r="P195" s="5">
        <v>0</v>
      </c>
      <c r="Q195" s="5">
        <v>0</v>
      </c>
      <c r="R195" s="5">
        <v>0</v>
      </c>
      <c r="S195" s="5">
        <v>0</v>
      </c>
      <c r="T195" s="5">
        <f t="shared" si="36"/>
        <v>2091524.3341666667</v>
      </c>
      <c r="U195" s="5">
        <v>-5050692</v>
      </c>
      <c r="V195" s="5">
        <v>-5061881.05</v>
      </c>
      <c r="W195" s="5">
        <v>-5073070.0999999996</v>
      </c>
      <c r="X195" s="5">
        <v>-5084259.1500000004</v>
      </c>
      <c r="Y195" s="5">
        <v>-79.430000000000007</v>
      </c>
      <c r="Z195" s="5">
        <v>0</v>
      </c>
      <c r="AA195" s="5">
        <v>0</v>
      </c>
      <c r="AB195" s="5">
        <v>0</v>
      </c>
      <c r="AC195" s="5">
        <v>0</v>
      </c>
      <c r="AD195" s="5">
        <v>0</v>
      </c>
      <c r="AE195" s="5">
        <v>0</v>
      </c>
      <c r="AF195" s="5">
        <v>0</v>
      </c>
      <c r="AG195" s="5">
        <v>0</v>
      </c>
      <c r="AH195" s="5">
        <f t="shared" si="37"/>
        <v>-1478719.6441666663</v>
      </c>
      <c r="AI195" s="5">
        <v>11189.05</v>
      </c>
      <c r="AJ195" s="5">
        <v>11189.05</v>
      </c>
      <c r="AK195" s="5">
        <v>11189.05</v>
      </c>
      <c r="AL195" s="5">
        <v>79.489999999999995</v>
      </c>
      <c r="AM195" s="5">
        <v>0</v>
      </c>
      <c r="AN195" s="5">
        <v>0</v>
      </c>
      <c r="AO195" s="5">
        <v>0</v>
      </c>
      <c r="AP195" s="5">
        <v>0</v>
      </c>
      <c r="AQ195" s="5">
        <v>0</v>
      </c>
      <c r="AR195" s="5">
        <v>0</v>
      </c>
      <c r="AS195" s="5">
        <v>0</v>
      </c>
      <c r="AT195" s="5">
        <v>0</v>
      </c>
      <c r="AU195" s="5">
        <f t="shared" si="38"/>
        <v>33646.639999999992</v>
      </c>
      <c r="AV195" s="6">
        <v>0.65639999999999998</v>
      </c>
      <c r="AW195" s="5">
        <f t="shared" si="39"/>
        <v>1372876.5729469999</v>
      </c>
      <c r="AX195" s="26">
        <f t="shared" si="40"/>
        <v>0</v>
      </c>
      <c r="AY195" s="5">
        <f t="shared" si="41"/>
        <v>-970631.5744309997</v>
      </c>
      <c r="AZ195" s="5">
        <f t="shared" si="42"/>
        <v>0</v>
      </c>
      <c r="BA195" s="5">
        <f t="shared" si="50"/>
        <v>22085.654495999996</v>
      </c>
      <c r="BB195" s="14">
        <f t="shared" si="51"/>
        <v>1.6087137715950096E-2</v>
      </c>
      <c r="BC195" s="27">
        <v>0.02</v>
      </c>
      <c r="BD195" s="5">
        <f t="shared" si="44"/>
        <v>0</v>
      </c>
      <c r="BE195" s="5">
        <f t="shared" si="45"/>
        <v>0</v>
      </c>
      <c r="BF195" s="20">
        <f t="shared" si="43"/>
        <v>1</v>
      </c>
      <c r="BG195" s="5">
        <f t="shared" si="46"/>
        <v>-22085.654495999996</v>
      </c>
      <c r="BH195" s="5">
        <f t="shared" si="47"/>
        <v>0</v>
      </c>
      <c r="BI195" s="5">
        <f t="shared" si="48"/>
        <v>0</v>
      </c>
    </row>
    <row r="196" spans="2:61" x14ac:dyDescent="0.25">
      <c r="B196" s="3" t="s">
        <v>719</v>
      </c>
      <c r="C196" s="3" t="s">
        <v>786</v>
      </c>
      <c r="D196" s="3" t="s">
        <v>694</v>
      </c>
      <c r="E196" s="3" t="s">
        <v>568</v>
      </c>
      <c r="F196" s="4" t="s">
        <v>204</v>
      </c>
      <c r="G196" s="5">
        <v>4712810.8</v>
      </c>
      <c r="H196" s="5">
        <v>4774909.9000000004</v>
      </c>
      <c r="I196" s="5">
        <v>4828730.41</v>
      </c>
      <c r="J196" s="5">
        <v>4844787.21</v>
      </c>
      <c r="K196" s="5">
        <v>0</v>
      </c>
      <c r="L196" s="5">
        <v>0</v>
      </c>
      <c r="M196" s="5">
        <v>0</v>
      </c>
      <c r="N196" s="5">
        <v>0</v>
      </c>
      <c r="O196" s="5">
        <v>0</v>
      </c>
      <c r="P196" s="5">
        <v>0</v>
      </c>
      <c r="Q196" s="5">
        <v>0</v>
      </c>
      <c r="R196" s="5">
        <v>0</v>
      </c>
      <c r="S196" s="5">
        <v>0</v>
      </c>
      <c r="T196" s="5">
        <f t="shared" si="36"/>
        <v>1400402.7433333332</v>
      </c>
      <c r="U196" s="5">
        <v>-3336206.02</v>
      </c>
      <c r="V196" s="5">
        <v>-3342610.23</v>
      </c>
      <c r="W196" s="5">
        <v>-3349092.69</v>
      </c>
      <c r="X196" s="5">
        <v>-3355622.31</v>
      </c>
      <c r="Y196" s="5">
        <v>-4346.9799999999996</v>
      </c>
      <c r="Z196" s="5">
        <v>-4346.9799999999996</v>
      </c>
      <c r="AA196" s="5">
        <v>-4346.9799999999996</v>
      </c>
      <c r="AB196" s="5">
        <v>-4346.9799999999996</v>
      </c>
      <c r="AC196" s="5">
        <v>-4346.9799999999996</v>
      </c>
      <c r="AD196" s="5">
        <v>-4346.9799999999996</v>
      </c>
      <c r="AE196" s="5">
        <v>-4346.9799999999996</v>
      </c>
      <c r="AF196" s="5">
        <v>-4346.9799999999996</v>
      </c>
      <c r="AG196" s="5">
        <v>-4346.9799999999996</v>
      </c>
      <c r="AH196" s="5">
        <f t="shared" si="37"/>
        <v>-979364.79750000034</v>
      </c>
      <c r="AI196" s="5">
        <v>6404.21</v>
      </c>
      <c r="AJ196" s="5">
        <v>6482.46</v>
      </c>
      <c r="AK196" s="5">
        <v>6529.62</v>
      </c>
      <c r="AL196" s="5">
        <v>0</v>
      </c>
      <c r="AM196" s="5">
        <v>0</v>
      </c>
      <c r="AN196" s="5">
        <v>0</v>
      </c>
      <c r="AO196" s="5">
        <v>0</v>
      </c>
      <c r="AP196" s="5">
        <v>0</v>
      </c>
      <c r="AQ196" s="5">
        <v>0</v>
      </c>
      <c r="AR196" s="5">
        <v>0</v>
      </c>
      <c r="AS196" s="5">
        <v>0</v>
      </c>
      <c r="AT196" s="5">
        <v>0</v>
      </c>
      <c r="AU196" s="5">
        <f t="shared" si="38"/>
        <v>19416.29</v>
      </c>
      <c r="AV196" s="6">
        <v>0.65639999999999998</v>
      </c>
      <c r="AW196" s="5">
        <f t="shared" si="39"/>
        <v>919224.36072399991</v>
      </c>
      <c r="AX196" s="26">
        <f t="shared" si="40"/>
        <v>0</v>
      </c>
      <c r="AY196" s="5">
        <f t="shared" si="41"/>
        <v>-642855.05307900021</v>
      </c>
      <c r="AZ196" s="5">
        <f t="shared" si="42"/>
        <v>-2853.3576719999996</v>
      </c>
      <c r="BA196" s="5">
        <f t="shared" si="50"/>
        <v>12744.852756</v>
      </c>
      <c r="BB196" s="14">
        <f t="shared" si="51"/>
        <v>1.3864790034461111E-2</v>
      </c>
      <c r="BC196" s="27">
        <v>2.29E-2</v>
      </c>
      <c r="BD196" s="5">
        <f t="shared" si="44"/>
        <v>0</v>
      </c>
      <c r="BE196" s="5">
        <f t="shared" si="45"/>
        <v>-2853.3576719999996</v>
      </c>
      <c r="BF196" s="20">
        <f t="shared" si="43"/>
        <v>1</v>
      </c>
      <c r="BG196" s="5">
        <f t="shared" si="46"/>
        <v>-15598.210428</v>
      </c>
      <c r="BH196" s="5">
        <f t="shared" si="47"/>
        <v>-2853.3576719999996</v>
      </c>
      <c r="BI196" s="5">
        <f t="shared" si="48"/>
        <v>0</v>
      </c>
    </row>
    <row r="197" spans="2:61" x14ac:dyDescent="0.25">
      <c r="B197" s="3" t="s">
        <v>720</v>
      </c>
      <c r="C197" s="3" t="s">
        <v>786</v>
      </c>
      <c r="D197" s="3" t="s">
        <v>695</v>
      </c>
      <c r="E197" s="3" t="s">
        <v>623</v>
      </c>
      <c r="F197" s="4" t="s">
        <v>205</v>
      </c>
      <c r="G197" s="5">
        <v>1111252</v>
      </c>
      <c r="H197" s="5">
        <v>1111252</v>
      </c>
      <c r="I197" s="5">
        <v>1111252</v>
      </c>
      <c r="J197" s="5">
        <v>1111252</v>
      </c>
      <c r="K197" s="5">
        <v>1111252</v>
      </c>
      <c r="L197" s="5">
        <v>1111252</v>
      </c>
      <c r="M197" s="5">
        <v>1111252</v>
      </c>
      <c r="N197" s="5">
        <v>1111252</v>
      </c>
      <c r="O197" s="5">
        <v>1111252</v>
      </c>
      <c r="P197" s="5">
        <v>1111252</v>
      </c>
      <c r="Q197" s="5">
        <v>1111252</v>
      </c>
      <c r="R197" s="5">
        <v>1111252</v>
      </c>
      <c r="S197" s="5">
        <v>1111252</v>
      </c>
      <c r="T197" s="5">
        <f t="shared" ref="T197:T221" si="52">((G197+S197)/2+SUM(H197:R197))/12</f>
        <v>1111252</v>
      </c>
      <c r="U197" s="5">
        <v>0</v>
      </c>
      <c r="V197" s="5">
        <v>0</v>
      </c>
      <c r="W197" s="5">
        <v>0</v>
      </c>
      <c r="X197" s="5">
        <v>0</v>
      </c>
      <c r="Y197" s="5">
        <v>0</v>
      </c>
      <c r="Z197" s="5">
        <v>0</v>
      </c>
      <c r="AA197" s="5">
        <v>0</v>
      </c>
      <c r="AB197" s="5">
        <v>0</v>
      </c>
      <c r="AC197" s="5">
        <v>0</v>
      </c>
      <c r="AD197" s="5">
        <v>0</v>
      </c>
      <c r="AE197" s="5">
        <v>0</v>
      </c>
      <c r="AF197" s="5">
        <v>0</v>
      </c>
      <c r="AG197" s="5">
        <v>0</v>
      </c>
      <c r="AH197" s="5">
        <f t="shared" ref="AH197:AH222" si="53">((U197+AG197)/2+SUM(V197:AF197))/12</f>
        <v>0</v>
      </c>
      <c r="AI197" s="5">
        <v>0</v>
      </c>
      <c r="AJ197" s="5">
        <v>0</v>
      </c>
      <c r="AK197" s="5">
        <v>0</v>
      </c>
      <c r="AL197" s="5">
        <v>0</v>
      </c>
      <c r="AM197" s="5">
        <v>0</v>
      </c>
      <c r="AN197" s="5">
        <v>0</v>
      </c>
      <c r="AO197" s="5">
        <v>0</v>
      </c>
      <c r="AP197" s="5">
        <v>0</v>
      </c>
      <c r="AQ197" s="5">
        <v>0</v>
      </c>
      <c r="AR197" s="5">
        <v>0</v>
      </c>
      <c r="AS197" s="5">
        <v>0</v>
      </c>
      <c r="AT197" s="5">
        <v>0</v>
      </c>
      <c r="AU197" s="5">
        <f t="shared" ref="AU197:AU222" si="54">SUM(AI197:AT197)</f>
        <v>0</v>
      </c>
      <c r="AV197" s="6">
        <v>0.65639999999999998</v>
      </c>
      <c r="AW197" s="5">
        <f t="shared" ref="AW197:AW221" si="55">T197*AV197</f>
        <v>729425.81279999996</v>
      </c>
      <c r="AX197" s="26">
        <f t="shared" ref="AX197:AX221" si="56">S197*AV197</f>
        <v>729425.81279999996</v>
      </c>
      <c r="AY197" s="5">
        <f t="shared" ref="AY197:AY221" si="57">AH197*AV197</f>
        <v>0</v>
      </c>
      <c r="AZ197" s="5">
        <f t="shared" ref="AZ197:AZ221" si="58">AG197*AV197</f>
        <v>0</v>
      </c>
      <c r="BA197" s="5">
        <f t="shared" si="50"/>
        <v>0</v>
      </c>
      <c r="BB197" s="14">
        <f t="shared" si="51"/>
        <v>0</v>
      </c>
      <c r="BC197" s="27">
        <f>BB197</f>
        <v>0</v>
      </c>
      <c r="BD197" s="5">
        <f t="shared" ref="BD197:BD260" si="59">BC197*AX197</f>
        <v>0</v>
      </c>
      <c r="BE197" s="5">
        <f t="shared" ref="BE197:BE260" si="60">IF(BH197&lt;0,BD197+BH197,BD197)</f>
        <v>0</v>
      </c>
      <c r="BF197" s="20">
        <f t="shared" ref="BF197:BF241" si="61">IF(B197="Transportation",40%,100%)</f>
        <v>1</v>
      </c>
      <c r="BG197" s="5">
        <f t="shared" ref="BG197:BG260" si="62">(BE197-BA197)*BF197</f>
        <v>0</v>
      </c>
      <c r="BH197" s="5">
        <f t="shared" ref="BH197:BH260" si="63">AX197+AZ197-BD197</f>
        <v>729425.81279999996</v>
      </c>
      <c r="BI197" s="5">
        <f t="shared" ref="BI197:BI260" si="64">AX197+AZ197-BE197</f>
        <v>729425.81279999996</v>
      </c>
    </row>
    <row r="198" spans="2:61" x14ac:dyDescent="0.25">
      <c r="B198" s="3" t="s">
        <v>720</v>
      </c>
      <c r="C198" s="3" t="s">
        <v>786</v>
      </c>
      <c r="D198" s="3" t="s">
        <v>695</v>
      </c>
      <c r="E198" s="3" t="s">
        <v>624</v>
      </c>
      <c r="F198" s="4" t="s">
        <v>206</v>
      </c>
      <c r="G198" s="5">
        <v>3584288.08</v>
      </c>
      <c r="H198" s="5">
        <v>3584288.08</v>
      </c>
      <c r="I198" s="5">
        <v>3584288.08</v>
      </c>
      <c r="J198" s="5">
        <v>3584288.08</v>
      </c>
      <c r="K198" s="5">
        <v>3584288.08</v>
      </c>
      <c r="L198" s="5">
        <v>3584288.08</v>
      </c>
      <c r="M198" s="5">
        <v>3584288.08</v>
      </c>
      <c r="N198" s="5">
        <v>3584288.08</v>
      </c>
      <c r="O198" s="5">
        <v>3584288.08</v>
      </c>
      <c r="P198" s="5">
        <v>3584288.08</v>
      </c>
      <c r="Q198" s="5">
        <v>3584288.08</v>
      </c>
      <c r="R198" s="5">
        <v>3584288.08</v>
      </c>
      <c r="S198" s="5">
        <v>3584288.08</v>
      </c>
      <c r="T198" s="5">
        <f t="shared" si="52"/>
        <v>3584288.0799999987</v>
      </c>
      <c r="U198" s="5">
        <v>0</v>
      </c>
      <c r="V198" s="5">
        <v>0</v>
      </c>
      <c r="W198" s="5">
        <v>0</v>
      </c>
      <c r="X198" s="5">
        <v>0</v>
      </c>
      <c r="Y198" s="5">
        <v>0</v>
      </c>
      <c r="Z198" s="5">
        <v>0</v>
      </c>
      <c r="AA198" s="5">
        <v>0</v>
      </c>
      <c r="AB198" s="5">
        <v>0</v>
      </c>
      <c r="AC198" s="5">
        <v>0</v>
      </c>
      <c r="AD198" s="5">
        <v>0</v>
      </c>
      <c r="AE198" s="5">
        <v>0</v>
      </c>
      <c r="AF198" s="5">
        <v>0</v>
      </c>
      <c r="AG198" s="5">
        <v>0</v>
      </c>
      <c r="AH198" s="5">
        <f t="shared" si="53"/>
        <v>0</v>
      </c>
      <c r="AI198" s="5">
        <v>0</v>
      </c>
      <c r="AJ198" s="5">
        <v>0</v>
      </c>
      <c r="AK198" s="5">
        <v>0</v>
      </c>
      <c r="AL198" s="5">
        <v>0</v>
      </c>
      <c r="AM198" s="5">
        <v>0</v>
      </c>
      <c r="AN198" s="5">
        <v>0</v>
      </c>
      <c r="AO198" s="5">
        <v>0</v>
      </c>
      <c r="AP198" s="5">
        <v>0</v>
      </c>
      <c r="AQ198" s="5">
        <v>0</v>
      </c>
      <c r="AR198" s="5">
        <v>0</v>
      </c>
      <c r="AS198" s="5">
        <v>0</v>
      </c>
      <c r="AT198" s="5">
        <v>0</v>
      </c>
      <c r="AU198" s="5">
        <f t="shared" si="54"/>
        <v>0</v>
      </c>
      <c r="AV198" s="6">
        <v>0.65639999999999998</v>
      </c>
      <c r="AW198" s="5">
        <f t="shared" si="55"/>
        <v>2352726.6957119992</v>
      </c>
      <c r="AX198" s="26">
        <f t="shared" si="56"/>
        <v>2352726.6957120001</v>
      </c>
      <c r="AY198" s="5">
        <f t="shared" si="57"/>
        <v>0</v>
      </c>
      <c r="AZ198" s="5">
        <f t="shared" si="58"/>
        <v>0</v>
      </c>
      <c r="BA198" s="5">
        <f t="shared" si="50"/>
        <v>0</v>
      </c>
      <c r="BB198" s="14">
        <f t="shared" si="51"/>
        <v>0</v>
      </c>
      <c r="BC198" s="27">
        <f t="shared" ref="BC198:BC200" si="65">BB198</f>
        <v>0</v>
      </c>
      <c r="BD198" s="5">
        <f t="shared" si="59"/>
        <v>0</v>
      </c>
      <c r="BE198" s="5">
        <f t="shared" si="60"/>
        <v>0</v>
      </c>
      <c r="BF198" s="20">
        <f t="shared" si="61"/>
        <v>1</v>
      </c>
      <c r="BG198" s="5">
        <f t="shared" si="62"/>
        <v>0</v>
      </c>
      <c r="BH198" s="5">
        <f t="shared" si="63"/>
        <v>2352726.6957120001</v>
      </c>
      <c r="BI198" s="5">
        <f t="shared" si="64"/>
        <v>2352726.6957120001</v>
      </c>
    </row>
    <row r="199" spans="2:61" x14ac:dyDescent="0.25">
      <c r="B199" s="3" t="s">
        <v>720</v>
      </c>
      <c r="C199" s="3" t="s">
        <v>786</v>
      </c>
      <c r="D199" s="3" t="s">
        <v>695</v>
      </c>
      <c r="E199" s="3" t="s">
        <v>625</v>
      </c>
      <c r="F199" s="4" t="s">
        <v>207</v>
      </c>
      <c r="G199" s="5">
        <v>560444.94999999995</v>
      </c>
      <c r="H199" s="5">
        <v>560444.94999999995</v>
      </c>
      <c r="I199" s="5">
        <v>560444.94999999995</v>
      </c>
      <c r="J199" s="5">
        <v>560444.94999999995</v>
      </c>
      <c r="K199" s="5">
        <v>560444.94999999995</v>
      </c>
      <c r="L199" s="5">
        <v>560444.94999999995</v>
      </c>
      <c r="M199" s="5">
        <v>560444.94999999995</v>
      </c>
      <c r="N199" s="5">
        <v>560444.94999999995</v>
      </c>
      <c r="O199" s="5">
        <v>560444.94999999995</v>
      </c>
      <c r="P199" s="5">
        <v>560444.94999999995</v>
      </c>
      <c r="Q199" s="5">
        <v>560444.94999999995</v>
      </c>
      <c r="R199" s="5">
        <v>560444.94999999995</v>
      </c>
      <c r="S199" s="5">
        <v>560444.94999999995</v>
      </c>
      <c r="T199" s="5">
        <f t="shared" si="52"/>
        <v>560444.95000000007</v>
      </c>
      <c r="U199" s="5">
        <v>0</v>
      </c>
      <c r="V199" s="5">
        <v>0</v>
      </c>
      <c r="W199" s="5">
        <v>0</v>
      </c>
      <c r="X199" s="5">
        <v>0</v>
      </c>
      <c r="Y199" s="5">
        <v>0</v>
      </c>
      <c r="Z199" s="5">
        <v>0</v>
      </c>
      <c r="AA199" s="5">
        <v>0</v>
      </c>
      <c r="AB199" s="5">
        <v>0</v>
      </c>
      <c r="AC199" s="5">
        <v>0</v>
      </c>
      <c r="AD199" s="5">
        <v>0</v>
      </c>
      <c r="AE199" s="5">
        <v>0</v>
      </c>
      <c r="AF199" s="5">
        <v>0</v>
      </c>
      <c r="AG199" s="5">
        <v>0</v>
      </c>
      <c r="AH199" s="5">
        <f t="shared" si="53"/>
        <v>0</v>
      </c>
      <c r="AI199" s="5">
        <v>0</v>
      </c>
      <c r="AJ199" s="5">
        <v>0</v>
      </c>
      <c r="AK199" s="5">
        <v>0</v>
      </c>
      <c r="AL199" s="5">
        <v>0</v>
      </c>
      <c r="AM199" s="5">
        <v>0</v>
      </c>
      <c r="AN199" s="5">
        <v>0</v>
      </c>
      <c r="AO199" s="5">
        <v>0</v>
      </c>
      <c r="AP199" s="5">
        <v>0</v>
      </c>
      <c r="AQ199" s="5">
        <v>0</v>
      </c>
      <c r="AR199" s="5">
        <v>0</v>
      </c>
      <c r="AS199" s="5">
        <v>0</v>
      </c>
      <c r="AT199" s="5">
        <v>0</v>
      </c>
      <c r="AU199" s="5">
        <f t="shared" si="54"/>
        <v>0</v>
      </c>
      <c r="AV199" s="6">
        <v>0.65639999999999998</v>
      </c>
      <c r="AW199" s="5">
        <f t="shared" si="55"/>
        <v>367876.06518000003</v>
      </c>
      <c r="AX199" s="26">
        <f t="shared" si="56"/>
        <v>367876.06517999998</v>
      </c>
      <c r="AY199" s="5">
        <f t="shared" si="57"/>
        <v>0</v>
      </c>
      <c r="AZ199" s="5">
        <f t="shared" si="58"/>
        <v>0</v>
      </c>
      <c r="BA199" s="5">
        <f t="shared" si="50"/>
        <v>0</v>
      </c>
      <c r="BB199" s="14">
        <f t="shared" si="51"/>
        <v>0</v>
      </c>
      <c r="BC199" s="27">
        <f t="shared" si="65"/>
        <v>0</v>
      </c>
      <c r="BD199" s="5">
        <f t="shared" si="59"/>
        <v>0</v>
      </c>
      <c r="BE199" s="5">
        <f t="shared" si="60"/>
        <v>0</v>
      </c>
      <c r="BF199" s="20">
        <f t="shared" si="61"/>
        <v>1</v>
      </c>
      <c r="BG199" s="5">
        <f t="shared" si="62"/>
        <v>0</v>
      </c>
      <c r="BH199" s="5">
        <f t="shared" si="63"/>
        <v>367876.06517999998</v>
      </c>
      <c r="BI199" s="5">
        <f t="shared" si="64"/>
        <v>367876.06517999998</v>
      </c>
    </row>
    <row r="200" spans="2:61" x14ac:dyDescent="0.25">
      <c r="B200" s="3" t="s">
        <v>720</v>
      </c>
      <c r="C200" s="3" t="s">
        <v>786</v>
      </c>
      <c r="D200" s="3" t="s">
        <v>695</v>
      </c>
      <c r="E200" s="3" t="s">
        <v>626</v>
      </c>
      <c r="F200" s="4" t="s">
        <v>208</v>
      </c>
      <c r="G200" s="5">
        <v>1740790.8</v>
      </c>
      <c r="H200" s="5">
        <v>1740790.8</v>
      </c>
      <c r="I200" s="5">
        <v>1740790.8</v>
      </c>
      <c r="J200" s="5">
        <v>1740790.8</v>
      </c>
      <c r="K200" s="5">
        <v>1740790.8</v>
      </c>
      <c r="L200" s="5">
        <v>1740790.8</v>
      </c>
      <c r="M200" s="5">
        <v>1740790.8</v>
      </c>
      <c r="N200" s="5">
        <v>1740790.8</v>
      </c>
      <c r="O200" s="5">
        <v>1740790.8</v>
      </c>
      <c r="P200" s="5">
        <v>1740790.8</v>
      </c>
      <c r="Q200" s="5">
        <v>1740790.8</v>
      </c>
      <c r="R200" s="5">
        <v>1740790.8</v>
      </c>
      <c r="S200" s="5">
        <v>1740790.8</v>
      </c>
      <c r="T200" s="5">
        <f t="shared" si="52"/>
        <v>1740790.8000000005</v>
      </c>
      <c r="U200" s="5">
        <v>0</v>
      </c>
      <c r="V200" s="5">
        <v>0</v>
      </c>
      <c r="W200" s="5">
        <v>0</v>
      </c>
      <c r="X200" s="5">
        <v>0</v>
      </c>
      <c r="Y200" s="5">
        <v>0</v>
      </c>
      <c r="Z200" s="5">
        <v>0</v>
      </c>
      <c r="AA200" s="5">
        <v>0</v>
      </c>
      <c r="AB200" s="5">
        <v>0</v>
      </c>
      <c r="AC200" s="5">
        <v>0</v>
      </c>
      <c r="AD200" s="5">
        <v>0</v>
      </c>
      <c r="AE200" s="5">
        <v>0</v>
      </c>
      <c r="AF200" s="5">
        <v>0</v>
      </c>
      <c r="AG200" s="5">
        <v>0</v>
      </c>
      <c r="AH200" s="5">
        <f t="shared" si="53"/>
        <v>0</v>
      </c>
      <c r="AI200" s="5">
        <v>0</v>
      </c>
      <c r="AJ200" s="5">
        <v>0</v>
      </c>
      <c r="AK200" s="5">
        <v>0</v>
      </c>
      <c r="AL200" s="5">
        <v>0</v>
      </c>
      <c r="AM200" s="5">
        <v>0</v>
      </c>
      <c r="AN200" s="5">
        <v>0</v>
      </c>
      <c r="AO200" s="5">
        <v>0</v>
      </c>
      <c r="AP200" s="5">
        <v>0</v>
      </c>
      <c r="AQ200" s="5">
        <v>0</v>
      </c>
      <c r="AR200" s="5">
        <v>0</v>
      </c>
      <c r="AS200" s="5">
        <v>0</v>
      </c>
      <c r="AT200" s="5">
        <v>0</v>
      </c>
      <c r="AU200" s="5">
        <f t="shared" si="54"/>
        <v>0</v>
      </c>
      <c r="AV200" s="6">
        <v>0.65639999999999998</v>
      </c>
      <c r="AW200" s="5">
        <f t="shared" si="55"/>
        <v>1142655.0811200002</v>
      </c>
      <c r="AX200" s="26">
        <f t="shared" si="56"/>
        <v>1142655.08112</v>
      </c>
      <c r="AY200" s="5">
        <f t="shared" si="57"/>
        <v>0</v>
      </c>
      <c r="AZ200" s="5">
        <f t="shared" si="58"/>
        <v>0</v>
      </c>
      <c r="BA200" s="5">
        <f t="shared" si="50"/>
        <v>0</v>
      </c>
      <c r="BB200" s="14">
        <f t="shared" si="51"/>
        <v>0</v>
      </c>
      <c r="BC200" s="27">
        <f t="shared" si="65"/>
        <v>0</v>
      </c>
      <c r="BD200" s="5">
        <f t="shared" si="59"/>
        <v>0</v>
      </c>
      <c r="BE200" s="5">
        <f t="shared" si="60"/>
        <v>0</v>
      </c>
      <c r="BF200" s="20">
        <f t="shared" si="61"/>
        <v>1</v>
      </c>
      <c r="BG200" s="5">
        <f t="shared" si="62"/>
        <v>0</v>
      </c>
      <c r="BH200" s="5">
        <f t="shared" si="63"/>
        <v>1142655.08112</v>
      </c>
      <c r="BI200" s="5">
        <f t="shared" si="64"/>
        <v>1142655.08112</v>
      </c>
    </row>
    <row r="201" spans="2:61" x14ac:dyDescent="0.25">
      <c r="B201" s="3" t="s">
        <v>720</v>
      </c>
      <c r="C201" s="3" t="s">
        <v>786</v>
      </c>
      <c r="D201" s="3" t="s">
        <v>695</v>
      </c>
      <c r="E201" s="3" t="s">
        <v>627</v>
      </c>
      <c r="F201" s="4" t="s">
        <v>209</v>
      </c>
      <c r="G201" s="5">
        <v>6783236.8899999997</v>
      </c>
      <c r="H201" s="5">
        <v>6783236.8899999997</v>
      </c>
      <c r="I201" s="5">
        <v>6783236.8899999997</v>
      </c>
      <c r="J201" s="5">
        <v>6783236.8899999997</v>
      </c>
      <c r="K201" s="5">
        <v>6783236.8899999997</v>
      </c>
      <c r="L201" s="5">
        <v>6783236.8899999997</v>
      </c>
      <c r="M201" s="5">
        <v>6783236.8899999997</v>
      </c>
      <c r="N201" s="5">
        <v>6783236.8899999997</v>
      </c>
      <c r="O201" s="5">
        <v>6783236.8899999997</v>
      </c>
      <c r="P201" s="5">
        <v>6783236.8899999997</v>
      </c>
      <c r="Q201" s="5">
        <v>6783236.8899999997</v>
      </c>
      <c r="R201" s="5">
        <v>6783236.8899999997</v>
      </c>
      <c r="S201" s="5">
        <v>6783236.8899999997</v>
      </c>
      <c r="T201" s="5">
        <f t="shared" si="52"/>
        <v>6783236.8899999997</v>
      </c>
      <c r="U201" s="5">
        <v>-2135819</v>
      </c>
      <c r="V201" s="5">
        <v>-2147124.39</v>
      </c>
      <c r="W201" s="5">
        <v>-2158429.7799999998</v>
      </c>
      <c r="X201" s="5">
        <v>-2169735.17</v>
      </c>
      <c r="Y201" s="5">
        <v>-2180475.2999999998</v>
      </c>
      <c r="Z201" s="5">
        <v>-2191215.4300000002</v>
      </c>
      <c r="AA201" s="5">
        <v>-2201955.56</v>
      </c>
      <c r="AB201" s="5">
        <v>-2212695.69</v>
      </c>
      <c r="AC201" s="5">
        <v>-2223435.8199999998</v>
      </c>
      <c r="AD201" s="5">
        <v>-2234175.9500000002</v>
      </c>
      <c r="AE201" s="5">
        <v>-2244916.08</v>
      </c>
      <c r="AF201" s="5">
        <v>-2255656.21</v>
      </c>
      <c r="AG201" s="5">
        <v>-2266396.34</v>
      </c>
      <c r="AH201" s="5">
        <f t="shared" si="53"/>
        <v>-2201743.5875000004</v>
      </c>
      <c r="AI201" s="5">
        <v>11305.39</v>
      </c>
      <c r="AJ201" s="5">
        <v>11305.39</v>
      </c>
      <c r="AK201" s="5">
        <v>11305.39</v>
      </c>
      <c r="AL201" s="5">
        <v>10740.13</v>
      </c>
      <c r="AM201" s="5">
        <v>10740.13</v>
      </c>
      <c r="AN201" s="5">
        <v>10740.13</v>
      </c>
      <c r="AO201" s="5">
        <v>10740.13</v>
      </c>
      <c r="AP201" s="5">
        <v>10740.13</v>
      </c>
      <c r="AQ201" s="5">
        <v>10740.13</v>
      </c>
      <c r="AR201" s="5">
        <v>10740.13</v>
      </c>
      <c r="AS201" s="5">
        <v>10740.13</v>
      </c>
      <c r="AT201" s="5">
        <v>10740.13</v>
      </c>
      <c r="AU201" s="5">
        <f t="shared" si="54"/>
        <v>130577.34000000003</v>
      </c>
      <c r="AV201" s="6">
        <v>0.65639999999999998</v>
      </c>
      <c r="AW201" s="5">
        <f t="shared" si="55"/>
        <v>4452516.694596</v>
      </c>
      <c r="AX201" s="26">
        <f t="shared" si="56"/>
        <v>4452516.694596</v>
      </c>
      <c r="AY201" s="5">
        <f t="shared" si="57"/>
        <v>-1445224.4908350003</v>
      </c>
      <c r="AZ201" s="5">
        <f t="shared" si="58"/>
        <v>-1487662.5575759998</v>
      </c>
      <c r="BA201" s="5">
        <f t="shared" si="50"/>
        <v>85710.965976000021</v>
      </c>
      <c r="BB201" s="14">
        <f t="shared" si="51"/>
        <v>1.9250004403133861E-2</v>
      </c>
      <c r="BC201" s="27">
        <v>1.9E-2</v>
      </c>
      <c r="BD201" s="5">
        <f t="shared" si="59"/>
        <v>84597.817197323995</v>
      </c>
      <c r="BE201" s="5">
        <f t="shared" si="60"/>
        <v>84597.817197323995</v>
      </c>
      <c r="BF201" s="20">
        <f t="shared" si="61"/>
        <v>1</v>
      </c>
      <c r="BG201" s="5">
        <f t="shared" si="62"/>
        <v>-1113.1487786760263</v>
      </c>
      <c r="BH201" s="5">
        <f t="shared" si="63"/>
        <v>2880256.3198226765</v>
      </c>
      <c r="BI201" s="5">
        <f t="shared" si="64"/>
        <v>2880256.3198226765</v>
      </c>
    </row>
    <row r="202" spans="2:61" x14ac:dyDescent="0.25">
      <c r="B202" s="3" t="s">
        <v>720</v>
      </c>
      <c r="C202" s="3" t="s">
        <v>786</v>
      </c>
      <c r="D202" s="3" t="s">
        <v>695</v>
      </c>
      <c r="E202" s="3" t="s">
        <v>628</v>
      </c>
      <c r="F202" s="4" t="s">
        <v>210</v>
      </c>
      <c r="G202" s="5">
        <v>242033.02</v>
      </c>
      <c r="H202" s="5">
        <v>242033.02</v>
      </c>
      <c r="I202" s="5">
        <v>242033.02</v>
      </c>
      <c r="J202" s="5">
        <v>242033.02</v>
      </c>
      <c r="K202" s="5">
        <v>242033.02</v>
      </c>
      <c r="L202" s="5">
        <v>242033.02</v>
      </c>
      <c r="M202" s="5">
        <v>242033.02</v>
      </c>
      <c r="N202" s="5">
        <v>242033.02</v>
      </c>
      <c r="O202" s="5">
        <v>242033.02</v>
      </c>
      <c r="P202" s="5">
        <v>242033.02</v>
      </c>
      <c r="Q202" s="5">
        <v>242033.02</v>
      </c>
      <c r="R202" s="5">
        <v>242033.02</v>
      </c>
      <c r="S202" s="5">
        <v>242033.02</v>
      </c>
      <c r="T202" s="5">
        <f t="shared" si="52"/>
        <v>242033.02</v>
      </c>
      <c r="U202" s="5">
        <v>-49698.98</v>
      </c>
      <c r="V202" s="5">
        <v>-50007.57</v>
      </c>
      <c r="W202" s="5">
        <v>-50316.160000000003</v>
      </c>
      <c r="X202" s="5">
        <v>-50624.75</v>
      </c>
      <c r="Y202" s="5">
        <v>-50927.29</v>
      </c>
      <c r="Z202" s="5">
        <v>-51229.83</v>
      </c>
      <c r="AA202" s="5">
        <v>-51532.37</v>
      </c>
      <c r="AB202" s="5">
        <v>-51834.91</v>
      </c>
      <c r="AC202" s="5">
        <v>-52137.45</v>
      </c>
      <c r="AD202" s="5">
        <v>-52439.99</v>
      </c>
      <c r="AE202" s="5">
        <v>-52742.53</v>
      </c>
      <c r="AF202" s="5">
        <v>-53045.07</v>
      </c>
      <c r="AG202" s="5">
        <v>-53347.61</v>
      </c>
      <c r="AH202" s="5">
        <f t="shared" si="53"/>
        <v>-51530.10125</v>
      </c>
      <c r="AI202" s="5">
        <v>308.58999999999997</v>
      </c>
      <c r="AJ202" s="5">
        <v>308.58999999999997</v>
      </c>
      <c r="AK202" s="5">
        <v>308.58999999999997</v>
      </c>
      <c r="AL202" s="5">
        <v>302.54000000000002</v>
      </c>
      <c r="AM202" s="5">
        <v>302.54000000000002</v>
      </c>
      <c r="AN202" s="5">
        <v>302.54000000000002</v>
      </c>
      <c r="AO202" s="5">
        <v>302.54000000000002</v>
      </c>
      <c r="AP202" s="5">
        <v>302.54000000000002</v>
      </c>
      <c r="AQ202" s="5">
        <v>302.54000000000002</v>
      </c>
      <c r="AR202" s="5">
        <v>302.54000000000002</v>
      </c>
      <c r="AS202" s="5">
        <v>302.54000000000002</v>
      </c>
      <c r="AT202" s="5">
        <v>302.54000000000002</v>
      </c>
      <c r="AU202" s="5">
        <f t="shared" si="54"/>
        <v>3648.6299999999997</v>
      </c>
      <c r="AV202" s="6">
        <v>0.65639999999999998</v>
      </c>
      <c r="AW202" s="5">
        <f t="shared" si="55"/>
        <v>158870.47432799998</v>
      </c>
      <c r="AX202" s="26">
        <f t="shared" si="56"/>
        <v>158870.47432799998</v>
      </c>
      <c r="AY202" s="5">
        <f t="shared" si="57"/>
        <v>-33824.3584605</v>
      </c>
      <c r="AZ202" s="5">
        <f t="shared" si="58"/>
        <v>-35017.371204000003</v>
      </c>
      <c r="BA202" s="5">
        <f t="shared" si="50"/>
        <v>2394.9607319999996</v>
      </c>
      <c r="BB202" s="14">
        <f t="shared" si="51"/>
        <v>1.5074926553409944E-2</v>
      </c>
      <c r="BC202" s="27">
        <v>1.4999999999999999E-2</v>
      </c>
      <c r="BD202" s="5">
        <f t="shared" si="59"/>
        <v>2383.0571149199995</v>
      </c>
      <c r="BE202" s="5">
        <f t="shared" si="60"/>
        <v>2383.0571149199995</v>
      </c>
      <c r="BF202" s="20">
        <f t="shared" si="61"/>
        <v>1</v>
      </c>
      <c r="BG202" s="5">
        <f t="shared" si="62"/>
        <v>-11.903617080000004</v>
      </c>
      <c r="BH202" s="5">
        <f t="shared" si="63"/>
        <v>121470.04600907999</v>
      </c>
      <c r="BI202" s="5">
        <f t="shared" si="64"/>
        <v>121470.04600907999</v>
      </c>
    </row>
    <row r="203" spans="2:61" x14ac:dyDescent="0.25">
      <c r="B203" s="3" t="s">
        <v>720</v>
      </c>
      <c r="C203" s="3" t="s">
        <v>786</v>
      </c>
      <c r="D203" s="3" t="s">
        <v>695</v>
      </c>
      <c r="E203" s="3" t="s">
        <v>629</v>
      </c>
      <c r="F203" s="4" t="s">
        <v>211</v>
      </c>
      <c r="G203" s="5">
        <v>365924.35</v>
      </c>
      <c r="H203" s="5">
        <v>365924.35</v>
      </c>
      <c r="I203" s="5">
        <v>365924.35</v>
      </c>
      <c r="J203" s="5">
        <v>365924.35</v>
      </c>
      <c r="K203" s="5">
        <v>365924.35</v>
      </c>
      <c r="L203" s="5">
        <v>365924.35</v>
      </c>
      <c r="M203" s="5">
        <v>365924.35</v>
      </c>
      <c r="N203" s="5">
        <v>365924.35</v>
      </c>
      <c r="O203" s="5">
        <v>365924.35</v>
      </c>
      <c r="P203" s="5">
        <v>365924.35</v>
      </c>
      <c r="Q203" s="5">
        <v>365924.35</v>
      </c>
      <c r="R203" s="5">
        <v>365924.35</v>
      </c>
      <c r="S203" s="5">
        <v>365924.35</v>
      </c>
      <c r="T203" s="5">
        <f t="shared" si="52"/>
        <v>365924.35000000003</v>
      </c>
      <c r="U203" s="5">
        <v>-131245.06</v>
      </c>
      <c r="V203" s="5">
        <v>-131955.56</v>
      </c>
      <c r="W203" s="5">
        <v>-132666.06</v>
      </c>
      <c r="X203" s="5">
        <v>-133376.56</v>
      </c>
      <c r="Y203" s="5">
        <v>-134337.10999999999</v>
      </c>
      <c r="Z203" s="5">
        <v>-135297.66</v>
      </c>
      <c r="AA203" s="5">
        <v>-136258.21</v>
      </c>
      <c r="AB203" s="5">
        <v>-137218.76</v>
      </c>
      <c r="AC203" s="5">
        <v>-138179.31</v>
      </c>
      <c r="AD203" s="5">
        <v>-139139.85999999999</v>
      </c>
      <c r="AE203" s="5">
        <v>-140100.41</v>
      </c>
      <c r="AF203" s="5">
        <v>-141060.96</v>
      </c>
      <c r="AG203" s="5">
        <v>-142021.51</v>
      </c>
      <c r="AH203" s="5">
        <f t="shared" si="53"/>
        <v>-136351.97874999998</v>
      </c>
      <c r="AI203" s="5">
        <v>710.5</v>
      </c>
      <c r="AJ203" s="5">
        <v>710.5</v>
      </c>
      <c r="AK203" s="5">
        <v>710.5</v>
      </c>
      <c r="AL203" s="5">
        <v>960.55</v>
      </c>
      <c r="AM203" s="5">
        <v>960.55</v>
      </c>
      <c r="AN203" s="5">
        <v>960.55</v>
      </c>
      <c r="AO203" s="5">
        <v>960.55</v>
      </c>
      <c r="AP203" s="5">
        <v>960.55</v>
      </c>
      <c r="AQ203" s="5">
        <v>960.55</v>
      </c>
      <c r="AR203" s="5">
        <v>960.55</v>
      </c>
      <c r="AS203" s="5">
        <v>960.55</v>
      </c>
      <c r="AT203" s="5">
        <v>960.55</v>
      </c>
      <c r="AU203" s="5">
        <f t="shared" si="54"/>
        <v>10776.449999999999</v>
      </c>
      <c r="AV203" s="6">
        <v>0.65639999999999998</v>
      </c>
      <c r="AW203" s="5">
        <f t="shared" si="55"/>
        <v>240192.74334000002</v>
      </c>
      <c r="AX203" s="26">
        <f t="shared" si="56"/>
        <v>240192.74333999999</v>
      </c>
      <c r="AY203" s="5">
        <f t="shared" si="57"/>
        <v>-89501.438851499988</v>
      </c>
      <c r="AZ203" s="5">
        <f t="shared" si="58"/>
        <v>-93222.919164000006</v>
      </c>
      <c r="BA203" s="5">
        <f t="shared" si="50"/>
        <v>7073.6617799999995</v>
      </c>
      <c r="BB203" s="14">
        <f t="shared" si="51"/>
        <v>2.9449939584507014E-2</v>
      </c>
      <c r="BC203" s="27">
        <v>3.15E-2</v>
      </c>
      <c r="BD203" s="5">
        <f t="shared" si="59"/>
        <v>7566.0714152099999</v>
      </c>
      <c r="BE203" s="5">
        <f t="shared" si="60"/>
        <v>7566.0714152099999</v>
      </c>
      <c r="BF203" s="20">
        <f t="shared" si="61"/>
        <v>1</v>
      </c>
      <c r="BG203" s="5">
        <f t="shared" si="62"/>
        <v>492.40963521000049</v>
      </c>
      <c r="BH203" s="5">
        <f t="shared" si="63"/>
        <v>139403.75276078997</v>
      </c>
      <c r="BI203" s="5">
        <f t="shared" si="64"/>
        <v>139403.75276078997</v>
      </c>
    </row>
    <row r="204" spans="2:61" x14ac:dyDescent="0.25">
      <c r="B204" s="3" t="s">
        <v>720</v>
      </c>
      <c r="C204" s="3" t="s">
        <v>786</v>
      </c>
      <c r="D204" s="3" t="s">
        <v>695</v>
      </c>
      <c r="E204" s="3" t="s">
        <v>630</v>
      </c>
      <c r="F204" s="4" t="s">
        <v>212</v>
      </c>
      <c r="G204" s="5">
        <v>1987003.28</v>
      </c>
      <c r="H204" s="5">
        <v>1987003.28</v>
      </c>
      <c r="I204" s="5">
        <v>1987003.28</v>
      </c>
      <c r="J204" s="5">
        <v>1987003.28</v>
      </c>
      <c r="K204" s="5">
        <v>1987003.28</v>
      </c>
      <c r="L204" s="5">
        <v>1987003.28</v>
      </c>
      <c r="M204" s="5">
        <v>1987003.28</v>
      </c>
      <c r="N204" s="5">
        <v>1987003.28</v>
      </c>
      <c r="O204" s="5">
        <v>1987003.28</v>
      </c>
      <c r="P204" s="5">
        <v>1987003.28</v>
      </c>
      <c r="Q204" s="5">
        <v>1992208.04</v>
      </c>
      <c r="R204" s="5">
        <v>1992208.04</v>
      </c>
      <c r="S204" s="5">
        <v>1992208.04</v>
      </c>
      <c r="T204" s="5">
        <f t="shared" si="52"/>
        <v>1988087.6049999997</v>
      </c>
      <c r="U204" s="5">
        <v>-115515.09</v>
      </c>
      <c r="V204" s="5">
        <v>-118214.1</v>
      </c>
      <c r="W204" s="5">
        <v>-120913.11</v>
      </c>
      <c r="X204" s="5">
        <v>-123612.12</v>
      </c>
      <c r="Y204" s="5">
        <v>-126360.81</v>
      </c>
      <c r="Z204" s="5">
        <v>-129109.5</v>
      </c>
      <c r="AA204" s="5">
        <v>-131858.19</v>
      </c>
      <c r="AB204" s="5">
        <v>-134606.88</v>
      </c>
      <c r="AC204" s="5">
        <v>-137355.57</v>
      </c>
      <c r="AD204" s="5">
        <v>-140104.26</v>
      </c>
      <c r="AE204" s="5">
        <v>-142856.54999999999</v>
      </c>
      <c r="AF204" s="5">
        <v>-145612.44</v>
      </c>
      <c r="AG204" s="5">
        <v>-148368.32999999999</v>
      </c>
      <c r="AH204" s="5">
        <f t="shared" si="53"/>
        <v>-131878.76999999999</v>
      </c>
      <c r="AI204" s="5">
        <v>2699.01</v>
      </c>
      <c r="AJ204" s="5">
        <v>2699.01</v>
      </c>
      <c r="AK204" s="5">
        <v>2699.01</v>
      </c>
      <c r="AL204" s="5">
        <v>2748.69</v>
      </c>
      <c r="AM204" s="5">
        <v>2748.69</v>
      </c>
      <c r="AN204" s="5">
        <v>2748.69</v>
      </c>
      <c r="AO204" s="5">
        <v>2748.69</v>
      </c>
      <c r="AP204" s="5">
        <v>2748.69</v>
      </c>
      <c r="AQ204" s="5">
        <v>2748.69</v>
      </c>
      <c r="AR204" s="5">
        <v>2752.29</v>
      </c>
      <c r="AS204" s="5">
        <v>2755.89</v>
      </c>
      <c r="AT204" s="5">
        <v>2755.89</v>
      </c>
      <c r="AU204" s="5">
        <f t="shared" si="54"/>
        <v>32853.24</v>
      </c>
      <c r="AV204" s="6">
        <v>0.65639999999999998</v>
      </c>
      <c r="AW204" s="5">
        <f t="shared" si="55"/>
        <v>1304980.7039219998</v>
      </c>
      <c r="AX204" s="26">
        <f t="shared" si="56"/>
        <v>1307685.3574560001</v>
      </c>
      <c r="AY204" s="5">
        <f t="shared" si="57"/>
        <v>-86565.224627999996</v>
      </c>
      <c r="AZ204" s="5">
        <f t="shared" si="58"/>
        <v>-97388.971811999989</v>
      </c>
      <c r="BA204" s="5">
        <f t="shared" si="50"/>
        <v>21564.866735999996</v>
      </c>
      <c r="BB204" s="14">
        <f t="shared" si="51"/>
        <v>1.6525046440295069E-2</v>
      </c>
      <c r="BC204" s="27">
        <v>1.66E-2</v>
      </c>
      <c r="BD204" s="5">
        <f t="shared" si="59"/>
        <v>21707.5769337696</v>
      </c>
      <c r="BE204" s="5">
        <f t="shared" si="60"/>
        <v>21707.5769337696</v>
      </c>
      <c r="BF204" s="20">
        <f t="shared" si="61"/>
        <v>1</v>
      </c>
      <c r="BG204" s="5">
        <f t="shared" si="62"/>
        <v>142.71019776960384</v>
      </c>
      <c r="BH204" s="5">
        <f t="shared" si="63"/>
        <v>1188588.8087102305</v>
      </c>
      <c r="BI204" s="5">
        <f t="shared" si="64"/>
        <v>1188588.8087102305</v>
      </c>
    </row>
    <row r="205" spans="2:61" x14ac:dyDescent="0.25">
      <c r="B205" s="3" t="s">
        <v>720</v>
      </c>
      <c r="C205" s="3" t="s">
        <v>786</v>
      </c>
      <c r="D205" s="3" t="s">
        <v>695</v>
      </c>
      <c r="E205" s="3" t="s">
        <v>571</v>
      </c>
      <c r="F205" s="4" t="s">
        <v>213</v>
      </c>
      <c r="G205" s="5">
        <v>15105530.32</v>
      </c>
      <c r="H205" s="5">
        <v>15105530.32</v>
      </c>
      <c r="I205" s="5">
        <v>15105530.32</v>
      </c>
      <c r="J205" s="5">
        <v>15596745.23</v>
      </c>
      <c r="K205" s="5">
        <v>15596732.1</v>
      </c>
      <c r="L205" s="5">
        <v>15540048.34</v>
      </c>
      <c r="M205" s="5">
        <v>15634769.139999999</v>
      </c>
      <c r="N205" s="5">
        <v>16624961.119999999</v>
      </c>
      <c r="O205" s="5">
        <v>16629217.979999999</v>
      </c>
      <c r="P205" s="5">
        <v>24122496.149999999</v>
      </c>
      <c r="Q205" s="5">
        <v>23846763.91</v>
      </c>
      <c r="R205" s="5">
        <v>23782833.870000001</v>
      </c>
      <c r="S205" s="5">
        <v>23867512.370000001</v>
      </c>
      <c r="T205" s="5">
        <f t="shared" si="52"/>
        <v>18089345.818750001</v>
      </c>
      <c r="U205" s="5">
        <v>-5546545.2199999997</v>
      </c>
      <c r="V205" s="5">
        <v>-5565427.1299999999</v>
      </c>
      <c r="W205" s="5">
        <v>-5584309.04</v>
      </c>
      <c r="X205" s="5">
        <v>-5603497.96</v>
      </c>
      <c r="Y205" s="5">
        <v>-5622603.96</v>
      </c>
      <c r="Z205" s="5">
        <v>-5641672.3900000006</v>
      </c>
      <c r="AA205" s="5">
        <v>-5660764.1100000003</v>
      </c>
      <c r="AB205" s="5">
        <v>-5680523.1900000004</v>
      </c>
      <c r="AC205" s="5">
        <v>-5700891.3799999999</v>
      </c>
      <c r="AD205" s="5">
        <v>-5725851.8100000005</v>
      </c>
      <c r="AE205" s="5">
        <v>-5753798.9799999995</v>
      </c>
      <c r="AF205" s="5">
        <v>-5782972.1099999994</v>
      </c>
      <c r="AG205" s="5">
        <v>-5812157.9399999995</v>
      </c>
      <c r="AH205" s="5">
        <f t="shared" si="53"/>
        <v>-5666805.3033333337</v>
      </c>
      <c r="AI205" s="5">
        <v>18881.91</v>
      </c>
      <c r="AJ205" s="5">
        <v>18881.91</v>
      </c>
      <c r="AK205" s="5">
        <v>19188.919999999998</v>
      </c>
      <c r="AL205" s="5">
        <v>19106</v>
      </c>
      <c r="AM205" s="5">
        <v>19068.43</v>
      </c>
      <c r="AN205" s="5">
        <v>19091.719999999998</v>
      </c>
      <c r="AO205" s="5">
        <v>19759.079999999998</v>
      </c>
      <c r="AP205" s="5">
        <v>20368.189999999999</v>
      </c>
      <c r="AQ205" s="5">
        <v>24960.429999999997</v>
      </c>
      <c r="AR205" s="5">
        <v>29381.170000000002</v>
      </c>
      <c r="AS205" s="5">
        <v>29173.13</v>
      </c>
      <c r="AT205" s="5">
        <v>29185.829999999998</v>
      </c>
      <c r="AU205" s="5">
        <f t="shared" si="54"/>
        <v>267046.71999999997</v>
      </c>
      <c r="AV205" s="6">
        <v>0.65639999999999998</v>
      </c>
      <c r="AW205" s="5">
        <f t="shared" si="55"/>
        <v>11873846.5954275</v>
      </c>
      <c r="AX205" s="26">
        <f t="shared" si="56"/>
        <v>15666635.119667999</v>
      </c>
      <c r="AY205" s="5">
        <f t="shared" si="57"/>
        <v>-3719691.0011080001</v>
      </c>
      <c r="AZ205" s="5">
        <f t="shared" si="58"/>
        <v>-3815100.4718159996</v>
      </c>
      <c r="BA205" s="5">
        <f t="shared" si="50"/>
        <v>175289.46700799998</v>
      </c>
      <c r="BB205" s="14">
        <f t="shared" si="51"/>
        <v>1.4762652153136473E-2</v>
      </c>
      <c r="BC205" s="27">
        <v>1.47E-2</v>
      </c>
      <c r="BD205" s="5">
        <f t="shared" si="59"/>
        <v>230299.53625911957</v>
      </c>
      <c r="BE205" s="5">
        <f t="shared" si="60"/>
        <v>230299.53625911957</v>
      </c>
      <c r="BF205" s="20">
        <f t="shared" si="61"/>
        <v>1</v>
      </c>
      <c r="BG205" s="5">
        <f t="shared" si="62"/>
        <v>55010.069251119596</v>
      </c>
      <c r="BH205" s="5">
        <f t="shared" si="63"/>
        <v>11621235.11159288</v>
      </c>
      <c r="BI205" s="5">
        <f t="shared" si="64"/>
        <v>11621235.11159288</v>
      </c>
    </row>
    <row r="206" spans="2:61" x14ac:dyDescent="0.25">
      <c r="B206" s="3" t="s">
        <v>720</v>
      </c>
      <c r="C206" s="3" t="s">
        <v>786</v>
      </c>
      <c r="D206" s="3" t="s">
        <v>695</v>
      </c>
      <c r="E206" s="3" t="s">
        <v>572</v>
      </c>
      <c r="F206" s="4" t="s">
        <v>214</v>
      </c>
      <c r="G206" s="5">
        <v>31650.07</v>
      </c>
      <c r="H206" s="5">
        <v>31650.07</v>
      </c>
      <c r="I206" s="5">
        <v>31650.07</v>
      </c>
      <c r="J206" s="5">
        <v>31650.07</v>
      </c>
      <c r="K206" s="5">
        <v>31650.07</v>
      </c>
      <c r="L206" s="5">
        <v>31650.07</v>
      </c>
      <c r="M206" s="5">
        <v>31650.07</v>
      </c>
      <c r="N206" s="5">
        <v>31650.07</v>
      </c>
      <c r="O206" s="5">
        <v>31650.07</v>
      </c>
      <c r="P206" s="5">
        <v>31650.07</v>
      </c>
      <c r="Q206" s="5">
        <v>31650.07</v>
      </c>
      <c r="R206" s="5">
        <v>31650.07</v>
      </c>
      <c r="S206" s="5">
        <v>31650.07</v>
      </c>
      <c r="T206" s="5">
        <f t="shared" si="52"/>
        <v>31650.070000000003</v>
      </c>
      <c r="U206" s="5">
        <v>-9730.2000000000007</v>
      </c>
      <c r="V206" s="5">
        <v>-9777.15</v>
      </c>
      <c r="W206" s="5">
        <v>-9824.1</v>
      </c>
      <c r="X206" s="5">
        <v>-9871.0499999999993</v>
      </c>
      <c r="Y206" s="5">
        <v>-9924.06</v>
      </c>
      <c r="Z206" s="5">
        <v>-9977.07</v>
      </c>
      <c r="AA206" s="5">
        <v>-10030.08</v>
      </c>
      <c r="AB206" s="5">
        <v>-10083.09</v>
      </c>
      <c r="AC206" s="5">
        <v>-10136.1</v>
      </c>
      <c r="AD206" s="5">
        <v>-10189.11</v>
      </c>
      <c r="AE206" s="5">
        <v>-10242.120000000001</v>
      </c>
      <c r="AF206" s="5">
        <v>-10295.129999999999</v>
      </c>
      <c r="AG206" s="5">
        <v>-10348.14</v>
      </c>
      <c r="AH206" s="5">
        <f t="shared" si="53"/>
        <v>-10032.352500000001</v>
      </c>
      <c r="AI206" s="5">
        <v>46.95</v>
      </c>
      <c r="AJ206" s="5">
        <v>46.95</v>
      </c>
      <c r="AK206" s="5">
        <v>46.95</v>
      </c>
      <c r="AL206" s="5">
        <v>53.01</v>
      </c>
      <c r="AM206" s="5">
        <v>53.01</v>
      </c>
      <c r="AN206" s="5">
        <v>53.01</v>
      </c>
      <c r="AO206" s="5">
        <v>53.01</v>
      </c>
      <c r="AP206" s="5">
        <v>53.01</v>
      </c>
      <c r="AQ206" s="5">
        <v>53.01</v>
      </c>
      <c r="AR206" s="5">
        <v>53.01</v>
      </c>
      <c r="AS206" s="5">
        <v>53.01</v>
      </c>
      <c r="AT206" s="5">
        <v>53.01</v>
      </c>
      <c r="AU206" s="5">
        <f t="shared" si="54"/>
        <v>617.93999999999994</v>
      </c>
      <c r="AV206" s="6">
        <v>0.65639999999999998</v>
      </c>
      <c r="AW206" s="5">
        <f t="shared" si="55"/>
        <v>20775.105948</v>
      </c>
      <c r="AX206" s="26">
        <f t="shared" si="56"/>
        <v>20775.105948</v>
      </c>
      <c r="AY206" s="5">
        <f t="shared" si="57"/>
        <v>-6585.2361810000002</v>
      </c>
      <c r="AZ206" s="5">
        <f t="shared" si="58"/>
        <v>-6792.5190959999991</v>
      </c>
      <c r="BA206" s="5">
        <f t="shared" si="50"/>
        <v>405.61581599999994</v>
      </c>
      <c r="BB206" s="14">
        <f t="shared" si="51"/>
        <v>1.9524127434789242E-2</v>
      </c>
      <c r="BC206" s="27">
        <v>2.01E-2</v>
      </c>
      <c r="BD206" s="5">
        <f t="shared" si="59"/>
        <v>417.57962955480002</v>
      </c>
      <c r="BE206" s="5">
        <f t="shared" si="60"/>
        <v>417.57962955480002</v>
      </c>
      <c r="BF206" s="20">
        <f t="shared" si="61"/>
        <v>1</v>
      </c>
      <c r="BG206" s="5">
        <f t="shared" si="62"/>
        <v>11.963813554800083</v>
      </c>
      <c r="BH206" s="5">
        <f t="shared" si="63"/>
        <v>13565.0072224452</v>
      </c>
      <c r="BI206" s="5">
        <f t="shared" si="64"/>
        <v>13565.0072224452</v>
      </c>
    </row>
    <row r="207" spans="2:61" x14ac:dyDescent="0.25">
      <c r="B207" s="3" t="s">
        <v>720</v>
      </c>
      <c r="C207" s="3" t="s">
        <v>786</v>
      </c>
      <c r="D207" s="3" t="s">
        <v>695</v>
      </c>
      <c r="E207" s="3" t="s">
        <v>573</v>
      </c>
      <c r="F207" s="4" t="s">
        <v>215</v>
      </c>
      <c r="G207" s="5">
        <v>1330033.74</v>
      </c>
      <c r="H207" s="5">
        <v>1330033.74</v>
      </c>
      <c r="I207" s="5">
        <v>1330033.74</v>
      </c>
      <c r="J207" s="5">
        <v>1330033.74</v>
      </c>
      <c r="K207" s="5">
        <v>1330033.74</v>
      </c>
      <c r="L207" s="5">
        <v>1325399.03</v>
      </c>
      <c r="M207" s="5">
        <v>1324895.3700000001</v>
      </c>
      <c r="N207" s="5">
        <v>1324895.3700000001</v>
      </c>
      <c r="O207" s="5">
        <v>1324895.3700000001</v>
      </c>
      <c r="P207" s="5">
        <v>1324895.3700000001</v>
      </c>
      <c r="Q207" s="5">
        <v>1324895.3700000001</v>
      </c>
      <c r="R207" s="5">
        <v>1324895.3700000001</v>
      </c>
      <c r="S207" s="5">
        <v>1324658.67</v>
      </c>
      <c r="T207" s="5">
        <f t="shared" si="52"/>
        <v>1326854.3679166671</v>
      </c>
      <c r="U207" s="5">
        <v>-441719.62</v>
      </c>
      <c r="V207" s="5">
        <v>-443969.59</v>
      </c>
      <c r="W207" s="5">
        <v>-446219.56</v>
      </c>
      <c r="X207" s="5">
        <v>-448469.53</v>
      </c>
      <c r="Y207" s="5">
        <v>-450819.26</v>
      </c>
      <c r="Z207" s="5">
        <v>-418080.45</v>
      </c>
      <c r="AA207" s="5">
        <v>-420421.08999999997</v>
      </c>
      <c r="AB207" s="5">
        <v>-422761.73000000004</v>
      </c>
      <c r="AC207" s="5">
        <v>-425102.37</v>
      </c>
      <c r="AD207" s="5">
        <v>-427443.01</v>
      </c>
      <c r="AE207" s="5">
        <v>-429783.64999999997</v>
      </c>
      <c r="AF207" s="5">
        <v>-432124.29</v>
      </c>
      <c r="AG207" s="5">
        <v>-434464.73000000004</v>
      </c>
      <c r="AH207" s="5">
        <f t="shared" si="53"/>
        <v>-433607.22541666665</v>
      </c>
      <c r="AI207" s="5">
        <v>2249.9699999999998</v>
      </c>
      <c r="AJ207" s="5">
        <v>2249.9699999999998</v>
      </c>
      <c r="AK207" s="5">
        <v>2249.9699999999998</v>
      </c>
      <c r="AL207" s="5">
        <v>2349.73</v>
      </c>
      <c r="AM207" s="5">
        <v>2345.19</v>
      </c>
      <c r="AN207" s="5">
        <v>2340.6400000000003</v>
      </c>
      <c r="AO207" s="5">
        <v>2340.6400000000003</v>
      </c>
      <c r="AP207" s="5">
        <v>2340.6400000000003</v>
      </c>
      <c r="AQ207" s="5">
        <v>2340.6400000000003</v>
      </c>
      <c r="AR207" s="5">
        <v>2340.6400000000003</v>
      </c>
      <c r="AS207" s="5">
        <v>2340.6400000000003</v>
      </c>
      <c r="AT207" s="5">
        <v>2340.44</v>
      </c>
      <c r="AU207" s="5">
        <f t="shared" si="54"/>
        <v>27829.109999999997</v>
      </c>
      <c r="AV207" s="6">
        <v>0.65639999999999998</v>
      </c>
      <c r="AW207" s="5">
        <f t="shared" si="55"/>
        <v>870947.20710050024</v>
      </c>
      <c r="AX207" s="26">
        <f t="shared" si="56"/>
        <v>869505.95098799991</v>
      </c>
      <c r="AY207" s="5">
        <f t="shared" si="57"/>
        <v>-284619.7827635</v>
      </c>
      <c r="AZ207" s="5">
        <f t="shared" si="58"/>
        <v>-285182.64877200004</v>
      </c>
      <c r="BA207" s="5">
        <f t="shared" si="50"/>
        <v>18267.027803999998</v>
      </c>
      <c r="BB207" s="14">
        <f t="shared" si="51"/>
        <v>2.097374864409219E-2</v>
      </c>
      <c r="BC207" s="27">
        <v>2.12E-2</v>
      </c>
      <c r="BD207" s="5">
        <f t="shared" si="59"/>
        <v>18433.526160945599</v>
      </c>
      <c r="BE207" s="5">
        <f t="shared" si="60"/>
        <v>18433.526160945599</v>
      </c>
      <c r="BF207" s="20">
        <f t="shared" si="61"/>
        <v>1</v>
      </c>
      <c r="BG207" s="5">
        <f t="shared" si="62"/>
        <v>166.4983569456017</v>
      </c>
      <c r="BH207" s="5">
        <f t="shared" si="63"/>
        <v>565889.77605505427</v>
      </c>
      <c r="BI207" s="5">
        <f t="shared" si="64"/>
        <v>565889.77605505427</v>
      </c>
    </row>
    <row r="208" spans="2:61" x14ac:dyDescent="0.25">
      <c r="B208" s="3" t="s">
        <v>720</v>
      </c>
      <c r="C208" s="3" t="s">
        <v>786</v>
      </c>
      <c r="D208" s="3" t="s">
        <v>695</v>
      </c>
      <c r="E208" s="3" t="s">
        <v>574</v>
      </c>
      <c r="F208" s="4" t="s">
        <v>216</v>
      </c>
      <c r="G208" s="5">
        <v>24242.3</v>
      </c>
      <c r="H208" s="5">
        <v>24242.3</v>
      </c>
      <c r="I208" s="5">
        <v>24242.3</v>
      </c>
      <c r="J208" s="5">
        <v>24242.3</v>
      </c>
      <c r="K208" s="5">
        <v>24242.3</v>
      </c>
      <c r="L208" s="5">
        <v>24242.3</v>
      </c>
      <c r="M208" s="5">
        <v>24242.3</v>
      </c>
      <c r="N208" s="5">
        <v>24242.3</v>
      </c>
      <c r="O208" s="5">
        <v>24242.3</v>
      </c>
      <c r="P208" s="5">
        <v>24242.3</v>
      </c>
      <c r="Q208" s="5">
        <v>24242.3</v>
      </c>
      <c r="R208" s="5">
        <v>24242.3</v>
      </c>
      <c r="S208" s="5">
        <v>24242.3</v>
      </c>
      <c r="T208" s="5">
        <f t="shared" si="52"/>
        <v>24242.299999999992</v>
      </c>
      <c r="U208" s="5">
        <v>-16893.18</v>
      </c>
      <c r="V208" s="5">
        <v>-16919.849999999999</v>
      </c>
      <c r="W208" s="5">
        <v>-16946.52</v>
      </c>
      <c r="X208" s="5">
        <v>-16973.189999999999</v>
      </c>
      <c r="Y208" s="5">
        <v>-16999.650000000001</v>
      </c>
      <c r="Z208" s="5">
        <v>-17026.11</v>
      </c>
      <c r="AA208" s="5">
        <v>-17052.57</v>
      </c>
      <c r="AB208" s="5">
        <v>-17079.03</v>
      </c>
      <c r="AC208" s="5">
        <v>-17105.490000000002</v>
      </c>
      <c r="AD208" s="5">
        <v>-17131.95</v>
      </c>
      <c r="AE208" s="5">
        <v>-17158.41</v>
      </c>
      <c r="AF208" s="5">
        <v>-17184.87</v>
      </c>
      <c r="AG208" s="5">
        <v>-17211.330000000002</v>
      </c>
      <c r="AH208" s="5">
        <f t="shared" si="53"/>
        <v>-17052.491249999999</v>
      </c>
      <c r="AI208" s="5">
        <v>26.67</v>
      </c>
      <c r="AJ208" s="5">
        <v>26.67</v>
      </c>
      <c r="AK208" s="5">
        <v>26.67</v>
      </c>
      <c r="AL208" s="5">
        <v>26.46</v>
      </c>
      <c r="AM208" s="5">
        <v>26.46</v>
      </c>
      <c r="AN208" s="5">
        <v>26.46</v>
      </c>
      <c r="AO208" s="5">
        <v>26.46</v>
      </c>
      <c r="AP208" s="5">
        <v>26.46</v>
      </c>
      <c r="AQ208" s="5">
        <v>26.46</v>
      </c>
      <c r="AR208" s="5">
        <v>26.46</v>
      </c>
      <c r="AS208" s="5">
        <v>26.46</v>
      </c>
      <c r="AT208" s="5">
        <v>26.46</v>
      </c>
      <c r="AU208" s="5">
        <f t="shared" si="54"/>
        <v>318.14999999999998</v>
      </c>
      <c r="AV208" s="6">
        <v>0.65639999999999998</v>
      </c>
      <c r="AW208" s="5">
        <f t="shared" si="55"/>
        <v>15912.645719999995</v>
      </c>
      <c r="AX208" s="26">
        <f t="shared" si="56"/>
        <v>15912.645719999999</v>
      </c>
      <c r="AY208" s="5">
        <f t="shared" si="57"/>
        <v>-11193.255256499999</v>
      </c>
      <c r="AZ208" s="5">
        <f t="shared" si="58"/>
        <v>-11297.517012</v>
      </c>
      <c r="BA208" s="5">
        <f t="shared" si="50"/>
        <v>208.83365999999998</v>
      </c>
      <c r="BB208" s="14">
        <f t="shared" si="51"/>
        <v>1.3123754759243144E-2</v>
      </c>
      <c r="BC208" s="27">
        <v>1.3100000000000001E-2</v>
      </c>
      <c r="BD208" s="5">
        <f t="shared" si="59"/>
        <v>208.45565893199998</v>
      </c>
      <c r="BE208" s="5">
        <f t="shared" si="60"/>
        <v>208.45565893199998</v>
      </c>
      <c r="BF208" s="20">
        <f t="shared" si="61"/>
        <v>1</v>
      </c>
      <c r="BG208" s="5">
        <f t="shared" si="62"/>
        <v>-0.37800106800000322</v>
      </c>
      <c r="BH208" s="5">
        <f t="shared" si="63"/>
        <v>4406.6730490679984</v>
      </c>
      <c r="BI208" s="5">
        <f t="shared" si="64"/>
        <v>4406.6730490679984</v>
      </c>
    </row>
    <row r="209" spans="2:61" x14ac:dyDescent="0.25">
      <c r="B209" s="3" t="s">
        <v>720</v>
      </c>
      <c r="C209" s="3" t="s">
        <v>786</v>
      </c>
      <c r="D209" s="3" t="s">
        <v>695</v>
      </c>
      <c r="E209" s="3" t="s">
        <v>575</v>
      </c>
      <c r="F209" s="4" t="s">
        <v>217</v>
      </c>
      <c r="G209" s="5">
        <v>27141739.510000002</v>
      </c>
      <c r="H209" s="5">
        <v>27141739.510000002</v>
      </c>
      <c r="I209" s="5">
        <v>27141739.510000002</v>
      </c>
      <c r="J209" s="5">
        <v>27141739.510000002</v>
      </c>
      <c r="K209" s="5">
        <v>27141739.510000002</v>
      </c>
      <c r="L209" s="5">
        <v>27141739.510000002</v>
      </c>
      <c r="M209" s="5">
        <v>27141739.510000002</v>
      </c>
      <c r="N209" s="5">
        <v>27141739.510000002</v>
      </c>
      <c r="O209" s="5">
        <v>27141739.510000002</v>
      </c>
      <c r="P209" s="5">
        <v>27141739.510000002</v>
      </c>
      <c r="Q209" s="5">
        <v>27141739.510000002</v>
      </c>
      <c r="R209" s="5">
        <v>27163250.830000002</v>
      </c>
      <c r="S209" s="5">
        <v>26706052.880000003</v>
      </c>
      <c r="T209" s="5">
        <f t="shared" si="52"/>
        <v>27125378.51041666</v>
      </c>
      <c r="U209" s="5">
        <v>-8659654.9800000004</v>
      </c>
      <c r="V209" s="5">
        <v>-8685213.4499999993</v>
      </c>
      <c r="W209" s="5">
        <v>-8710771.9199999999</v>
      </c>
      <c r="X209" s="5">
        <v>-8736330.3900000006</v>
      </c>
      <c r="Y209" s="5">
        <v>-8775459.7400000002</v>
      </c>
      <c r="Z209" s="5">
        <v>-8814589.0899999999</v>
      </c>
      <c r="AA209" s="5">
        <v>-8853718.4399999995</v>
      </c>
      <c r="AB209" s="5">
        <v>-8892847.7899999991</v>
      </c>
      <c r="AC209" s="5">
        <v>-8931977.1400000006</v>
      </c>
      <c r="AD209" s="5">
        <v>-8971106.4900000002</v>
      </c>
      <c r="AE209" s="5">
        <v>-9010235.8399999999</v>
      </c>
      <c r="AF209" s="5">
        <v>-9049380.6799999997</v>
      </c>
      <c r="AG209" s="5">
        <v>-9088211.459999999</v>
      </c>
      <c r="AH209" s="5">
        <f t="shared" si="53"/>
        <v>-8858797.0158333331</v>
      </c>
      <c r="AI209" s="5">
        <v>25558.47</v>
      </c>
      <c r="AJ209" s="5">
        <v>25558.47</v>
      </c>
      <c r="AK209" s="5">
        <v>25558.47</v>
      </c>
      <c r="AL209" s="5">
        <v>39129.35</v>
      </c>
      <c r="AM209" s="5">
        <v>39129.35</v>
      </c>
      <c r="AN209" s="5">
        <v>39129.35</v>
      </c>
      <c r="AO209" s="5">
        <v>39129.35</v>
      </c>
      <c r="AP209" s="5">
        <v>39129.35</v>
      </c>
      <c r="AQ209" s="5">
        <v>39129.35</v>
      </c>
      <c r="AR209" s="5">
        <v>39129.35</v>
      </c>
      <c r="AS209" s="5">
        <v>39144.840000000004</v>
      </c>
      <c r="AT209" s="5">
        <v>38830.78</v>
      </c>
      <c r="AU209" s="5">
        <f t="shared" si="54"/>
        <v>428556.48</v>
      </c>
      <c r="AV209" s="6">
        <v>0.65639999999999998</v>
      </c>
      <c r="AW209" s="5">
        <f t="shared" si="55"/>
        <v>17805098.454237495</v>
      </c>
      <c r="AX209" s="26">
        <f t="shared" si="56"/>
        <v>17529853.110432003</v>
      </c>
      <c r="AY209" s="5">
        <f t="shared" si="57"/>
        <v>-5814914.3611929994</v>
      </c>
      <c r="AZ209" s="5">
        <f t="shared" si="58"/>
        <v>-5965502.0023439992</v>
      </c>
      <c r="BA209" s="5">
        <f t="shared" si="50"/>
        <v>281304.47347199998</v>
      </c>
      <c r="BB209" s="14">
        <f t="shared" si="51"/>
        <v>1.5799096769670003E-2</v>
      </c>
      <c r="BC209" s="27">
        <v>1.7299999999999999E-2</v>
      </c>
      <c r="BD209" s="5">
        <f t="shared" si="59"/>
        <v>303266.45881047362</v>
      </c>
      <c r="BE209" s="5">
        <f t="shared" si="60"/>
        <v>303266.45881047362</v>
      </c>
      <c r="BF209" s="20">
        <f t="shared" si="61"/>
        <v>1</v>
      </c>
      <c r="BG209" s="5">
        <f t="shared" si="62"/>
        <v>21961.985338473634</v>
      </c>
      <c r="BH209" s="5">
        <f t="shared" si="63"/>
        <v>11261084.649277531</v>
      </c>
      <c r="BI209" s="5">
        <f t="shared" si="64"/>
        <v>11261084.649277531</v>
      </c>
    </row>
    <row r="210" spans="2:61" x14ac:dyDescent="0.25">
      <c r="B210" s="3" t="s">
        <v>720</v>
      </c>
      <c r="C210" s="3" t="s">
        <v>786</v>
      </c>
      <c r="D210" s="3" t="s">
        <v>695</v>
      </c>
      <c r="E210" s="3" t="s">
        <v>576</v>
      </c>
      <c r="F210" s="4" t="s">
        <v>218</v>
      </c>
      <c r="G210" s="5">
        <v>16292796.449999999</v>
      </c>
      <c r="H210" s="5">
        <v>16292796.449999999</v>
      </c>
      <c r="I210" s="5">
        <v>16292796.449999999</v>
      </c>
      <c r="J210" s="5">
        <v>16292796.449999999</v>
      </c>
      <c r="K210" s="5">
        <v>16292796.449999999</v>
      </c>
      <c r="L210" s="5">
        <v>16300143.99</v>
      </c>
      <c r="M210" s="5">
        <v>16300022.450000001</v>
      </c>
      <c r="N210" s="5">
        <v>16300022.450000001</v>
      </c>
      <c r="O210" s="5">
        <v>16300022.450000001</v>
      </c>
      <c r="P210" s="5">
        <v>16300022.450000001</v>
      </c>
      <c r="Q210" s="5">
        <v>16331820.300000001</v>
      </c>
      <c r="R210" s="5">
        <v>16352841.300000001</v>
      </c>
      <c r="S210" s="5">
        <v>16352271.49</v>
      </c>
      <c r="T210" s="5">
        <f t="shared" si="52"/>
        <v>16306551.263333336</v>
      </c>
      <c r="U210" s="5">
        <v>-3378937.81</v>
      </c>
      <c r="V210" s="5">
        <v>-3404734.74</v>
      </c>
      <c r="W210" s="5">
        <v>-3430531.67</v>
      </c>
      <c r="X210" s="5">
        <v>-3456328.6</v>
      </c>
      <c r="Y210" s="5">
        <v>-3486606.05</v>
      </c>
      <c r="Z210" s="5">
        <v>-3516890.22</v>
      </c>
      <c r="AA210" s="5">
        <v>-3547181.1</v>
      </c>
      <c r="AB210" s="5">
        <v>-3577471.98</v>
      </c>
      <c r="AC210" s="5">
        <v>-3607762.8600000003</v>
      </c>
      <c r="AD210" s="5">
        <v>-3638053.74</v>
      </c>
      <c r="AE210" s="5">
        <v>-3668374.16</v>
      </c>
      <c r="AF210" s="5">
        <v>-3698743.6599999997</v>
      </c>
      <c r="AG210" s="5">
        <v>-3729132.16</v>
      </c>
      <c r="AH210" s="5">
        <f t="shared" si="53"/>
        <v>-3548892.8137500002</v>
      </c>
      <c r="AI210" s="5">
        <v>25796.93</v>
      </c>
      <c r="AJ210" s="5">
        <v>25796.93</v>
      </c>
      <c r="AK210" s="5">
        <v>25796.93</v>
      </c>
      <c r="AL210" s="5">
        <v>30277.45</v>
      </c>
      <c r="AM210" s="5">
        <v>30284.17</v>
      </c>
      <c r="AN210" s="5">
        <v>30290.880000000001</v>
      </c>
      <c r="AO210" s="5">
        <v>30290.880000000001</v>
      </c>
      <c r="AP210" s="5">
        <v>30290.880000000001</v>
      </c>
      <c r="AQ210" s="5">
        <v>30290.880000000001</v>
      </c>
      <c r="AR210" s="5">
        <v>30320.42</v>
      </c>
      <c r="AS210" s="5">
        <v>30369.5</v>
      </c>
      <c r="AT210" s="5">
        <v>30388.5</v>
      </c>
      <c r="AU210" s="5">
        <f t="shared" si="54"/>
        <v>350194.35000000003</v>
      </c>
      <c r="AV210" s="6">
        <v>0.65639999999999998</v>
      </c>
      <c r="AW210" s="5">
        <f t="shared" si="55"/>
        <v>10703620.249252001</v>
      </c>
      <c r="AX210" s="26">
        <f t="shared" si="56"/>
        <v>10733631.006036</v>
      </c>
      <c r="AY210" s="5">
        <f t="shared" si="57"/>
        <v>-2329493.2429455002</v>
      </c>
      <c r="AZ210" s="5">
        <f t="shared" si="58"/>
        <v>-2447802.3498240001</v>
      </c>
      <c r="BA210" s="5">
        <f t="shared" si="50"/>
        <v>229867.57134000002</v>
      </c>
      <c r="BB210" s="14">
        <f t="shared" si="51"/>
        <v>2.1475684486850496E-2</v>
      </c>
      <c r="BC210" s="27">
        <v>2.23E-2</v>
      </c>
      <c r="BD210" s="5">
        <f t="shared" si="59"/>
        <v>239359.9714346028</v>
      </c>
      <c r="BE210" s="5">
        <f t="shared" si="60"/>
        <v>239359.9714346028</v>
      </c>
      <c r="BF210" s="20">
        <f t="shared" si="61"/>
        <v>1</v>
      </c>
      <c r="BG210" s="5">
        <f t="shared" si="62"/>
        <v>9492.4000946027809</v>
      </c>
      <c r="BH210" s="5">
        <f t="shared" si="63"/>
        <v>8046468.6847773977</v>
      </c>
      <c r="BI210" s="5">
        <f t="shared" si="64"/>
        <v>8046468.6847773977</v>
      </c>
    </row>
    <row r="211" spans="2:61" x14ac:dyDescent="0.25">
      <c r="B211" s="3" t="s">
        <v>720</v>
      </c>
      <c r="C211" s="3" t="s">
        <v>786</v>
      </c>
      <c r="D211" s="3" t="s">
        <v>695</v>
      </c>
      <c r="E211" s="3" t="s">
        <v>577</v>
      </c>
      <c r="F211" s="4" t="s">
        <v>219</v>
      </c>
      <c r="G211" s="5">
        <v>1239333.95</v>
      </c>
      <c r="H211" s="5">
        <v>1239333.95</v>
      </c>
      <c r="I211" s="5">
        <v>1239333.95</v>
      </c>
      <c r="J211" s="5">
        <v>1239333.95</v>
      </c>
      <c r="K211" s="5">
        <v>1239333.95</v>
      </c>
      <c r="L211" s="5">
        <v>1239333.95</v>
      </c>
      <c r="M211" s="5">
        <v>1239333.95</v>
      </c>
      <c r="N211" s="5">
        <v>1239333.95</v>
      </c>
      <c r="O211" s="5">
        <v>1239333.95</v>
      </c>
      <c r="P211" s="5">
        <v>1239333.95</v>
      </c>
      <c r="Q211" s="5">
        <v>1239333.95</v>
      </c>
      <c r="R211" s="5">
        <v>1239333.95</v>
      </c>
      <c r="S211" s="5">
        <v>1239333.95</v>
      </c>
      <c r="T211" s="5">
        <f t="shared" si="52"/>
        <v>1239333.9499999997</v>
      </c>
      <c r="U211" s="5">
        <v>-247846.92</v>
      </c>
      <c r="V211" s="5">
        <v>-249705.92</v>
      </c>
      <c r="W211" s="5">
        <v>-251564.92</v>
      </c>
      <c r="X211" s="5">
        <v>-253423.92</v>
      </c>
      <c r="Y211" s="5">
        <v>-255747.67</v>
      </c>
      <c r="Z211" s="5">
        <v>-258071.42</v>
      </c>
      <c r="AA211" s="5">
        <v>-260395.17</v>
      </c>
      <c r="AB211" s="5">
        <v>-262718.92</v>
      </c>
      <c r="AC211" s="5">
        <v>-265042.67</v>
      </c>
      <c r="AD211" s="5">
        <v>-267366.42</v>
      </c>
      <c r="AE211" s="5">
        <v>-269690.17</v>
      </c>
      <c r="AF211" s="5">
        <v>-272013.92</v>
      </c>
      <c r="AG211" s="5">
        <v>-274337.67</v>
      </c>
      <c r="AH211" s="5">
        <f t="shared" si="53"/>
        <v>-260569.45124999995</v>
      </c>
      <c r="AI211" s="5">
        <v>1859</v>
      </c>
      <c r="AJ211" s="5">
        <v>1859</v>
      </c>
      <c r="AK211" s="5">
        <v>1859</v>
      </c>
      <c r="AL211" s="5">
        <v>2323.75</v>
      </c>
      <c r="AM211" s="5">
        <v>2323.75</v>
      </c>
      <c r="AN211" s="5">
        <v>2323.75</v>
      </c>
      <c r="AO211" s="5">
        <v>2323.75</v>
      </c>
      <c r="AP211" s="5">
        <v>2323.75</v>
      </c>
      <c r="AQ211" s="5">
        <v>2323.75</v>
      </c>
      <c r="AR211" s="5">
        <v>2323.75</v>
      </c>
      <c r="AS211" s="5">
        <v>2323.75</v>
      </c>
      <c r="AT211" s="5">
        <v>2323.75</v>
      </c>
      <c r="AU211" s="5">
        <f t="shared" si="54"/>
        <v>26490.75</v>
      </c>
      <c r="AV211" s="6">
        <v>0.65639999999999998</v>
      </c>
      <c r="AW211" s="5">
        <f t="shared" si="55"/>
        <v>813498.80477999977</v>
      </c>
      <c r="AX211" s="26">
        <f t="shared" si="56"/>
        <v>813498.80478000001</v>
      </c>
      <c r="AY211" s="5">
        <f t="shared" si="57"/>
        <v>-171037.78780049997</v>
      </c>
      <c r="AZ211" s="5">
        <f t="shared" si="58"/>
        <v>-180075.24658799998</v>
      </c>
      <c r="BA211" s="5">
        <f t="shared" si="50"/>
        <v>17388.528299999998</v>
      </c>
      <c r="BB211" s="14">
        <f t="shared" si="51"/>
        <v>2.1374989364246824E-2</v>
      </c>
      <c r="BC211" s="27">
        <v>2.2499999999999999E-2</v>
      </c>
      <c r="BD211" s="5">
        <f t="shared" si="59"/>
        <v>18303.723107549999</v>
      </c>
      <c r="BE211" s="5">
        <f t="shared" si="60"/>
        <v>18303.723107549999</v>
      </c>
      <c r="BF211" s="20">
        <f t="shared" si="61"/>
        <v>1</v>
      </c>
      <c r="BG211" s="5">
        <f t="shared" si="62"/>
        <v>915.19480755000041</v>
      </c>
      <c r="BH211" s="5">
        <f t="shared" si="63"/>
        <v>615119.83508445008</v>
      </c>
      <c r="BI211" s="5">
        <f t="shared" si="64"/>
        <v>615119.83508445008</v>
      </c>
    </row>
    <row r="212" spans="2:61" x14ac:dyDescent="0.25">
      <c r="B212" s="3" t="s">
        <v>720</v>
      </c>
      <c r="C212" s="3" t="s">
        <v>786</v>
      </c>
      <c r="D212" s="3" t="s">
        <v>695</v>
      </c>
      <c r="E212" s="3" t="s">
        <v>578</v>
      </c>
      <c r="F212" s="4" t="s">
        <v>220</v>
      </c>
      <c r="G212" s="5">
        <v>104144.14</v>
      </c>
      <c r="H212" s="5">
        <v>104144.14</v>
      </c>
      <c r="I212" s="5">
        <v>104144.14</v>
      </c>
      <c r="J212" s="5">
        <v>106603.18</v>
      </c>
      <c r="K212" s="5">
        <v>106743.17</v>
      </c>
      <c r="L212" s="5">
        <v>106743.17</v>
      </c>
      <c r="M212" s="5">
        <v>106743.17</v>
      </c>
      <c r="N212" s="5">
        <v>106743.17</v>
      </c>
      <c r="O212" s="5">
        <v>106743.17</v>
      </c>
      <c r="P212" s="5">
        <v>106743.17</v>
      </c>
      <c r="Q212" s="5">
        <v>106743.17</v>
      </c>
      <c r="R212" s="5">
        <v>106743.17</v>
      </c>
      <c r="S212" s="5">
        <v>106743.17</v>
      </c>
      <c r="T212" s="5">
        <f t="shared" si="52"/>
        <v>106190.03958333335</v>
      </c>
      <c r="U212" s="5">
        <v>-55164.66</v>
      </c>
      <c r="V212" s="5">
        <v>-55314.8</v>
      </c>
      <c r="W212" s="5">
        <v>-55464.94</v>
      </c>
      <c r="X212" s="5">
        <v>-55616.85</v>
      </c>
      <c r="Y212" s="5">
        <v>-55785.75</v>
      </c>
      <c r="Z212" s="5">
        <v>-55954.76</v>
      </c>
      <c r="AA212" s="5">
        <v>-56123.77</v>
      </c>
      <c r="AB212" s="5">
        <v>-56292.78</v>
      </c>
      <c r="AC212" s="5">
        <v>-56461.79</v>
      </c>
      <c r="AD212" s="5">
        <v>-56630.8</v>
      </c>
      <c r="AE212" s="5">
        <v>-56799.81</v>
      </c>
      <c r="AF212" s="5">
        <v>-56968.82</v>
      </c>
      <c r="AG212" s="5">
        <v>-57137.83</v>
      </c>
      <c r="AH212" s="5">
        <f t="shared" si="53"/>
        <v>-56130.509583333333</v>
      </c>
      <c r="AI212" s="5">
        <v>150.13999999999999</v>
      </c>
      <c r="AJ212" s="5">
        <v>150.13999999999999</v>
      </c>
      <c r="AK212" s="5">
        <v>151.91</v>
      </c>
      <c r="AL212" s="5">
        <v>168.9</v>
      </c>
      <c r="AM212" s="5">
        <v>169.01</v>
      </c>
      <c r="AN212" s="5">
        <v>169.01</v>
      </c>
      <c r="AO212" s="5">
        <v>169.01</v>
      </c>
      <c r="AP212" s="5">
        <v>169.01</v>
      </c>
      <c r="AQ212" s="5">
        <v>169.01</v>
      </c>
      <c r="AR212" s="5">
        <v>169.01</v>
      </c>
      <c r="AS212" s="5">
        <v>169.01</v>
      </c>
      <c r="AT212" s="5">
        <v>169.01</v>
      </c>
      <c r="AU212" s="5">
        <f t="shared" si="54"/>
        <v>1973.1699999999998</v>
      </c>
      <c r="AV212" s="6">
        <v>0.65639999999999998</v>
      </c>
      <c r="AW212" s="5">
        <f t="shared" si="55"/>
        <v>69703.141982500005</v>
      </c>
      <c r="AX212" s="26">
        <f t="shared" si="56"/>
        <v>70066.216787999991</v>
      </c>
      <c r="AY212" s="5">
        <f t="shared" si="57"/>
        <v>-36844.066490500001</v>
      </c>
      <c r="AZ212" s="5">
        <f t="shared" si="58"/>
        <v>-37505.271611999997</v>
      </c>
      <c r="BA212" s="5">
        <f t="shared" si="50"/>
        <v>1295.1887879999999</v>
      </c>
      <c r="BB212" s="14">
        <f t="shared" si="51"/>
        <v>1.8581497923367302E-2</v>
      </c>
      <c r="BC212" s="27">
        <v>1.9E-2</v>
      </c>
      <c r="BD212" s="5">
        <f t="shared" si="59"/>
        <v>1331.2581189719997</v>
      </c>
      <c r="BE212" s="5">
        <f t="shared" si="60"/>
        <v>1331.2581189719997</v>
      </c>
      <c r="BF212" s="20">
        <f t="shared" si="61"/>
        <v>1</v>
      </c>
      <c r="BG212" s="5">
        <f t="shared" si="62"/>
        <v>36.069330971999761</v>
      </c>
      <c r="BH212" s="5">
        <f t="shared" si="63"/>
        <v>31229.687057027993</v>
      </c>
      <c r="BI212" s="5">
        <f t="shared" si="64"/>
        <v>31229.687057027993</v>
      </c>
    </row>
    <row r="213" spans="2:61" x14ac:dyDescent="0.25">
      <c r="B213" s="3" t="s">
        <v>720</v>
      </c>
      <c r="C213" s="3" t="s">
        <v>786</v>
      </c>
      <c r="D213" s="3" t="s">
        <v>695</v>
      </c>
      <c r="E213" s="3" t="s">
        <v>579</v>
      </c>
      <c r="F213" s="4" t="s">
        <v>221</v>
      </c>
      <c r="G213" s="5">
        <v>48036482.700000003</v>
      </c>
      <c r="H213" s="5">
        <v>48036482.700000003</v>
      </c>
      <c r="I213" s="5">
        <v>48036482.700000003</v>
      </c>
      <c r="J213" s="5">
        <v>48036482.700000003</v>
      </c>
      <c r="K213" s="5">
        <v>48036482.700000003</v>
      </c>
      <c r="L213" s="5">
        <v>47049882.770000003</v>
      </c>
      <c r="M213" s="5">
        <v>47049882.770000003</v>
      </c>
      <c r="N213" s="5">
        <v>47049882.770000003</v>
      </c>
      <c r="O213" s="5">
        <v>47049882.770000003</v>
      </c>
      <c r="P213" s="5">
        <v>47049882.770000003</v>
      </c>
      <c r="Q213" s="5">
        <v>47049882.770000003</v>
      </c>
      <c r="R213" s="5">
        <v>47049882.770000003</v>
      </c>
      <c r="S213" s="5">
        <v>47049882.770000003</v>
      </c>
      <c r="T213" s="5">
        <f t="shared" si="52"/>
        <v>47419857.743749999</v>
      </c>
      <c r="U213" s="5">
        <v>-6404387.2400000002</v>
      </c>
      <c r="V213" s="5">
        <v>-6486049.2599999998</v>
      </c>
      <c r="W213" s="5">
        <v>-6567711.2800000003</v>
      </c>
      <c r="X213" s="5">
        <v>-6649373.2999999998</v>
      </c>
      <c r="Y213" s="5">
        <v>-6753052.04</v>
      </c>
      <c r="Z213" s="5">
        <v>-6855666.0800000001</v>
      </c>
      <c r="AA213" s="5">
        <v>-6957215.4199999999</v>
      </c>
      <c r="AB213" s="5">
        <v>-7058764.7599999998</v>
      </c>
      <c r="AC213" s="5">
        <v>-7160314.0999999996</v>
      </c>
      <c r="AD213" s="5">
        <v>-7261863.4400000004</v>
      </c>
      <c r="AE213" s="5">
        <v>-7363412.7800000003</v>
      </c>
      <c r="AF213" s="5">
        <v>-7464962.1200000001</v>
      </c>
      <c r="AG213" s="5">
        <v>-7566511.46</v>
      </c>
      <c r="AH213" s="5">
        <f t="shared" si="53"/>
        <v>-6963652.8274999997</v>
      </c>
      <c r="AI213" s="5">
        <v>81662.02</v>
      </c>
      <c r="AJ213" s="5">
        <v>81662.02</v>
      </c>
      <c r="AK213" s="5">
        <v>81662.02</v>
      </c>
      <c r="AL213" s="5">
        <v>103678.74</v>
      </c>
      <c r="AM213" s="5">
        <v>102614.04</v>
      </c>
      <c r="AN213" s="5">
        <v>101549.34</v>
      </c>
      <c r="AO213" s="5">
        <v>101549.34</v>
      </c>
      <c r="AP213" s="5">
        <v>101549.34</v>
      </c>
      <c r="AQ213" s="5">
        <v>101549.34</v>
      </c>
      <c r="AR213" s="5">
        <v>101549.34</v>
      </c>
      <c r="AS213" s="5">
        <v>101549.34</v>
      </c>
      <c r="AT213" s="5">
        <v>101549.34</v>
      </c>
      <c r="AU213" s="5">
        <f t="shared" si="54"/>
        <v>1162124.22</v>
      </c>
      <c r="AV213" s="6">
        <v>0.65639999999999998</v>
      </c>
      <c r="AW213" s="5">
        <f t="shared" si="55"/>
        <v>31126394.6229975</v>
      </c>
      <c r="AX213" s="26">
        <f t="shared" si="56"/>
        <v>30883543.050228</v>
      </c>
      <c r="AY213" s="5">
        <f t="shared" si="57"/>
        <v>-4570941.7159709996</v>
      </c>
      <c r="AZ213" s="5">
        <f t="shared" si="58"/>
        <v>-4966658.1223440003</v>
      </c>
      <c r="BA213" s="5">
        <f t="shared" si="50"/>
        <v>762818.33800799993</v>
      </c>
      <c r="BB213" s="14">
        <f t="shared" si="51"/>
        <v>2.4507121600405253E-2</v>
      </c>
      <c r="BC213" s="27">
        <v>2.5899999999999999E-2</v>
      </c>
      <c r="BD213" s="5">
        <f t="shared" si="59"/>
        <v>799883.76500090514</v>
      </c>
      <c r="BE213" s="5">
        <f t="shared" si="60"/>
        <v>799883.76500090514</v>
      </c>
      <c r="BF213" s="20">
        <f t="shared" si="61"/>
        <v>1</v>
      </c>
      <c r="BG213" s="5">
        <f t="shared" si="62"/>
        <v>37065.42699290521</v>
      </c>
      <c r="BH213" s="5">
        <f t="shared" si="63"/>
        <v>25117001.162883092</v>
      </c>
      <c r="BI213" s="5">
        <f t="shared" si="64"/>
        <v>25117001.162883092</v>
      </c>
    </row>
    <row r="214" spans="2:61" x14ac:dyDescent="0.25">
      <c r="B214" s="3" t="s">
        <v>720</v>
      </c>
      <c r="C214" s="3" t="s">
        <v>786</v>
      </c>
      <c r="D214" s="3" t="s">
        <v>695</v>
      </c>
      <c r="E214" s="3" t="s">
        <v>580</v>
      </c>
      <c r="F214" s="4" t="s">
        <v>222</v>
      </c>
      <c r="G214" s="5">
        <v>9251192.2799999993</v>
      </c>
      <c r="H214" s="5">
        <v>9251192.2799999993</v>
      </c>
      <c r="I214" s="5">
        <v>9251192.2799999993</v>
      </c>
      <c r="J214" s="5">
        <v>9251192.2799999993</v>
      </c>
      <c r="K214" s="5">
        <v>9251192.2799999993</v>
      </c>
      <c r="L214" s="5">
        <v>9251296.6099999994</v>
      </c>
      <c r="M214" s="5">
        <v>9251296.6099999994</v>
      </c>
      <c r="N214" s="5">
        <v>8240473.75</v>
      </c>
      <c r="O214" s="5">
        <v>8240473.75</v>
      </c>
      <c r="P214" s="5">
        <v>8240473.75</v>
      </c>
      <c r="Q214" s="5">
        <v>8240473.75</v>
      </c>
      <c r="R214" s="5">
        <v>8244785.1900000004</v>
      </c>
      <c r="S214" s="5">
        <v>8244785.1900000004</v>
      </c>
      <c r="T214" s="5">
        <f t="shared" si="52"/>
        <v>8788502.6054166667</v>
      </c>
      <c r="U214" s="5">
        <v>-3965739.85</v>
      </c>
      <c r="V214" s="5">
        <v>-3988636.56</v>
      </c>
      <c r="W214" s="5">
        <v>-4011533.27</v>
      </c>
      <c r="X214" s="5">
        <v>-4034429.98</v>
      </c>
      <c r="Y214" s="5">
        <v>-4049942.69</v>
      </c>
      <c r="Z214" s="5">
        <v>-4028695.99</v>
      </c>
      <c r="AA214" s="5">
        <v>-4043885.08</v>
      </c>
      <c r="AB214" s="5">
        <v>-4063776.82</v>
      </c>
      <c r="AC214" s="5">
        <v>-4078197.65</v>
      </c>
      <c r="AD214" s="5">
        <v>-4092618.48</v>
      </c>
      <c r="AE214" s="5">
        <v>-4107039.31</v>
      </c>
      <c r="AF214" s="5">
        <v>-4121463.91</v>
      </c>
      <c r="AG214" s="5">
        <v>-4135892.28</v>
      </c>
      <c r="AH214" s="5">
        <f t="shared" si="53"/>
        <v>-4055919.6504166662</v>
      </c>
      <c r="AI214" s="5">
        <v>22896.71</v>
      </c>
      <c r="AJ214" s="5">
        <v>22896.71</v>
      </c>
      <c r="AK214" s="5">
        <v>22896.71</v>
      </c>
      <c r="AL214" s="5">
        <v>15512.71</v>
      </c>
      <c r="AM214" s="5">
        <v>15189</v>
      </c>
      <c r="AN214" s="5">
        <v>15189.09</v>
      </c>
      <c r="AO214" s="5">
        <v>14359.29</v>
      </c>
      <c r="AP214" s="5">
        <v>14420.83</v>
      </c>
      <c r="AQ214" s="5">
        <v>14420.83</v>
      </c>
      <c r="AR214" s="5">
        <v>14420.83</v>
      </c>
      <c r="AS214" s="5">
        <v>14424.6</v>
      </c>
      <c r="AT214" s="5">
        <v>14428.37</v>
      </c>
      <c r="AU214" s="5">
        <f t="shared" si="54"/>
        <v>201055.67999999996</v>
      </c>
      <c r="AV214" s="6">
        <v>0.65639999999999998</v>
      </c>
      <c r="AW214" s="5">
        <f t="shared" si="55"/>
        <v>5768773.1101954998</v>
      </c>
      <c r="AX214" s="26">
        <f t="shared" si="56"/>
        <v>5411876.9987160005</v>
      </c>
      <c r="AY214" s="5">
        <f t="shared" si="57"/>
        <v>-2662305.6585334996</v>
      </c>
      <c r="AZ214" s="5">
        <f t="shared" si="58"/>
        <v>-2714799.6925919997</v>
      </c>
      <c r="BA214" s="5">
        <f t="shared" si="50"/>
        <v>131972.94835199998</v>
      </c>
      <c r="BB214" s="14">
        <f t="shared" si="51"/>
        <v>2.2877125834392109E-2</v>
      </c>
      <c r="BC214" s="27">
        <v>2.1000000000000001E-2</v>
      </c>
      <c r="BD214" s="5">
        <f t="shared" si="59"/>
        <v>113649.41697303602</v>
      </c>
      <c r="BE214" s="5">
        <f t="shared" si="60"/>
        <v>113649.41697303602</v>
      </c>
      <c r="BF214" s="20">
        <f t="shared" si="61"/>
        <v>1</v>
      </c>
      <c r="BG214" s="5">
        <f t="shared" si="62"/>
        <v>-18323.531378963962</v>
      </c>
      <c r="BH214" s="5">
        <f t="shared" si="63"/>
        <v>2583427.889150965</v>
      </c>
      <c r="BI214" s="5">
        <f t="shared" si="64"/>
        <v>2583427.889150965</v>
      </c>
    </row>
    <row r="215" spans="2:61" x14ac:dyDescent="0.25">
      <c r="B215" s="3" t="s">
        <v>720</v>
      </c>
      <c r="C215" s="3" t="s">
        <v>786</v>
      </c>
      <c r="D215" s="3" t="s">
        <v>695</v>
      </c>
      <c r="E215" s="3" t="s">
        <v>581</v>
      </c>
      <c r="F215" s="4" t="s">
        <v>223</v>
      </c>
      <c r="G215" s="5">
        <v>4390294.2</v>
      </c>
      <c r="H215" s="5">
        <v>4390294.2</v>
      </c>
      <c r="I215" s="5">
        <v>4390294.2</v>
      </c>
      <c r="J215" s="5">
        <v>4390294.2</v>
      </c>
      <c r="K215" s="5">
        <v>4531863.16</v>
      </c>
      <c r="L215" s="5">
        <v>4765469.75</v>
      </c>
      <c r="M215" s="5">
        <v>4760793.58</v>
      </c>
      <c r="N215" s="5">
        <v>4760793.58</v>
      </c>
      <c r="O215" s="5">
        <v>4760793.58</v>
      </c>
      <c r="P215" s="5">
        <v>4760793.58</v>
      </c>
      <c r="Q215" s="5">
        <v>4755588.82</v>
      </c>
      <c r="R215" s="5">
        <v>4755588.82</v>
      </c>
      <c r="S215" s="5">
        <v>5239077.91</v>
      </c>
      <c r="T215" s="5">
        <f t="shared" si="52"/>
        <v>4653104.4604166662</v>
      </c>
      <c r="U215" s="5">
        <v>-2261034.75</v>
      </c>
      <c r="V215" s="5">
        <v>-2262425.0099999998</v>
      </c>
      <c r="W215" s="5">
        <v>-2263815.27</v>
      </c>
      <c r="X215" s="5">
        <v>-2265205.5299999998</v>
      </c>
      <c r="Y215" s="5">
        <v>-2270484.4700000002</v>
      </c>
      <c r="Z215" s="5">
        <v>-2254306.6199999996</v>
      </c>
      <c r="AA215" s="5">
        <v>-2259940.2599999998</v>
      </c>
      <c r="AB215" s="5">
        <v>-2265573.8699999996</v>
      </c>
      <c r="AC215" s="5">
        <v>-2271207.48</v>
      </c>
      <c r="AD215" s="5">
        <v>-2276841.0900000003</v>
      </c>
      <c r="AE215" s="5">
        <v>-2282471.61</v>
      </c>
      <c r="AF215" s="5">
        <v>-2286928.11</v>
      </c>
      <c r="AG215" s="5">
        <v>-2292841.6199999996</v>
      </c>
      <c r="AH215" s="5">
        <f t="shared" si="53"/>
        <v>-2269678.1254166663</v>
      </c>
      <c r="AI215" s="5">
        <v>1390.26</v>
      </c>
      <c r="AJ215" s="5">
        <v>1390.26</v>
      </c>
      <c r="AK215" s="5">
        <v>1390.26</v>
      </c>
      <c r="AL215" s="5">
        <v>5278.94</v>
      </c>
      <c r="AM215" s="5">
        <v>5498.1900000000005</v>
      </c>
      <c r="AN215" s="5">
        <v>5633.64</v>
      </c>
      <c r="AO215" s="5">
        <v>5633.61</v>
      </c>
      <c r="AP215" s="5">
        <v>5633.61</v>
      </c>
      <c r="AQ215" s="5">
        <v>5633.61</v>
      </c>
      <c r="AR215" s="5">
        <v>5630.52</v>
      </c>
      <c r="AS215" s="5">
        <v>5627.45</v>
      </c>
      <c r="AT215" s="5">
        <v>5913.5099999999993</v>
      </c>
      <c r="AU215" s="5">
        <f t="shared" si="54"/>
        <v>54653.859999999993</v>
      </c>
      <c r="AV215" s="6">
        <v>0.65639999999999998</v>
      </c>
      <c r="AW215" s="5">
        <f t="shared" si="55"/>
        <v>3054297.7678174996</v>
      </c>
      <c r="AX215" s="26">
        <f t="shared" si="56"/>
        <v>3438930.7401240002</v>
      </c>
      <c r="AY215" s="5">
        <f t="shared" si="57"/>
        <v>-1489816.7215234998</v>
      </c>
      <c r="AZ215" s="5">
        <f t="shared" si="58"/>
        <v>-1505021.2393679998</v>
      </c>
      <c r="BA215" s="5">
        <f t="shared" si="50"/>
        <v>35874.793703999996</v>
      </c>
      <c r="BB215" s="14">
        <f t="shared" si="51"/>
        <v>1.1745676561730568E-2</v>
      </c>
      <c r="BC215" s="27">
        <v>1.4199999999999999E-2</v>
      </c>
      <c r="BD215" s="5">
        <f t="shared" si="59"/>
        <v>48832.8165097608</v>
      </c>
      <c r="BE215" s="5">
        <f t="shared" si="60"/>
        <v>48832.8165097608</v>
      </c>
      <c r="BF215" s="20">
        <f t="shared" si="61"/>
        <v>1</v>
      </c>
      <c r="BG215" s="5">
        <f t="shared" si="62"/>
        <v>12958.022805760804</v>
      </c>
      <c r="BH215" s="5">
        <f t="shared" si="63"/>
        <v>1885076.6842462397</v>
      </c>
      <c r="BI215" s="5">
        <f t="shared" si="64"/>
        <v>1885076.6842462397</v>
      </c>
    </row>
    <row r="216" spans="2:61" x14ac:dyDescent="0.25">
      <c r="B216" s="3" t="s">
        <v>720</v>
      </c>
      <c r="C216" s="3" t="s">
        <v>786</v>
      </c>
      <c r="D216" s="3" t="s">
        <v>695</v>
      </c>
      <c r="E216" s="3" t="s">
        <v>582</v>
      </c>
      <c r="F216" s="4" t="s">
        <v>224</v>
      </c>
      <c r="G216" s="5">
        <v>110520.5</v>
      </c>
      <c r="H216" s="5">
        <v>110520.5</v>
      </c>
      <c r="I216" s="5">
        <v>110520.5</v>
      </c>
      <c r="J216" s="5">
        <v>110520.5</v>
      </c>
      <c r="K216" s="5">
        <v>110520.5</v>
      </c>
      <c r="L216" s="5">
        <v>110520.5</v>
      </c>
      <c r="M216" s="5">
        <v>110520.5</v>
      </c>
      <c r="N216" s="5">
        <v>110520.5</v>
      </c>
      <c r="O216" s="5">
        <v>110520.5</v>
      </c>
      <c r="P216" s="5">
        <v>110520.5</v>
      </c>
      <c r="Q216" s="5">
        <v>112327.64</v>
      </c>
      <c r="R216" s="5">
        <v>116647.93000000001</v>
      </c>
      <c r="S216" s="5">
        <v>116629.63</v>
      </c>
      <c r="T216" s="5">
        <f t="shared" si="52"/>
        <v>111436.26124999998</v>
      </c>
      <c r="U216" s="5">
        <v>-74328.7</v>
      </c>
      <c r="V216" s="5">
        <v>-74446.59</v>
      </c>
      <c r="W216" s="5">
        <v>-74564.479999999996</v>
      </c>
      <c r="X216" s="5">
        <v>-74682.37</v>
      </c>
      <c r="Y216" s="5">
        <v>-74806.7</v>
      </c>
      <c r="Z216" s="5">
        <v>-74931.03</v>
      </c>
      <c r="AA216" s="5">
        <v>-75055.360000000001</v>
      </c>
      <c r="AB216" s="5">
        <v>-75179.69</v>
      </c>
      <c r="AC216" s="5">
        <v>-75304.02</v>
      </c>
      <c r="AD216" s="5">
        <v>-75428.350000000006</v>
      </c>
      <c r="AE216" s="5">
        <v>-75553.710000000006</v>
      </c>
      <c r="AF216" s="5">
        <v>-75682.509999999995</v>
      </c>
      <c r="AG216" s="5">
        <v>-75813.719999999987</v>
      </c>
      <c r="AH216" s="5">
        <f t="shared" si="53"/>
        <v>-75058.834999999992</v>
      </c>
      <c r="AI216" s="5">
        <v>117.89</v>
      </c>
      <c r="AJ216" s="5">
        <v>117.89</v>
      </c>
      <c r="AK216" s="5">
        <v>117.89</v>
      </c>
      <c r="AL216" s="5">
        <v>124.33</v>
      </c>
      <c r="AM216" s="5">
        <v>124.33</v>
      </c>
      <c r="AN216" s="5">
        <v>124.33</v>
      </c>
      <c r="AO216" s="5">
        <v>124.33</v>
      </c>
      <c r="AP216" s="5">
        <v>124.33</v>
      </c>
      <c r="AQ216" s="5">
        <v>124.33</v>
      </c>
      <c r="AR216" s="5">
        <v>125.36</v>
      </c>
      <c r="AS216" s="5">
        <v>128.79999999999998</v>
      </c>
      <c r="AT216" s="5">
        <v>131.21</v>
      </c>
      <c r="AU216" s="5">
        <f t="shared" si="54"/>
        <v>1485.02</v>
      </c>
      <c r="AV216" s="6">
        <v>0.65639999999999998</v>
      </c>
      <c r="AW216" s="5">
        <f t="shared" si="55"/>
        <v>73146.761884499982</v>
      </c>
      <c r="AX216" s="26">
        <f t="shared" si="56"/>
        <v>76555.689132</v>
      </c>
      <c r="AY216" s="5">
        <f t="shared" si="57"/>
        <v>-49268.619293999996</v>
      </c>
      <c r="AZ216" s="5">
        <f t="shared" si="58"/>
        <v>-49764.12580799999</v>
      </c>
      <c r="BA216" s="5">
        <f t="shared" si="50"/>
        <v>974.76712799999996</v>
      </c>
      <c r="BB216" s="14">
        <f t="shared" si="51"/>
        <v>1.3326182907989479E-2</v>
      </c>
      <c r="BC216" s="27">
        <v>1.3500000000000002E-2</v>
      </c>
      <c r="BD216" s="5">
        <f t="shared" si="59"/>
        <v>1033.5018032820001</v>
      </c>
      <c r="BE216" s="5">
        <f t="shared" si="60"/>
        <v>1033.5018032820001</v>
      </c>
      <c r="BF216" s="20">
        <f t="shared" si="61"/>
        <v>1</v>
      </c>
      <c r="BG216" s="5">
        <f t="shared" si="62"/>
        <v>58.734675282000126</v>
      </c>
      <c r="BH216" s="5">
        <f t="shared" si="63"/>
        <v>25758.061520718009</v>
      </c>
      <c r="BI216" s="5">
        <f t="shared" si="64"/>
        <v>25758.061520718009</v>
      </c>
    </row>
    <row r="217" spans="2:61" x14ac:dyDescent="0.25">
      <c r="B217" s="3" t="s">
        <v>720</v>
      </c>
      <c r="C217" s="3" t="s">
        <v>786</v>
      </c>
      <c r="D217" s="3" t="s">
        <v>695</v>
      </c>
      <c r="E217" s="3" t="s">
        <v>583</v>
      </c>
      <c r="F217" s="4" t="s">
        <v>225</v>
      </c>
      <c r="G217" s="5">
        <v>48758.79</v>
      </c>
      <c r="H217" s="5">
        <v>48758.79</v>
      </c>
      <c r="I217" s="5">
        <v>48758.79</v>
      </c>
      <c r="J217" s="5">
        <v>48758.79</v>
      </c>
      <c r="K217" s="5">
        <v>48758.79</v>
      </c>
      <c r="L217" s="5">
        <v>48758.79</v>
      </c>
      <c r="M217" s="5">
        <v>48758.79</v>
      </c>
      <c r="N217" s="5">
        <v>48758.79</v>
      </c>
      <c r="O217" s="5">
        <v>48758.79</v>
      </c>
      <c r="P217" s="5">
        <v>48758.79</v>
      </c>
      <c r="Q217" s="5">
        <v>213575.17</v>
      </c>
      <c r="R217" s="5">
        <v>192554.17</v>
      </c>
      <c r="S217" s="5">
        <v>190838.37</v>
      </c>
      <c r="T217" s="5">
        <f t="shared" si="52"/>
        <v>80396.419166666659</v>
      </c>
      <c r="U217" s="5">
        <v>-1591.06</v>
      </c>
      <c r="V217" s="5">
        <v>-1643.07</v>
      </c>
      <c r="W217" s="5">
        <v>-1695.08</v>
      </c>
      <c r="X217" s="5">
        <v>-1747.09</v>
      </c>
      <c r="Y217" s="5">
        <v>-1848.27</v>
      </c>
      <c r="Z217" s="5">
        <v>-1949.45</v>
      </c>
      <c r="AA217" s="5">
        <v>-2050.63</v>
      </c>
      <c r="AB217" s="5">
        <v>-2151.81</v>
      </c>
      <c r="AC217" s="5">
        <v>-2252.9899999999998</v>
      </c>
      <c r="AD217" s="5">
        <v>-2354.17</v>
      </c>
      <c r="AE217" s="5">
        <v>-2626.34</v>
      </c>
      <c r="AF217" s="5">
        <v>-3047.7</v>
      </c>
      <c r="AG217" s="5">
        <v>-3445.47</v>
      </c>
      <c r="AH217" s="5">
        <f t="shared" si="53"/>
        <v>-2157.072083333333</v>
      </c>
      <c r="AI217" s="5">
        <v>52.01</v>
      </c>
      <c r="AJ217" s="5">
        <v>52.01</v>
      </c>
      <c r="AK217" s="5">
        <v>52.01</v>
      </c>
      <c r="AL217" s="5">
        <v>101.18</v>
      </c>
      <c r="AM217" s="5">
        <v>101.18</v>
      </c>
      <c r="AN217" s="5">
        <v>101.18</v>
      </c>
      <c r="AO217" s="5">
        <v>101.18</v>
      </c>
      <c r="AP217" s="5">
        <v>101.18</v>
      </c>
      <c r="AQ217" s="5">
        <v>101.18</v>
      </c>
      <c r="AR217" s="5">
        <v>272.16999999999996</v>
      </c>
      <c r="AS217" s="5">
        <v>421.36</v>
      </c>
      <c r="AT217" s="5">
        <v>397.77</v>
      </c>
      <c r="AU217" s="5">
        <f t="shared" si="54"/>
        <v>1854.4100000000003</v>
      </c>
      <c r="AV217" s="6">
        <v>0.65639999999999998</v>
      </c>
      <c r="AW217" s="5">
        <f t="shared" si="55"/>
        <v>52772.209540999997</v>
      </c>
      <c r="AX217" s="26">
        <f t="shared" si="56"/>
        <v>125266.30606799999</v>
      </c>
      <c r="AY217" s="5">
        <f t="shared" si="57"/>
        <v>-1415.9021154999998</v>
      </c>
      <c r="AZ217" s="5">
        <f t="shared" si="58"/>
        <v>-2261.6065079999998</v>
      </c>
      <c r="BA217" s="5">
        <f t="shared" si="50"/>
        <v>1217.2347240000001</v>
      </c>
      <c r="BB217" s="14">
        <f t="shared" si="51"/>
        <v>2.3065828294612171E-2</v>
      </c>
      <c r="BC217" s="27">
        <v>2.4900000000000002E-2</v>
      </c>
      <c r="BD217" s="5">
        <f t="shared" si="59"/>
        <v>3119.1310210932002</v>
      </c>
      <c r="BE217" s="5">
        <f t="shared" si="60"/>
        <v>3119.1310210932002</v>
      </c>
      <c r="BF217" s="20">
        <f t="shared" si="61"/>
        <v>1</v>
      </c>
      <c r="BG217" s="5">
        <f t="shared" si="62"/>
        <v>1901.8962970932</v>
      </c>
      <c r="BH217" s="5">
        <f t="shared" si="63"/>
        <v>119885.56853890679</v>
      </c>
      <c r="BI217" s="5">
        <f t="shared" si="64"/>
        <v>119885.56853890679</v>
      </c>
    </row>
    <row r="218" spans="2:61" x14ac:dyDescent="0.25">
      <c r="B218" s="3" t="s">
        <v>720</v>
      </c>
      <c r="C218" s="3" t="s">
        <v>786</v>
      </c>
      <c r="D218" s="3" t="s">
        <v>695</v>
      </c>
      <c r="E218" s="3" t="s">
        <v>584</v>
      </c>
      <c r="F218" s="4" t="s">
        <v>226</v>
      </c>
      <c r="G218" s="5">
        <v>44040.44</v>
      </c>
      <c r="H218" s="5">
        <v>44040.44</v>
      </c>
      <c r="I218" s="5">
        <v>44040.44</v>
      </c>
      <c r="J218" s="5">
        <v>44040.44</v>
      </c>
      <c r="K218" s="5">
        <v>44040.44</v>
      </c>
      <c r="L218" s="5">
        <v>44040.44</v>
      </c>
      <c r="M218" s="5">
        <v>44040.44</v>
      </c>
      <c r="N218" s="5">
        <v>44040.44</v>
      </c>
      <c r="O218" s="5">
        <v>44040.44</v>
      </c>
      <c r="P218" s="5">
        <v>44040.44</v>
      </c>
      <c r="Q218" s="5">
        <v>44040.44</v>
      </c>
      <c r="R218" s="5">
        <v>44040.44</v>
      </c>
      <c r="S218" s="5">
        <v>44040.44</v>
      </c>
      <c r="T218" s="5">
        <f t="shared" si="52"/>
        <v>44040.44</v>
      </c>
      <c r="U218" s="5">
        <v>-21554.1</v>
      </c>
      <c r="V218" s="5">
        <v>-21589.33</v>
      </c>
      <c r="W218" s="5">
        <v>-21624.560000000001</v>
      </c>
      <c r="X218" s="5">
        <v>-21659.79</v>
      </c>
      <c r="Y218" s="5">
        <v>-21744.560000000001</v>
      </c>
      <c r="Z218" s="5">
        <v>-21829.33</v>
      </c>
      <c r="AA218" s="5">
        <v>-21914.1</v>
      </c>
      <c r="AB218" s="5">
        <v>-21998.87</v>
      </c>
      <c r="AC218" s="5">
        <v>-22083.64</v>
      </c>
      <c r="AD218" s="5">
        <v>-22168.41</v>
      </c>
      <c r="AE218" s="5">
        <v>-22253.18</v>
      </c>
      <c r="AF218" s="5">
        <v>-22337.95</v>
      </c>
      <c r="AG218" s="5">
        <v>-22422.720000000001</v>
      </c>
      <c r="AH218" s="5">
        <f t="shared" si="53"/>
        <v>-21932.677500000002</v>
      </c>
      <c r="AI218" s="5">
        <v>35.229999999999997</v>
      </c>
      <c r="AJ218" s="5">
        <v>35.229999999999997</v>
      </c>
      <c r="AK218" s="5">
        <v>35.229999999999997</v>
      </c>
      <c r="AL218" s="5">
        <v>84.77</v>
      </c>
      <c r="AM218" s="5">
        <v>84.77</v>
      </c>
      <c r="AN218" s="5">
        <v>84.77</v>
      </c>
      <c r="AO218" s="5">
        <v>84.77</v>
      </c>
      <c r="AP218" s="5">
        <v>84.77</v>
      </c>
      <c r="AQ218" s="5">
        <v>84.77</v>
      </c>
      <c r="AR218" s="5">
        <v>84.77</v>
      </c>
      <c r="AS218" s="5">
        <v>84.77</v>
      </c>
      <c r="AT218" s="5">
        <v>84.77</v>
      </c>
      <c r="AU218" s="5">
        <f t="shared" si="54"/>
        <v>868.61999999999989</v>
      </c>
      <c r="AV218" s="6">
        <v>0.65639999999999998</v>
      </c>
      <c r="AW218" s="5">
        <f t="shared" si="55"/>
        <v>28908.144816</v>
      </c>
      <c r="AX218" s="26">
        <f t="shared" si="56"/>
        <v>28908.144816</v>
      </c>
      <c r="AY218" s="5">
        <f t="shared" si="57"/>
        <v>-14396.609511000001</v>
      </c>
      <c r="AZ218" s="5">
        <f t="shared" si="58"/>
        <v>-14718.273408000001</v>
      </c>
      <c r="BA218" s="5">
        <f t="shared" si="50"/>
        <v>570.16216799999995</v>
      </c>
      <c r="BB218" s="14">
        <f t="shared" si="51"/>
        <v>1.9723236189284211E-2</v>
      </c>
      <c r="BC218" s="27">
        <v>2.3099999999999999E-2</v>
      </c>
      <c r="BD218" s="5">
        <f t="shared" si="59"/>
        <v>667.77814524960002</v>
      </c>
      <c r="BE218" s="5">
        <f t="shared" si="60"/>
        <v>667.77814524960002</v>
      </c>
      <c r="BF218" s="20">
        <f t="shared" si="61"/>
        <v>1</v>
      </c>
      <c r="BG218" s="5">
        <f t="shared" si="62"/>
        <v>97.615977249600064</v>
      </c>
      <c r="BH218" s="5">
        <f t="shared" si="63"/>
        <v>13522.093262750399</v>
      </c>
      <c r="BI218" s="5">
        <f t="shared" si="64"/>
        <v>13522.093262750399</v>
      </c>
    </row>
    <row r="219" spans="2:61" x14ac:dyDescent="0.25">
      <c r="B219" s="3" t="s">
        <v>720</v>
      </c>
      <c r="C219" s="3" t="s">
        <v>786</v>
      </c>
      <c r="D219" s="3" t="s">
        <v>695</v>
      </c>
      <c r="E219" s="3" t="s">
        <v>585</v>
      </c>
      <c r="F219" s="4" t="s">
        <v>227</v>
      </c>
      <c r="G219" s="5">
        <v>1671012.58</v>
      </c>
      <c r="H219" s="5">
        <v>1671012.58</v>
      </c>
      <c r="I219" s="5">
        <v>1671012.58</v>
      </c>
      <c r="J219" s="5">
        <v>1671012.58</v>
      </c>
      <c r="K219" s="5">
        <v>1671012.58</v>
      </c>
      <c r="L219" s="5">
        <v>1671012.58</v>
      </c>
      <c r="M219" s="5">
        <v>1671012.58</v>
      </c>
      <c r="N219" s="5">
        <v>1671012.58</v>
      </c>
      <c r="O219" s="5">
        <v>1671012.58</v>
      </c>
      <c r="P219" s="5">
        <v>1671012.58</v>
      </c>
      <c r="Q219" s="5">
        <v>1671012.58</v>
      </c>
      <c r="R219" s="5">
        <v>1671012.58</v>
      </c>
      <c r="S219" s="5">
        <v>1671012.58</v>
      </c>
      <c r="T219" s="5">
        <f t="shared" si="52"/>
        <v>1671012.58</v>
      </c>
      <c r="U219" s="5">
        <v>-1027940.63</v>
      </c>
      <c r="V219" s="5">
        <v>-1030669.95</v>
      </c>
      <c r="W219" s="5">
        <v>-1033399.27</v>
      </c>
      <c r="X219" s="5">
        <v>-1036128.59</v>
      </c>
      <c r="Y219" s="5">
        <v>-1038913.61</v>
      </c>
      <c r="Z219" s="5">
        <v>-1041698.63</v>
      </c>
      <c r="AA219" s="5">
        <v>-1044483.65</v>
      </c>
      <c r="AB219" s="5">
        <v>-1047268.67</v>
      </c>
      <c r="AC219" s="5">
        <v>-1050053.69</v>
      </c>
      <c r="AD219" s="5">
        <v>-1052838.71</v>
      </c>
      <c r="AE219" s="5">
        <v>-1055623.73</v>
      </c>
      <c r="AF219" s="5">
        <v>-1058408.75</v>
      </c>
      <c r="AG219" s="5">
        <v>-1061193.77</v>
      </c>
      <c r="AH219" s="5">
        <f t="shared" si="53"/>
        <v>-1044504.5375</v>
      </c>
      <c r="AI219" s="5">
        <v>2729.32</v>
      </c>
      <c r="AJ219" s="5">
        <v>2729.32</v>
      </c>
      <c r="AK219" s="5">
        <v>2729.32</v>
      </c>
      <c r="AL219" s="5">
        <v>2785.02</v>
      </c>
      <c r="AM219" s="5">
        <v>2785.02</v>
      </c>
      <c r="AN219" s="5">
        <v>2785.02</v>
      </c>
      <c r="AO219" s="5">
        <v>2785.02</v>
      </c>
      <c r="AP219" s="5">
        <v>2785.02</v>
      </c>
      <c r="AQ219" s="5">
        <v>2785.02</v>
      </c>
      <c r="AR219" s="5">
        <v>2785.02</v>
      </c>
      <c r="AS219" s="5">
        <v>2785.02</v>
      </c>
      <c r="AT219" s="5">
        <v>2785.02</v>
      </c>
      <c r="AU219" s="5">
        <f t="shared" si="54"/>
        <v>33253.14</v>
      </c>
      <c r="AV219" s="6">
        <v>0.65639999999999998</v>
      </c>
      <c r="AW219" s="5">
        <f t="shared" si="55"/>
        <v>1096852.6575120001</v>
      </c>
      <c r="AX219" s="26">
        <f t="shared" si="56"/>
        <v>1096852.6575120001</v>
      </c>
      <c r="AY219" s="5">
        <f t="shared" si="57"/>
        <v>-685612.77841499995</v>
      </c>
      <c r="AZ219" s="5">
        <f t="shared" si="58"/>
        <v>-696567.59062799998</v>
      </c>
      <c r="BA219" s="5">
        <f t="shared" si="50"/>
        <v>21827.361096000001</v>
      </c>
      <c r="BB219" s="14">
        <f t="shared" si="51"/>
        <v>1.9899993810938276E-2</v>
      </c>
      <c r="BC219" s="27">
        <v>0.02</v>
      </c>
      <c r="BD219" s="5">
        <f t="shared" si="59"/>
        <v>21937.053150240001</v>
      </c>
      <c r="BE219" s="5">
        <f t="shared" si="60"/>
        <v>21937.053150240001</v>
      </c>
      <c r="BF219" s="20">
        <f t="shared" si="61"/>
        <v>1</v>
      </c>
      <c r="BG219" s="5">
        <f t="shared" si="62"/>
        <v>109.69205424000029</v>
      </c>
      <c r="BH219" s="5">
        <f t="shared" si="63"/>
        <v>378348.0137337601</v>
      </c>
      <c r="BI219" s="5">
        <f t="shared" si="64"/>
        <v>378348.0137337601</v>
      </c>
    </row>
    <row r="220" spans="2:61" x14ac:dyDescent="0.25">
      <c r="B220" s="3" t="s">
        <v>721</v>
      </c>
      <c r="C220" s="3" t="s">
        <v>786</v>
      </c>
      <c r="D220" s="3" t="s">
        <v>696</v>
      </c>
      <c r="E220" s="3" t="s">
        <v>586</v>
      </c>
      <c r="F220" s="4" t="s">
        <v>228</v>
      </c>
      <c r="G220" s="5">
        <v>11559411.640000001</v>
      </c>
      <c r="H220" s="5">
        <v>11559146.699999999</v>
      </c>
      <c r="I220" s="5">
        <v>11559095.050000001</v>
      </c>
      <c r="J220" s="5">
        <v>11559121.33</v>
      </c>
      <c r="K220" s="5">
        <v>11559111.359999999</v>
      </c>
      <c r="L220" s="5">
        <v>11559368.01</v>
      </c>
      <c r="M220" s="5">
        <v>11559371.060000001</v>
      </c>
      <c r="N220" s="5">
        <v>11559376.890000001</v>
      </c>
      <c r="O220" s="5">
        <v>11559379.07</v>
      </c>
      <c r="P220" s="5">
        <v>11559398.939999999</v>
      </c>
      <c r="Q220" s="5">
        <v>11559342.91</v>
      </c>
      <c r="R220" s="5">
        <v>11559729.25</v>
      </c>
      <c r="S220" s="5">
        <v>11559743.18</v>
      </c>
      <c r="T220" s="5">
        <f t="shared" si="52"/>
        <v>11559334.831666665</v>
      </c>
      <c r="U220" s="5">
        <v>-5048023.9000000004</v>
      </c>
      <c r="V220" s="5">
        <v>-5070564.49</v>
      </c>
      <c r="W220" s="5">
        <v>-5093104.78</v>
      </c>
      <c r="X220" s="5">
        <v>-5115645.04</v>
      </c>
      <c r="Y220" s="5">
        <v>-5138474.3</v>
      </c>
      <c r="Z220" s="5">
        <v>-5161303.79</v>
      </c>
      <c r="AA220" s="5">
        <v>-5184133.54</v>
      </c>
      <c r="AB220" s="5">
        <v>-5206963.3</v>
      </c>
      <c r="AC220" s="5">
        <v>-5229793.07</v>
      </c>
      <c r="AD220" s="5">
        <v>-5252622.8600000003</v>
      </c>
      <c r="AE220" s="5">
        <v>-5275452.6100000003</v>
      </c>
      <c r="AF220" s="5">
        <v>-5298282.6900000004</v>
      </c>
      <c r="AG220" s="5">
        <v>-5321113.16</v>
      </c>
      <c r="AH220" s="5">
        <f t="shared" si="53"/>
        <v>-5184242.416666666</v>
      </c>
      <c r="AI220" s="5">
        <v>22540.59</v>
      </c>
      <c r="AJ220" s="5">
        <v>22540.29</v>
      </c>
      <c r="AK220" s="5">
        <v>22540.26</v>
      </c>
      <c r="AL220" s="5">
        <v>22829.26</v>
      </c>
      <c r="AM220" s="5">
        <v>22829.49</v>
      </c>
      <c r="AN220" s="5">
        <v>22829.75</v>
      </c>
      <c r="AO220" s="5">
        <v>22829.759999999998</v>
      </c>
      <c r="AP220" s="5">
        <v>22829.77</v>
      </c>
      <c r="AQ220" s="5">
        <v>22829.79</v>
      </c>
      <c r="AR220" s="5">
        <v>22829.75</v>
      </c>
      <c r="AS220" s="5">
        <v>22830.080000000002</v>
      </c>
      <c r="AT220" s="5">
        <v>22830.47</v>
      </c>
      <c r="AU220" s="5">
        <f t="shared" si="54"/>
        <v>273089.26</v>
      </c>
      <c r="AV220" s="6">
        <v>0.65639999999999998</v>
      </c>
      <c r="AW220" s="5">
        <f t="shared" si="55"/>
        <v>7587547.3835059991</v>
      </c>
      <c r="AX220" s="26">
        <f t="shared" si="56"/>
        <v>7587815.4233519994</v>
      </c>
      <c r="AY220" s="5">
        <f t="shared" si="57"/>
        <v>-3402936.7222999996</v>
      </c>
      <c r="AZ220" s="5">
        <f t="shared" si="58"/>
        <v>-3492778.6782240001</v>
      </c>
      <c r="BA220" s="5">
        <f t="shared" si="50"/>
        <v>179255.79026400001</v>
      </c>
      <c r="BB220" s="14">
        <f t="shared" si="51"/>
        <v>2.362499780280394E-2</v>
      </c>
      <c r="BC220" s="27">
        <v>2.3700000000000002E-2</v>
      </c>
      <c r="BD220" s="5">
        <f t="shared" si="59"/>
        <v>179831.2255334424</v>
      </c>
      <c r="BE220" s="5">
        <f t="shared" si="60"/>
        <v>179831.2255334424</v>
      </c>
      <c r="BF220" s="20">
        <f t="shared" si="61"/>
        <v>1</v>
      </c>
      <c r="BG220" s="5">
        <f t="shared" si="62"/>
        <v>575.43526944238693</v>
      </c>
      <c r="BH220" s="5">
        <f t="shared" si="63"/>
        <v>3915205.5195945567</v>
      </c>
      <c r="BI220" s="5">
        <f t="shared" si="64"/>
        <v>3915205.5195945567</v>
      </c>
    </row>
    <row r="221" spans="2:61" x14ac:dyDescent="0.25">
      <c r="B221" s="3" t="s">
        <v>721</v>
      </c>
      <c r="C221" s="3" t="s">
        <v>786</v>
      </c>
      <c r="D221" s="3" t="s">
        <v>696</v>
      </c>
      <c r="E221" s="3" t="s">
        <v>587</v>
      </c>
      <c r="F221" s="4" t="s">
        <v>229</v>
      </c>
      <c r="G221" s="5">
        <v>19317601.329999998</v>
      </c>
      <c r="H221" s="5">
        <v>19316956.780000001</v>
      </c>
      <c r="I221" s="5">
        <v>19316831.120000001</v>
      </c>
      <c r="J221" s="5">
        <v>19316895.039999999</v>
      </c>
      <c r="K221" s="5">
        <v>19316870.780000001</v>
      </c>
      <c r="L221" s="5">
        <v>19317495.170000002</v>
      </c>
      <c r="M221" s="5">
        <v>19317502.59</v>
      </c>
      <c r="N221" s="5">
        <v>19317516.77</v>
      </c>
      <c r="O221" s="5">
        <v>19317522.079999998</v>
      </c>
      <c r="P221" s="5">
        <v>19317570.41</v>
      </c>
      <c r="Q221" s="5">
        <v>19317434.100000001</v>
      </c>
      <c r="R221" s="5">
        <v>19318374</v>
      </c>
      <c r="S221" s="5">
        <v>19318407.879999999</v>
      </c>
      <c r="T221" s="5">
        <f t="shared" si="52"/>
        <v>19317414.453749996</v>
      </c>
      <c r="U221" s="5">
        <v>-8800025.5099999998</v>
      </c>
      <c r="V221" s="5">
        <v>-8843811.3399999999</v>
      </c>
      <c r="W221" s="5">
        <v>-8887596.3000000007</v>
      </c>
      <c r="X221" s="5">
        <v>-8931381.1899999995</v>
      </c>
      <c r="Y221" s="5">
        <v>-8970819.8300000001</v>
      </c>
      <c r="Z221" s="5">
        <v>-9010259.0800000001</v>
      </c>
      <c r="AA221" s="5">
        <v>-9049698.9800000004</v>
      </c>
      <c r="AB221" s="5">
        <v>-9089138.9000000004</v>
      </c>
      <c r="AC221" s="5">
        <v>-9128578.8399999999</v>
      </c>
      <c r="AD221" s="5">
        <v>-9168018.8300000001</v>
      </c>
      <c r="AE221" s="5">
        <v>-9207458.7300000004</v>
      </c>
      <c r="AF221" s="5">
        <v>-9246899.4499999993</v>
      </c>
      <c r="AG221" s="5">
        <v>-9286341.1600000001</v>
      </c>
      <c r="AH221" s="5">
        <f t="shared" si="53"/>
        <v>-9048070.4004166666</v>
      </c>
      <c r="AI221" s="5">
        <v>43785.83</v>
      </c>
      <c r="AJ221" s="5">
        <v>43784.959999999999</v>
      </c>
      <c r="AK221" s="5">
        <v>43784.89</v>
      </c>
      <c r="AL221" s="5">
        <v>39438.639999999999</v>
      </c>
      <c r="AM221" s="5">
        <v>39439.25</v>
      </c>
      <c r="AN221" s="5">
        <v>39439.9</v>
      </c>
      <c r="AO221" s="5">
        <v>39439.919999999998</v>
      </c>
      <c r="AP221" s="5">
        <v>39439.94</v>
      </c>
      <c r="AQ221" s="5">
        <v>39439.99</v>
      </c>
      <c r="AR221" s="5">
        <v>39439.9</v>
      </c>
      <c r="AS221" s="5">
        <v>39440.720000000001</v>
      </c>
      <c r="AT221" s="5">
        <v>39441.71</v>
      </c>
      <c r="AU221" s="5">
        <f t="shared" si="54"/>
        <v>486315.65000000008</v>
      </c>
      <c r="AV221" s="6">
        <v>0.65639999999999998</v>
      </c>
      <c r="AW221" s="5">
        <f t="shared" si="55"/>
        <v>12679950.847441496</v>
      </c>
      <c r="AX221" s="26">
        <f t="shared" si="56"/>
        <v>12680602.932432</v>
      </c>
      <c r="AY221" s="5">
        <f t="shared" si="57"/>
        <v>-5939153.4108334994</v>
      </c>
      <c r="AZ221" s="5">
        <f t="shared" si="58"/>
        <v>-6095554.3374239998</v>
      </c>
      <c r="BA221" s="5">
        <f t="shared" si="50"/>
        <v>319217.59266000002</v>
      </c>
      <c r="BB221" s="14">
        <f t="shared" si="51"/>
        <v>2.5174986598974894E-2</v>
      </c>
      <c r="BC221" s="27">
        <v>2.4500000000000001E-2</v>
      </c>
      <c r="BD221" s="5">
        <f t="shared" si="59"/>
        <v>310674.77184458403</v>
      </c>
      <c r="BE221" s="5">
        <f t="shared" si="60"/>
        <v>310674.77184458403</v>
      </c>
      <c r="BF221" s="20">
        <f t="shared" si="61"/>
        <v>1</v>
      </c>
      <c r="BG221" s="5">
        <f t="shared" si="62"/>
        <v>-8542.8208154159947</v>
      </c>
      <c r="BH221" s="5">
        <f t="shared" si="63"/>
        <v>6274373.8231634162</v>
      </c>
      <c r="BI221" s="5">
        <f t="shared" si="64"/>
        <v>6274373.8231634162</v>
      </c>
    </row>
    <row r="222" spans="2:61" x14ac:dyDescent="0.25">
      <c r="B222" s="3" t="s">
        <v>721</v>
      </c>
      <c r="C222" s="3" t="s">
        <v>786</v>
      </c>
      <c r="D222" s="3" t="s">
        <v>696</v>
      </c>
      <c r="E222" s="3" t="s">
        <v>589</v>
      </c>
      <c r="F222" s="4" t="s">
        <v>230</v>
      </c>
      <c r="G222" s="5">
        <v>135305525.06</v>
      </c>
      <c r="H222" s="5">
        <v>135265168.16</v>
      </c>
      <c r="I222" s="5">
        <v>135257300.53999999</v>
      </c>
      <c r="J222" s="5">
        <v>135261302.94</v>
      </c>
      <c r="K222" s="5">
        <v>135259784.08000001</v>
      </c>
      <c r="L222" s="5">
        <v>135298878.55000001</v>
      </c>
      <c r="M222" s="5">
        <v>135343800.74000001</v>
      </c>
      <c r="N222" s="5">
        <v>135344688.41</v>
      </c>
      <c r="O222" s="5">
        <v>135345020.78</v>
      </c>
      <c r="P222" s="5">
        <v>135348046.95000002</v>
      </c>
      <c r="Q222" s="5">
        <v>137188563.28999999</v>
      </c>
      <c r="R222" s="5">
        <v>137247412.81</v>
      </c>
      <c r="S222" s="5">
        <v>137125687.15000001</v>
      </c>
      <c r="T222" s="5">
        <f t="shared" ref="T222:T232" si="66">((G222+S222)/2+SUM(H222:R222))/12</f>
        <v>135697964.44624999</v>
      </c>
      <c r="U222" s="5">
        <v>-41086460.549999997</v>
      </c>
      <c r="V222" s="5">
        <v>-41424673.920000002</v>
      </c>
      <c r="W222" s="5">
        <v>-41762827.009999998</v>
      </c>
      <c r="X222" s="5">
        <v>-42100975.259999998</v>
      </c>
      <c r="Y222" s="5">
        <v>-42479704.780000001</v>
      </c>
      <c r="Z222" s="5">
        <v>-42858486.909999996</v>
      </c>
      <c r="AA222" s="5">
        <v>-43237386.660000004</v>
      </c>
      <c r="AB222" s="5">
        <v>-43616350.549999997</v>
      </c>
      <c r="AC222" s="5">
        <v>-43995316.140000001</v>
      </c>
      <c r="AD222" s="5">
        <v>-44374286.440000005</v>
      </c>
      <c r="AE222" s="5">
        <v>-44755837.700000003</v>
      </c>
      <c r="AF222" s="5">
        <v>-45140048.07</v>
      </c>
      <c r="AG222" s="5">
        <v>-45407918.910000004</v>
      </c>
      <c r="AH222" s="5">
        <f t="shared" si="53"/>
        <v>-43249423.597499996</v>
      </c>
      <c r="AI222" s="5">
        <v>338213.37</v>
      </c>
      <c r="AJ222" s="5">
        <v>338153.09</v>
      </c>
      <c r="AK222" s="5">
        <v>338148.25</v>
      </c>
      <c r="AL222" s="5">
        <v>378729.52</v>
      </c>
      <c r="AM222" s="5">
        <v>378782.13</v>
      </c>
      <c r="AN222" s="5">
        <v>378899.75</v>
      </c>
      <c r="AO222" s="5">
        <v>378963.89</v>
      </c>
      <c r="AP222" s="5">
        <v>378965.59</v>
      </c>
      <c r="AQ222" s="5">
        <v>378970.3</v>
      </c>
      <c r="AR222" s="5">
        <v>381551.26</v>
      </c>
      <c r="AS222" s="5">
        <v>384210.37</v>
      </c>
      <c r="AT222" s="5">
        <v>384122.33999999997</v>
      </c>
      <c r="AU222" s="5">
        <f t="shared" si="54"/>
        <v>4437709.8599999994</v>
      </c>
      <c r="AV222" s="6">
        <v>0.65639999999999998</v>
      </c>
      <c r="AW222" s="5">
        <f t="shared" ref="AW222:AW232" si="67">T222*AV222</f>
        <v>89072143.862518489</v>
      </c>
      <c r="AX222" s="26">
        <f t="shared" ref="AX222:AX232" si="68">S222*AV222</f>
        <v>90009301.045259997</v>
      </c>
      <c r="AY222" s="5">
        <f t="shared" ref="AY222:AY232" si="69">AH222*AV222</f>
        <v>-28388921.649398997</v>
      </c>
      <c r="AZ222" s="5">
        <f t="shared" ref="AZ222:AZ232" si="70">AG222*AV222</f>
        <v>-29805757.972524002</v>
      </c>
      <c r="BA222" s="5">
        <f t="shared" si="50"/>
        <v>2912912.7521039997</v>
      </c>
      <c r="BB222" s="14">
        <f t="shared" si="51"/>
        <v>3.2702847666943285E-2</v>
      </c>
      <c r="BC222" s="27">
        <v>3.3599999999999998E-2</v>
      </c>
      <c r="BD222" s="5">
        <f t="shared" si="59"/>
        <v>3024312.5151207359</v>
      </c>
      <c r="BE222" s="5">
        <f t="shared" si="60"/>
        <v>3024312.5151207359</v>
      </c>
      <c r="BF222" s="20">
        <f t="shared" si="61"/>
        <v>1</v>
      </c>
      <c r="BG222" s="5">
        <f t="shared" si="62"/>
        <v>111399.76301673613</v>
      </c>
      <c r="BH222" s="5">
        <f t="shared" si="63"/>
        <v>57179230.557615258</v>
      </c>
      <c r="BI222" s="5">
        <f t="shared" si="64"/>
        <v>57179230.557615258</v>
      </c>
    </row>
    <row r="223" spans="2:61" x14ac:dyDescent="0.25">
      <c r="B223" s="3" t="s">
        <v>721</v>
      </c>
      <c r="C223" s="3" t="s">
        <v>786</v>
      </c>
      <c r="D223" s="3" t="s">
        <v>696</v>
      </c>
      <c r="E223" s="3" t="s">
        <v>590</v>
      </c>
      <c r="F223" s="4" t="s">
        <v>231</v>
      </c>
      <c r="G223" s="5">
        <v>16933231.239999998</v>
      </c>
      <c r="H223" s="5">
        <v>16933162.760000002</v>
      </c>
      <c r="I223" s="5">
        <v>16933149.41</v>
      </c>
      <c r="J223" s="5">
        <v>16933156.199999999</v>
      </c>
      <c r="K223" s="5">
        <v>16933153.629999999</v>
      </c>
      <c r="L223" s="5">
        <v>16933219.969999999</v>
      </c>
      <c r="M223" s="5">
        <v>16933220.760000002</v>
      </c>
      <c r="N223" s="5">
        <v>16933222.260000002</v>
      </c>
      <c r="O223" s="5">
        <v>16933222.82</v>
      </c>
      <c r="P223" s="5">
        <v>16933227.949999999</v>
      </c>
      <c r="Q223" s="5">
        <v>16933213.469999999</v>
      </c>
      <c r="R223" s="5">
        <v>16933313.34</v>
      </c>
      <c r="S223" s="5">
        <v>16933316.93</v>
      </c>
      <c r="T223" s="5">
        <f t="shared" si="66"/>
        <v>16933211.387916666</v>
      </c>
      <c r="U223" s="5">
        <v>-8579817.6099999994</v>
      </c>
      <c r="V223" s="5">
        <v>-8666459.1400000006</v>
      </c>
      <c r="W223" s="5">
        <v>-8753100.4600000009</v>
      </c>
      <c r="X223" s="5">
        <v>-8839741.75</v>
      </c>
      <c r="Y223" s="5">
        <v>-8913824.3100000005</v>
      </c>
      <c r="Z223" s="5">
        <v>-8987907</v>
      </c>
      <c r="AA223" s="5">
        <v>-9061989.8399999999</v>
      </c>
      <c r="AB223" s="5">
        <v>-9136072.6899999995</v>
      </c>
      <c r="AC223" s="5">
        <v>-9210155.5399999991</v>
      </c>
      <c r="AD223" s="5">
        <v>-9284238.4100000001</v>
      </c>
      <c r="AE223" s="5">
        <v>-9358321.2599999998</v>
      </c>
      <c r="AF223" s="5">
        <v>-9432404.2899999991</v>
      </c>
      <c r="AG223" s="5">
        <v>-9506487.5500000007</v>
      </c>
      <c r="AH223" s="5">
        <f t="shared" ref="AH223:AH232" si="71">((U223+AG223)/2+SUM(V223:AF223))/12</f>
        <v>-9057280.605833333</v>
      </c>
      <c r="AI223" s="5">
        <v>86641.53</v>
      </c>
      <c r="AJ223" s="5">
        <v>86641.32</v>
      </c>
      <c r="AK223" s="5">
        <v>86641.29</v>
      </c>
      <c r="AL223" s="5">
        <v>74082.559999999998</v>
      </c>
      <c r="AM223" s="5">
        <v>74082.69</v>
      </c>
      <c r="AN223" s="5">
        <v>74082.84</v>
      </c>
      <c r="AO223" s="5">
        <v>74082.850000000006</v>
      </c>
      <c r="AP223" s="5">
        <v>74082.850000000006</v>
      </c>
      <c r="AQ223" s="5">
        <v>74082.87</v>
      </c>
      <c r="AR223" s="5">
        <v>74082.850000000006</v>
      </c>
      <c r="AS223" s="5">
        <v>74083.03</v>
      </c>
      <c r="AT223" s="5">
        <v>74083.259999999995</v>
      </c>
      <c r="AU223" s="5">
        <f t="shared" ref="AU223:AU232" si="72">SUM(AI223:AT223)</f>
        <v>926669.94</v>
      </c>
      <c r="AV223" s="6">
        <v>0.65639999999999998</v>
      </c>
      <c r="AW223" s="5">
        <f t="shared" si="67"/>
        <v>11114959.955028499</v>
      </c>
      <c r="AX223" s="26">
        <f t="shared" si="68"/>
        <v>11115029.232851999</v>
      </c>
      <c r="AY223" s="5">
        <f t="shared" si="69"/>
        <v>-5945198.9896689998</v>
      </c>
      <c r="AZ223" s="5">
        <f t="shared" si="70"/>
        <v>-6240058.4278200008</v>
      </c>
      <c r="BA223" s="5">
        <f t="shared" ref="BA223:BA232" si="73">AU223*AV223</f>
        <v>608266.14861599996</v>
      </c>
      <c r="BB223" s="14">
        <f t="shared" ref="BB223:BB232" si="74">IFERROR(BA223/AW223,)</f>
        <v>5.4724996858024254E-2</v>
      </c>
      <c r="BC223" s="27">
        <v>5.2499999999999998E-2</v>
      </c>
      <c r="BD223" s="5">
        <f t="shared" si="59"/>
        <v>583539.03472472995</v>
      </c>
      <c r="BE223" s="5">
        <f t="shared" si="60"/>
        <v>583539.03472472995</v>
      </c>
      <c r="BF223" s="20">
        <f t="shared" si="61"/>
        <v>1</v>
      </c>
      <c r="BG223" s="5">
        <f t="shared" si="62"/>
        <v>-24727.113891270012</v>
      </c>
      <c r="BH223" s="5">
        <f t="shared" si="63"/>
        <v>4291431.770307268</v>
      </c>
      <c r="BI223" s="5">
        <f t="shared" si="64"/>
        <v>4291431.770307268</v>
      </c>
    </row>
    <row r="224" spans="2:61" x14ac:dyDescent="0.25">
      <c r="B224" s="3" t="s">
        <v>721</v>
      </c>
      <c r="C224" s="3" t="s">
        <v>786</v>
      </c>
      <c r="D224" s="3" t="s">
        <v>696</v>
      </c>
      <c r="E224" s="3" t="s">
        <v>592</v>
      </c>
      <c r="F224" s="4" t="s">
        <v>232</v>
      </c>
      <c r="G224" s="5">
        <v>1002688.87</v>
      </c>
      <c r="H224" s="5">
        <v>1002365.09</v>
      </c>
      <c r="I224" s="5">
        <v>1002301.97</v>
      </c>
      <c r="J224" s="5">
        <v>1002334.08</v>
      </c>
      <c r="K224" s="5">
        <v>1002321.89</v>
      </c>
      <c r="L224" s="5">
        <v>1002635.54</v>
      </c>
      <c r="M224" s="5">
        <v>1002639.27</v>
      </c>
      <c r="N224" s="5">
        <v>1002646.39</v>
      </c>
      <c r="O224" s="5">
        <v>1002649.06</v>
      </c>
      <c r="P224" s="5">
        <v>1002673.34</v>
      </c>
      <c r="Q224" s="5">
        <v>1002604.87</v>
      </c>
      <c r="R224" s="5">
        <v>1003077.01</v>
      </c>
      <c r="S224" s="5">
        <v>1003094.03</v>
      </c>
      <c r="T224" s="5">
        <f t="shared" si="66"/>
        <v>1002594.9966666665</v>
      </c>
      <c r="U224" s="5">
        <v>-115825.81</v>
      </c>
      <c r="V224" s="5">
        <v>-118290.36</v>
      </c>
      <c r="W224" s="5">
        <v>-120754.43</v>
      </c>
      <c r="X224" s="5">
        <v>-123218.46</v>
      </c>
      <c r="Y224" s="5">
        <v>-126893.67</v>
      </c>
      <c r="Z224" s="5">
        <v>-130569.42</v>
      </c>
      <c r="AA224" s="5">
        <v>-134245.76000000001</v>
      </c>
      <c r="AB224" s="5">
        <v>-137922.12</v>
      </c>
      <c r="AC224" s="5">
        <v>-141598.49</v>
      </c>
      <c r="AD224" s="5">
        <v>-145274.91</v>
      </c>
      <c r="AE224" s="5">
        <v>-148951.25</v>
      </c>
      <c r="AF224" s="5">
        <v>-152628.32999999999</v>
      </c>
      <c r="AG224" s="5">
        <v>-156306.31</v>
      </c>
      <c r="AH224" s="5">
        <f t="shared" si="71"/>
        <v>-134701.10500000001</v>
      </c>
      <c r="AI224" s="5">
        <v>2464.5500000000002</v>
      </c>
      <c r="AJ224" s="5">
        <v>2464.0700000000002</v>
      </c>
      <c r="AK224" s="5">
        <v>2464.0300000000002</v>
      </c>
      <c r="AL224" s="5">
        <v>3675.21</v>
      </c>
      <c r="AM224" s="5">
        <v>3675.75</v>
      </c>
      <c r="AN224" s="5">
        <v>3676.34</v>
      </c>
      <c r="AO224" s="5">
        <v>3676.36</v>
      </c>
      <c r="AP224" s="5">
        <v>3676.37</v>
      </c>
      <c r="AQ224" s="5">
        <v>3676.42</v>
      </c>
      <c r="AR224" s="5">
        <v>3676.34</v>
      </c>
      <c r="AS224" s="5">
        <v>3677.08</v>
      </c>
      <c r="AT224" s="5">
        <v>3677.98</v>
      </c>
      <c r="AU224" s="5">
        <f t="shared" si="72"/>
        <v>40480.500000000007</v>
      </c>
      <c r="AV224" s="6">
        <v>0.65639999999999998</v>
      </c>
      <c r="AW224" s="5">
        <f t="shared" si="67"/>
        <v>658103.35581199988</v>
      </c>
      <c r="AX224" s="26">
        <f t="shared" si="68"/>
        <v>658430.92129199998</v>
      </c>
      <c r="AY224" s="5">
        <f t="shared" si="69"/>
        <v>-88417.805322</v>
      </c>
      <c r="AZ224" s="5">
        <f t="shared" si="70"/>
        <v>-102599.46188399999</v>
      </c>
      <c r="BA224" s="5">
        <f t="shared" si="73"/>
        <v>26571.400200000004</v>
      </c>
      <c r="BB224" s="14">
        <f t="shared" si="74"/>
        <v>4.0375725127878917E-2</v>
      </c>
      <c r="BC224" s="27">
        <v>4.4000000000000004E-2</v>
      </c>
      <c r="BD224" s="5">
        <f t="shared" si="59"/>
        <v>28970.960536848001</v>
      </c>
      <c r="BE224" s="5">
        <f t="shared" si="60"/>
        <v>28970.960536848001</v>
      </c>
      <c r="BF224" s="20">
        <f t="shared" si="61"/>
        <v>1</v>
      </c>
      <c r="BG224" s="5">
        <f t="shared" si="62"/>
        <v>2399.560336847997</v>
      </c>
      <c r="BH224" s="5">
        <f t="shared" si="63"/>
        <v>526860.49887115194</v>
      </c>
      <c r="BI224" s="5">
        <f t="shared" si="64"/>
        <v>526860.49887115194</v>
      </c>
    </row>
    <row r="225" spans="2:61" x14ac:dyDescent="0.25">
      <c r="B225" s="3" t="s">
        <v>724</v>
      </c>
      <c r="C225" s="3" t="s">
        <v>786</v>
      </c>
      <c r="D225" s="3" t="s">
        <v>697</v>
      </c>
      <c r="E225" s="3" t="s">
        <v>593</v>
      </c>
      <c r="F225" s="4" t="s">
        <v>233</v>
      </c>
      <c r="G225" s="5"/>
      <c r="H225" s="5"/>
      <c r="I225" s="5"/>
      <c r="J225" s="5"/>
      <c r="K225" s="5">
        <v>21284.66</v>
      </c>
      <c r="L225" s="5">
        <v>21284.66</v>
      </c>
      <c r="M225" s="5">
        <v>21284.66</v>
      </c>
      <c r="N225" s="5">
        <v>21284.66</v>
      </c>
      <c r="O225" s="5">
        <v>21284.66</v>
      </c>
      <c r="P225" s="5">
        <v>21284.66</v>
      </c>
      <c r="Q225" s="5">
        <v>21284.66</v>
      </c>
      <c r="R225" s="5">
        <v>21284.66</v>
      </c>
      <c r="S225" s="5">
        <v>21284.66</v>
      </c>
      <c r="T225" s="5">
        <f t="shared" si="66"/>
        <v>15076.634166666665</v>
      </c>
      <c r="U225" s="5"/>
      <c r="V225" s="5"/>
      <c r="W225" s="5"/>
      <c r="X225" s="5"/>
      <c r="Y225" s="5">
        <v>0</v>
      </c>
      <c r="Z225" s="5">
        <v>0</v>
      </c>
      <c r="AA225" s="5">
        <v>0</v>
      </c>
      <c r="AB225" s="5">
        <v>0</v>
      </c>
      <c r="AC225" s="5">
        <v>0</v>
      </c>
      <c r="AD225" s="5">
        <v>0</v>
      </c>
      <c r="AE225" s="5">
        <v>0</v>
      </c>
      <c r="AF225" s="5">
        <v>0</v>
      </c>
      <c r="AG225" s="5">
        <v>0</v>
      </c>
      <c r="AH225" s="5">
        <f t="shared" si="71"/>
        <v>0</v>
      </c>
      <c r="AI225" s="5">
        <v>0</v>
      </c>
      <c r="AJ225" s="5">
        <v>0</v>
      </c>
      <c r="AK225" s="5">
        <v>0</v>
      </c>
      <c r="AL225" s="5">
        <v>0</v>
      </c>
      <c r="AM225" s="5">
        <v>0</v>
      </c>
      <c r="AN225" s="5">
        <v>0</v>
      </c>
      <c r="AO225" s="5">
        <v>0</v>
      </c>
      <c r="AP225" s="5">
        <v>0</v>
      </c>
      <c r="AQ225" s="5">
        <v>0</v>
      </c>
      <c r="AR225" s="5">
        <v>0</v>
      </c>
      <c r="AS225" s="5">
        <v>0</v>
      </c>
      <c r="AT225" s="5">
        <v>0</v>
      </c>
      <c r="AU225" s="5">
        <f t="shared" si="72"/>
        <v>0</v>
      </c>
      <c r="AV225" s="6">
        <v>1</v>
      </c>
      <c r="AW225" s="5">
        <f t="shared" si="67"/>
        <v>15076.634166666665</v>
      </c>
      <c r="AX225" s="26">
        <f t="shared" si="68"/>
        <v>21284.66</v>
      </c>
      <c r="AY225" s="5">
        <f t="shared" si="69"/>
        <v>0</v>
      </c>
      <c r="AZ225" s="5">
        <f t="shared" si="70"/>
        <v>0</v>
      </c>
      <c r="BA225" s="5">
        <f t="shared" si="73"/>
        <v>0</v>
      </c>
      <c r="BB225" s="14">
        <f t="shared" si="74"/>
        <v>0</v>
      </c>
      <c r="BC225" s="27">
        <f>BB225</f>
        <v>0</v>
      </c>
      <c r="BD225" s="5">
        <f t="shared" si="59"/>
        <v>0</v>
      </c>
      <c r="BE225" s="5">
        <f t="shared" si="60"/>
        <v>0</v>
      </c>
      <c r="BF225" s="20">
        <f t="shared" si="61"/>
        <v>1</v>
      </c>
      <c r="BG225" s="5">
        <f t="shared" si="62"/>
        <v>0</v>
      </c>
      <c r="BH225" s="5">
        <f t="shared" si="63"/>
        <v>21284.66</v>
      </c>
      <c r="BI225" s="5">
        <f t="shared" si="64"/>
        <v>21284.66</v>
      </c>
    </row>
    <row r="226" spans="2:61" x14ac:dyDescent="0.25">
      <c r="B226" s="3" t="s">
        <v>724</v>
      </c>
      <c r="C226" s="3" t="s">
        <v>786</v>
      </c>
      <c r="D226" s="3" t="s">
        <v>697</v>
      </c>
      <c r="E226" s="3" t="s">
        <v>595</v>
      </c>
      <c r="F226" s="4" t="s">
        <v>234</v>
      </c>
      <c r="G226" s="5"/>
      <c r="H226" s="5"/>
      <c r="I226" s="5"/>
      <c r="J226" s="5"/>
      <c r="K226" s="5">
        <v>389347.79</v>
      </c>
      <c r="L226" s="5">
        <v>389347.79</v>
      </c>
      <c r="M226" s="5">
        <v>389347.79</v>
      </c>
      <c r="N226" s="5">
        <v>389347.79</v>
      </c>
      <c r="O226" s="5">
        <v>389347.79</v>
      </c>
      <c r="P226" s="5">
        <v>389347.79</v>
      </c>
      <c r="Q226" s="5">
        <v>389347.79</v>
      </c>
      <c r="R226" s="5">
        <v>389347.79</v>
      </c>
      <c r="S226" s="5">
        <v>389347.79</v>
      </c>
      <c r="T226" s="5">
        <f t="shared" si="66"/>
        <v>275788.01791666663</v>
      </c>
      <c r="U226" s="5"/>
      <c r="V226" s="5"/>
      <c r="W226" s="5"/>
      <c r="X226" s="5"/>
      <c r="Y226" s="5">
        <v>-180027.76</v>
      </c>
      <c r="Z226" s="5">
        <v>-180449.55</v>
      </c>
      <c r="AA226" s="5">
        <v>-180871.34</v>
      </c>
      <c r="AB226" s="5">
        <v>-181293.13</v>
      </c>
      <c r="AC226" s="5">
        <v>-181714.92</v>
      </c>
      <c r="AD226" s="5">
        <v>-182136.71</v>
      </c>
      <c r="AE226" s="5">
        <v>-182558.5</v>
      </c>
      <c r="AF226" s="5">
        <v>-182980.29</v>
      </c>
      <c r="AG226" s="5">
        <v>-183402.08</v>
      </c>
      <c r="AH226" s="5">
        <f t="shared" si="71"/>
        <v>-128644.43666666669</v>
      </c>
      <c r="AI226" s="5">
        <v>0</v>
      </c>
      <c r="AJ226" s="5">
        <v>0</v>
      </c>
      <c r="AK226" s="5">
        <v>0</v>
      </c>
      <c r="AL226" s="5">
        <v>421.79</v>
      </c>
      <c r="AM226" s="5">
        <v>421.79</v>
      </c>
      <c r="AN226" s="5">
        <v>421.79</v>
      </c>
      <c r="AO226" s="5">
        <v>421.79</v>
      </c>
      <c r="AP226" s="5">
        <v>421.79</v>
      </c>
      <c r="AQ226" s="5">
        <v>421.79</v>
      </c>
      <c r="AR226" s="5">
        <v>421.79</v>
      </c>
      <c r="AS226" s="5">
        <v>421.79</v>
      </c>
      <c r="AT226" s="5">
        <v>421.79</v>
      </c>
      <c r="AU226" s="5">
        <f t="shared" si="72"/>
        <v>3796.11</v>
      </c>
      <c r="AV226" s="6">
        <v>1</v>
      </c>
      <c r="AW226" s="5">
        <f t="shared" si="67"/>
        <v>275788.01791666663</v>
      </c>
      <c r="AX226" s="26">
        <f t="shared" si="68"/>
        <v>389347.79</v>
      </c>
      <c r="AY226" s="5">
        <f t="shared" si="69"/>
        <v>-128644.43666666669</v>
      </c>
      <c r="AZ226" s="5">
        <f t="shared" si="70"/>
        <v>-183402.08</v>
      </c>
      <c r="BA226" s="5">
        <f t="shared" si="73"/>
        <v>3796.11</v>
      </c>
      <c r="BB226" s="14">
        <f t="shared" si="74"/>
        <v>1.3764593649413188E-2</v>
      </c>
      <c r="BC226" s="27">
        <v>1.1900000000000001E-2</v>
      </c>
      <c r="BD226" s="5">
        <f t="shared" si="59"/>
        <v>4633.2387010000002</v>
      </c>
      <c r="BE226" s="5">
        <f t="shared" si="60"/>
        <v>4633.2387010000002</v>
      </c>
      <c r="BF226" s="20">
        <f t="shared" si="61"/>
        <v>1</v>
      </c>
      <c r="BG226" s="5">
        <f t="shared" si="62"/>
        <v>837.12870100000009</v>
      </c>
      <c r="BH226" s="5">
        <f t="shared" si="63"/>
        <v>201312.471299</v>
      </c>
      <c r="BI226" s="5">
        <f t="shared" si="64"/>
        <v>201312.471299</v>
      </c>
    </row>
    <row r="227" spans="2:61" x14ac:dyDescent="0.25">
      <c r="B227" s="3" t="s">
        <v>724</v>
      </c>
      <c r="C227" s="3" t="s">
        <v>786</v>
      </c>
      <c r="D227" s="3" t="s">
        <v>697</v>
      </c>
      <c r="E227" s="3" t="s">
        <v>596</v>
      </c>
      <c r="F227" s="4" t="s">
        <v>235</v>
      </c>
      <c r="G227" s="5"/>
      <c r="H227" s="5"/>
      <c r="I227" s="5"/>
      <c r="J227" s="5"/>
      <c r="K227" s="5">
        <v>121.42</v>
      </c>
      <c r="L227" s="5">
        <v>122.99</v>
      </c>
      <c r="M227" s="5">
        <v>136.47999999999999</v>
      </c>
      <c r="N227" s="5">
        <v>153.34</v>
      </c>
      <c r="O227" s="5">
        <v>174.92</v>
      </c>
      <c r="P227" s="5">
        <v>183.39</v>
      </c>
      <c r="Q227" s="5">
        <v>229.84</v>
      </c>
      <c r="R227" s="5">
        <v>231.52</v>
      </c>
      <c r="S227" s="5">
        <v>241.67</v>
      </c>
      <c r="T227" s="5">
        <f t="shared" si="66"/>
        <v>122.89458333333333</v>
      </c>
      <c r="U227" s="5"/>
      <c r="V227" s="5"/>
      <c r="W227" s="5"/>
      <c r="X227" s="5"/>
      <c r="Y227" s="5">
        <v>-14.29</v>
      </c>
      <c r="Z227" s="5">
        <v>-14.46</v>
      </c>
      <c r="AA227" s="5">
        <v>-14.64</v>
      </c>
      <c r="AB227" s="5">
        <v>-14.84</v>
      </c>
      <c r="AC227" s="5">
        <v>-15.06</v>
      </c>
      <c r="AD227" s="5">
        <v>-15.3</v>
      </c>
      <c r="AE227" s="5">
        <v>-15.58</v>
      </c>
      <c r="AF227" s="5">
        <v>-15.9</v>
      </c>
      <c r="AG227" s="5">
        <v>-16.23</v>
      </c>
      <c r="AH227" s="5">
        <f t="shared" si="71"/>
        <v>-10.682083333333333</v>
      </c>
      <c r="AI227" s="5">
        <v>0</v>
      </c>
      <c r="AJ227" s="5">
        <v>0</v>
      </c>
      <c r="AK227" s="5">
        <v>0</v>
      </c>
      <c r="AL227" s="5">
        <v>0.17</v>
      </c>
      <c r="AM227" s="5">
        <v>0.17</v>
      </c>
      <c r="AN227" s="5">
        <v>0.18</v>
      </c>
      <c r="AO227" s="5">
        <v>0.2</v>
      </c>
      <c r="AP227" s="5">
        <v>0.22</v>
      </c>
      <c r="AQ227" s="5">
        <v>0.24</v>
      </c>
      <c r="AR227" s="5">
        <v>0.28000000000000003</v>
      </c>
      <c r="AS227" s="5">
        <v>0.32</v>
      </c>
      <c r="AT227" s="5">
        <v>0.33</v>
      </c>
      <c r="AU227" s="5">
        <f t="shared" si="72"/>
        <v>2.11</v>
      </c>
      <c r="AV227" s="6">
        <v>1</v>
      </c>
      <c r="AW227" s="5">
        <f t="shared" si="67"/>
        <v>122.89458333333333</v>
      </c>
      <c r="AX227" s="26">
        <f t="shared" si="68"/>
        <v>241.67</v>
      </c>
      <c r="AY227" s="5">
        <f t="shared" si="69"/>
        <v>-10.682083333333333</v>
      </c>
      <c r="AZ227" s="5">
        <f t="shared" si="70"/>
        <v>-16.23</v>
      </c>
      <c r="BA227" s="5">
        <f t="shared" si="73"/>
        <v>2.11</v>
      </c>
      <c r="BB227" s="14">
        <f t="shared" si="74"/>
        <v>1.7169186328391203E-2</v>
      </c>
      <c r="BC227" s="27">
        <v>1.6299999999999999E-2</v>
      </c>
      <c r="BD227" s="5">
        <f t="shared" si="59"/>
        <v>3.9392209999999994</v>
      </c>
      <c r="BE227" s="5">
        <f t="shared" si="60"/>
        <v>3.9392209999999994</v>
      </c>
      <c r="BF227" s="20">
        <f t="shared" si="61"/>
        <v>1</v>
      </c>
      <c r="BG227" s="5">
        <f t="shared" si="62"/>
        <v>1.8292209999999995</v>
      </c>
      <c r="BH227" s="5">
        <f t="shared" si="63"/>
        <v>221.50077899999999</v>
      </c>
      <c r="BI227" s="5">
        <f t="shared" si="64"/>
        <v>221.50077899999999</v>
      </c>
    </row>
    <row r="228" spans="2:61" x14ac:dyDescent="0.25">
      <c r="B228" s="3" t="s">
        <v>724</v>
      </c>
      <c r="C228" s="3" t="s">
        <v>786</v>
      </c>
      <c r="D228" s="3" t="s">
        <v>697</v>
      </c>
      <c r="E228" s="3" t="s">
        <v>597</v>
      </c>
      <c r="F228" s="4" t="s">
        <v>236</v>
      </c>
      <c r="G228" s="5"/>
      <c r="H228" s="5"/>
      <c r="I228" s="5"/>
      <c r="J228" s="5"/>
      <c r="K228" s="5">
        <v>7729843.1600000001</v>
      </c>
      <c r="L228" s="5">
        <v>7732360.1399999997</v>
      </c>
      <c r="M228" s="5">
        <v>7753983.2400000002</v>
      </c>
      <c r="N228" s="5">
        <v>7780982.0899999999</v>
      </c>
      <c r="O228" s="5">
        <v>7815555.5300000003</v>
      </c>
      <c r="P228" s="5">
        <v>7829124.5700000003</v>
      </c>
      <c r="Q228" s="5">
        <v>7903542.6900000004</v>
      </c>
      <c r="R228" s="5">
        <v>7906228.7599999998</v>
      </c>
      <c r="S228" s="5">
        <v>7887014.8300000001</v>
      </c>
      <c r="T228" s="5">
        <f t="shared" si="66"/>
        <v>5532927.2995833326</v>
      </c>
      <c r="U228" s="5"/>
      <c r="V228" s="5"/>
      <c r="W228" s="5"/>
      <c r="X228" s="5"/>
      <c r="Y228" s="5">
        <v>-4436508.9400000004</v>
      </c>
      <c r="Z228" s="5">
        <v>-4451520.16</v>
      </c>
      <c r="AA228" s="5">
        <v>-4466554.82</v>
      </c>
      <c r="AB228" s="5">
        <v>-4481636.6900000004</v>
      </c>
      <c r="AC228" s="5">
        <v>-4496778.32</v>
      </c>
      <c r="AD228" s="5">
        <v>-4511966.7</v>
      </c>
      <c r="AE228" s="5">
        <v>-4527240.5</v>
      </c>
      <c r="AF228" s="5">
        <v>-4542589.16</v>
      </c>
      <c r="AG228" s="5">
        <v>-4522448.83</v>
      </c>
      <c r="AH228" s="5">
        <f t="shared" si="71"/>
        <v>-3181334.9754166673</v>
      </c>
      <c r="AI228" s="5">
        <v>0</v>
      </c>
      <c r="AJ228" s="5">
        <v>0</v>
      </c>
      <c r="AK228" s="5">
        <v>0</v>
      </c>
      <c r="AL228" s="5">
        <v>15007.13</v>
      </c>
      <c r="AM228" s="5">
        <v>15011.22</v>
      </c>
      <c r="AN228" s="5">
        <v>15034.66</v>
      </c>
      <c r="AO228" s="5">
        <v>15081.87</v>
      </c>
      <c r="AP228" s="5">
        <v>15141.63</v>
      </c>
      <c r="AQ228" s="5">
        <v>15188.38</v>
      </c>
      <c r="AR228" s="5">
        <v>15273.8</v>
      </c>
      <c r="AS228" s="5">
        <v>15348.66</v>
      </c>
      <c r="AT228" s="5">
        <v>15332.61</v>
      </c>
      <c r="AU228" s="5">
        <f t="shared" si="72"/>
        <v>136419.96000000002</v>
      </c>
      <c r="AV228" s="6">
        <v>1</v>
      </c>
      <c r="AW228" s="5">
        <f t="shared" si="67"/>
        <v>5532927.2995833326</v>
      </c>
      <c r="AX228" s="26">
        <f t="shared" si="68"/>
        <v>7887014.8300000001</v>
      </c>
      <c r="AY228" s="5">
        <f t="shared" si="69"/>
        <v>-3181334.9754166673</v>
      </c>
      <c r="AZ228" s="5">
        <f t="shared" si="70"/>
        <v>-4522448.83</v>
      </c>
      <c r="BA228" s="5">
        <f t="shared" si="73"/>
        <v>136419.96000000002</v>
      </c>
      <c r="BB228" s="14">
        <f t="shared" si="74"/>
        <v>2.4656018887194375E-2</v>
      </c>
      <c r="BC228" s="27">
        <v>2.41E-2</v>
      </c>
      <c r="BD228" s="5">
        <f t="shared" si="59"/>
        <v>190077.05740300001</v>
      </c>
      <c r="BE228" s="5">
        <f t="shared" si="60"/>
        <v>190077.05740300001</v>
      </c>
      <c r="BF228" s="20">
        <f t="shared" si="61"/>
        <v>1</v>
      </c>
      <c r="BG228" s="5">
        <f t="shared" si="62"/>
        <v>53657.097402999992</v>
      </c>
      <c r="BH228" s="5">
        <f t="shared" si="63"/>
        <v>3174488.9425969999</v>
      </c>
      <c r="BI228" s="5">
        <f t="shared" si="64"/>
        <v>3174488.9425969999</v>
      </c>
    </row>
    <row r="229" spans="2:61" x14ac:dyDescent="0.25">
      <c r="B229" s="3" t="s">
        <v>724</v>
      </c>
      <c r="C229" s="3" t="s">
        <v>786</v>
      </c>
      <c r="D229" s="3" t="s">
        <v>697</v>
      </c>
      <c r="E229" s="3" t="s">
        <v>599</v>
      </c>
      <c r="F229" s="4" t="s">
        <v>237</v>
      </c>
      <c r="G229" s="5"/>
      <c r="H229" s="5"/>
      <c r="I229" s="5"/>
      <c r="J229" s="5"/>
      <c r="K229" s="5">
        <v>10451546.779999999</v>
      </c>
      <c r="L229" s="5">
        <v>10451549.93</v>
      </c>
      <c r="M229" s="5">
        <v>10451576.98</v>
      </c>
      <c r="N229" s="5">
        <v>10451610.75</v>
      </c>
      <c r="O229" s="5">
        <v>10451654</v>
      </c>
      <c r="P229" s="5">
        <v>10451670.970000001</v>
      </c>
      <c r="Q229" s="5">
        <v>10451764.060000001</v>
      </c>
      <c r="R229" s="5">
        <v>10451767.42</v>
      </c>
      <c r="S229" s="5">
        <v>10451787.76</v>
      </c>
      <c r="T229" s="5">
        <f t="shared" si="66"/>
        <v>7403252.8975</v>
      </c>
      <c r="U229" s="5"/>
      <c r="V229" s="5"/>
      <c r="W229" s="5"/>
      <c r="X229" s="5"/>
      <c r="Y229" s="5">
        <v>-5738084.5300000003</v>
      </c>
      <c r="Z229" s="5">
        <v>-5753761.8499999996</v>
      </c>
      <c r="AA229" s="5">
        <v>-5769439.1900000004</v>
      </c>
      <c r="AB229" s="5">
        <v>-5785116.5800000001</v>
      </c>
      <c r="AC229" s="5">
        <v>-5800794.0300000003</v>
      </c>
      <c r="AD229" s="5">
        <v>-5816471.5199999996</v>
      </c>
      <c r="AE229" s="5">
        <v>-5832149.0999999996</v>
      </c>
      <c r="AF229" s="5">
        <v>-5847826.75</v>
      </c>
      <c r="AG229" s="5">
        <v>-5863504.4199999999</v>
      </c>
      <c r="AH229" s="5">
        <f t="shared" si="71"/>
        <v>-4106282.9800000004</v>
      </c>
      <c r="AI229" s="5">
        <v>0</v>
      </c>
      <c r="AJ229" s="5">
        <v>0</v>
      </c>
      <c r="AK229" s="5">
        <v>0</v>
      </c>
      <c r="AL229" s="5">
        <v>15677.32</v>
      </c>
      <c r="AM229" s="5">
        <v>15677.32</v>
      </c>
      <c r="AN229" s="5">
        <v>15677.34</v>
      </c>
      <c r="AO229" s="5">
        <v>15677.39</v>
      </c>
      <c r="AP229" s="5">
        <v>15677.45</v>
      </c>
      <c r="AQ229" s="5">
        <v>15677.49</v>
      </c>
      <c r="AR229" s="5">
        <v>15677.58</v>
      </c>
      <c r="AS229" s="5">
        <v>15677.65</v>
      </c>
      <c r="AT229" s="5">
        <v>15677.67</v>
      </c>
      <c r="AU229" s="5">
        <f t="shared" si="72"/>
        <v>141097.21</v>
      </c>
      <c r="AV229" s="6">
        <v>1</v>
      </c>
      <c r="AW229" s="5">
        <f t="shared" si="67"/>
        <v>7403252.8975</v>
      </c>
      <c r="AX229" s="26">
        <f t="shared" si="68"/>
        <v>10451787.76</v>
      </c>
      <c r="AY229" s="5">
        <f t="shared" si="69"/>
        <v>-4106282.9800000004</v>
      </c>
      <c r="AZ229" s="5">
        <f t="shared" si="70"/>
        <v>-5863504.4199999999</v>
      </c>
      <c r="BA229" s="5">
        <f t="shared" si="73"/>
        <v>141097.21</v>
      </c>
      <c r="BB229" s="14">
        <f t="shared" si="74"/>
        <v>1.9058812653508977E-2</v>
      </c>
      <c r="BC229" s="27">
        <v>1.5100000000000001E-2</v>
      </c>
      <c r="BD229" s="5">
        <f t="shared" si="59"/>
        <v>157821.995176</v>
      </c>
      <c r="BE229" s="5">
        <f t="shared" si="60"/>
        <v>157821.995176</v>
      </c>
      <c r="BF229" s="20">
        <f t="shared" si="61"/>
        <v>1</v>
      </c>
      <c r="BG229" s="5">
        <f t="shared" si="62"/>
        <v>16724.785176000005</v>
      </c>
      <c r="BH229" s="5">
        <f t="shared" si="63"/>
        <v>4430461.3448240003</v>
      </c>
      <c r="BI229" s="5">
        <f t="shared" si="64"/>
        <v>4430461.3448240003</v>
      </c>
    </row>
    <row r="230" spans="2:61" x14ac:dyDescent="0.25">
      <c r="B230" s="3" t="s">
        <v>724</v>
      </c>
      <c r="C230" s="3" t="s">
        <v>786</v>
      </c>
      <c r="D230" s="3" t="s">
        <v>697</v>
      </c>
      <c r="E230" s="3" t="s">
        <v>600</v>
      </c>
      <c r="F230" s="4" t="s">
        <v>238</v>
      </c>
      <c r="G230" s="5"/>
      <c r="H230" s="5"/>
      <c r="I230" s="5"/>
      <c r="J230" s="5"/>
      <c r="K230" s="5">
        <v>3540.51</v>
      </c>
      <c r="L230" s="5">
        <v>3540.51</v>
      </c>
      <c r="M230" s="5">
        <v>3540.51</v>
      </c>
      <c r="N230" s="5">
        <v>3540.51</v>
      </c>
      <c r="O230" s="5">
        <v>3540.51</v>
      </c>
      <c r="P230" s="5">
        <v>3540.51</v>
      </c>
      <c r="Q230" s="5">
        <v>3540.51</v>
      </c>
      <c r="R230" s="5">
        <v>3540.51</v>
      </c>
      <c r="S230" s="5">
        <v>3540.51</v>
      </c>
      <c r="T230" s="5">
        <f t="shared" si="66"/>
        <v>2507.8612500000008</v>
      </c>
      <c r="U230" s="5"/>
      <c r="V230" s="5"/>
      <c r="W230" s="5"/>
      <c r="X230" s="5"/>
      <c r="Y230" s="5">
        <v>-1924.55</v>
      </c>
      <c r="Z230" s="5">
        <v>-1928.62</v>
      </c>
      <c r="AA230" s="5">
        <v>-1932.69</v>
      </c>
      <c r="AB230" s="5">
        <v>-1936.76</v>
      </c>
      <c r="AC230" s="5">
        <v>-1940.83</v>
      </c>
      <c r="AD230" s="5">
        <v>-1944.9</v>
      </c>
      <c r="AE230" s="5">
        <v>-1948.97</v>
      </c>
      <c r="AF230" s="5">
        <v>-1953.04</v>
      </c>
      <c r="AG230" s="5">
        <v>-1957.11</v>
      </c>
      <c r="AH230" s="5">
        <f t="shared" si="71"/>
        <v>-1374.0762500000001</v>
      </c>
      <c r="AI230" s="5">
        <v>0</v>
      </c>
      <c r="AJ230" s="5">
        <v>0</v>
      </c>
      <c r="AK230" s="5">
        <v>0</v>
      </c>
      <c r="AL230" s="5">
        <v>4.07</v>
      </c>
      <c r="AM230" s="5">
        <v>4.07</v>
      </c>
      <c r="AN230" s="5">
        <v>4.07</v>
      </c>
      <c r="AO230" s="5">
        <v>4.07</v>
      </c>
      <c r="AP230" s="5">
        <v>4.07</v>
      </c>
      <c r="AQ230" s="5">
        <v>4.07</v>
      </c>
      <c r="AR230" s="5">
        <v>4.07</v>
      </c>
      <c r="AS230" s="5">
        <v>4.07</v>
      </c>
      <c r="AT230" s="5">
        <v>4.07</v>
      </c>
      <c r="AU230" s="5">
        <f t="shared" si="72"/>
        <v>36.630000000000003</v>
      </c>
      <c r="AV230" s="6">
        <v>1</v>
      </c>
      <c r="AW230" s="5">
        <f t="shared" si="67"/>
        <v>2507.8612500000008</v>
      </c>
      <c r="AX230" s="26">
        <f t="shared" si="68"/>
        <v>3540.51</v>
      </c>
      <c r="AY230" s="5">
        <f t="shared" si="69"/>
        <v>-1374.0762500000001</v>
      </c>
      <c r="AZ230" s="5">
        <f t="shared" si="70"/>
        <v>-1957.11</v>
      </c>
      <c r="BA230" s="5">
        <f t="shared" si="73"/>
        <v>36.630000000000003</v>
      </c>
      <c r="BB230" s="14">
        <f t="shared" si="74"/>
        <v>1.4606071209083034E-2</v>
      </c>
      <c r="BC230" s="27">
        <v>1.9300000000000001E-2</v>
      </c>
      <c r="BD230" s="5">
        <f t="shared" si="59"/>
        <v>68.331843000000006</v>
      </c>
      <c r="BE230" s="5">
        <f t="shared" si="60"/>
        <v>68.331843000000006</v>
      </c>
      <c r="BF230" s="20">
        <f t="shared" si="61"/>
        <v>1</v>
      </c>
      <c r="BG230" s="5">
        <f t="shared" si="62"/>
        <v>31.701843000000004</v>
      </c>
      <c r="BH230" s="5">
        <f t="shared" si="63"/>
        <v>1515.0681570000004</v>
      </c>
      <c r="BI230" s="5">
        <f t="shared" si="64"/>
        <v>1515.0681570000004</v>
      </c>
    </row>
    <row r="231" spans="2:61" x14ac:dyDescent="0.25">
      <c r="B231" s="3" t="s">
        <v>724</v>
      </c>
      <c r="C231" s="3" t="s">
        <v>786</v>
      </c>
      <c r="D231" s="3" t="s">
        <v>697</v>
      </c>
      <c r="E231" s="3" t="s">
        <v>601</v>
      </c>
      <c r="F231" s="4" t="s">
        <v>239</v>
      </c>
      <c r="G231" s="5"/>
      <c r="H231" s="5"/>
      <c r="I231" s="5"/>
      <c r="J231" s="5"/>
      <c r="K231" s="5">
        <v>8183387.9500000002</v>
      </c>
      <c r="L231" s="5">
        <v>8183427.2800000003</v>
      </c>
      <c r="M231" s="5">
        <v>8183765.1799999997</v>
      </c>
      <c r="N231" s="5">
        <v>8184187.0800000001</v>
      </c>
      <c r="O231" s="5">
        <v>8184727.3499999996</v>
      </c>
      <c r="P231" s="5">
        <v>8184939.3899999997</v>
      </c>
      <c r="Q231" s="5">
        <v>8186102.2999999998</v>
      </c>
      <c r="R231" s="5">
        <v>8186144.2699999996</v>
      </c>
      <c r="S231" s="5">
        <v>8186398.3399999999</v>
      </c>
      <c r="T231" s="5">
        <f t="shared" si="66"/>
        <v>5797489.9974999996</v>
      </c>
      <c r="U231" s="5"/>
      <c r="V231" s="5"/>
      <c r="W231" s="5"/>
      <c r="X231" s="5"/>
      <c r="Y231" s="5">
        <v>-4540805.59</v>
      </c>
      <c r="Z231" s="5">
        <v>-4551648.5999999996</v>
      </c>
      <c r="AA231" s="5">
        <v>-4562491.87</v>
      </c>
      <c r="AB231" s="5">
        <v>-4573335.6399999997</v>
      </c>
      <c r="AC231" s="5">
        <v>-4584180.05</v>
      </c>
      <c r="AD231" s="5">
        <v>-4595024.95</v>
      </c>
      <c r="AE231" s="5">
        <v>-4605870.76</v>
      </c>
      <c r="AF231" s="5">
        <v>-4616717.37</v>
      </c>
      <c r="AG231" s="5">
        <v>-4627564.18</v>
      </c>
      <c r="AH231" s="5">
        <f t="shared" si="71"/>
        <v>-3245321.41</v>
      </c>
      <c r="AI231" s="5">
        <v>0</v>
      </c>
      <c r="AJ231" s="5">
        <v>0</v>
      </c>
      <c r="AK231" s="5">
        <v>0</v>
      </c>
      <c r="AL231" s="5">
        <v>10842.97</v>
      </c>
      <c r="AM231" s="5">
        <v>10843.01</v>
      </c>
      <c r="AN231" s="5">
        <v>10843.27</v>
      </c>
      <c r="AO231" s="5">
        <v>10843.77</v>
      </c>
      <c r="AP231" s="5">
        <v>10844.41</v>
      </c>
      <c r="AQ231" s="5">
        <v>10844.9</v>
      </c>
      <c r="AR231" s="5">
        <v>10845.81</v>
      </c>
      <c r="AS231" s="5">
        <v>10846.61</v>
      </c>
      <c r="AT231" s="5">
        <v>10846.81</v>
      </c>
      <c r="AU231" s="5">
        <f t="shared" si="72"/>
        <v>97601.560000000012</v>
      </c>
      <c r="AV231" s="6">
        <v>1</v>
      </c>
      <c r="AW231" s="5">
        <f t="shared" si="67"/>
        <v>5797489.9974999996</v>
      </c>
      <c r="AX231" s="26">
        <f t="shared" si="68"/>
        <v>8186398.3399999999</v>
      </c>
      <c r="AY231" s="5">
        <f t="shared" si="69"/>
        <v>-3245321.41</v>
      </c>
      <c r="AZ231" s="5">
        <f t="shared" si="70"/>
        <v>-4627564.18</v>
      </c>
      <c r="BA231" s="5">
        <f t="shared" si="73"/>
        <v>97601.560000000012</v>
      </c>
      <c r="BB231" s="14">
        <f t="shared" si="74"/>
        <v>1.6835140731952598E-2</v>
      </c>
      <c r="BC231" s="27">
        <v>1.9E-2</v>
      </c>
      <c r="BD231" s="5">
        <f t="shared" si="59"/>
        <v>155541.56845999998</v>
      </c>
      <c r="BE231" s="5">
        <f t="shared" si="60"/>
        <v>155541.56845999998</v>
      </c>
      <c r="BF231" s="20">
        <f t="shared" si="61"/>
        <v>1</v>
      </c>
      <c r="BG231" s="5">
        <f t="shared" si="62"/>
        <v>57940.008459999968</v>
      </c>
      <c r="BH231" s="5">
        <f t="shared" si="63"/>
        <v>3403292.5915400004</v>
      </c>
      <c r="BI231" s="5">
        <f t="shared" si="64"/>
        <v>3403292.5915400004</v>
      </c>
    </row>
    <row r="232" spans="2:61" x14ac:dyDescent="0.25">
      <c r="B232" s="3" t="s">
        <v>724</v>
      </c>
      <c r="C232" s="3" t="s">
        <v>786</v>
      </c>
      <c r="D232" s="3" t="s">
        <v>697</v>
      </c>
      <c r="E232" s="3" t="s">
        <v>604</v>
      </c>
      <c r="F232" s="4" t="s">
        <v>240</v>
      </c>
      <c r="G232" s="5"/>
      <c r="H232" s="5"/>
      <c r="I232" s="5"/>
      <c r="J232" s="5"/>
      <c r="K232" s="5">
        <v>51517.61</v>
      </c>
      <c r="L232" s="5">
        <v>51517.61</v>
      </c>
      <c r="M232" s="5">
        <v>51517.61</v>
      </c>
      <c r="N232" s="5">
        <v>51517.61</v>
      </c>
      <c r="O232" s="5">
        <v>51517.61</v>
      </c>
      <c r="P232" s="5">
        <v>51517.61</v>
      </c>
      <c r="Q232" s="5">
        <v>51517.61</v>
      </c>
      <c r="R232" s="5">
        <v>51517.61</v>
      </c>
      <c r="S232" s="5">
        <v>51517.61</v>
      </c>
      <c r="T232" s="5">
        <f t="shared" si="66"/>
        <v>36491.640416666662</v>
      </c>
      <c r="U232" s="5"/>
      <c r="V232" s="5"/>
      <c r="W232" s="5"/>
      <c r="X232" s="5"/>
      <c r="Y232" s="5">
        <v>-25822.58</v>
      </c>
      <c r="Z232" s="5">
        <v>-25893.85</v>
      </c>
      <c r="AA232" s="5">
        <v>-25965.119999999999</v>
      </c>
      <c r="AB232" s="5">
        <v>-26036.39</v>
      </c>
      <c r="AC232" s="5">
        <v>-26107.66</v>
      </c>
      <c r="AD232" s="5">
        <v>-26178.93</v>
      </c>
      <c r="AE232" s="5">
        <v>-26250.2</v>
      </c>
      <c r="AF232" s="5">
        <v>-26321.47</v>
      </c>
      <c r="AG232" s="5">
        <v>-26392.74</v>
      </c>
      <c r="AH232" s="5">
        <f t="shared" si="71"/>
        <v>-18481.047500000001</v>
      </c>
      <c r="AI232" s="5">
        <v>0</v>
      </c>
      <c r="AJ232" s="5">
        <v>0</v>
      </c>
      <c r="AK232" s="5">
        <v>0</v>
      </c>
      <c r="AL232" s="5">
        <v>71.27</v>
      </c>
      <c r="AM232" s="5">
        <v>71.27</v>
      </c>
      <c r="AN232" s="5">
        <v>71.27</v>
      </c>
      <c r="AO232" s="5">
        <v>71.27</v>
      </c>
      <c r="AP232" s="5">
        <v>71.27</v>
      </c>
      <c r="AQ232" s="5">
        <v>71.27</v>
      </c>
      <c r="AR232" s="5">
        <v>71.27</v>
      </c>
      <c r="AS232" s="5">
        <v>71.27</v>
      </c>
      <c r="AT232" s="5">
        <v>71.27</v>
      </c>
      <c r="AU232" s="5">
        <f t="shared" si="72"/>
        <v>641.42999999999995</v>
      </c>
      <c r="AV232" s="6">
        <v>1</v>
      </c>
      <c r="AW232" s="5">
        <f t="shared" si="67"/>
        <v>36491.640416666662</v>
      </c>
      <c r="AX232" s="26">
        <f t="shared" si="68"/>
        <v>51517.61</v>
      </c>
      <c r="AY232" s="5">
        <f t="shared" si="69"/>
        <v>-18481.047500000001</v>
      </c>
      <c r="AZ232" s="5">
        <f t="shared" si="70"/>
        <v>-26392.74</v>
      </c>
      <c r="BA232" s="5">
        <f t="shared" si="73"/>
        <v>641.42999999999995</v>
      </c>
      <c r="BB232" s="14">
        <f t="shared" si="74"/>
        <v>1.757745041538452E-2</v>
      </c>
      <c r="BC232" s="27">
        <v>1.41E-2</v>
      </c>
      <c r="BD232" s="5">
        <f t="shared" si="59"/>
        <v>726.39830099999995</v>
      </c>
      <c r="BE232" s="5">
        <f t="shared" si="60"/>
        <v>726.39830099999995</v>
      </c>
      <c r="BF232" s="20">
        <f t="shared" si="61"/>
        <v>1</v>
      </c>
      <c r="BG232" s="5">
        <f t="shared" si="62"/>
        <v>84.968300999999997</v>
      </c>
      <c r="BH232" s="5">
        <f t="shared" si="63"/>
        <v>24398.471698999998</v>
      </c>
      <c r="BI232" s="5">
        <f t="shared" si="64"/>
        <v>24398.471698999998</v>
      </c>
    </row>
    <row r="233" spans="2:61" x14ac:dyDescent="0.25">
      <c r="B233" s="3" t="s">
        <v>719</v>
      </c>
      <c r="C233" s="3" t="s">
        <v>786</v>
      </c>
      <c r="D233" s="3" t="s">
        <v>698</v>
      </c>
      <c r="E233" s="3" t="s">
        <v>622</v>
      </c>
      <c r="F233" s="4" t="s">
        <v>241</v>
      </c>
      <c r="G233" s="5">
        <v>2140902.58</v>
      </c>
      <c r="H233" s="5">
        <v>2140902.58</v>
      </c>
      <c r="I233" s="5">
        <v>2140902.58</v>
      </c>
      <c r="J233" s="5">
        <v>2140902.58</v>
      </c>
      <c r="K233" s="5">
        <v>2140902.58</v>
      </c>
      <c r="L233" s="5">
        <v>2140902.58</v>
      </c>
      <c r="M233" s="5">
        <v>2140902.58</v>
      </c>
      <c r="N233" s="5">
        <v>2140902.58</v>
      </c>
      <c r="O233" s="5">
        <v>2140902.58</v>
      </c>
      <c r="P233" s="5">
        <v>2140902.58</v>
      </c>
      <c r="Q233" s="5">
        <v>2140902.58</v>
      </c>
      <c r="R233" s="5">
        <v>2140902.58</v>
      </c>
      <c r="S233" s="5">
        <v>2140902.58</v>
      </c>
      <c r="T233" s="5">
        <f t="shared" ref="T233:T284" si="75">((G233+S233)/2+SUM(H233:R233))/12</f>
        <v>2140902.5799999996</v>
      </c>
      <c r="U233" s="5">
        <v>0</v>
      </c>
      <c r="V233" s="5">
        <v>0</v>
      </c>
      <c r="W233" s="5">
        <v>0</v>
      </c>
      <c r="X233" s="5">
        <v>0</v>
      </c>
      <c r="Y233" s="5">
        <v>0</v>
      </c>
      <c r="Z233" s="5">
        <v>0</v>
      </c>
      <c r="AA233" s="5">
        <v>0</v>
      </c>
      <c r="AB233" s="5">
        <v>0</v>
      </c>
      <c r="AC233" s="5">
        <v>0</v>
      </c>
      <c r="AD233" s="5">
        <v>0</v>
      </c>
      <c r="AE233" s="5">
        <v>0</v>
      </c>
      <c r="AF233" s="5">
        <v>0</v>
      </c>
      <c r="AG233" s="5">
        <v>0</v>
      </c>
      <c r="AH233" s="5">
        <f t="shared" ref="AH233:AH284" si="76">((U233+AG233)/2+SUM(V233:AF233))/12</f>
        <v>0</v>
      </c>
      <c r="AI233" s="5">
        <v>0</v>
      </c>
      <c r="AJ233" s="5">
        <v>0</v>
      </c>
      <c r="AK233" s="5">
        <v>0</v>
      </c>
      <c r="AL233" s="5">
        <v>0</v>
      </c>
      <c r="AM233" s="5">
        <v>0</v>
      </c>
      <c r="AN233" s="5">
        <v>0</v>
      </c>
      <c r="AO233" s="5">
        <v>0</v>
      </c>
      <c r="AP233" s="5">
        <v>0</v>
      </c>
      <c r="AQ233" s="5">
        <v>0</v>
      </c>
      <c r="AR233" s="5">
        <v>0</v>
      </c>
      <c r="AS233" s="5">
        <v>0</v>
      </c>
      <c r="AT233" s="5">
        <v>0</v>
      </c>
      <c r="AU233" s="5">
        <f t="shared" ref="AU233:AU284" si="77">SUM(AI233:AT233)</f>
        <v>0</v>
      </c>
      <c r="AV233" s="6">
        <v>0.65639999999999998</v>
      </c>
      <c r="AW233" s="5">
        <f t="shared" ref="AW233:AW284" si="78">T233*AV233</f>
        <v>1405288.4535119997</v>
      </c>
      <c r="AX233" s="26">
        <f t="shared" ref="AX233:AX284" si="79">S233*AV233</f>
        <v>1405288.4535119999</v>
      </c>
      <c r="AY233" s="5">
        <f t="shared" ref="AY233:AY284" si="80">AH233*AV233</f>
        <v>0</v>
      </c>
      <c r="AZ233" s="5">
        <f t="shared" ref="AZ233:AZ284" si="81">AG233*AV233</f>
        <v>0</v>
      </c>
      <c r="BA233" s="5">
        <f t="shared" ref="BA233:BA284" si="82">AU233*AV233</f>
        <v>0</v>
      </c>
      <c r="BB233" s="14">
        <f t="shared" ref="BB233:BB284" si="83">IFERROR(BA233/AW233,)</f>
        <v>0</v>
      </c>
      <c r="BC233" s="27">
        <f>BB233</f>
        <v>0</v>
      </c>
      <c r="BD233" s="5">
        <f t="shared" si="59"/>
        <v>0</v>
      </c>
      <c r="BE233" s="5">
        <f t="shared" si="60"/>
        <v>0</v>
      </c>
      <c r="BF233" s="20">
        <f t="shared" si="61"/>
        <v>1</v>
      </c>
      <c r="BG233" s="5">
        <f t="shared" si="62"/>
        <v>0</v>
      </c>
      <c r="BH233" s="5">
        <f t="shared" si="63"/>
        <v>1405288.4535119999</v>
      </c>
      <c r="BI233" s="5">
        <f t="shared" si="64"/>
        <v>1405288.4535119999</v>
      </c>
    </row>
    <row r="234" spans="2:61" x14ac:dyDescent="0.25">
      <c r="B234" s="3" t="s">
        <v>719</v>
      </c>
      <c r="C234" s="3" t="s">
        <v>786</v>
      </c>
      <c r="D234" s="3" t="s">
        <v>698</v>
      </c>
      <c r="E234" s="3" t="s">
        <v>648</v>
      </c>
      <c r="F234" s="4" t="s">
        <v>242</v>
      </c>
      <c r="G234" s="5">
        <v>138174.5</v>
      </c>
      <c r="H234" s="5">
        <v>138174.5</v>
      </c>
      <c r="I234" s="5">
        <v>138174.5</v>
      </c>
      <c r="J234" s="5">
        <v>138174.5</v>
      </c>
      <c r="K234" s="5">
        <v>138174.5</v>
      </c>
      <c r="L234" s="5">
        <v>138174.5</v>
      </c>
      <c r="M234" s="5">
        <v>138174.5</v>
      </c>
      <c r="N234" s="5">
        <v>138174.5</v>
      </c>
      <c r="O234" s="5">
        <v>138174.5</v>
      </c>
      <c r="P234" s="5">
        <v>138174.5</v>
      </c>
      <c r="Q234" s="5">
        <v>138174.5</v>
      </c>
      <c r="R234" s="5">
        <v>138174.5</v>
      </c>
      <c r="S234" s="5">
        <v>138174.5</v>
      </c>
      <c r="T234" s="5">
        <f t="shared" si="75"/>
        <v>138174.5</v>
      </c>
      <c r="U234" s="5">
        <v>-120233.9</v>
      </c>
      <c r="V234" s="5">
        <v>-120400.86</v>
      </c>
      <c r="W234" s="5">
        <v>-120567.82</v>
      </c>
      <c r="X234" s="5">
        <v>-120734.78</v>
      </c>
      <c r="Y234" s="5">
        <v>-120886.77</v>
      </c>
      <c r="Z234" s="5">
        <v>-121038.76</v>
      </c>
      <c r="AA234" s="5">
        <v>-121190.75</v>
      </c>
      <c r="AB234" s="5">
        <v>-121342.74</v>
      </c>
      <c r="AC234" s="5">
        <v>-121494.73</v>
      </c>
      <c r="AD234" s="5">
        <v>-121646.72</v>
      </c>
      <c r="AE234" s="5">
        <v>-121798.71</v>
      </c>
      <c r="AF234" s="5">
        <v>-121950.7</v>
      </c>
      <c r="AG234" s="5">
        <v>-122102.69</v>
      </c>
      <c r="AH234" s="5">
        <f t="shared" si="76"/>
        <v>-121185.13624999998</v>
      </c>
      <c r="AI234" s="5">
        <v>166.96</v>
      </c>
      <c r="AJ234" s="5">
        <v>166.96</v>
      </c>
      <c r="AK234" s="5">
        <v>166.96</v>
      </c>
      <c r="AL234" s="5">
        <v>151.99</v>
      </c>
      <c r="AM234" s="5">
        <v>151.99</v>
      </c>
      <c r="AN234" s="5">
        <v>151.99</v>
      </c>
      <c r="AO234" s="5">
        <v>151.99</v>
      </c>
      <c r="AP234" s="5">
        <v>151.99</v>
      </c>
      <c r="AQ234" s="5">
        <v>151.99</v>
      </c>
      <c r="AR234" s="5">
        <v>151.99</v>
      </c>
      <c r="AS234" s="5">
        <v>151.99</v>
      </c>
      <c r="AT234" s="5">
        <v>151.99</v>
      </c>
      <c r="AU234" s="5">
        <f t="shared" si="77"/>
        <v>1868.7900000000002</v>
      </c>
      <c r="AV234" s="6">
        <v>0.65639999999999998</v>
      </c>
      <c r="AW234" s="5">
        <f t="shared" si="78"/>
        <v>90697.741800000003</v>
      </c>
      <c r="AX234" s="26">
        <f t="shared" si="79"/>
        <v>90697.741800000003</v>
      </c>
      <c r="AY234" s="5">
        <f t="shared" si="80"/>
        <v>-79545.923434499986</v>
      </c>
      <c r="AZ234" s="5">
        <f t="shared" si="81"/>
        <v>-80148.205715999997</v>
      </c>
      <c r="BA234" s="5">
        <f t="shared" si="82"/>
        <v>1226.6737560000001</v>
      </c>
      <c r="BB234" s="14">
        <f t="shared" si="83"/>
        <v>1.3524854441304295E-2</v>
      </c>
      <c r="BC234" s="27">
        <v>1.32E-2</v>
      </c>
      <c r="BD234" s="5">
        <f t="shared" si="59"/>
        <v>1197.21019176</v>
      </c>
      <c r="BE234" s="5">
        <f t="shared" si="60"/>
        <v>1197.21019176</v>
      </c>
      <c r="BF234" s="20">
        <f t="shared" si="61"/>
        <v>1</v>
      </c>
      <c r="BG234" s="5">
        <f t="shared" si="62"/>
        <v>-29.463564240000096</v>
      </c>
      <c r="BH234" s="5">
        <f t="shared" si="63"/>
        <v>9352.3258922400073</v>
      </c>
      <c r="BI234" s="5">
        <f t="shared" si="64"/>
        <v>9352.3258922400073</v>
      </c>
    </row>
    <row r="235" spans="2:61" x14ac:dyDescent="0.25">
      <c r="B235" s="3" t="s">
        <v>719</v>
      </c>
      <c r="C235" s="3" t="s">
        <v>786</v>
      </c>
      <c r="D235" s="3" t="s">
        <v>698</v>
      </c>
      <c r="E235" s="3" t="s">
        <v>649</v>
      </c>
      <c r="F235" s="4" t="s">
        <v>243</v>
      </c>
      <c r="G235" s="5">
        <v>10000</v>
      </c>
      <c r="H235" s="5">
        <v>10000</v>
      </c>
      <c r="I235" s="5">
        <v>10000</v>
      </c>
      <c r="J235" s="5">
        <v>10000</v>
      </c>
      <c r="K235" s="5">
        <v>10000</v>
      </c>
      <c r="L235" s="5">
        <v>10000</v>
      </c>
      <c r="M235" s="5">
        <v>10000</v>
      </c>
      <c r="N235" s="5">
        <v>10000</v>
      </c>
      <c r="O235" s="5">
        <v>10000</v>
      </c>
      <c r="P235" s="5">
        <v>10000</v>
      </c>
      <c r="Q235" s="5">
        <v>10000</v>
      </c>
      <c r="R235" s="5">
        <v>10000</v>
      </c>
      <c r="S235" s="5">
        <v>10000</v>
      </c>
      <c r="T235" s="5">
        <f t="shared" si="75"/>
        <v>10000</v>
      </c>
      <c r="U235" s="5">
        <v>-8701.23</v>
      </c>
      <c r="V235" s="5">
        <v>-8713.31</v>
      </c>
      <c r="W235" s="5">
        <v>-8725.39</v>
      </c>
      <c r="X235" s="5">
        <v>-8737.4699999999993</v>
      </c>
      <c r="Y235" s="5">
        <v>-8748.4699999999993</v>
      </c>
      <c r="Z235" s="5">
        <v>-8759.4699999999993</v>
      </c>
      <c r="AA235" s="5">
        <v>-8770.4699999999993</v>
      </c>
      <c r="AB235" s="5">
        <v>-8781.4699999999993</v>
      </c>
      <c r="AC235" s="5">
        <v>-8792.4699999999993</v>
      </c>
      <c r="AD235" s="5">
        <v>-8803.4699999999993</v>
      </c>
      <c r="AE235" s="5">
        <v>-8814.4699999999993</v>
      </c>
      <c r="AF235" s="5">
        <v>-8825.4699999999993</v>
      </c>
      <c r="AG235" s="5">
        <v>-8836.4699999999993</v>
      </c>
      <c r="AH235" s="5">
        <f t="shared" si="76"/>
        <v>-8770.0650000000005</v>
      </c>
      <c r="AI235" s="5">
        <v>12.08</v>
      </c>
      <c r="AJ235" s="5">
        <v>12.08</v>
      </c>
      <c r="AK235" s="5">
        <v>12.08</v>
      </c>
      <c r="AL235" s="5">
        <v>11</v>
      </c>
      <c r="AM235" s="5">
        <v>11</v>
      </c>
      <c r="AN235" s="5">
        <v>11</v>
      </c>
      <c r="AO235" s="5">
        <v>11</v>
      </c>
      <c r="AP235" s="5">
        <v>11</v>
      </c>
      <c r="AQ235" s="5">
        <v>11</v>
      </c>
      <c r="AR235" s="5">
        <v>11</v>
      </c>
      <c r="AS235" s="5">
        <v>11</v>
      </c>
      <c r="AT235" s="5">
        <v>11</v>
      </c>
      <c r="AU235" s="5">
        <f t="shared" si="77"/>
        <v>135.24</v>
      </c>
      <c r="AV235" s="6">
        <v>0.65639999999999998</v>
      </c>
      <c r="AW235" s="5">
        <f t="shared" si="78"/>
        <v>6564</v>
      </c>
      <c r="AX235" s="26">
        <f t="shared" si="79"/>
        <v>6564</v>
      </c>
      <c r="AY235" s="5">
        <f t="shared" si="80"/>
        <v>-5756.670666</v>
      </c>
      <c r="AZ235" s="5">
        <f t="shared" si="81"/>
        <v>-5800.2589079999998</v>
      </c>
      <c r="BA235" s="5">
        <f t="shared" si="82"/>
        <v>88.771535999999998</v>
      </c>
      <c r="BB235" s="14">
        <f t="shared" si="83"/>
        <v>1.3524E-2</v>
      </c>
      <c r="BC235" s="27">
        <v>1.32E-2</v>
      </c>
      <c r="BD235" s="5">
        <f t="shared" si="59"/>
        <v>86.644800000000004</v>
      </c>
      <c r="BE235" s="5">
        <f t="shared" si="60"/>
        <v>86.644800000000004</v>
      </c>
      <c r="BF235" s="20">
        <f t="shared" si="61"/>
        <v>1</v>
      </c>
      <c r="BG235" s="5">
        <f t="shared" si="62"/>
        <v>-2.126735999999994</v>
      </c>
      <c r="BH235" s="5">
        <f t="shared" si="63"/>
        <v>677.09629200000018</v>
      </c>
      <c r="BI235" s="5">
        <f t="shared" si="64"/>
        <v>677.09629200000018</v>
      </c>
    </row>
    <row r="236" spans="2:61" x14ac:dyDescent="0.25">
      <c r="B236" s="3" t="s">
        <v>719</v>
      </c>
      <c r="C236" s="3" t="s">
        <v>786</v>
      </c>
      <c r="D236" s="3" t="s">
        <v>698</v>
      </c>
      <c r="E236" s="3" t="s">
        <v>563</v>
      </c>
      <c r="F236" s="4" t="s">
        <v>244</v>
      </c>
      <c r="G236" s="5">
        <v>24964738.190000001</v>
      </c>
      <c r="H236" s="5">
        <v>24964738.190000001</v>
      </c>
      <c r="I236" s="5">
        <v>24964738.190000001</v>
      </c>
      <c r="J236" s="5">
        <v>24964738.190000001</v>
      </c>
      <c r="K236" s="5">
        <v>24964738.190000001</v>
      </c>
      <c r="L236" s="5">
        <v>25075221.82</v>
      </c>
      <c r="M236" s="5">
        <v>25082077.25</v>
      </c>
      <c r="N236" s="5">
        <v>25082077.25</v>
      </c>
      <c r="O236" s="5">
        <v>25082077.25</v>
      </c>
      <c r="P236" s="5">
        <v>25082077.25</v>
      </c>
      <c r="Q236" s="5">
        <v>24844815.849999998</v>
      </c>
      <c r="R236" s="5">
        <v>24851902.739999998</v>
      </c>
      <c r="S236" s="5">
        <v>25023766.16</v>
      </c>
      <c r="T236" s="5">
        <f t="shared" si="75"/>
        <v>24996121.19541667</v>
      </c>
      <c r="U236" s="5">
        <v>-19194062.48</v>
      </c>
      <c r="V236" s="5">
        <v>-19225476.449999999</v>
      </c>
      <c r="W236" s="5">
        <v>-19256890.420000002</v>
      </c>
      <c r="X236" s="5">
        <v>-19288304.390000001</v>
      </c>
      <c r="Y236" s="5">
        <v>-19340106.219999999</v>
      </c>
      <c r="Z236" s="5">
        <v>-19363864.530000001</v>
      </c>
      <c r="AA236" s="5">
        <v>-19415902.73</v>
      </c>
      <c r="AB236" s="5">
        <v>-19467948.050000001</v>
      </c>
      <c r="AC236" s="5">
        <v>-19519993.370000001</v>
      </c>
      <c r="AD236" s="5">
        <v>-19572038.690000001</v>
      </c>
      <c r="AE236" s="5">
        <v>-19615424.349999998</v>
      </c>
      <c r="AF236" s="5">
        <v>-19666984.700000003</v>
      </c>
      <c r="AG236" s="5">
        <v>-19695540.710000001</v>
      </c>
      <c r="AH236" s="5">
        <f t="shared" si="76"/>
        <v>-19431477.95791667</v>
      </c>
      <c r="AI236" s="5">
        <v>31413.97</v>
      </c>
      <c r="AJ236" s="5">
        <v>31413.97</v>
      </c>
      <c r="AK236" s="5">
        <v>31413.97</v>
      </c>
      <c r="AL236" s="5">
        <v>51801.83</v>
      </c>
      <c r="AM236" s="5">
        <v>51916.46</v>
      </c>
      <c r="AN236" s="5">
        <v>52038.2</v>
      </c>
      <c r="AO236" s="5">
        <v>52045.32</v>
      </c>
      <c r="AP236" s="5">
        <v>52045.32</v>
      </c>
      <c r="AQ236" s="5">
        <v>52045.32</v>
      </c>
      <c r="AR236" s="5">
        <v>51799.16</v>
      </c>
      <c r="AS236" s="5">
        <v>51560.35</v>
      </c>
      <c r="AT236" s="5">
        <v>51746.01</v>
      </c>
      <c r="AU236" s="5">
        <f t="shared" si="77"/>
        <v>561239.88</v>
      </c>
      <c r="AV236" s="6">
        <v>0.65639999999999998</v>
      </c>
      <c r="AW236" s="5">
        <f t="shared" si="78"/>
        <v>16407453.952671502</v>
      </c>
      <c r="AX236" s="26">
        <f t="shared" si="79"/>
        <v>16425600.107424</v>
      </c>
      <c r="AY236" s="5">
        <f t="shared" si="80"/>
        <v>-12754822.131576501</v>
      </c>
      <c r="AZ236" s="5">
        <f t="shared" si="81"/>
        <v>-12928152.922044</v>
      </c>
      <c r="BA236" s="5">
        <f t="shared" si="82"/>
        <v>368397.85723199998</v>
      </c>
      <c r="BB236" s="14">
        <f t="shared" si="83"/>
        <v>2.2453078844205231E-2</v>
      </c>
      <c r="BC236" s="27">
        <v>2.4899999999999999E-2</v>
      </c>
      <c r="BD236" s="5">
        <f t="shared" si="59"/>
        <v>408997.44267485756</v>
      </c>
      <c r="BE236" s="5">
        <f t="shared" si="60"/>
        <v>408997.44267485756</v>
      </c>
      <c r="BF236" s="20">
        <f t="shared" si="61"/>
        <v>1</v>
      </c>
      <c r="BG236" s="5">
        <f t="shared" si="62"/>
        <v>40599.585442857584</v>
      </c>
      <c r="BH236" s="5">
        <f t="shared" si="63"/>
        <v>3088449.7427051431</v>
      </c>
      <c r="BI236" s="5">
        <f t="shared" si="64"/>
        <v>3088449.7427051431</v>
      </c>
    </row>
    <row r="237" spans="2:61" x14ac:dyDescent="0.25">
      <c r="B237" s="3" t="s">
        <v>719</v>
      </c>
      <c r="C237" s="3" t="s">
        <v>786</v>
      </c>
      <c r="D237" s="3" t="s">
        <v>698</v>
      </c>
      <c r="E237" s="3" t="s">
        <v>650</v>
      </c>
      <c r="F237" s="4" t="s">
        <v>245</v>
      </c>
      <c r="G237" s="5">
        <v>3738715.82</v>
      </c>
      <c r="H237" s="5">
        <v>3738715.82</v>
      </c>
      <c r="I237" s="5">
        <v>3738715.82</v>
      </c>
      <c r="J237" s="5">
        <v>3738715.82</v>
      </c>
      <c r="K237" s="5">
        <v>3738715.82</v>
      </c>
      <c r="L237" s="5">
        <v>3633082.02</v>
      </c>
      <c r="M237" s="5">
        <v>3633082.02</v>
      </c>
      <c r="N237" s="5">
        <v>3633082.02</v>
      </c>
      <c r="O237" s="5">
        <v>3633082.02</v>
      </c>
      <c r="P237" s="5">
        <v>3633082.02</v>
      </c>
      <c r="Q237" s="5">
        <v>3633082.02</v>
      </c>
      <c r="R237" s="5">
        <v>3633082.02</v>
      </c>
      <c r="S237" s="5">
        <v>3633082.02</v>
      </c>
      <c r="T237" s="5">
        <f t="shared" si="75"/>
        <v>3672694.6950000003</v>
      </c>
      <c r="U237" s="5">
        <v>-2735974.93</v>
      </c>
      <c r="V237" s="5">
        <v>-2744667.44</v>
      </c>
      <c r="W237" s="5">
        <v>-2753359.95</v>
      </c>
      <c r="X237" s="5">
        <v>-2762052.46</v>
      </c>
      <c r="Y237" s="5">
        <v>-2770713.82</v>
      </c>
      <c r="Z237" s="5">
        <v>-2777703.82</v>
      </c>
      <c r="AA237" s="5">
        <v>-2786120.46</v>
      </c>
      <c r="AB237" s="5">
        <v>-2794537.1</v>
      </c>
      <c r="AC237" s="5">
        <v>-2802953.74</v>
      </c>
      <c r="AD237" s="5">
        <v>-2811370.38</v>
      </c>
      <c r="AE237" s="5">
        <v>-2819787.02</v>
      </c>
      <c r="AF237" s="5">
        <v>-2828203.66</v>
      </c>
      <c r="AG237" s="5">
        <v>-2836620.3</v>
      </c>
      <c r="AH237" s="5">
        <f t="shared" si="76"/>
        <v>-2786480.6220833329</v>
      </c>
      <c r="AI237" s="5">
        <v>8692.51</v>
      </c>
      <c r="AJ237" s="5">
        <v>8692.51</v>
      </c>
      <c r="AK237" s="5">
        <v>8692.51</v>
      </c>
      <c r="AL237" s="5">
        <v>8661.36</v>
      </c>
      <c r="AM237" s="5">
        <v>8539</v>
      </c>
      <c r="AN237" s="5">
        <v>8416.64</v>
      </c>
      <c r="AO237" s="5">
        <v>8416.64</v>
      </c>
      <c r="AP237" s="5">
        <v>8416.64</v>
      </c>
      <c r="AQ237" s="5">
        <v>8416.64</v>
      </c>
      <c r="AR237" s="5">
        <v>8416.64</v>
      </c>
      <c r="AS237" s="5">
        <v>8416.64</v>
      </c>
      <c r="AT237" s="5">
        <v>8416.64</v>
      </c>
      <c r="AU237" s="5">
        <f t="shared" si="77"/>
        <v>102194.37</v>
      </c>
      <c r="AV237" s="6">
        <v>0.65639999999999998</v>
      </c>
      <c r="AW237" s="5">
        <f t="shared" si="78"/>
        <v>2410756.7977980003</v>
      </c>
      <c r="AX237" s="26">
        <f t="shared" si="79"/>
        <v>2384755.0379280001</v>
      </c>
      <c r="AY237" s="5">
        <f t="shared" si="80"/>
        <v>-1829045.8803354995</v>
      </c>
      <c r="AZ237" s="5">
        <f t="shared" si="81"/>
        <v>-1861957.5649199998</v>
      </c>
      <c r="BA237" s="5">
        <f t="shared" si="82"/>
        <v>67080.384467999989</v>
      </c>
      <c r="BB237" s="14">
        <f t="shared" si="83"/>
        <v>2.7825446569007546E-2</v>
      </c>
      <c r="BC237" s="27">
        <v>2.7799999999999998E-2</v>
      </c>
      <c r="BD237" s="5">
        <f t="shared" si="59"/>
        <v>66296.190054398394</v>
      </c>
      <c r="BE237" s="5">
        <f t="shared" si="60"/>
        <v>66296.190054398394</v>
      </c>
      <c r="BF237" s="20">
        <f t="shared" si="61"/>
        <v>1</v>
      </c>
      <c r="BG237" s="5">
        <f t="shared" si="62"/>
        <v>-784.19441360159544</v>
      </c>
      <c r="BH237" s="5">
        <f t="shared" si="63"/>
        <v>456501.28295360191</v>
      </c>
      <c r="BI237" s="5">
        <f t="shared" si="64"/>
        <v>456501.28295360191</v>
      </c>
    </row>
    <row r="238" spans="2:61" x14ac:dyDescent="0.25">
      <c r="B238" s="3" t="s">
        <v>719</v>
      </c>
      <c r="C238" s="3" t="s">
        <v>786</v>
      </c>
      <c r="D238" s="3" t="s">
        <v>698</v>
      </c>
      <c r="E238" s="3" t="s">
        <v>564</v>
      </c>
      <c r="F238" s="4" t="s">
        <v>246</v>
      </c>
      <c r="G238" s="5">
        <v>45606285.880000003</v>
      </c>
      <c r="H238" s="5">
        <v>45610128.82</v>
      </c>
      <c r="I238" s="5">
        <v>45611297.600000001</v>
      </c>
      <c r="J238" s="5">
        <v>45677115.520000003</v>
      </c>
      <c r="K238" s="5">
        <v>45677201.719999999</v>
      </c>
      <c r="L238" s="5">
        <v>45825388.590000004</v>
      </c>
      <c r="M238" s="5">
        <v>46590424.349999994</v>
      </c>
      <c r="N238" s="5">
        <v>46653051.639999993</v>
      </c>
      <c r="O238" s="5">
        <v>46675096.619999997</v>
      </c>
      <c r="P238" s="5">
        <v>46909081.639999993</v>
      </c>
      <c r="Q238" s="5">
        <v>46792293.310000002</v>
      </c>
      <c r="R238" s="5">
        <v>46805337.880000003</v>
      </c>
      <c r="S238" s="5">
        <v>46653202.699999996</v>
      </c>
      <c r="T238" s="5">
        <f t="shared" si="75"/>
        <v>46246346.831666671</v>
      </c>
      <c r="U238" s="5">
        <v>-28207489.629999999</v>
      </c>
      <c r="V238" s="5">
        <v>-28280842.829999998</v>
      </c>
      <c r="W238" s="5">
        <v>-28354200.059999999</v>
      </c>
      <c r="X238" s="5">
        <v>-28321882.16</v>
      </c>
      <c r="Y238" s="5">
        <v>-28442926.629999999</v>
      </c>
      <c r="Z238" s="5">
        <v>-28450945.930000003</v>
      </c>
      <c r="AA238" s="5">
        <v>-27563233.82</v>
      </c>
      <c r="AB238" s="5">
        <v>-27686781.43</v>
      </c>
      <c r="AC238" s="5">
        <v>-27810441.219999999</v>
      </c>
      <c r="AD238" s="5">
        <v>-27934440.25</v>
      </c>
      <c r="AE238" s="5">
        <v>-27993458.59</v>
      </c>
      <c r="AF238" s="5">
        <v>-28117475.449999999</v>
      </c>
      <c r="AG238" s="5">
        <v>-28239194.129999999</v>
      </c>
      <c r="AH238" s="5">
        <f t="shared" si="76"/>
        <v>-28098330.85416666</v>
      </c>
      <c r="AI238" s="5">
        <v>73353.2</v>
      </c>
      <c r="AJ238" s="5">
        <v>73357.23</v>
      </c>
      <c r="AK238" s="5">
        <v>73411.100000000006</v>
      </c>
      <c r="AL238" s="5">
        <v>121044.47</v>
      </c>
      <c r="AM238" s="5">
        <v>121238.84999999999</v>
      </c>
      <c r="AN238" s="5">
        <v>122448.87</v>
      </c>
      <c r="AO238" s="5">
        <v>123547.61</v>
      </c>
      <c r="AP238" s="5">
        <v>123659.79</v>
      </c>
      <c r="AQ238" s="5">
        <v>123999.03</v>
      </c>
      <c r="AR238" s="5">
        <v>124154.32</v>
      </c>
      <c r="AS238" s="5">
        <v>124016.86</v>
      </c>
      <c r="AT238" s="5">
        <v>123832.56</v>
      </c>
      <c r="AU238" s="5">
        <f t="shared" si="77"/>
        <v>1328063.8900000001</v>
      </c>
      <c r="AV238" s="6">
        <v>0.65639999999999998</v>
      </c>
      <c r="AW238" s="5">
        <f t="shared" si="78"/>
        <v>30356102.060306001</v>
      </c>
      <c r="AX238" s="26">
        <f t="shared" si="79"/>
        <v>30623162.252279997</v>
      </c>
      <c r="AY238" s="5">
        <f t="shared" si="80"/>
        <v>-18443744.372674994</v>
      </c>
      <c r="AZ238" s="5">
        <f t="shared" si="81"/>
        <v>-18536207.026931997</v>
      </c>
      <c r="BA238" s="5">
        <f t="shared" si="82"/>
        <v>871741.13739600009</v>
      </c>
      <c r="BB238" s="14">
        <f t="shared" si="83"/>
        <v>2.8717163213649196E-2</v>
      </c>
      <c r="BC238" s="27">
        <v>3.1800000000000002E-2</v>
      </c>
      <c r="BD238" s="5">
        <f t="shared" si="59"/>
        <v>973816.55962250393</v>
      </c>
      <c r="BE238" s="5">
        <f t="shared" si="60"/>
        <v>973816.55962250393</v>
      </c>
      <c r="BF238" s="20">
        <f t="shared" si="61"/>
        <v>1</v>
      </c>
      <c r="BG238" s="5">
        <f t="shared" si="62"/>
        <v>102075.42222650384</v>
      </c>
      <c r="BH238" s="5">
        <f t="shared" si="63"/>
        <v>11113138.665725496</v>
      </c>
      <c r="BI238" s="5">
        <f t="shared" si="64"/>
        <v>11113138.665725496</v>
      </c>
    </row>
    <row r="239" spans="2:61" x14ac:dyDescent="0.25">
      <c r="B239" s="3" t="s">
        <v>719</v>
      </c>
      <c r="C239" s="3" t="s">
        <v>786</v>
      </c>
      <c r="D239" s="3" t="s">
        <v>698</v>
      </c>
      <c r="E239" s="3" t="s">
        <v>566</v>
      </c>
      <c r="F239" s="4" t="s">
        <v>247</v>
      </c>
      <c r="G239" s="5">
        <v>17785911.27</v>
      </c>
      <c r="H239" s="5">
        <v>17785911.27</v>
      </c>
      <c r="I239" s="5">
        <v>17785911.27</v>
      </c>
      <c r="J239" s="5">
        <v>17785911.27</v>
      </c>
      <c r="K239" s="5">
        <v>17785911.27</v>
      </c>
      <c r="L239" s="5">
        <v>17587271.460000001</v>
      </c>
      <c r="M239" s="5">
        <v>18053540.280000001</v>
      </c>
      <c r="N239" s="5">
        <v>18053540.280000001</v>
      </c>
      <c r="O239" s="5">
        <v>18134752.800000001</v>
      </c>
      <c r="P239" s="5">
        <v>18902569.120000001</v>
      </c>
      <c r="Q239" s="5">
        <v>18902569.120000001</v>
      </c>
      <c r="R239" s="5">
        <v>18593851.120000001</v>
      </c>
      <c r="S239" s="5">
        <v>18626089.120000001</v>
      </c>
      <c r="T239" s="5">
        <f t="shared" si="75"/>
        <v>18131478.287916668</v>
      </c>
      <c r="U239" s="5">
        <v>-11861827.42</v>
      </c>
      <c r="V239" s="5">
        <v>-11893249.199999999</v>
      </c>
      <c r="W239" s="5">
        <v>-11924670.98</v>
      </c>
      <c r="X239" s="5">
        <v>-11956092.76</v>
      </c>
      <c r="Y239" s="5">
        <v>-11989441.34</v>
      </c>
      <c r="Z239" s="5">
        <v>-11918601.01</v>
      </c>
      <c r="AA239" s="5">
        <v>-11716503.1</v>
      </c>
      <c r="AB239" s="5">
        <v>-11750353.49</v>
      </c>
      <c r="AC239" s="5">
        <v>-11784280.01</v>
      </c>
      <c r="AD239" s="5">
        <v>-11819002.5</v>
      </c>
      <c r="AE239" s="5">
        <v>-11854444.82</v>
      </c>
      <c r="AF239" s="5">
        <v>-11580879.710000001</v>
      </c>
      <c r="AG239" s="5">
        <v>-11615773.4</v>
      </c>
      <c r="AH239" s="5">
        <f t="shared" si="76"/>
        <v>-11827193.277500002</v>
      </c>
      <c r="AI239" s="5">
        <v>31421.78</v>
      </c>
      <c r="AJ239" s="5">
        <v>31421.78</v>
      </c>
      <c r="AK239" s="5">
        <v>31421.78</v>
      </c>
      <c r="AL239" s="5">
        <v>33348.58</v>
      </c>
      <c r="AM239" s="5">
        <v>33162.36</v>
      </c>
      <c r="AN239" s="5">
        <v>33413.26</v>
      </c>
      <c r="AO239" s="5">
        <v>33850.39</v>
      </c>
      <c r="AP239" s="5">
        <v>33926.519999999997</v>
      </c>
      <c r="AQ239" s="5">
        <v>34722.49</v>
      </c>
      <c r="AR239" s="5">
        <v>35442.32</v>
      </c>
      <c r="AS239" s="5">
        <v>35152.89</v>
      </c>
      <c r="AT239" s="5">
        <v>34893.69</v>
      </c>
      <c r="AU239" s="5">
        <f t="shared" si="77"/>
        <v>402177.84</v>
      </c>
      <c r="AV239" s="6">
        <v>0.65639999999999998</v>
      </c>
      <c r="AW239" s="5">
        <f t="shared" si="78"/>
        <v>11901502.348188501</v>
      </c>
      <c r="AX239" s="26">
        <f t="shared" si="79"/>
        <v>12226164.898368001</v>
      </c>
      <c r="AY239" s="5">
        <f t="shared" si="80"/>
        <v>-7763369.6673510009</v>
      </c>
      <c r="AZ239" s="5">
        <f t="shared" si="81"/>
        <v>-7624593.6597600002</v>
      </c>
      <c r="BA239" s="5">
        <f t="shared" si="82"/>
        <v>263989.53417599999</v>
      </c>
      <c r="BB239" s="14">
        <f t="shared" si="83"/>
        <v>2.2181194142786621E-2</v>
      </c>
      <c r="BC239" s="27">
        <v>2.2499999999999999E-2</v>
      </c>
      <c r="BD239" s="5">
        <f t="shared" si="59"/>
        <v>275088.71021327999</v>
      </c>
      <c r="BE239" s="5">
        <f t="shared" si="60"/>
        <v>275088.71021327999</v>
      </c>
      <c r="BF239" s="20">
        <f t="shared" si="61"/>
        <v>1</v>
      </c>
      <c r="BG239" s="5">
        <f t="shared" si="62"/>
        <v>11099.176037280005</v>
      </c>
      <c r="BH239" s="5">
        <f t="shared" si="63"/>
        <v>4326482.5283947205</v>
      </c>
      <c r="BI239" s="5">
        <f t="shared" si="64"/>
        <v>4326482.5283947205</v>
      </c>
    </row>
    <row r="240" spans="2:61" x14ac:dyDescent="0.25">
      <c r="B240" s="3" t="s">
        <v>719</v>
      </c>
      <c r="C240" s="3" t="s">
        <v>786</v>
      </c>
      <c r="D240" s="3" t="s">
        <v>698</v>
      </c>
      <c r="E240" s="3" t="s">
        <v>567</v>
      </c>
      <c r="F240" s="4" t="s">
        <v>248</v>
      </c>
      <c r="G240" s="5">
        <v>12347725.24</v>
      </c>
      <c r="H240" s="5">
        <v>12348459.67</v>
      </c>
      <c r="I240" s="5">
        <v>12348462.949999999</v>
      </c>
      <c r="J240" s="5">
        <v>12304707.41</v>
      </c>
      <c r="K240" s="5">
        <v>12304707.41</v>
      </c>
      <c r="L240" s="5">
        <v>12420040.67</v>
      </c>
      <c r="M240" s="5">
        <v>11818764.07</v>
      </c>
      <c r="N240" s="5">
        <v>11818764.07</v>
      </c>
      <c r="O240" s="5">
        <v>11820625.289999999</v>
      </c>
      <c r="P240" s="5">
        <v>11820625.289999999</v>
      </c>
      <c r="Q240" s="5">
        <v>12176057.210000001</v>
      </c>
      <c r="R240" s="5">
        <v>12176057.210000001</v>
      </c>
      <c r="S240" s="5">
        <v>12323064.470000001</v>
      </c>
      <c r="T240" s="5">
        <f t="shared" si="75"/>
        <v>12141055.508749999</v>
      </c>
      <c r="U240" s="5">
        <v>-6289166.8200000003</v>
      </c>
      <c r="V240" s="5">
        <v>-6305219.3399999999</v>
      </c>
      <c r="W240" s="5">
        <v>-6321272.3399999999</v>
      </c>
      <c r="X240" s="5">
        <v>-6293541.3600000003</v>
      </c>
      <c r="Y240" s="5">
        <v>-6335172.29</v>
      </c>
      <c r="Z240" s="5">
        <v>-6334036.8600000003</v>
      </c>
      <c r="AA240" s="5">
        <v>-6313241.8200000003</v>
      </c>
      <c r="AB240" s="5">
        <v>-6353228.6399999997</v>
      </c>
      <c r="AC240" s="5">
        <v>-6393218.6100000003</v>
      </c>
      <c r="AD240" s="5">
        <v>-6433211.7199999997</v>
      </c>
      <c r="AE240" s="5">
        <v>-6445735.9699999997</v>
      </c>
      <c r="AF240" s="5">
        <v>-6486931.6299999999</v>
      </c>
      <c r="AG240" s="5">
        <v>-6528148.54</v>
      </c>
      <c r="AH240" s="5">
        <f t="shared" si="76"/>
        <v>-6368622.3549999995</v>
      </c>
      <c r="AI240" s="5">
        <v>16052.52</v>
      </c>
      <c r="AJ240" s="5">
        <v>16053</v>
      </c>
      <c r="AK240" s="5">
        <v>16024.56</v>
      </c>
      <c r="AL240" s="5">
        <v>41630.93</v>
      </c>
      <c r="AM240" s="5">
        <v>41826.03</v>
      </c>
      <c r="AN240" s="5">
        <v>41003.980000000003</v>
      </c>
      <c r="AO240" s="5">
        <v>39986.82</v>
      </c>
      <c r="AP240" s="5">
        <v>39989.97</v>
      </c>
      <c r="AQ240" s="5">
        <v>39993.11</v>
      </c>
      <c r="AR240" s="5">
        <v>40594.39</v>
      </c>
      <c r="AS240" s="5">
        <v>41195.660000000003</v>
      </c>
      <c r="AT240" s="5">
        <v>41444.339999999997</v>
      </c>
      <c r="AU240" s="5">
        <f t="shared" si="77"/>
        <v>415795.31000000006</v>
      </c>
      <c r="AV240" s="6">
        <v>0.65639999999999998</v>
      </c>
      <c r="AW240" s="5">
        <f t="shared" si="78"/>
        <v>7969388.8359434996</v>
      </c>
      <c r="AX240" s="26">
        <f t="shared" si="79"/>
        <v>8088859.518108</v>
      </c>
      <c r="AY240" s="5">
        <f t="shared" si="80"/>
        <v>-4180363.7138219997</v>
      </c>
      <c r="AZ240" s="5">
        <f t="shared" si="81"/>
        <v>-4285076.7016559998</v>
      </c>
      <c r="BA240" s="5">
        <f t="shared" si="82"/>
        <v>272928.04148400004</v>
      </c>
      <c r="BB240" s="14">
        <f t="shared" si="83"/>
        <v>3.4247047935851906E-2</v>
      </c>
      <c r="BC240" s="27">
        <v>4.0599999999999997E-2</v>
      </c>
      <c r="BD240" s="5">
        <f t="shared" si="59"/>
        <v>328407.6964351848</v>
      </c>
      <c r="BE240" s="5">
        <f t="shared" si="60"/>
        <v>328407.6964351848</v>
      </c>
      <c r="BF240" s="20">
        <f t="shared" si="61"/>
        <v>1</v>
      </c>
      <c r="BG240" s="5">
        <f t="shared" si="62"/>
        <v>55479.654951184755</v>
      </c>
      <c r="BH240" s="5">
        <f t="shared" si="63"/>
        <v>3475375.1200168156</v>
      </c>
      <c r="BI240" s="5">
        <f t="shared" si="64"/>
        <v>3475375.1200168156</v>
      </c>
    </row>
    <row r="241" spans="2:61" x14ac:dyDescent="0.25">
      <c r="B241" s="3" t="s">
        <v>719</v>
      </c>
      <c r="C241" s="3" t="s">
        <v>786</v>
      </c>
      <c r="D241" s="3" t="s">
        <v>698</v>
      </c>
      <c r="E241" s="3" t="s">
        <v>568</v>
      </c>
      <c r="F241" s="4" t="s">
        <v>249</v>
      </c>
      <c r="G241" s="5">
        <v>2672035.2400000002</v>
      </c>
      <c r="H241" s="5">
        <v>2672035.2400000002</v>
      </c>
      <c r="I241" s="5">
        <v>2672035.2400000002</v>
      </c>
      <c r="J241" s="5">
        <v>2672035.2400000002</v>
      </c>
      <c r="K241" s="5">
        <v>2672035.2400000002</v>
      </c>
      <c r="L241" s="5">
        <v>2672035.2400000002</v>
      </c>
      <c r="M241" s="5">
        <v>2672035.2400000002</v>
      </c>
      <c r="N241" s="5">
        <v>2672035.2400000002</v>
      </c>
      <c r="O241" s="5">
        <v>2672035.2400000002</v>
      </c>
      <c r="P241" s="5">
        <v>2672035.2400000002</v>
      </c>
      <c r="Q241" s="5">
        <v>2672035.2400000002</v>
      </c>
      <c r="R241" s="5">
        <v>2672035.2400000002</v>
      </c>
      <c r="S241" s="5">
        <v>2506037.6</v>
      </c>
      <c r="T241" s="5">
        <f t="shared" si="75"/>
        <v>2665118.6716666673</v>
      </c>
      <c r="U241" s="5">
        <v>-1827374.78</v>
      </c>
      <c r="V241" s="5">
        <v>-1831249.23</v>
      </c>
      <c r="W241" s="5">
        <v>-1835123.68</v>
      </c>
      <c r="X241" s="5">
        <v>-1838998.13</v>
      </c>
      <c r="Y241" s="5">
        <v>-1845611.42</v>
      </c>
      <c r="Z241" s="5">
        <v>-1852224.71</v>
      </c>
      <c r="AA241" s="5">
        <v>-1858838</v>
      </c>
      <c r="AB241" s="5">
        <v>-1865451.29</v>
      </c>
      <c r="AC241" s="5">
        <v>-1872064.58</v>
      </c>
      <c r="AD241" s="5">
        <v>-1878677.87</v>
      </c>
      <c r="AE241" s="5">
        <v>-1885291.16</v>
      </c>
      <c r="AF241" s="5">
        <v>-1891904.45</v>
      </c>
      <c r="AG241" s="5">
        <v>-1898312.31</v>
      </c>
      <c r="AH241" s="5">
        <f t="shared" si="76"/>
        <v>-1859856.5054166664</v>
      </c>
      <c r="AI241" s="5">
        <v>3874.45</v>
      </c>
      <c r="AJ241" s="5">
        <v>3874.45</v>
      </c>
      <c r="AK241" s="5">
        <v>3874.45</v>
      </c>
      <c r="AL241" s="5">
        <v>6613.29</v>
      </c>
      <c r="AM241" s="5">
        <v>6613.29</v>
      </c>
      <c r="AN241" s="5">
        <v>6613.29</v>
      </c>
      <c r="AO241" s="5">
        <v>6613.29</v>
      </c>
      <c r="AP241" s="5">
        <v>6613.29</v>
      </c>
      <c r="AQ241" s="5">
        <v>6613.29</v>
      </c>
      <c r="AR241" s="5">
        <v>6613.29</v>
      </c>
      <c r="AS241" s="5">
        <v>6613.29</v>
      </c>
      <c r="AT241" s="5">
        <v>6407.86</v>
      </c>
      <c r="AU241" s="5">
        <f t="shared" si="77"/>
        <v>70937.53</v>
      </c>
      <c r="AV241" s="6">
        <v>0.65639999999999998</v>
      </c>
      <c r="AW241" s="5">
        <f t="shared" si="78"/>
        <v>1749383.8960820003</v>
      </c>
      <c r="AX241" s="26">
        <f t="shared" si="79"/>
        <v>1644963.0806400001</v>
      </c>
      <c r="AY241" s="5">
        <f t="shared" si="80"/>
        <v>-1220809.8101554997</v>
      </c>
      <c r="AZ241" s="5">
        <f t="shared" si="81"/>
        <v>-1246052.200284</v>
      </c>
      <c r="BA241" s="5">
        <f t="shared" si="82"/>
        <v>46563.394692000002</v>
      </c>
      <c r="BB241" s="14">
        <f t="shared" si="83"/>
        <v>2.6617024883037677E-2</v>
      </c>
      <c r="BC241" s="27">
        <v>2.9700000000000001E-2</v>
      </c>
      <c r="BD241" s="5">
        <f t="shared" si="59"/>
        <v>48855.403495008002</v>
      </c>
      <c r="BE241" s="5">
        <f t="shared" si="60"/>
        <v>48855.403495008002</v>
      </c>
      <c r="BF241" s="20">
        <f t="shared" si="61"/>
        <v>1</v>
      </c>
      <c r="BG241" s="5">
        <f t="shared" si="62"/>
        <v>2292.0088030080005</v>
      </c>
      <c r="BH241" s="5">
        <f t="shared" si="63"/>
        <v>350055.47686099203</v>
      </c>
      <c r="BI241" s="5">
        <f t="shared" si="64"/>
        <v>350055.47686099203</v>
      </c>
    </row>
    <row r="242" spans="2:61" x14ac:dyDescent="0.25">
      <c r="B242" s="3" t="s">
        <v>721</v>
      </c>
      <c r="C242" s="3" t="s">
        <v>786</v>
      </c>
      <c r="D242" s="3" t="s">
        <v>698</v>
      </c>
      <c r="E242" s="3" t="s">
        <v>586</v>
      </c>
      <c r="F242" s="4" t="s">
        <v>250</v>
      </c>
      <c r="G242" s="5">
        <v>9028.7999999999993</v>
      </c>
      <c r="H242" s="5">
        <v>9028.7999999999993</v>
      </c>
      <c r="I242" s="5">
        <v>9028.7999999999993</v>
      </c>
      <c r="J242" s="5">
        <v>9028.7999999999993</v>
      </c>
      <c r="K242" s="5">
        <v>9028.7999999999993</v>
      </c>
      <c r="L242" s="5">
        <v>9028.7999999999993</v>
      </c>
      <c r="M242" s="5">
        <v>9028.7999999999993</v>
      </c>
      <c r="N242" s="5">
        <v>9028.7999999999993</v>
      </c>
      <c r="O242" s="5">
        <v>9028.7999999999993</v>
      </c>
      <c r="P242" s="5">
        <v>9028.7999999999993</v>
      </c>
      <c r="Q242" s="5">
        <v>9028.7999999999993</v>
      </c>
      <c r="R242" s="5">
        <v>9028.7999999999993</v>
      </c>
      <c r="S242" s="5">
        <v>9028.7999999999993</v>
      </c>
      <c r="T242" s="5">
        <f t="shared" si="75"/>
        <v>9028.8000000000011</v>
      </c>
      <c r="U242" s="5">
        <v>-211.9</v>
      </c>
      <c r="V242" s="5">
        <v>-297.37</v>
      </c>
      <c r="W242" s="5">
        <v>-382.84</v>
      </c>
      <c r="X242" s="5">
        <v>-468.31</v>
      </c>
      <c r="Y242" s="5">
        <v>-553.78</v>
      </c>
      <c r="Z242" s="5">
        <v>-639.25</v>
      </c>
      <c r="AA242" s="5">
        <v>-724.72</v>
      </c>
      <c r="AB242" s="5">
        <v>-810.19</v>
      </c>
      <c r="AC242" s="5">
        <v>-895.66</v>
      </c>
      <c r="AD242" s="5">
        <v>-981.13</v>
      </c>
      <c r="AE242" s="5">
        <v>-1066.5999999999999</v>
      </c>
      <c r="AF242" s="5">
        <v>-1152.07</v>
      </c>
      <c r="AG242" s="5">
        <v>-1237.54</v>
      </c>
      <c r="AH242" s="5">
        <f t="shared" si="76"/>
        <v>-724.71999999999991</v>
      </c>
      <c r="AI242" s="5">
        <v>85.47</v>
      </c>
      <c r="AJ242" s="5">
        <v>85.47</v>
      </c>
      <c r="AK242" s="5">
        <v>85.47</v>
      </c>
      <c r="AL242" s="5">
        <v>85.47</v>
      </c>
      <c r="AM242" s="5">
        <v>85.47</v>
      </c>
      <c r="AN242" s="5">
        <v>85.47</v>
      </c>
      <c r="AO242" s="5">
        <v>85.47</v>
      </c>
      <c r="AP242" s="5">
        <v>85.47</v>
      </c>
      <c r="AQ242" s="5">
        <v>85.47</v>
      </c>
      <c r="AR242" s="5">
        <v>85.47</v>
      </c>
      <c r="AS242" s="5">
        <v>85.47</v>
      </c>
      <c r="AT242" s="5">
        <v>85.47</v>
      </c>
      <c r="AU242" s="5">
        <f t="shared" si="77"/>
        <v>1025.6400000000001</v>
      </c>
      <c r="AV242" s="6">
        <v>0.65639999999999998</v>
      </c>
      <c r="AW242" s="5">
        <f t="shared" si="78"/>
        <v>5926.5043200000009</v>
      </c>
      <c r="AX242" s="26">
        <f t="shared" si="79"/>
        <v>5926.5043199999991</v>
      </c>
      <c r="AY242" s="5">
        <f t="shared" si="80"/>
        <v>-475.70620799999995</v>
      </c>
      <c r="AZ242" s="5">
        <f t="shared" si="81"/>
        <v>-812.32125599999995</v>
      </c>
      <c r="BA242" s="5">
        <f t="shared" si="82"/>
        <v>673.230096</v>
      </c>
      <c r="BB242" s="14">
        <f t="shared" si="83"/>
        <v>0.11359649122807015</v>
      </c>
      <c r="BC242" s="27">
        <f>BB242</f>
        <v>0.11359649122807015</v>
      </c>
      <c r="BD242" s="5">
        <f t="shared" si="59"/>
        <v>673.23009599999978</v>
      </c>
      <c r="BE242" s="5">
        <f t="shared" si="60"/>
        <v>673.23009599999978</v>
      </c>
      <c r="BF242" s="20">
        <f t="shared" ref="BF242:BF305" si="84">IF(B242="Transportation",40%,100%)</f>
        <v>1</v>
      </c>
      <c r="BG242" s="5">
        <f t="shared" si="62"/>
        <v>-2.2737367544323206E-13</v>
      </c>
      <c r="BH242" s="5">
        <f t="shared" si="63"/>
        <v>4440.9529679999996</v>
      </c>
      <c r="BI242" s="5">
        <f t="shared" si="64"/>
        <v>4440.9529679999996</v>
      </c>
    </row>
    <row r="243" spans="2:61" x14ac:dyDescent="0.25">
      <c r="B243" s="3" t="s">
        <v>721</v>
      </c>
      <c r="C243" s="3" t="s">
        <v>786</v>
      </c>
      <c r="D243" s="3" t="s">
        <v>698</v>
      </c>
      <c r="E243" s="3" t="s">
        <v>587</v>
      </c>
      <c r="F243" s="4" t="s">
        <v>251</v>
      </c>
      <c r="G243" s="5">
        <v>89232.19</v>
      </c>
      <c r="H243" s="5">
        <v>89232.19</v>
      </c>
      <c r="I243" s="5">
        <v>89232.19</v>
      </c>
      <c r="J243" s="5">
        <v>89232.19</v>
      </c>
      <c r="K243" s="5">
        <v>89232.19</v>
      </c>
      <c r="L243" s="5">
        <v>89232.19</v>
      </c>
      <c r="M243" s="5">
        <v>89232.19</v>
      </c>
      <c r="N243" s="5">
        <v>89232.19</v>
      </c>
      <c r="O243" s="5">
        <v>89232.19</v>
      </c>
      <c r="P243" s="5">
        <v>89232.19</v>
      </c>
      <c r="Q243" s="5">
        <v>89232.19</v>
      </c>
      <c r="R243" s="5">
        <v>89232.19</v>
      </c>
      <c r="S243" s="5">
        <v>89232.19</v>
      </c>
      <c r="T243" s="5">
        <f t="shared" si="75"/>
        <v>89232.189999999988</v>
      </c>
      <c r="U243" s="5">
        <v>-61519.56</v>
      </c>
      <c r="V243" s="5">
        <v>-61791.72</v>
      </c>
      <c r="W243" s="5">
        <v>-62063.88</v>
      </c>
      <c r="X243" s="5">
        <v>-62336.04</v>
      </c>
      <c r="Y243" s="5">
        <v>-62583.66</v>
      </c>
      <c r="Z243" s="5">
        <v>-62831.28</v>
      </c>
      <c r="AA243" s="5">
        <v>-63078.9</v>
      </c>
      <c r="AB243" s="5">
        <v>-63326.52</v>
      </c>
      <c r="AC243" s="5">
        <v>-63574.14</v>
      </c>
      <c r="AD243" s="5">
        <v>-63821.760000000002</v>
      </c>
      <c r="AE243" s="5">
        <v>-64069.38</v>
      </c>
      <c r="AF243" s="5">
        <v>-64317</v>
      </c>
      <c r="AG243" s="5">
        <v>-64564.62</v>
      </c>
      <c r="AH243" s="5">
        <f t="shared" si="76"/>
        <v>-63069.697500000002</v>
      </c>
      <c r="AI243" s="5">
        <v>272.16000000000003</v>
      </c>
      <c r="AJ243" s="5">
        <v>272.16000000000003</v>
      </c>
      <c r="AK243" s="5">
        <v>272.16000000000003</v>
      </c>
      <c r="AL243" s="5">
        <v>247.62</v>
      </c>
      <c r="AM243" s="5">
        <v>247.62</v>
      </c>
      <c r="AN243" s="5">
        <v>247.62</v>
      </c>
      <c r="AO243" s="5">
        <v>247.62</v>
      </c>
      <c r="AP243" s="5">
        <v>247.62</v>
      </c>
      <c r="AQ243" s="5">
        <v>247.62</v>
      </c>
      <c r="AR243" s="5">
        <v>247.62</v>
      </c>
      <c r="AS243" s="5">
        <v>247.62</v>
      </c>
      <c r="AT243" s="5">
        <v>247.62</v>
      </c>
      <c r="AU243" s="5">
        <f t="shared" si="77"/>
        <v>3045.059999999999</v>
      </c>
      <c r="AV243" s="6">
        <v>0.65639999999999998</v>
      </c>
      <c r="AW243" s="5">
        <f t="shared" si="78"/>
        <v>58572.009515999991</v>
      </c>
      <c r="AX243" s="26">
        <f t="shared" si="79"/>
        <v>58572.009515999998</v>
      </c>
      <c r="AY243" s="5">
        <f t="shared" si="80"/>
        <v>-41398.949439000004</v>
      </c>
      <c r="AZ243" s="5">
        <f t="shared" si="81"/>
        <v>-42380.216568000003</v>
      </c>
      <c r="BA243" s="5">
        <f t="shared" si="82"/>
        <v>1998.7773839999993</v>
      </c>
      <c r="BB243" s="14">
        <f t="shared" si="83"/>
        <v>3.4125129059367473E-2</v>
      </c>
      <c r="BC243" s="27">
        <v>3.3300000000000003E-2</v>
      </c>
      <c r="BD243" s="5">
        <f t="shared" si="59"/>
        <v>1950.4479168828002</v>
      </c>
      <c r="BE243" s="5">
        <f t="shared" si="60"/>
        <v>1950.4479168828002</v>
      </c>
      <c r="BF243" s="20">
        <f t="shared" si="84"/>
        <v>1</v>
      </c>
      <c r="BG243" s="5">
        <f t="shared" si="62"/>
        <v>-48.329467117199101</v>
      </c>
      <c r="BH243" s="5">
        <f t="shared" si="63"/>
        <v>14241.345031117195</v>
      </c>
      <c r="BI243" s="5">
        <f t="shared" si="64"/>
        <v>14241.345031117195</v>
      </c>
    </row>
    <row r="244" spans="2:61" x14ac:dyDescent="0.25">
      <c r="B244" s="3" t="s">
        <v>721</v>
      </c>
      <c r="C244" s="3" t="s">
        <v>786</v>
      </c>
      <c r="D244" s="3" t="s">
        <v>698</v>
      </c>
      <c r="E244" s="3" t="s">
        <v>588</v>
      </c>
      <c r="F244" s="4" t="s">
        <v>252</v>
      </c>
      <c r="G244" s="5">
        <v>8670084.3800000008</v>
      </c>
      <c r="H244" s="5">
        <v>8670084.3800000008</v>
      </c>
      <c r="I244" s="5">
        <v>8670084.3800000008</v>
      </c>
      <c r="J244" s="5">
        <v>8670084.3800000008</v>
      </c>
      <c r="K244" s="5">
        <v>8670084.3800000008</v>
      </c>
      <c r="L244" s="5">
        <v>8670084.3800000008</v>
      </c>
      <c r="M244" s="5">
        <v>8670084.3800000008</v>
      </c>
      <c r="N244" s="5">
        <v>8670084.3800000008</v>
      </c>
      <c r="O244" s="5">
        <v>8670084.3800000008</v>
      </c>
      <c r="P244" s="5">
        <v>8670084.3800000008</v>
      </c>
      <c r="Q244" s="5">
        <v>8670084.3800000008</v>
      </c>
      <c r="R244" s="5">
        <v>8670084.3800000008</v>
      </c>
      <c r="S244" s="5">
        <v>8670084.3800000008</v>
      </c>
      <c r="T244" s="5">
        <f t="shared" si="75"/>
        <v>8670084.379999999</v>
      </c>
      <c r="U244" s="5">
        <v>-5612807.7800000003</v>
      </c>
      <c r="V244" s="5">
        <v>-5636217.0099999998</v>
      </c>
      <c r="W244" s="5">
        <v>-5659626.2400000002</v>
      </c>
      <c r="X244" s="5">
        <v>-5683035.4699999997</v>
      </c>
      <c r="Y244" s="5">
        <v>-5707961.96</v>
      </c>
      <c r="Z244" s="5">
        <v>-5732888.4500000002</v>
      </c>
      <c r="AA244" s="5">
        <v>-5757814.9400000004</v>
      </c>
      <c r="AB244" s="5">
        <v>-5782741.4299999997</v>
      </c>
      <c r="AC244" s="5">
        <v>-5807667.9199999999</v>
      </c>
      <c r="AD244" s="5">
        <v>-5832594.4100000001</v>
      </c>
      <c r="AE244" s="5">
        <v>-5857520.9000000004</v>
      </c>
      <c r="AF244" s="5">
        <v>-5882447.3899999997</v>
      </c>
      <c r="AG244" s="5">
        <v>-5907373.8799999999</v>
      </c>
      <c r="AH244" s="5">
        <f t="shared" si="76"/>
        <v>-5758383.9125000006</v>
      </c>
      <c r="AI244" s="5">
        <v>23409.23</v>
      </c>
      <c r="AJ244" s="5">
        <v>23409.23</v>
      </c>
      <c r="AK244" s="5">
        <v>23409.23</v>
      </c>
      <c r="AL244" s="5">
        <v>24926.49</v>
      </c>
      <c r="AM244" s="5">
        <v>24926.49</v>
      </c>
      <c r="AN244" s="5">
        <v>24926.49</v>
      </c>
      <c r="AO244" s="5">
        <v>24926.49</v>
      </c>
      <c r="AP244" s="5">
        <v>24926.49</v>
      </c>
      <c r="AQ244" s="5">
        <v>24926.49</v>
      </c>
      <c r="AR244" s="5">
        <v>24926.49</v>
      </c>
      <c r="AS244" s="5">
        <v>24926.49</v>
      </c>
      <c r="AT244" s="5">
        <v>24926.49</v>
      </c>
      <c r="AU244" s="5">
        <f t="shared" si="77"/>
        <v>294566.09999999998</v>
      </c>
      <c r="AV244" s="6">
        <v>0.65639999999999998</v>
      </c>
      <c r="AW244" s="5">
        <f t="shared" si="78"/>
        <v>5691043.3870319994</v>
      </c>
      <c r="AX244" s="26">
        <f t="shared" si="79"/>
        <v>5691043.3870320003</v>
      </c>
      <c r="AY244" s="5">
        <f t="shared" si="80"/>
        <v>-3779803.2001650003</v>
      </c>
      <c r="AZ244" s="5">
        <f t="shared" si="81"/>
        <v>-3877600.214832</v>
      </c>
      <c r="BA244" s="5">
        <f t="shared" si="82"/>
        <v>193353.18803999998</v>
      </c>
      <c r="BB244" s="14">
        <f t="shared" si="83"/>
        <v>3.3974998061091534E-2</v>
      </c>
      <c r="BC244" s="27">
        <v>3.4500000000000003E-2</v>
      </c>
      <c r="BD244" s="5">
        <f t="shared" si="59"/>
        <v>196340.99685260403</v>
      </c>
      <c r="BE244" s="5">
        <f t="shared" si="60"/>
        <v>196340.99685260403</v>
      </c>
      <c r="BF244" s="20">
        <f t="shared" si="84"/>
        <v>1</v>
      </c>
      <c r="BG244" s="5">
        <f t="shared" si="62"/>
        <v>2987.8088126040529</v>
      </c>
      <c r="BH244" s="5">
        <f t="shared" si="63"/>
        <v>1617102.1753473964</v>
      </c>
      <c r="BI244" s="5">
        <f t="shared" si="64"/>
        <v>1617102.1753473964</v>
      </c>
    </row>
    <row r="245" spans="2:61" x14ac:dyDescent="0.25">
      <c r="B245" s="3" t="s">
        <v>721</v>
      </c>
      <c r="C245" s="3" t="s">
        <v>786</v>
      </c>
      <c r="D245" s="3" t="s">
        <v>698</v>
      </c>
      <c r="E245" s="3" t="s">
        <v>589</v>
      </c>
      <c r="F245" s="4" t="s">
        <v>253</v>
      </c>
      <c r="G245" s="5">
        <v>736755.75</v>
      </c>
      <c r="H245" s="5">
        <v>754454.35</v>
      </c>
      <c r="I245" s="5">
        <v>754454.35</v>
      </c>
      <c r="J245" s="5">
        <v>754454.35</v>
      </c>
      <c r="K245" s="5">
        <v>754454.35</v>
      </c>
      <c r="L245" s="5">
        <v>754454.35</v>
      </c>
      <c r="M245" s="5">
        <v>754454.35</v>
      </c>
      <c r="N245" s="5">
        <v>754454.35</v>
      </c>
      <c r="O245" s="5">
        <v>754454.35</v>
      </c>
      <c r="P245" s="5">
        <v>754454.35</v>
      </c>
      <c r="Q245" s="5">
        <v>754454.35</v>
      </c>
      <c r="R245" s="5">
        <v>754454.35</v>
      </c>
      <c r="S245" s="5">
        <v>759401.46</v>
      </c>
      <c r="T245" s="5">
        <f t="shared" si="75"/>
        <v>753923.03791666648</v>
      </c>
      <c r="U245" s="5">
        <v>-10288.59</v>
      </c>
      <c r="V245" s="5">
        <v>-12829.86</v>
      </c>
      <c r="W245" s="5">
        <v>-15401.29</v>
      </c>
      <c r="X245" s="5">
        <v>3443.92</v>
      </c>
      <c r="Y245" s="5">
        <v>859.91</v>
      </c>
      <c r="Z245" s="5">
        <v>-1724.1</v>
      </c>
      <c r="AA245" s="5">
        <v>-4308.1099999999997</v>
      </c>
      <c r="AB245" s="5">
        <v>-6892.12</v>
      </c>
      <c r="AC245" s="5">
        <v>-9476.1299999999992</v>
      </c>
      <c r="AD245" s="5">
        <v>-12060.14</v>
      </c>
      <c r="AE245" s="5">
        <v>-14644.15</v>
      </c>
      <c r="AF245" s="5">
        <v>-17228.16</v>
      </c>
      <c r="AG245" s="5">
        <v>-16102.42</v>
      </c>
      <c r="AH245" s="5">
        <f t="shared" si="76"/>
        <v>-8621.3112500000007</v>
      </c>
      <c r="AI245" s="5">
        <v>2541.27</v>
      </c>
      <c r="AJ245" s="5">
        <v>2571.4299999999998</v>
      </c>
      <c r="AK245" s="5">
        <v>2571.4299999999998</v>
      </c>
      <c r="AL245" s="5">
        <v>2584.0100000000002</v>
      </c>
      <c r="AM245" s="5">
        <v>2584.0100000000002</v>
      </c>
      <c r="AN245" s="5">
        <v>2584.0100000000002</v>
      </c>
      <c r="AO245" s="5">
        <v>2584.0100000000002</v>
      </c>
      <c r="AP245" s="5">
        <v>2584.0100000000002</v>
      </c>
      <c r="AQ245" s="5">
        <v>2584.0100000000002</v>
      </c>
      <c r="AR245" s="5">
        <v>2584.0100000000002</v>
      </c>
      <c r="AS245" s="5">
        <v>2584.0100000000002</v>
      </c>
      <c r="AT245" s="5">
        <v>2592.48</v>
      </c>
      <c r="AU245" s="5">
        <f t="shared" si="77"/>
        <v>30948.690000000006</v>
      </c>
      <c r="AV245" s="6">
        <v>0.65639999999999998</v>
      </c>
      <c r="AW245" s="5">
        <f t="shared" si="78"/>
        <v>494875.08208849985</v>
      </c>
      <c r="AX245" s="26">
        <f t="shared" si="79"/>
        <v>498471.11834399996</v>
      </c>
      <c r="AY245" s="5">
        <f t="shared" si="80"/>
        <v>-5659.0287045000005</v>
      </c>
      <c r="AZ245" s="5">
        <f t="shared" si="81"/>
        <v>-10569.628488</v>
      </c>
      <c r="BA245" s="5">
        <f t="shared" si="82"/>
        <v>20314.720116000004</v>
      </c>
      <c r="BB245" s="14">
        <f t="shared" si="83"/>
        <v>4.1050198022229513E-2</v>
      </c>
      <c r="BC245" s="27">
        <v>4.1100000000000005E-2</v>
      </c>
      <c r="BD245" s="5">
        <f t="shared" si="59"/>
        <v>20487.162963938401</v>
      </c>
      <c r="BE245" s="5">
        <f t="shared" si="60"/>
        <v>20487.162963938401</v>
      </c>
      <c r="BF245" s="20">
        <f t="shared" si="84"/>
        <v>1</v>
      </c>
      <c r="BG245" s="5">
        <f t="shared" si="62"/>
        <v>172.44284793839688</v>
      </c>
      <c r="BH245" s="5">
        <f t="shared" si="63"/>
        <v>467414.32689206157</v>
      </c>
      <c r="BI245" s="5">
        <f t="shared" si="64"/>
        <v>467414.32689206157</v>
      </c>
    </row>
    <row r="246" spans="2:61" x14ac:dyDescent="0.25">
      <c r="B246" s="3" t="s">
        <v>721</v>
      </c>
      <c r="C246" s="3" t="s">
        <v>786</v>
      </c>
      <c r="D246" s="3" t="s">
        <v>698</v>
      </c>
      <c r="E246" s="3" t="s">
        <v>590</v>
      </c>
      <c r="F246" s="4" t="s">
        <v>254</v>
      </c>
      <c r="G246" s="5">
        <v>13382.11</v>
      </c>
      <c r="H246" s="5">
        <v>13382.11</v>
      </c>
      <c r="I246" s="5">
        <v>13382.11</v>
      </c>
      <c r="J246" s="5">
        <v>13382.11</v>
      </c>
      <c r="K246" s="5">
        <v>13382.11</v>
      </c>
      <c r="L246" s="5">
        <v>13382.11</v>
      </c>
      <c r="M246" s="5">
        <v>13382.11</v>
      </c>
      <c r="N246" s="5">
        <v>13382.11</v>
      </c>
      <c r="O246" s="5">
        <v>13382.11</v>
      </c>
      <c r="P246" s="5">
        <v>13382.11</v>
      </c>
      <c r="Q246" s="5">
        <v>13382.11</v>
      </c>
      <c r="R246" s="5">
        <v>13382.11</v>
      </c>
      <c r="S246" s="5">
        <v>13382.11</v>
      </c>
      <c r="T246" s="5">
        <f t="shared" si="75"/>
        <v>13382.11</v>
      </c>
      <c r="U246" s="5">
        <v>-3581.78</v>
      </c>
      <c r="V246" s="5">
        <v>-3656.27</v>
      </c>
      <c r="W246" s="5">
        <v>-3730.76</v>
      </c>
      <c r="X246" s="5">
        <v>-3805.25</v>
      </c>
      <c r="Y246" s="5">
        <v>-3894.46</v>
      </c>
      <c r="Z246" s="5">
        <v>-3983.67</v>
      </c>
      <c r="AA246" s="5">
        <v>-4072.88</v>
      </c>
      <c r="AB246" s="5">
        <v>-4162.09</v>
      </c>
      <c r="AC246" s="5">
        <v>-4251.3</v>
      </c>
      <c r="AD246" s="5">
        <v>-4340.51</v>
      </c>
      <c r="AE246" s="5">
        <v>-4429.72</v>
      </c>
      <c r="AF246" s="5">
        <v>-4518.93</v>
      </c>
      <c r="AG246" s="5">
        <v>-4608.1400000000003</v>
      </c>
      <c r="AH246" s="5">
        <f t="shared" si="76"/>
        <v>-4078.4</v>
      </c>
      <c r="AI246" s="5">
        <v>74.489999999999995</v>
      </c>
      <c r="AJ246" s="5">
        <v>74.489999999999995</v>
      </c>
      <c r="AK246" s="5">
        <v>74.489999999999995</v>
      </c>
      <c r="AL246" s="5">
        <v>89.21</v>
      </c>
      <c r="AM246" s="5">
        <v>89.21</v>
      </c>
      <c r="AN246" s="5">
        <v>89.21</v>
      </c>
      <c r="AO246" s="5">
        <v>89.21</v>
      </c>
      <c r="AP246" s="5">
        <v>89.21</v>
      </c>
      <c r="AQ246" s="5">
        <v>89.21</v>
      </c>
      <c r="AR246" s="5">
        <v>89.21</v>
      </c>
      <c r="AS246" s="5">
        <v>89.21</v>
      </c>
      <c r="AT246" s="5">
        <v>89.21</v>
      </c>
      <c r="AU246" s="5">
        <f t="shared" si="77"/>
        <v>1026.3600000000001</v>
      </c>
      <c r="AV246" s="6">
        <v>0.65639999999999998</v>
      </c>
      <c r="AW246" s="5">
        <f t="shared" si="78"/>
        <v>8784.0170039999994</v>
      </c>
      <c r="AX246" s="26">
        <f t="shared" si="79"/>
        <v>8784.0170039999994</v>
      </c>
      <c r="AY246" s="5">
        <f t="shared" si="80"/>
        <v>-2677.06176</v>
      </c>
      <c r="AZ246" s="5">
        <f t="shared" si="81"/>
        <v>-3024.7830960000001</v>
      </c>
      <c r="BA246" s="5">
        <f t="shared" si="82"/>
        <v>673.70270400000004</v>
      </c>
      <c r="BB246" s="14">
        <f t="shared" si="83"/>
        <v>7.6696425302138466E-2</v>
      </c>
      <c r="BC246" s="27">
        <v>0.08</v>
      </c>
      <c r="BD246" s="5">
        <f t="shared" si="59"/>
        <v>702.72136031999992</v>
      </c>
      <c r="BE246" s="5">
        <f t="shared" si="60"/>
        <v>702.72136031999992</v>
      </c>
      <c r="BF246" s="20">
        <f t="shared" si="84"/>
        <v>1</v>
      </c>
      <c r="BG246" s="5">
        <f t="shared" si="62"/>
        <v>29.018656319999877</v>
      </c>
      <c r="BH246" s="5">
        <f t="shared" si="63"/>
        <v>5056.5125476799994</v>
      </c>
      <c r="BI246" s="5">
        <f t="shared" si="64"/>
        <v>5056.5125476799994</v>
      </c>
    </row>
    <row r="247" spans="2:61" x14ac:dyDescent="0.25">
      <c r="B247" s="3" t="s">
        <v>721</v>
      </c>
      <c r="C247" s="3" t="s">
        <v>786</v>
      </c>
      <c r="D247" s="3" t="s">
        <v>699</v>
      </c>
      <c r="E247" s="3" t="s">
        <v>587</v>
      </c>
      <c r="F247" s="4" t="s">
        <v>255</v>
      </c>
      <c r="G247" s="5">
        <v>91977.919999999998</v>
      </c>
      <c r="H247" s="5">
        <v>91977.919999999998</v>
      </c>
      <c r="I247" s="5">
        <v>91977.919999999998</v>
      </c>
      <c r="J247" s="5">
        <v>91977.919999999998</v>
      </c>
      <c r="K247" s="5">
        <v>91977.919999999998</v>
      </c>
      <c r="L247" s="5">
        <v>91977.919999999998</v>
      </c>
      <c r="M247" s="5">
        <v>91977.919999999998</v>
      </c>
      <c r="N247" s="5">
        <v>91977.919999999998</v>
      </c>
      <c r="O247" s="5">
        <v>91977.919999999998</v>
      </c>
      <c r="P247" s="5">
        <v>91977.919999999998</v>
      </c>
      <c r="Q247" s="5">
        <v>91977.919999999998</v>
      </c>
      <c r="R247" s="5">
        <v>91977.919999999998</v>
      </c>
      <c r="S247" s="5">
        <v>91977.919999999998</v>
      </c>
      <c r="T247" s="5">
        <f t="shared" si="75"/>
        <v>91977.920000000027</v>
      </c>
      <c r="U247" s="5">
        <v>-37032.86</v>
      </c>
      <c r="V247" s="5">
        <v>-37314.160000000003</v>
      </c>
      <c r="W247" s="5">
        <v>-37595.46</v>
      </c>
      <c r="X247" s="5">
        <v>-37876.76</v>
      </c>
      <c r="Y247" s="5">
        <v>-38112.07</v>
      </c>
      <c r="Z247" s="5">
        <v>-38347.379999999997</v>
      </c>
      <c r="AA247" s="5">
        <v>-38582.69</v>
      </c>
      <c r="AB247" s="5">
        <v>-38818</v>
      </c>
      <c r="AC247" s="5">
        <v>-39053.31</v>
      </c>
      <c r="AD247" s="5">
        <v>-39288.620000000003</v>
      </c>
      <c r="AE247" s="5">
        <v>-39523.93</v>
      </c>
      <c r="AF247" s="5">
        <v>-39759.24</v>
      </c>
      <c r="AG247" s="5">
        <v>-39994.550000000003</v>
      </c>
      <c r="AH247" s="5">
        <f t="shared" si="76"/>
        <v>-38565.443749999999</v>
      </c>
      <c r="AI247" s="5">
        <v>281.3</v>
      </c>
      <c r="AJ247" s="5">
        <v>281.3</v>
      </c>
      <c r="AK247" s="5">
        <v>281.3</v>
      </c>
      <c r="AL247" s="5">
        <v>235.31</v>
      </c>
      <c r="AM247" s="5">
        <v>235.31</v>
      </c>
      <c r="AN247" s="5">
        <v>235.31</v>
      </c>
      <c r="AO247" s="5">
        <v>235.31</v>
      </c>
      <c r="AP247" s="5">
        <v>235.31</v>
      </c>
      <c r="AQ247" s="5">
        <v>235.31</v>
      </c>
      <c r="AR247" s="5">
        <v>235.31</v>
      </c>
      <c r="AS247" s="5">
        <v>235.31</v>
      </c>
      <c r="AT247" s="5">
        <v>235.31</v>
      </c>
      <c r="AU247" s="5">
        <f t="shared" si="77"/>
        <v>2961.6899999999996</v>
      </c>
      <c r="AV247" s="6">
        <v>0.65639999999999998</v>
      </c>
      <c r="AW247" s="5">
        <f t="shared" si="78"/>
        <v>60374.306688000019</v>
      </c>
      <c r="AX247" s="26">
        <f t="shared" si="79"/>
        <v>60374.306687999997</v>
      </c>
      <c r="AY247" s="5">
        <f t="shared" si="80"/>
        <v>-25314.357277499999</v>
      </c>
      <c r="AZ247" s="5">
        <f t="shared" si="81"/>
        <v>-26252.422620000001</v>
      </c>
      <c r="BA247" s="5">
        <f t="shared" si="82"/>
        <v>1944.0533159999998</v>
      </c>
      <c r="BB247" s="14">
        <f t="shared" si="83"/>
        <v>3.2200010611242336E-2</v>
      </c>
      <c r="BC247" s="27">
        <v>3.0699999999999998E-2</v>
      </c>
      <c r="BD247" s="5">
        <f t="shared" si="59"/>
        <v>1853.4912153215998</v>
      </c>
      <c r="BE247" s="5">
        <f t="shared" si="60"/>
        <v>1853.4912153215998</v>
      </c>
      <c r="BF247" s="20">
        <f t="shared" si="84"/>
        <v>1</v>
      </c>
      <c r="BG247" s="5">
        <f t="shared" si="62"/>
        <v>-90.562100678399929</v>
      </c>
      <c r="BH247" s="5">
        <f t="shared" si="63"/>
        <v>32268.3928526784</v>
      </c>
      <c r="BI247" s="5">
        <f t="shared" si="64"/>
        <v>32268.3928526784</v>
      </c>
    </row>
    <row r="248" spans="2:61" x14ac:dyDescent="0.25">
      <c r="B248" s="3" t="s">
        <v>721</v>
      </c>
      <c r="C248" s="3" t="s">
        <v>786</v>
      </c>
      <c r="D248" s="3" t="s">
        <v>699</v>
      </c>
      <c r="E248" s="3" t="s">
        <v>589</v>
      </c>
      <c r="F248" s="4" t="s">
        <v>256</v>
      </c>
      <c r="G248" s="5">
        <v>208505.82</v>
      </c>
      <c r="H248" s="5">
        <v>208505.82</v>
      </c>
      <c r="I248" s="5">
        <v>208505.82</v>
      </c>
      <c r="J248" s="5">
        <v>208505.82</v>
      </c>
      <c r="K248" s="5">
        <v>208505.82</v>
      </c>
      <c r="L248" s="5">
        <v>208505.82</v>
      </c>
      <c r="M248" s="5">
        <v>208505.82</v>
      </c>
      <c r="N248" s="5">
        <v>208505.82</v>
      </c>
      <c r="O248" s="5">
        <v>208505.82</v>
      </c>
      <c r="P248" s="5">
        <v>208505.82</v>
      </c>
      <c r="Q248" s="5">
        <v>208505.82</v>
      </c>
      <c r="R248" s="5">
        <v>208505.82</v>
      </c>
      <c r="S248" s="5">
        <v>208505.82</v>
      </c>
      <c r="T248" s="5">
        <f t="shared" si="75"/>
        <v>208505.82000000004</v>
      </c>
      <c r="U248" s="5">
        <v>-76789.899999999994</v>
      </c>
      <c r="V248" s="5">
        <v>-77432.789999999994</v>
      </c>
      <c r="W248" s="5">
        <v>-78075.679999999993</v>
      </c>
      <c r="X248" s="5">
        <v>-78718.570000000007</v>
      </c>
      <c r="Y248" s="5">
        <v>-79330.36</v>
      </c>
      <c r="Z248" s="5">
        <v>-79942.149999999994</v>
      </c>
      <c r="AA248" s="5">
        <v>-80553.94</v>
      </c>
      <c r="AB248" s="5">
        <v>-81165.73</v>
      </c>
      <c r="AC248" s="5">
        <v>-81777.52</v>
      </c>
      <c r="AD248" s="5">
        <v>-82389.31</v>
      </c>
      <c r="AE248" s="5">
        <v>-83001.100000000006</v>
      </c>
      <c r="AF248" s="5">
        <v>-83612.89</v>
      </c>
      <c r="AG248" s="5">
        <v>-84224.68</v>
      </c>
      <c r="AH248" s="5">
        <f t="shared" si="76"/>
        <v>-80542.277500000011</v>
      </c>
      <c r="AI248" s="5">
        <v>642.89</v>
      </c>
      <c r="AJ248" s="5">
        <v>642.89</v>
      </c>
      <c r="AK248" s="5">
        <v>642.89</v>
      </c>
      <c r="AL248" s="5">
        <v>611.79</v>
      </c>
      <c r="AM248" s="5">
        <v>611.79</v>
      </c>
      <c r="AN248" s="5">
        <v>611.79</v>
      </c>
      <c r="AO248" s="5">
        <v>611.79</v>
      </c>
      <c r="AP248" s="5">
        <v>611.79</v>
      </c>
      <c r="AQ248" s="5">
        <v>611.79</v>
      </c>
      <c r="AR248" s="5">
        <v>611.79</v>
      </c>
      <c r="AS248" s="5">
        <v>611.79</v>
      </c>
      <c r="AT248" s="5">
        <v>611.79</v>
      </c>
      <c r="AU248" s="5">
        <f t="shared" si="77"/>
        <v>7434.78</v>
      </c>
      <c r="AV248" s="6">
        <v>0.65639999999999998</v>
      </c>
      <c r="AW248" s="5">
        <f t="shared" si="78"/>
        <v>136863.22024800003</v>
      </c>
      <c r="AX248" s="26">
        <f t="shared" si="79"/>
        <v>136863.220248</v>
      </c>
      <c r="AY248" s="5">
        <f t="shared" si="80"/>
        <v>-52867.950951000006</v>
      </c>
      <c r="AZ248" s="5">
        <f t="shared" si="81"/>
        <v>-55285.079951999993</v>
      </c>
      <c r="BA248" s="5">
        <f t="shared" si="82"/>
        <v>4880.1895919999997</v>
      </c>
      <c r="BB248" s="14">
        <f t="shared" si="83"/>
        <v>3.5657421936711398E-2</v>
      </c>
      <c r="BC248" s="27">
        <v>3.5200000000000002E-2</v>
      </c>
      <c r="BD248" s="5">
        <f t="shared" si="59"/>
        <v>4817.5853527296003</v>
      </c>
      <c r="BE248" s="5">
        <f t="shared" si="60"/>
        <v>4817.5853527296003</v>
      </c>
      <c r="BF248" s="20">
        <f t="shared" si="84"/>
        <v>1</v>
      </c>
      <c r="BG248" s="5">
        <f t="shared" si="62"/>
        <v>-62.604239270399376</v>
      </c>
      <c r="BH248" s="5">
        <f t="shared" si="63"/>
        <v>76760.554943270399</v>
      </c>
      <c r="BI248" s="5">
        <f t="shared" si="64"/>
        <v>76760.554943270399</v>
      </c>
    </row>
    <row r="249" spans="2:61" x14ac:dyDescent="0.25">
      <c r="B249" s="3" t="s">
        <v>721</v>
      </c>
      <c r="C249" s="3" t="s">
        <v>786</v>
      </c>
      <c r="D249" s="3" t="s">
        <v>699</v>
      </c>
      <c r="E249" s="3" t="s">
        <v>590</v>
      </c>
      <c r="F249" s="4" t="s">
        <v>257</v>
      </c>
      <c r="G249" s="5">
        <v>49439.02</v>
      </c>
      <c r="H249" s="5">
        <v>49439.02</v>
      </c>
      <c r="I249" s="5">
        <v>49439.02</v>
      </c>
      <c r="J249" s="5">
        <v>49439.02</v>
      </c>
      <c r="K249" s="5">
        <v>49439.02</v>
      </c>
      <c r="L249" s="5">
        <v>49439.02</v>
      </c>
      <c r="M249" s="5">
        <v>49439.02</v>
      </c>
      <c r="N249" s="5">
        <v>49439.02</v>
      </c>
      <c r="O249" s="5">
        <v>49439.02</v>
      </c>
      <c r="P249" s="5">
        <v>49439.02</v>
      </c>
      <c r="Q249" s="5">
        <v>49439.02</v>
      </c>
      <c r="R249" s="5">
        <v>49439.02</v>
      </c>
      <c r="S249" s="5">
        <v>49439.02</v>
      </c>
      <c r="T249" s="5">
        <f t="shared" si="75"/>
        <v>49439.020000000011</v>
      </c>
      <c r="U249" s="5">
        <v>-5871</v>
      </c>
      <c r="V249" s="5">
        <v>-6077</v>
      </c>
      <c r="W249" s="5">
        <v>-6283</v>
      </c>
      <c r="X249" s="5">
        <v>-6489</v>
      </c>
      <c r="Y249" s="5">
        <v>-6744.02</v>
      </c>
      <c r="Z249" s="5">
        <v>-6999.04</v>
      </c>
      <c r="AA249" s="5">
        <v>-7254.06</v>
      </c>
      <c r="AB249" s="5">
        <v>-7509.08</v>
      </c>
      <c r="AC249" s="5">
        <v>-7764.1</v>
      </c>
      <c r="AD249" s="5">
        <v>-8019.12</v>
      </c>
      <c r="AE249" s="5">
        <v>-8274.14</v>
      </c>
      <c r="AF249" s="5">
        <v>-8529.16</v>
      </c>
      <c r="AG249" s="5">
        <v>-8784.18</v>
      </c>
      <c r="AH249" s="5">
        <f t="shared" si="76"/>
        <v>-7272.4425000000001</v>
      </c>
      <c r="AI249" s="5">
        <v>206</v>
      </c>
      <c r="AJ249" s="5">
        <v>206</v>
      </c>
      <c r="AK249" s="5">
        <v>206</v>
      </c>
      <c r="AL249" s="5">
        <v>255.02</v>
      </c>
      <c r="AM249" s="5">
        <v>255.02</v>
      </c>
      <c r="AN249" s="5">
        <v>255.02</v>
      </c>
      <c r="AO249" s="5">
        <v>255.02</v>
      </c>
      <c r="AP249" s="5">
        <v>255.02</v>
      </c>
      <c r="AQ249" s="5">
        <v>255.02</v>
      </c>
      <c r="AR249" s="5">
        <v>255.02</v>
      </c>
      <c r="AS249" s="5">
        <v>255.02</v>
      </c>
      <c r="AT249" s="5">
        <v>255.02</v>
      </c>
      <c r="AU249" s="5">
        <f t="shared" si="77"/>
        <v>2913.18</v>
      </c>
      <c r="AV249" s="6">
        <v>0.65639999999999998</v>
      </c>
      <c r="AW249" s="5">
        <f t="shared" si="78"/>
        <v>32451.772728000007</v>
      </c>
      <c r="AX249" s="26">
        <f t="shared" si="79"/>
        <v>32451.772727999996</v>
      </c>
      <c r="AY249" s="5">
        <f t="shared" si="80"/>
        <v>-4773.631257</v>
      </c>
      <c r="AZ249" s="5">
        <f t="shared" si="81"/>
        <v>-5765.9357520000003</v>
      </c>
      <c r="BA249" s="5">
        <f t="shared" si="82"/>
        <v>1912.2113519999998</v>
      </c>
      <c r="BB249" s="14">
        <f t="shared" si="83"/>
        <v>5.8924711695336987E-2</v>
      </c>
      <c r="BC249" s="27">
        <v>6.1900000000000004E-2</v>
      </c>
      <c r="BD249" s="5">
        <f t="shared" si="59"/>
        <v>2008.7647318631998</v>
      </c>
      <c r="BE249" s="5">
        <f t="shared" si="60"/>
        <v>2008.7647318631998</v>
      </c>
      <c r="BF249" s="20">
        <f t="shared" si="84"/>
        <v>1</v>
      </c>
      <c r="BG249" s="5">
        <f t="shared" si="62"/>
        <v>96.553379863200007</v>
      </c>
      <c r="BH249" s="5">
        <f t="shared" si="63"/>
        <v>24677.072244136794</v>
      </c>
      <c r="BI249" s="5">
        <f t="shared" si="64"/>
        <v>24677.072244136794</v>
      </c>
    </row>
    <row r="250" spans="2:61" x14ac:dyDescent="0.25">
      <c r="B250" s="3" t="s">
        <v>720</v>
      </c>
      <c r="C250" s="3" t="s">
        <v>786</v>
      </c>
      <c r="D250" s="3" t="s">
        <v>700</v>
      </c>
      <c r="E250" s="3" t="s">
        <v>651</v>
      </c>
      <c r="F250" s="4" t="s">
        <v>258</v>
      </c>
      <c r="G250" s="5">
        <v>4200000</v>
      </c>
      <c r="H250" s="5">
        <v>4200000</v>
      </c>
      <c r="I250" s="5">
        <v>4200000</v>
      </c>
      <c r="J250" s="5">
        <v>4200000</v>
      </c>
      <c r="K250" s="5">
        <v>4200000</v>
      </c>
      <c r="L250" s="5">
        <v>4200000</v>
      </c>
      <c r="M250" s="5">
        <v>4200000</v>
      </c>
      <c r="N250" s="5">
        <v>4200000</v>
      </c>
      <c r="O250" s="5">
        <v>4200000</v>
      </c>
      <c r="P250" s="5">
        <v>4200000</v>
      </c>
      <c r="Q250" s="5">
        <v>4200000</v>
      </c>
      <c r="R250" s="5">
        <v>4200000</v>
      </c>
      <c r="S250" s="5">
        <v>4200000</v>
      </c>
      <c r="T250" s="5">
        <f t="shared" si="75"/>
        <v>4200000</v>
      </c>
      <c r="U250" s="5">
        <v>-1856464.98</v>
      </c>
      <c r="V250" s="5">
        <v>-1863394.98</v>
      </c>
      <c r="W250" s="5">
        <v>-1870324.98</v>
      </c>
      <c r="X250" s="5">
        <v>-1877254.98</v>
      </c>
      <c r="Y250" s="5">
        <v>-1884219.98</v>
      </c>
      <c r="Z250" s="5">
        <v>-1891184.98</v>
      </c>
      <c r="AA250" s="5">
        <v>-1898149.98</v>
      </c>
      <c r="AB250" s="5">
        <v>-1905114.98</v>
      </c>
      <c r="AC250" s="5">
        <v>-1912079.98</v>
      </c>
      <c r="AD250" s="5">
        <v>-1919044.98</v>
      </c>
      <c r="AE250" s="5">
        <v>-1926009.98</v>
      </c>
      <c r="AF250" s="5">
        <v>-1932974.98</v>
      </c>
      <c r="AG250" s="5">
        <v>-1939939.98</v>
      </c>
      <c r="AH250" s="5">
        <f t="shared" si="76"/>
        <v>-1898163.1050000002</v>
      </c>
      <c r="AI250" s="5">
        <v>6930</v>
      </c>
      <c r="AJ250" s="5">
        <v>6930</v>
      </c>
      <c r="AK250" s="5">
        <v>6930</v>
      </c>
      <c r="AL250" s="5">
        <v>6965</v>
      </c>
      <c r="AM250" s="5">
        <v>6965</v>
      </c>
      <c r="AN250" s="5">
        <v>6965</v>
      </c>
      <c r="AO250" s="5">
        <v>6965</v>
      </c>
      <c r="AP250" s="5">
        <v>6965</v>
      </c>
      <c r="AQ250" s="5">
        <v>6965</v>
      </c>
      <c r="AR250" s="5">
        <v>6965</v>
      </c>
      <c r="AS250" s="5">
        <v>6965</v>
      </c>
      <c r="AT250" s="5">
        <v>6965</v>
      </c>
      <c r="AU250" s="5">
        <f t="shared" si="77"/>
        <v>83475</v>
      </c>
      <c r="AV250" s="6">
        <v>0.65639999999999998</v>
      </c>
      <c r="AW250" s="5">
        <f t="shared" si="78"/>
        <v>2756880</v>
      </c>
      <c r="AX250" s="26">
        <f t="shared" si="79"/>
        <v>2756880</v>
      </c>
      <c r="AY250" s="5">
        <f t="shared" si="80"/>
        <v>-1245954.2621220001</v>
      </c>
      <c r="AZ250" s="5">
        <f t="shared" si="81"/>
        <v>-1273376.6028719998</v>
      </c>
      <c r="BA250" s="5">
        <f t="shared" si="82"/>
        <v>54792.99</v>
      </c>
      <c r="BB250" s="14">
        <f t="shared" si="83"/>
        <v>1.9875E-2</v>
      </c>
      <c r="BC250" s="27">
        <v>1.9900000000000001E-2</v>
      </c>
      <c r="BD250" s="5">
        <f t="shared" si="59"/>
        <v>54861.912000000004</v>
      </c>
      <c r="BE250" s="5">
        <f t="shared" si="60"/>
        <v>54861.912000000004</v>
      </c>
      <c r="BF250" s="20">
        <f t="shared" si="84"/>
        <v>1</v>
      </c>
      <c r="BG250" s="5">
        <f t="shared" si="62"/>
        <v>68.922000000005937</v>
      </c>
      <c r="BH250" s="5">
        <f t="shared" si="63"/>
        <v>1428641.4851280001</v>
      </c>
      <c r="BI250" s="5">
        <f t="shared" si="64"/>
        <v>1428641.4851280001</v>
      </c>
    </row>
    <row r="251" spans="2:61" x14ac:dyDescent="0.25">
      <c r="B251" s="3" t="s">
        <v>720</v>
      </c>
      <c r="C251" s="3" t="s">
        <v>786</v>
      </c>
      <c r="D251" s="3" t="s">
        <v>700</v>
      </c>
      <c r="E251" s="3" t="s">
        <v>623</v>
      </c>
      <c r="F251" s="4" t="s">
        <v>259</v>
      </c>
      <c r="G251" s="5">
        <v>108111.21</v>
      </c>
      <c r="H251" s="5">
        <v>108111.21</v>
      </c>
      <c r="I251" s="5">
        <v>108111.21</v>
      </c>
      <c r="J251" s="5">
        <v>108111.21</v>
      </c>
      <c r="K251" s="5">
        <v>108111.21</v>
      </c>
      <c r="L251" s="5">
        <v>108111.21</v>
      </c>
      <c r="M251" s="5">
        <v>108111.21</v>
      </c>
      <c r="N251" s="5">
        <v>108111.21</v>
      </c>
      <c r="O251" s="5">
        <v>108111.21</v>
      </c>
      <c r="P251" s="5">
        <v>108111.21</v>
      </c>
      <c r="Q251" s="5">
        <v>108111.21</v>
      </c>
      <c r="R251" s="5">
        <v>108111.21</v>
      </c>
      <c r="S251" s="5">
        <v>108111.21</v>
      </c>
      <c r="T251" s="5">
        <f t="shared" si="75"/>
        <v>108111.20999999998</v>
      </c>
      <c r="U251" s="5">
        <v>0</v>
      </c>
      <c r="V251" s="5">
        <v>0</v>
      </c>
      <c r="W251" s="5">
        <v>0</v>
      </c>
      <c r="X251" s="5">
        <v>0</v>
      </c>
      <c r="Y251" s="5">
        <v>0</v>
      </c>
      <c r="Z251" s="5">
        <v>0</v>
      </c>
      <c r="AA251" s="5">
        <v>0</v>
      </c>
      <c r="AB251" s="5">
        <v>0</v>
      </c>
      <c r="AC251" s="5">
        <v>0</v>
      </c>
      <c r="AD251" s="5">
        <v>0</v>
      </c>
      <c r="AE251" s="5">
        <v>0</v>
      </c>
      <c r="AF251" s="5">
        <v>0</v>
      </c>
      <c r="AG251" s="5">
        <v>0</v>
      </c>
      <c r="AH251" s="5">
        <f t="shared" si="76"/>
        <v>0</v>
      </c>
      <c r="AI251" s="5">
        <v>0</v>
      </c>
      <c r="AJ251" s="5">
        <v>0</v>
      </c>
      <c r="AK251" s="5">
        <v>0</v>
      </c>
      <c r="AL251" s="5">
        <v>0</v>
      </c>
      <c r="AM251" s="5">
        <v>0</v>
      </c>
      <c r="AN251" s="5">
        <v>0</v>
      </c>
      <c r="AO251" s="5">
        <v>0</v>
      </c>
      <c r="AP251" s="5">
        <v>0</v>
      </c>
      <c r="AQ251" s="5">
        <v>0</v>
      </c>
      <c r="AR251" s="5">
        <v>0</v>
      </c>
      <c r="AS251" s="5">
        <v>0</v>
      </c>
      <c r="AT251" s="5">
        <v>0</v>
      </c>
      <c r="AU251" s="5">
        <f t="shared" si="77"/>
        <v>0</v>
      </c>
      <c r="AV251" s="6">
        <v>0.65639999999999998</v>
      </c>
      <c r="AW251" s="5">
        <f t="shared" si="78"/>
        <v>70964.198243999985</v>
      </c>
      <c r="AX251" s="26">
        <f t="shared" si="79"/>
        <v>70964.198243999999</v>
      </c>
      <c r="AY251" s="5">
        <f t="shared" si="80"/>
        <v>0</v>
      </c>
      <c r="AZ251" s="5">
        <f t="shared" si="81"/>
        <v>0</v>
      </c>
      <c r="BA251" s="5">
        <f t="shared" si="82"/>
        <v>0</v>
      </c>
      <c r="BB251" s="14">
        <f t="shared" si="83"/>
        <v>0</v>
      </c>
      <c r="BC251" s="27">
        <f>BB251</f>
        <v>0</v>
      </c>
      <c r="BD251" s="5">
        <f t="shared" si="59"/>
        <v>0</v>
      </c>
      <c r="BE251" s="5">
        <f t="shared" si="60"/>
        <v>0</v>
      </c>
      <c r="BF251" s="20">
        <f t="shared" si="84"/>
        <v>1</v>
      </c>
      <c r="BG251" s="5">
        <f t="shared" si="62"/>
        <v>0</v>
      </c>
      <c r="BH251" s="5">
        <f t="shared" si="63"/>
        <v>70964.198243999999</v>
      </c>
      <c r="BI251" s="5">
        <f t="shared" si="64"/>
        <v>70964.198243999999</v>
      </c>
    </row>
    <row r="252" spans="2:61" x14ac:dyDescent="0.25">
      <c r="B252" s="3" t="s">
        <v>720</v>
      </c>
      <c r="C252" s="3" t="s">
        <v>786</v>
      </c>
      <c r="D252" s="3" t="s">
        <v>700</v>
      </c>
      <c r="E252" s="3" t="s">
        <v>627</v>
      </c>
      <c r="F252" s="4" t="s">
        <v>260</v>
      </c>
      <c r="G252" s="5">
        <v>13633.6</v>
      </c>
      <c r="H252" s="5">
        <v>13633.6</v>
      </c>
      <c r="I252" s="5">
        <v>13633.6</v>
      </c>
      <c r="J252" s="5">
        <v>13633.6</v>
      </c>
      <c r="K252" s="5">
        <v>13633.6</v>
      </c>
      <c r="L252" s="5">
        <v>13633.6</v>
      </c>
      <c r="M252" s="5">
        <v>13633.6</v>
      </c>
      <c r="N252" s="5">
        <v>13633.6</v>
      </c>
      <c r="O252" s="5">
        <v>13633.6</v>
      </c>
      <c r="P252" s="5">
        <v>13633.6</v>
      </c>
      <c r="Q252" s="5">
        <v>13633.6</v>
      </c>
      <c r="R252" s="5">
        <v>13633.6</v>
      </c>
      <c r="S252" s="5">
        <v>13633.6</v>
      </c>
      <c r="T252" s="5">
        <f t="shared" si="75"/>
        <v>13633.600000000004</v>
      </c>
      <c r="U252" s="5">
        <v>-9939.43</v>
      </c>
      <c r="V252" s="5">
        <v>-9977.49</v>
      </c>
      <c r="W252" s="5">
        <v>-10015.549999999999</v>
      </c>
      <c r="X252" s="5">
        <v>-10053.61</v>
      </c>
      <c r="Y252" s="5">
        <v>-10072.469999999999</v>
      </c>
      <c r="Z252" s="5">
        <v>-10091.33</v>
      </c>
      <c r="AA252" s="5">
        <v>-10110.19</v>
      </c>
      <c r="AB252" s="5">
        <v>-10129.049999999999</v>
      </c>
      <c r="AC252" s="5">
        <v>-10147.91</v>
      </c>
      <c r="AD252" s="5">
        <v>-10166.77</v>
      </c>
      <c r="AE252" s="5">
        <v>-10185.629999999999</v>
      </c>
      <c r="AF252" s="5">
        <v>-10204.49</v>
      </c>
      <c r="AG252" s="5">
        <v>-10223.35</v>
      </c>
      <c r="AH252" s="5">
        <f t="shared" si="76"/>
        <v>-10102.990000000002</v>
      </c>
      <c r="AI252" s="5">
        <v>38.06</v>
      </c>
      <c r="AJ252" s="5">
        <v>38.06</v>
      </c>
      <c r="AK252" s="5">
        <v>38.06</v>
      </c>
      <c r="AL252" s="5">
        <v>18.86</v>
      </c>
      <c r="AM252" s="5">
        <v>18.86</v>
      </c>
      <c r="AN252" s="5">
        <v>18.86</v>
      </c>
      <c r="AO252" s="5">
        <v>18.86</v>
      </c>
      <c r="AP252" s="5">
        <v>18.86</v>
      </c>
      <c r="AQ252" s="5">
        <v>18.86</v>
      </c>
      <c r="AR252" s="5">
        <v>18.86</v>
      </c>
      <c r="AS252" s="5">
        <v>18.86</v>
      </c>
      <c r="AT252" s="5">
        <v>18.86</v>
      </c>
      <c r="AU252" s="5">
        <f t="shared" si="77"/>
        <v>283.92000000000013</v>
      </c>
      <c r="AV252" s="6">
        <v>0.65639999999999998</v>
      </c>
      <c r="AW252" s="5">
        <f t="shared" si="78"/>
        <v>8949.095040000002</v>
      </c>
      <c r="AX252" s="26">
        <f t="shared" si="79"/>
        <v>8949.0950400000002</v>
      </c>
      <c r="AY252" s="5">
        <f t="shared" si="80"/>
        <v>-6631.6026360000005</v>
      </c>
      <c r="AZ252" s="5">
        <f t="shared" si="81"/>
        <v>-6710.6069399999997</v>
      </c>
      <c r="BA252" s="5">
        <f t="shared" si="82"/>
        <v>186.36508800000007</v>
      </c>
      <c r="BB252" s="14">
        <f t="shared" si="83"/>
        <v>2.0825020537495603E-2</v>
      </c>
      <c r="BC252" s="27">
        <v>1.66E-2</v>
      </c>
      <c r="BD252" s="5">
        <f t="shared" si="59"/>
        <v>148.55497766400001</v>
      </c>
      <c r="BE252" s="5">
        <f t="shared" si="60"/>
        <v>148.55497766400001</v>
      </c>
      <c r="BF252" s="20">
        <f t="shared" si="84"/>
        <v>1</v>
      </c>
      <c r="BG252" s="5">
        <f t="shared" si="62"/>
        <v>-37.810110336000065</v>
      </c>
      <c r="BH252" s="5">
        <f t="shared" si="63"/>
        <v>2089.9331223360005</v>
      </c>
      <c r="BI252" s="5">
        <f t="shared" si="64"/>
        <v>2089.9331223360005</v>
      </c>
    </row>
    <row r="253" spans="2:61" x14ac:dyDescent="0.25">
      <c r="B253" s="3" t="s">
        <v>720</v>
      </c>
      <c r="C253" s="3" t="s">
        <v>786</v>
      </c>
      <c r="D253" s="3" t="s">
        <v>700</v>
      </c>
      <c r="E253" s="3" t="s">
        <v>629</v>
      </c>
      <c r="F253" s="4" t="s">
        <v>261</v>
      </c>
      <c r="G253" s="5">
        <v>3626.67</v>
      </c>
      <c r="H253" s="5">
        <v>3626.67</v>
      </c>
      <c r="I253" s="5">
        <v>3626.67</v>
      </c>
      <c r="J253" s="5">
        <v>3626.67</v>
      </c>
      <c r="K253" s="5">
        <v>3626.67</v>
      </c>
      <c r="L253" s="5">
        <v>3626.67</v>
      </c>
      <c r="M253" s="5">
        <v>3626.67</v>
      </c>
      <c r="N253" s="5">
        <v>3626.67</v>
      </c>
      <c r="O253" s="5">
        <v>3626.67</v>
      </c>
      <c r="P253" s="5">
        <v>3626.67</v>
      </c>
      <c r="Q253" s="5">
        <v>3626.67</v>
      </c>
      <c r="R253" s="5">
        <v>3626.67</v>
      </c>
      <c r="S253" s="5">
        <v>3626.67</v>
      </c>
      <c r="T253" s="5">
        <f t="shared" si="75"/>
        <v>3626.6699999999987</v>
      </c>
      <c r="U253" s="5">
        <v>-3626.67</v>
      </c>
      <c r="V253" s="5">
        <v>-3626.67</v>
      </c>
      <c r="W253" s="5">
        <v>-3626.67</v>
      </c>
      <c r="X253" s="5">
        <v>-3626.67</v>
      </c>
      <c r="Y253" s="5">
        <v>-3626.67</v>
      </c>
      <c r="Z253" s="5">
        <v>-3626.67</v>
      </c>
      <c r="AA253" s="5">
        <v>-3626.67</v>
      </c>
      <c r="AB253" s="5">
        <v>-3626.67</v>
      </c>
      <c r="AC253" s="5">
        <v>-3626.67</v>
      </c>
      <c r="AD253" s="5">
        <v>-3626.67</v>
      </c>
      <c r="AE253" s="5">
        <v>-3626.67</v>
      </c>
      <c r="AF253" s="5">
        <v>-3626.67</v>
      </c>
      <c r="AG253" s="5">
        <v>-3626.67</v>
      </c>
      <c r="AH253" s="5">
        <f t="shared" si="76"/>
        <v>-3626.6699999999987</v>
      </c>
      <c r="AI253" s="5">
        <v>0</v>
      </c>
      <c r="AJ253" s="5">
        <v>0</v>
      </c>
      <c r="AK253" s="5">
        <v>0</v>
      </c>
      <c r="AL253" s="5">
        <v>0</v>
      </c>
      <c r="AM253" s="5">
        <v>0</v>
      </c>
      <c r="AN253" s="5">
        <v>0</v>
      </c>
      <c r="AO253" s="5">
        <v>0</v>
      </c>
      <c r="AP253" s="5">
        <v>0</v>
      </c>
      <c r="AQ253" s="5">
        <v>0</v>
      </c>
      <c r="AR253" s="5">
        <v>0</v>
      </c>
      <c r="AS253" s="5">
        <v>0</v>
      </c>
      <c r="AT253" s="5">
        <v>0</v>
      </c>
      <c r="AU253" s="5">
        <f t="shared" si="77"/>
        <v>0</v>
      </c>
      <c r="AV253" s="6">
        <v>0.65639999999999998</v>
      </c>
      <c r="AW253" s="5">
        <f t="shared" si="78"/>
        <v>2380.5461879999989</v>
      </c>
      <c r="AX253" s="26">
        <f t="shared" si="79"/>
        <v>2380.5461879999998</v>
      </c>
      <c r="AY253" s="5">
        <f t="shared" si="80"/>
        <v>-2380.5461879999989</v>
      </c>
      <c r="AZ253" s="5">
        <f t="shared" si="81"/>
        <v>-2380.5461879999998</v>
      </c>
      <c r="BA253" s="5">
        <f t="shared" si="82"/>
        <v>0</v>
      </c>
      <c r="BB253" s="14">
        <f t="shared" si="83"/>
        <v>0</v>
      </c>
      <c r="BC253" s="27">
        <v>2.8E-3</v>
      </c>
      <c r="BD253" s="5">
        <f t="shared" si="59"/>
        <v>6.6655293263999997</v>
      </c>
      <c r="BE253" s="5">
        <f t="shared" si="60"/>
        <v>0</v>
      </c>
      <c r="BF253" s="20">
        <f t="shared" si="84"/>
        <v>1</v>
      </c>
      <c r="BG253" s="5">
        <f t="shared" si="62"/>
        <v>0</v>
      </c>
      <c r="BH253" s="5">
        <f t="shared" si="63"/>
        <v>-6.6655293263999997</v>
      </c>
      <c r="BI253" s="5">
        <f t="shared" si="64"/>
        <v>0</v>
      </c>
    </row>
    <row r="254" spans="2:61" x14ac:dyDescent="0.25">
      <c r="B254" s="3" t="s">
        <v>720</v>
      </c>
      <c r="C254" s="3" t="s">
        <v>786</v>
      </c>
      <c r="D254" s="3" t="s">
        <v>700</v>
      </c>
      <c r="E254" s="3" t="s">
        <v>571</v>
      </c>
      <c r="F254" s="4" t="s">
        <v>262</v>
      </c>
      <c r="G254" s="5">
        <v>3702660.2</v>
      </c>
      <c r="H254" s="5">
        <v>3689631.2</v>
      </c>
      <c r="I254" s="5">
        <v>3689631.2</v>
      </c>
      <c r="J254" s="5">
        <v>3733037.12</v>
      </c>
      <c r="K254" s="5">
        <v>3737748.18</v>
      </c>
      <c r="L254" s="5">
        <v>3737748.18</v>
      </c>
      <c r="M254" s="5">
        <v>3737748.18</v>
      </c>
      <c r="N254" s="5">
        <v>3737748.18</v>
      </c>
      <c r="O254" s="5">
        <v>3737748.18</v>
      </c>
      <c r="P254" s="5">
        <v>3737748.18</v>
      </c>
      <c r="Q254" s="5">
        <v>3737748.18</v>
      </c>
      <c r="R254" s="5">
        <v>3718052.52</v>
      </c>
      <c r="S254" s="5">
        <v>3958492.28</v>
      </c>
      <c r="T254" s="5">
        <f t="shared" si="75"/>
        <v>3735430.4616666674</v>
      </c>
      <c r="U254" s="5">
        <v>-946145.48</v>
      </c>
      <c r="V254" s="5">
        <v>-939091.92</v>
      </c>
      <c r="W254" s="5">
        <v>-922439.82</v>
      </c>
      <c r="X254" s="5">
        <v>-928439.81</v>
      </c>
      <c r="Y254" s="5">
        <v>-934260.8</v>
      </c>
      <c r="Z254" s="5">
        <v>-940085.45</v>
      </c>
      <c r="AA254" s="5">
        <v>-945910.1</v>
      </c>
      <c r="AB254" s="5">
        <v>-951734.75</v>
      </c>
      <c r="AC254" s="5">
        <v>-957559.4</v>
      </c>
      <c r="AD254" s="5">
        <v>-963384.05</v>
      </c>
      <c r="AE254" s="5">
        <v>-969208.7</v>
      </c>
      <c r="AF254" s="5">
        <v>-975018.01</v>
      </c>
      <c r="AG254" s="5">
        <v>-980999.32</v>
      </c>
      <c r="AH254" s="5">
        <f t="shared" si="76"/>
        <v>-949225.43416666659</v>
      </c>
      <c r="AI254" s="5">
        <v>5975.44</v>
      </c>
      <c r="AJ254" s="5">
        <v>5964.9</v>
      </c>
      <c r="AK254" s="5">
        <v>5999.99</v>
      </c>
      <c r="AL254" s="5">
        <v>5820.99</v>
      </c>
      <c r="AM254" s="5">
        <v>5824.65</v>
      </c>
      <c r="AN254" s="5">
        <v>5824.65</v>
      </c>
      <c r="AO254" s="5">
        <v>5824.65</v>
      </c>
      <c r="AP254" s="5">
        <v>5824.65</v>
      </c>
      <c r="AQ254" s="5">
        <v>5824.65</v>
      </c>
      <c r="AR254" s="5">
        <v>5824.65</v>
      </c>
      <c r="AS254" s="5">
        <v>5809.31</v>
      </c>
      <c r="AT254" s="5">
        <v>5981.31</v>
      </c>
      <c r="AU254" s="5">
        <f t="shared" si="77"/>
        <v>70499.840000000011</v>
      </c>
      <c r="AV254" s="6">
        <v>0.65639999999999998</v>
      </c>
      <c r="AW254" s="5">
        <f t="shared" si="78"/>
        <v>2451936.5550380005</v>
      </c>
      <c r="AX254" s="26">
        <f t="shared" si="79"/>
        <v>2598354.3325919998</v>
      </c>
      <c r="AY254" s="5">
        <f t="shared" si="80"/>
        <v>-623071.57498699997</v>
      </c>
      <c r="AZ254" s="5">
        <f t="shared" si="81"/>
        <v>-643927.95364799991</v>
      </c>
      <c r="BA254" s="5">
        <f t="shared" si="82"/>
        <v>46276.094976000008</v>
      </c>
      <c r="BB254" s="14">
        <f t="shared" si="83"/>
        <v>1.8873284009293143E-2</v>
      </c>
      <c r="BC254" s="27">
        <v>1.8700000000000001E-2</v>
      </c>
      <c r="BD254" s="5">
        <f t="shared" si="59"/>
        <v>48589.226019470399</v>
      </c>
      <c r="BE254" s="5">
        <f t="shared" si="60"/>
        <v>48589.226019470399</v>
      </c>
      <c r="BF254" s="20">
        <f t="shared" si="84"/>
        <v>1</v>
      </c>
      <c r="BG254" s="5">
        <f t="shared" si="62"/>
        <v>2313.1310434703919</v>
      </c>
      <c r="BH254" s="5">
        <f t="shared" si="63"/>
        <v>1905837.1529245293</v>
      </c>
      <c r="BI254" s="5">
        <f t="shared" si="64"/>
        <v>1905837.1529245293</v>
      </c>
    </row>
    <row r="255" spans="2:61" x14ac:dyDescent="0.25">
      <c r="B255" s="3" t="s">
        <v>720</v>
      </c>
      <c r="C255" s="3" t="s">
        <v>786</v>
      </c>
      <c r="D255" s="3" t="s">
        <v>700</v>
      </c>
      <c r="E255" s="3" t="s">
        <v>575</v>
      </c>
      <c r="F255" s="4" t="s">
        <v>263</v>
      </c>
      <c r="G255" s="5">
        <v>5151123.46</v>
      </c>
      <c r="H255" s="5">
        <v>5151123.46</v>
      </c>
      <c r="I255" s="5">
        <v>5151123.46</v>
      </c>
      <c r="J255" s="5">
        <v>5151123.46</v>
      </c>
      <c r="K255" s="5">
        <v>5151123.46</v>
      </c>
      <c r="L255" s="5">
        <v>5151123.46</v>
      </c>
      <c r="M255" s="5">
        <v>5151123.46</v>
      </c>
      <c r="N255" s="5">
        <v>5151123.46</v>
      </c>
      <c r="O255" s="5">
        <v>5151123.46</v>
      </c>
      <c r="P255" s="5">
        <v>5151123.46</v>
      </c>
      <c r="Q255" s="5">
        <v>6578527.7400000002</v>
      </c>
      <c r="R255" s="5">
        <v>6680313.3700000001</v>
      </c>
      <c r="S255" s="5">
        <v>6693221.1100000003</v>
      </c>
      <c r="T255" s="5">
        <f t="shared" si="75"/>
        <v>5461760.3779166667</v>
      </c>
      <c r="U255" s="5">
        <v>-3122656.45</v>
      </c>
      <c r="V255" s="5">
        <v>-3130039.73</v>
      </c>
      <c r="W255" s="5">
        <v>-3137423.01</v>
      </c>
      <c r="X255" s="5">
        <v>-3144806.29</v>
      </c>
      <c r="Y255" s="5">
        <v>-3149828.64</v>
      </c>
      <c r="Z255" s="5">
        <v>-3154850.99</v>
      </c>
      <c r="AA255" s="5">
        <v>-3159873.34</v>
      </c>
      <c r="AB255" s="5">
        <v>-3164895.69</v>
      </c>
      <c r="AC255" s="5">
        <v>-3169918.04</v>
      </c>
      <c r="AD255" s="5">
        <v>-3174940.39</v>
      </c>
      <c r="AE255" s="5">
        <v>-3180658.6</v>
      </c>
      <c r="AF255" s="5">
        <v>-3182052.28</v>
      </c>
      <c r="AG255" s="5">
        <v>-3188571.88</v>
      </c>
      <c r="AH255" s="5">
        <f t="shared" si="76"/>
        <v>-3158741.7637499999</v>
      </c>
      <c r="AI255" s="5">
        <v>7383.28</v>
      </c>
      <c r="AJ255" s="5">
        <v>7383.28</v>
      </c>
      <c r="AK255" s="5">
        <v>7383.28</v>
      </c>
      <c r="AL255" s="5">
        <v>5022.3500000000004</v>
      </c>
      <c r="AM255" s="5">
        <v>5022.3500000000004</v>
      </c>
      <c r="AN255" s="5">
        <v>5022.3500000000004</v>
      </c>
      <c r="AO255" s="5">
        <v>5022.3500000000004</v>
      </c>
      <c r="AP255" s="5">
        <v>5022.3500000000004</v>
      </c>
      <c r="AQ255" s="5">
        <v>5022.3500000000004</v>
      </c>
      <c r="AR255" s="5">
        <v>5718.21</v>
      </c>
      <c r="AS255" s="5">
        <v>6463.6799999999994</v>
      </c>
      <c r="AT255" s="5">
        <v>6519.6</v>
      </c>
      <c r="AU255" s="5">
        <f t="shared" si="77"/>
        <v>70985.429999999993</v>
      </c>
      <c r="AV255" s="6">
        <v>0.65639999999999998</v>
      </c>
      <c r="AW255" s="5">
        <f t="shared" si="78"/>
        <v>3585099.5120644998</v>
      </c>
      <c r="AX255" s="26">
        <f t="shared" si="79"/>
        <v>4393430.3366040001</v>
      </c>
      <c r="AY255" s="5">
        <f t="shared" si="80"/>
        <v>-2073398.0937254999</v>
      </c>
      <c r="AZ255" s="5">
        <f t="shared" si="81"/>
        <v>-2092978.5820319999</v>
      </c>
      <c r="BA255" s="5">
        <f t="shared" si="82"/>
        <v>46594.836251999994</v>
      </c>
      <c r="BB255" s="14">
        <f t="shared" si="83"/>
        <v>1.2996804159884559E-2</v>
      </c>
      <c r="BC255" s="27">
        <v>1.1699999999999999E-2</v>
      </c>
      <c r="BD255" s="5">
        <f t="shared" si="59"/>
        <v>51403.134938266798</v>
      </c>
      <c r="BE255" s="5">
        <f t="shared" si="60"/>
        <v>51403.134938266798</v>
      </c>
      <c r="BF255" s="20">
        <f t="shared" si="84"/>
        <v>1</v>
      </c>
      <c r="BG255" s="5">
        <f t="shared" si="62"/>
        <v>4808.298686266804</v>
      </c>
      <c r="BH255" s="5">
        <f t="shared" si="63"/>
        <v>2249048.6196337338</v>
      </c>
      <c r="BI255" s="5">
        <f t="shared" si="64"/>
        <v>2249048.6196337338</v>
      </c>
    </row>
    <row r="256" spans="2:61" x14ac:dyDescent="0.25">
      <c r="B256" s="3" t="s">
        <v>720</v>
      </c>
      <c r="C256" s="3" t="s">
        <v>786</v>
      </c>
      <c r="D256" s="3" t="s">
        <v>700</v>
      </c>
      <c r="E256" s="3" t="s">
        <v>578</v>
      </c>
      <c r="F256" s="4" t="s">
        <v>264</v>
      </c>
      <c r="G256" s="5">
        <v>14365.6</v>
      </c>
      <c r="H256" s="5">
        <v>14365.6</v>
      </c>
      <c r="I256" s="5">
        <v>14365.6</v>
      </c>
      <c r="J256" s="5">
        <v>14365.6</v>
      </c>
      <c r="K256" s="5">
        <v>14365.6</v>
      </c>
      <c r="L256" s="5">
        <v>14365.6</v>
      </c>
      <c r="M256" s="5">
        <v>14365.6</v>
      </c>
      <c r="N256" s="5">
        <v>14365.6</v>
      </c>
      <c r="O256" s="5">
        <v>14365.6</v>
      </c>
      <c r="P256" s="5">
        <v>14365.6</v>
      </c>
      <c r="Q256" s="5">
        <v>14365.6</v>
      </c>
      <c r="R256" s="5">
        <v>14365.6</v>
      </c>
      <c r="S256" s="5">
        <v>14365.6</v>
      </c>
      <c r="T256" s="5">
        <f t="shared" si="75"/>
        <v>14365.600000000004</v>
      </c>
      <c r="U256" s="5">
        <v>-9578.2199999999993</v>
      </c>
      <c r="V256" s="5">
        <v>-9600.3700000000008</v>
      </c>
      <c r="W256" s="5">
        <v>-9622.52</v>
      </c>
      <c r="X256" s="5">
        <v>-9644.67</v>
      </c>
      <c r="Y256" s="5">
        <v>-9661.43</v>
      </c>
      <c r="Z256" s="5">
        <v>-9678.19</v>
      </c>
      <c r="AA256" s="5">
        <v>-9694.9500000000007</v>
      </c>
      <c r="AB256" s="5">
        <v>-9711.7099999999991</v>
      </c>
      <c r="AC256" s="5">
        <v>-9728.4699999999993</v>
      </c>
      <c r="AD256" s="5">
        <v>-9745.23</v>
      </c>
      <c r="AE256" s="5">
        <v>-9761.99</v>
      </c>
      <c r="AF256" s="5">
        <v>-9778.75</v>
      </c>
      <c r="AG256" s="5">
        <v>-9795.51</v>
      </c>
      <c r="AH256" s="5">
        <f t="shared" si="76"/>
        <v>-9692.9287500000009</v>
      </c>
      <c r="AI256" s="5">
        <v>22.15</v>
      </c>
      <c r="AJ256" s="5">
        <v>22.15</v>
      </c>
      <c r="AK256" s="5">
        <v>22.15</v>
      </c>
      <c r="AL256" s="5">
        <v>16.760000000000002</v>
      </c>
      <c r="AM256" s="5">
        <v>16.760000000000002</v>
      </c>
      <c r="AN256" s="5">
        <v>16.760000000000002</v>
      </c>
      <c r="AO256" s="5">
        <v>16.760000000000002</v>
      </c>
      <c r="AP256" s="5">
        <v>16.760000000000002</v>
      </c>
      <c r="AQ256" s="5">
        <v>16.760000000000002</v>
      </c>
      <c r="AR256" s="5">
        <v>16.760000000000002</v>
      </c>
      <c r="AS256" s="5">
        <v>16.760000000000002</v>
      </c>
      <c r="AT256" s="5">
        <v>16.760000000000002</v>
      </c>
      <c r="AU256" s="5">
        <f t="shared" si="77"/>
        <v>217.28999999999996</v>
      </c>
      <c r="AV256" s="6">
        <v>0.65639999999999998</v>
      </c>
      <c r="AW256" s="5">
        <f t="shared" si="78"/>
        <v>9429.5798400000022</v>
      </c>
      <c r="AX256" s="26">
        <f t="shared" si="79"/>
        <v>9429.5798400000003</v>
      </c>
      <c r="AY256" s="5">
        <f t="shared" si="80"/>
        <v>-6362.4384315000007</v>
      </c>
      <c r="AZ256" s="5">
        <f t="shared" si="81"/>
        <v>-6429.7727640000003</v>
      </c>
      <c r="BA256" s="5">
        <f t="shared" si="82"/>
        <v>142.62915599999997</v>
      </c>
      <c r="BB256" s="14">
        <f t="shared" si="83"/>
        <v>1.5125716990588621E-2</v>
      </c>
      <c r="BC256" s="27">
        <v>1.3999999999999999E-2</v>
      </c>
      <c r="BD256" s="5">
        <f t="shared" si="59"/>
        <v>132.01411776</v>
      </c>
      <c r="BE256" s="5">
        <f t="shared" si="60"/>
        <v>132.01411776</v>
      </c>
      <c r="BF256" s="20">
        <f t="shared" si="84"/>
        <v>1</v>
      </c>
      <c r="BG256" s="5">
        <f t="shared" si="62"/>
        <v>-10.615038239999961</v>
      </c>
      <c r="BH256" s="5">
        <f t="shared" si="63"/>
        <v>2867.7929582400002</v>
      </c>
      <c r="BI256" s="5">
        <f t="shared" si="64"/>
        <v>2867.7929582400002</v>
      </c>
    </row>
    <row r="257" spans="2:61" x14ac:dyDescent="0.25">
      <c r="B257" s="3" t="s">
        <v>720</v>
      </c>
      <c r="C257" s="3" t="s">
        <v>786</v>
      </c>
      <c r="D257" s="3" t="s">
        <v>700</v>
      </c>
      <c r="E257" s="3" t="s">
        <v>579</v>
      </c>
      <c r="F257" s="4" t="s">
        <v>265</v>
      </c>
      <c r="G257" s="5">
        <v>34778504.130000003</v>
      </c>
      <c r="H257" s="5">
        <v>34778504.130000003</v>
      </c>
      <c r="I257" s="5">
        <v>33285624.789999999</v>
      </c>
      <c r="J257" s="5">
        <v>33285624.789999999</v>
      </c>
      <c r="K257" s="5">
        <v>33285624.789999999</v>
      </c>
      <c r="L257" s="5">
        <v>33285624.789999999</v>
      </c>
      <c r="M257" s="5">
        <v>33169210.600000001</v>
      </c>
      <c r="N257" s="5">
        <v>33169210.600000001</v>
      </c>
      <c r="O257" s="5">
        <v>33169210.600000001</v>
      </c>
      <c r="P257" s="5">
        <v>38752607.460000001</v>
      </c>
      <c r="Q257" s="5">
        <v>38844710.020000003</v>
      </c>
      <c r="R257" s="5">
        <v>38854049.140000001</v>
      </c>
      <c r="S257" s="5">
        <v>38791454.380000003</v>
      </c>
      <c r="T257" s="5">
        <f t="shared" si="75"/>
        <v>35055415.080416657</v>
      </c>
      <c r="U257" s="5">
        <v>-4941134.17</v>
      </c>
      <c r="V257" s="5">
        <v>-5010691.18</v>
      </c>
      <c r="W257" s="5">
        <v>-5082015.1500000004</v>
      </c>
      <c r="X257" s="5">
        <v>-5148586.3899999997</v>
      </c>
      <c r="Y257" s="5">
        <v>-5209887.41</v>
      </c>
      <c r="Z257" s="5">
        <v>-5271188.43</v>
      </c>
      <c r="AA257" s="5">
        <v>-4890676.54</v>
      </c>
      <c r="AB257" s="5">
        <v>-4951763.17</v>
      </c>
      <c r="AC257" s="5">
        <v>-5012849.8</v>
      </c>
      <c r="AD257" s="5">
        <v>-5079077.8100000005</v>
      </c>
      <c r="AE257" s="5">
        <v>-5150532.01</v>
      </c>
      <c r="AF257" s="5">
        <v>-5222079.6100000003</v>
      </c>
      <c r="AG257" s="5">
        <v>-5293578.1800000006</v>
      </c>
      <c r="AH257" s="5">
        <f t="shared" si="76"/>
        <v>-5095558.6395833334</v>
      </c>
      <c r="AI257" s="5">
        <v>69557.009999999995</v>
      </c>
      <c r="AJ257" s="5">
        <v>68064.13</v>
      </c>
      <c r="AK257" s="5">
        <v>66571.240000000005</v>
      </c>
      <c r="AL257" s="5">
        <v>61301.02</v>
      </c>
      <c r="AM257" s="5">
        <v>61301.02</v>
      </c>
      <c r="AN257" s="5">
        <v>61193.83</v>
      </c>
      <c r="AO257" s="5">
        <v>61086.63</v>
      </c>
      <c r="AP257" s="5">
        <v>61086.63</v>
      </c>
      <c r="AQ257" s="5">
        <v>66228.009999999995</v>
      </c>
      <c r="AR257" s="5">
        <v>71454.2</v>
      </c>
      <c r="AS257" s="5">
        <v>71547.600000000006</v>
      </c>
      <c r="AT257" s="5">
        <v>71498.570000000007</v>
      </c>
      <c r="AU257" s="5">
        <f t="shared" si="77"/>
        <v>790889.8899999999</v>
      </c>
      <c r="AV257" s="6">
        <v>0.65639999999999998</v>
      </c>
      <c r="AW257" s="5">
        <f t="shared" si="78"/>
        <v>23010374.458785493</v>
      </c>
      <c r="AX257" s="26">
        <f t="shared" si="79"/>
        <v>25462710.655032001</v>
      </c>
      <c r="AY257" s="5">
        <f t="shared" si="80"/>
        <v>-3344724.6910224999</v>
      </c>
      <c r="AZ257" s="5">
        <f t="shared" si="81"/>
        <v>-3474704.7173520005</v>
      </c>
      <c r="BA257" s="5">
        <f t="shared" si="82"/>
        <v>519140.12379599991</v>
      </c>
      <c r="BB257" s="14">
        <f t="shared" si="83"/>
        <v>2.256113322822477E-2</v>
      </c>
      <c r="BC257" s="27">
        <v>2.2099999999999998E-2</v>
      </c>
      <c r="BD257" s="5">
        <f t="shared" si="59"/>
        <v>562725.90547620715</v>
      </c>
      <c r="BE257" s="5">
        <f t="shared" si="60"/>
        <v>562725.90547620715</v>
      </c>
      <c r="BF257" s="20">
        <f t="shared" si="84"/>
        <v>1</v>
      </c>
      <c r="BG257" s="5">
        <f t="shared" si="62"/>
        <v>43585.781680207234</v>
      </c>
      <c r="BH257" s="5">
        <f t="shared" si="63"/>
        <v>21425280.032203794</v>
      </c>
      <c r="BI257" s="5">
        <f t="shared" si="64"/>
        <v>21425280.032203794</v>
      </c>
    </row>
    <row r="258" spans="2:61" x14ac:dyDescent="0.25">
      <c r="B258" s="3" t="s">
        <v>720</v>
      </c>
      <c r="C258" s="3" t="s">
        <v>786</v>
      </c>
      <c r="D258" s="3" t="s">
        <v>700</v>
      </c>
      <c r="E258" s="3" t="s">
        <v>580</v>
      </c>
      <c r="F258" s="4" t="s">
        <v>266</v>
      </c>
      <c r="G258" s="5">
        <v>9332070.1699999999</v>
      </c>
      <c r="H258" s="5">
        <v>9340982.0099999998</v>
      </c>
      <c r="I258" s="5">
        <v>10730875.34</v>
      </c>
      <c r="J258" s="5">
        <v>10731178.65</v>
      </c>
      <c r="K258" s="5">
        <v>10731483.32</v>
      </c>
      <c r="L258" s="5">
        <v>10731483.32</v>
      </c>
      <c r="M258" s="5">
        <v>10845428.41</v>
      </c>
      <c r="N258" s="5">
        <v>10845428.41</v>
      </c>
      <c r="O258" s="5">
        <v>10845428.41</v>
      </c>
      <c r="P258" s="5">
        <v>13923819.91</v>
      </c>
      <c r="Q258" s="5">
        <v>13974600.41</v>
      </c>
      <c r="R258" s="5">
        <v>14013558.43</v>
      </c>
      <c r="S258" s="5">
        <v>13738464.200000001</v>
      </c>
      <c r="T258" s="5">
        <f t="shared" si="75"/>
        <v>11520794.483749999</v>
      </c>
      <c r="U258" s="5">
        <v>-1665462.6</v>
      </c>
      <c r="V258" s="5">
        <v>-1686781</v>
      </c>
      <c r="W258" s="5">
        <v>-1709696.37</v>
      </c>
      <c r="X258" s="5">
        <v>-1734198.89</v>
      </c>
      <c r="Y258" s="5">
        <v>-1758523.25</v>
      </c>
      <c r="Z258" s="5">
        <v>-1782847.95</v>
      </c>
      <c r="AA258" s="5">
        <v>-1804832.68</v>
      </c>
      <c r="AB258" s="5">
        <v>-1829415.65</v>
      </c>
      <c r="AC258" s="5">
        <v>-1853998.62</v>
      </c>
      <c r="AD258" s="5">
        <v>-1882070.44</v>
      </c>
      <c r="AE258" s="5">
        <v>-1913688.66</v>
      </c>
      <c r="AF258" s="5">
        <v>-1945408.57</v>
      </c>
      <c r="AG258" s="5">
        <v>-1976860.8599999999</v>
      </c>
      <c r="AH258" s="5">
        <f t="shared" si="76"/>
        <v>-1810218.6508333331</v>
      </c>
      <c r="AI258" s="5">
        <v>21318.400000000001</v>
      </c>
      <c r="AJ258" s="5">
        <v>22915.37</v>
      </c>
      <c r="AK258" s="5">
        <v>24502.52</v>
      </c>
      <c r="AL258" s="5">
        <v>24324.36</v>
      </c>
      <c r="AM258" s="5">
        <v>24324.7</v>
      </c>
      <c r="AN258" s="5">
        <v>24453.83</v>
      </c>
      <c r="AO258" s="5">
        <v>24582.97</v>
      </c>
      <c r="AP258" s="5">
        <v>24582.97</v>
      </c>
      <c r="AQ258" s="5">
        <v>28071.82</v>
      </c>
      <c r="AR258" s="5">
        <v>31618.219999999998</v>
      </c>
      <c r="AS258" s="5">
        <v>31719.91</v>
      </c>
      <c r="AT258" s="5">
        <v>31452.289999999997</v>
      </c>
      <c r="AU258" s="5">
        <f t="shared" si="77"/>
        <v>313867.36</v>
      </c>
      <c r="AV258" s="6">
        <v>0.65639999999999998</v>
      </c>
      <c r="AW258" s="5">
        <f t="shared" si="78"/>
        <v>7562249.4991334993</v>
      </c>
      <c r="AX258" s="26">
        <f t="shared" si="79"/>
        <v>9017927.9008799996</v>
      </c>
      <c r="AY258" s="5">
        <f t="shared" si="80"/>
        <v>-1188227.522407</v>
      </c>
      <c r="AZ258" s="5">
        <f t="shared" si="81"/>
        <v>-1297611.468504</v>
      </c>
      <c r="BA258" s="5">
        <f t="shared" si="82"/>
        <v>206022.53510399998</v>
      </c>
      <c r="BB258" s="14">
        <f t="shared" si="83"/>
        <v>2.7243551687577423E-2</v>
      </c>
      <c r="BC258" s="27">
        <v>2.7200000000000002E-2</v>
      </c>
      <c r="BD258" s="5">
        <f t="shared" si="59"/>
        <v>245287.63890393599</v>
      </c>
      <c r="BE258" s="5">
        <f t="shared" si="60"/>
        <v>245287.63890393599</v>
      </c>
      <c r="BF258" s="20">
        <f t="shared" si="84"/>
        <v>1</v>
      </c>
      <c r="BG258" s="5">
        <f t="shared" si="62"/>
        <v>39265.103799936012</v>
      </c>
      <c r="BH258" s="5">
        <f t="shared" si="63"/>
        <v>7475028.7934720628</v>
      </c>
      <c r="BI258" s="5">
        <f t="shared" si="64"/>
        <v>7475028.7934720628</v>
      </c>
    </row>
    <row r="259" spans="2:61" x14ac:dyDescent="0.25">
      <c r="B259" s="3" t="s">
        <v>720</v>
      </c>
      <c r="C259" s="3" t="s">
        <v>786</v>
      </c>
      <c r="D259" s="3" t="s">
        <v>700</v>
      </c>
      <c r="E259" s="3" t="s">
        <v>581</v>
      </c>
      <c r="F259" s="4" t="s">
        <v>267</v>
      </c>
      <c r="G259" s="5">
        <v>548948.44999999995</v>
      </c>
      <c r="H259" s="5">
        <v>548948.44999999995</v>
      </c>
      <c r="I259" s="5">
        <v>548948.44999999995</v>
      </c>
      <c r="J259" s="5">
        <v>548948.44999999995</v>
      </c>
      <c r="K259" s="5">
        <v>548948.44999999995</v>
      </c>
      <c r="L259" s="5">
        <v>548948.44999999995</v>
      </c>
      <c r="M259" s="5">
        <v>548948.44999999995</v>
      </c>
      <c r="N259" s="5">
        <v>548948.44999999995</v>
      </c>
      <c r="O259" s="5">
        <v>548948.44999999995</v>
      </c>
      <c r="P259" s="5">
        <v>548948.44999999995</v>
      </c>
      <c r="Q259" s="5">
        <v>548948.44999999995</v>
      </c>
      <c r="R259" s="5">
        <v>548948.44999999995</v>
      </c>
      <c r="S259" s="5">
        <v>548948.44999999995</v>
      </c>
      <c r="T259" s="5">
        <f t="shared" si="75"/>
        <v>548948.45000000007</v>
      </c>
      <c r="U259" s="5">
        <v>-105862.88</v>
      </c>
      <c r="V259" s="5">
        <v>-106178.53</v>
      </c>
      <c r="W259" s="5">
        <v>-106494.18</v>
      </c>
      <c r="X259" s="5">
        <v>-106809.83</v>
      </c>
      <c r="Y259" s="5">
        <v>-107633.25</v>
      </c>
      <c r="Z259" s="5">
        <v>-108456.67</v>
      </c>
      <c r="AA259" s="5">
        <v>-109280.09</v>
      </c>
      <c r="AB259" s="5">
        <v>-110103.51</v>
      </c>
      <c r="AC259" s="5">
        <v>-110926.93</v>
      </c>
      <c r="AD259" s="5">
        <v>-111750.35</v>
      </c>
      <c r="AE259" s="5">
        <v>-112573.77</v>
      </c>
      <c r="AF259" s="5">
        <v>-113397.19</v>
      </c>
      <c r="AG259" s="5">
        <v>-114220.61</v>
      </c>
      <c r="AH259" s="5">
        <f t="shared" si="76"/>
        <v>-109470.50374999999</v>
      </c>
      <c r="AI259" s="5">
        <v>315.64999999999998</v>
      </c>
      <c r="AJ259" s="5">
        <v>315.64999999999998</v>
      </c>
      <c r="AK259" s="5">
        <v>315.64999999999998</v>
      </c>
      <c r="AL259" s="5">
        <v>823.42</v>
      </c>
      <c r="AM259" s="5">
        <v>823.42</v>
      </c>
      <c r="AN259" s="5">
        <v>823.42</v>
      </c>
      <c r="AO259" s="5">
        <v>823.42</v>
      </c>
      <c r="AP259" s="5">
        <v>823.42</v>
      </c>
      <c r="AQ259" s="5">
        <v>823.42</v>
      </c>
      <c r="AR259" s="5">
        <v>823.42</v>
      </c>
      <c r="AS259" s="5">
        <v>823.42</v>
      </c>
      <c r="AT259" s="5">
        <v>823.42</v>
      </c>
      <c r="AU259" s="5">
        <f t="shared" si="77"/>
        <v>8357.73</v>
      </c>
      <c r="AV259" s="6">
        <v>0.65639999999999998</v>
      </c>
      <c r="AW259" s="5">
        <f t="shared" si="78"/>
        <v>360329.76258000004</v>
      </c>
      <c r="AX259" s="26">
        <f t="shared" si="79"/>
        <v>360329.76257999998</v>
      </c>
      <c r="AY259" s="5">
        <f t="shared" si="80"/>
        <v>-71856.438661499997</v>
      </c>
      <c r="AZ259" s="5">
        <f t="shared" si="81"/>
        <v>-74974.408404000002</v>
      </c>
      <c r="BA259" s="5">
        <f t="shared" si="82"/>
        <v>5486.0139719999997</v>
      </c>
      <c r="BB259" s="14">
        <f t="shared" si="83"/>
        <v>1.5224981507826462E-2</v>
      </c>
      <c r="BC259" s="27">
        <v>1.8000000000000002E-2</v>
      </c>
      <c r="BD259" s="5">
        <f t="shared" si="59"/>
        <v>6485.9357264400005</v>
      </c>
      <c r="BE259" s="5">
        <f t="shared" si="60"/>
        <v>6485.9357264400005</v>
      </c>
      <c r="BF259" s="20">
        <f t="shared" si="84"/>
        <v>1</v>
      </c>
      <c r="BG259" s="5">
        <f t="shared" si="62"/>
        <v>999.92175444000077</v>
      </c>
      <c r="BH259" s="5">
        <f t="shared" si="63"/>
        <v>278869.41844956001</v>
      </c>
      <c r="BI259" s="5">
        <f t="shared" si="64"/>
        <v>278869.41844956001</v>
      </c>
    </row>
    <row r="260" spans="2:61" x14ac:dyDescent="0.25">
      <c r="B260" s="3" t="s">
        <v>720</v>
      </c>
      <c r="C260" s="3" t="s">
        <v>786</v>
      </c>
      <c r="D260" s="3" t="s">
        <v>701</v>
      </c>
      <c r="E260" s="3" t="s">
        <v>623</v>
      </c>
      <c r="F260" s="4" t="s">
        <v>268</v>
      </c>
      <c r="G260" s="5">
        <v>1592295.24</v>
      </c>
      <c r="H260" s="5">
        <v>1592295.24</v>
      </c>
      <c r="I260" s="5">
        <v>1592295.24</v>
      </c>
      <c r="J260" s="5">
        <v>1592295.24</v>
      </c>
      <c r="K260" s="5">
        <v>1592295.24</v>
      </c>
      <c r="L260" s="5">
        <v>1592295.24</v>
      </c>
      <c r="M260" s="5">
        <v>1592295.24</v>
      </c>
      <c r="N260" s="5">
        <v>1592295.24</v>
      </c>
      <c r="O260" s="5">
        <v>1592295.24</v>
      </c>
      <c r="P260" s="5">
        <v>1592295.24</v>
      </c>
      <c r="Q260" s="5">
        <v>1592295.24</v>
      </c>
      <c r="R260" s="5">
        <v>1592295.24</v>
      </c>
      <c r="S260" s="5">
        <v>1592295.24</v>
      </c>
      <c r="T260" s="5">
        <f t="shared" si="75"/>
        <v>1592295.24</v>
      </c>
      <c r="U260" s="5">
        <v>0</v>
      </c>
      <c r="V260" s="5">
        <v>0</v>
      </c>
      <c r="W260" s="5">
        <v>0</v>
      </c>
      <c r="X260" s="5">
        <v>0</v>
      </c>
      <c r="Y260" s="5">
        <v>0</v>
      </c>
      <c r="Z260" s="5">
        <v>0</v>
      </c>
      <c r="AA260" s="5">
        <v>0</v>
      </c>
      <c r="AB260" s="5">
        <v>0</v>
      </c>
      <c r="AC260" s="5">
        <v>0</v>
      </c>
      <c r="AD260" s="5">
        <v>0</v>
      </c>
      <c r="AE260" s="5">
        <v>0</v>
      </c>
      <c r="AF260" s="5">
        <v>0</v>
      </c>
      <c r="AG260" s="5">
        <v>0</v>
      </c>
      <c r="AH260" s="5">
        <f t="shared" si="76"/>
        <v>0</v>
      </c>
      <c r="AI260" s="5">
        <v>0</v>
      </c>
      <c r="AJ260" s="5">
        <v>0</v>
      </c>
      <c r="AK260" s="5">
        <v>0</v>
      </c>
      <c r="AL260" s="5">
        <v>0</v>
      </c>
      <c r="AM260" s="5">
        <v>0</v>
      </c>
      <c r="AN260" s="5">
        <v>0</v>
      </c>
      <c r="AO260" s="5">
        <v>0</v>
      </c>
      <c r="AP260" s="5">
        <v>0</v>
      </c>
      <c r="AQ260" s="5">
        <v>0</v>
      </c>
      <c r="AR260" s="5">
        <v>0</v>
      </c>
      <c r="AS260" s="5">
        <v>0</v>
      </c>
      <c r="AT260" s="5">
        <v>0</v>
      </c>
      <c r="AU260" s="5">
        <f t="shared" si="77"/>
        <v>0</v>
      </c>
      <c r="AV260" s="6">
        <v>0.65639999999999998</v>
      </c>
      <c r="AW260" s="5">
        <f t="shared" si="78"/>
        <v>1045182.595536</v>
      </c>
      <c r="AX260" s="26">
        <f t="shared" si="79"/>
        <v>1045182.595536</v>
      </c>
      <c r="AY260" s="5">
        <f t="shared" si="80"/>
        <v>0</v>
      </c>
      <c r="AZ260" s="5">
        <f t="shared" si="81"/>
        <v>0</v>
      </c>
      <c r="BA260" s="5">
        <f t="shared" si="82"/>
        <v>0</v>
      </c>
      <c r="BB260" s="14">
        <f t="shared" si="83"/>
        <v>0</v>
      </c>
      <c r="BC260" s="27">
        <f>BB260</f>
        <v>0</v>
      </c>
      <c r="BD260" s="5">
        <f t="shared" si="59"/>
        <v>0</v>
      </c>
      <c r="BE260" s="5">
        <f t="shared" si="60"/>
        <v>0</v>
      </c>
      <c r="BF260" s="20">
        <f t="shared" si="84"/>
        <v>1</v>
      </c>
      <c r="BG260" s="5">
        <f t="shared" si="62"/>
        <v>0</v>
      </c>
      <c r="BH260" s="5">
        <f t="shared" si="63"/>
        <v>1045182.595536</v>
      </c>
      <c r="BI260" s="5">
        <f t="shared" si="64"/>
        <v>1045182.595536</v>
      </c>
    </row>
    <row r="261" spans="2:61" x14ac:dyDescent="0.25">
      <c r="B261" s="3" t="s">
        <v>720</v>
      </c>
      <c r="C261" s="3" t="s">
        <v>786</v>
      </c>
      <c r="D261" s="3" t="s">
        <v>701</v>
      </c>
      <c r="E261" s="3" t="s">
        <v>625</v>
      </c>
      <c r="F261" s="4" t="s">
        <v>269</v>
      </c>
      <c r="G261" s="5">
        <v>451699.6</v>
      </c>
      <c r="H261" s="5">
        <v>451699.6</v>
      </c>
      <c r="I261" s="5">
        <v>451699.6</v>
      </c>
      <c r="J261" s="5">
        <v>451699.6</v>
      </c>
      <c r="K261" s="5">
        <v>451699.6</v>
      </c>
      <c r="L261" s="5">
        <v>451699.6</v>
      </c>
      <c r="M261" s="5">
        <v>451699.6</v>
      </c>
      <c r="N261" s="5">
        <v>451699.6</v>
      </c>
      <c r="O261" s="5">
        <v>451699.6</v>
      </c>
      <c r="P261" s="5">
        <v>451699.6</v>
      </c>
      <c r="Q261" s="5">
        <v>451699.6</v>
      </c>
      <c r="R261" s="5">
        <v>451699.6</v>
      </c>
      <c r="S261" s="5">
        <v>451699.6</v>
      </c>
      <c r="T261" s="5">
        <f t="shared" si="75"/>
        <v>451699.59999999992</v>
      </c>
      <c r="U261" s="5">
        <v>0</v>
      </c>
      <c r="V261" s="5">
        <v>0</v>
      </c>
      <c r="W261" s="5">
        <v>0</v>
      </c>
      <c r="X261" s="5">
        <v>0</v>
      </c>
      <c r="Y261" s="5">
        <v>0</v>
      </c>
      <c r="Z261" s="5">
        <v>0</v>
      </c>
      <c r="AA261" s="5">
        <v>0</v>
      </c>
      <c r="AB261" s="5">
        <v>0</v>
      </c>
      <c r="AC261" s="5">
        <v>0</v>
      </c>
      <c r="AD261" s="5">
        <v>0</v>
      </c>
      <c r="AE261" s="5">
        <v>0</v>
      </c>
      <c r="AF261" s="5">
        <v>0</v>
      </c>
      <c r="AG261" s="5">
        <v>0</v>
      </c>
      <c r="AH261" s="5">
        <f t="shared" si="76"/>
        <v>0</v>
      </c>
      <c r="AI261" s="5">
        <v>0</v>
      </c>
      <c r="AJ261" s="5">
        <v>0</v>
      </c>
      <c r="AK261" s="5">
        <v>0</v>
      </c>
      <c r="AL261" s="5">
        <v>0</v>
      </c>
      <c r="AM261" s="5">
        <v>0</v>
      </c>
      <c r="AN261" s="5">
        <v>0</v>
      </c>
      <c r="AO261" s="5">
        <v>0</v>
      </c>
      <c r="AP261" s="5">
        <v>0</v>
      </c>
      <c r="AQ261" s="5">
        <v>0</v>
      </c>
      <c r="AR261" s="5">
        <v>0</v>
      </c>
      <c r="AS261" s="5">
        <v>0</v>
      </c>
      <c r="AT261" s="5">
        <v>0</v>
      </c>
      <c r="AU261" s="5">
        <f t="shared" si="77"/>
        <v>0</v>
      </c>
      <c r="AV261" s="6">
        <v>0.65639999999999998</v>
      </c>
      <c r="AW261" s="5">
        <f t="shared" si="78"/>
        <v>296495.61743999994</v>
      </c>
      <c r="AX261" s="26">
        <f t="shared" si="79"/>
        <v>296495.61744</v>
      </c>
      <c r="AY261" s="5">
        <f t="shared" si="80"/>
        <v>0</v>
      </c>
      <c r="AZ261" s="5">
        <f t="shared" si="81"/>
        <v>0</v>
      </c>
      <c r="BA261" s="5">
        <f t="shared" si="82"/>
        <v>0</v>
      </c>
      <c r="BB261" s="14">
        <f t="shared" si="83"/>
        <v>0</v>
      </c>
      <c r="BC261" s="27">
        <f>BB261</f>
        <v>0</v>
      </c>
      <c r="BD261" s="5">
        <f t="shared" ref="BD261:BD324" si="85">BC261*AX261</f>
        <v>0</v>
      </c>
      <c r="BE261" s="5">
        <f t="shared" ref="BE261:BE324" si="86">IF(BH261&lt;0,BD261+BH261,BD261)</f>
        <v>0</v>
      </c>
      <c r="BF261" s="20">
        <f t="shared" si="84"/>
        <v>1</v>
      </c>
      <c r="BG261" s="5">
        <f t="shared" ref="BG261:BG324" si="87">(BE261-BA261)*BF261</f>
        <v>0</v>
      </c>
      <c r="BH261" s="5">
        <f t="shared" ref="BH261:BH324" si="88">AX261+AZ261-BD261</f>
        <v>296495.61744</v>
      </c>
      <c r="BI261" s="5">
        <f t="shared" ref="BI261:BI324" si="89">AX261+AZ261-BE261</f>
        <v>296495.61744</v>
      </c>
    </row>
    <row r="262" spans="2:61" x14ac:dyDescent="0.25">
      <c r="B262" s="3" t="s">
        <v>720</v>
      </c>
      <c r="C262" s="3" t="s">
        <v>786</v>
      </c>
      <c r="D262" s="3" t="s">
        <v>701</v>
      </c>
      <c r="E262" s="3" t="s">
        <v>626</v>
      </c>
      <c r="F262" s="4" t="s">
        <v>270</v>
      </c>
      <c r="G262" s="5">
        <v>38836.49</v>
      </c>
      <c r="H262" s="5">
        <v>38836.49</v>
      </c>
      <c r="I262" s="5">
        <v>38836.49</v>
      </c>
      <c r="J262" s="5">
        <v>38836.49</v>
      </c>
      <c r="K262" s="5">
        <v>38836.49</v>
      </c>
      <c r="L262" s="5">
        <v>38836.49</v>
      </c>
      <c r="M262" s="5">
        <v>38836.49</v>
      </c>
      <c r="N262" s="5">
        <v>38836.49</v>
      </c>
      <c r="O262" s="5">
        <v>38836.49</v>
      </c>
      <c r="P262" s="5">
        <v>38836.49</v>
      </c>
      <c r="Q262" s="5">
        <v>38836.49</v>
      </c>
      <c r="R262" s="5">
        <v>38836.49</v>
      </c>
      <c r="S262" s="5">
        <v>38836.49</v>
      </c>
      <c r="T262" s="5">
        <f t="shared" si="75"/>
        <v>38836.49</v>
      </c>
      <c r="U262" s="5">
        <v>0</v>
      </c>
      <c r="V262" s="5">
        <v>0</v>
      </c>
      <c r="W262" s="5">
        <v>0</v>
      </c>
      <c r="X262" s="5">
        <v>0</v>
      </c>
      <c r="Y262" s="5">
        <v>0</v>
      </c>
      <c r="Z262" s="5">
        <v>0</v>
      </c>
      <c r="AA262" s="5">
        <v>0</v>
      </c>
      <c r="AB262" s="5">
        <v>0</v>
      </c>
      <c r="AC262" s="5">
        <v>0</v>
      </c>
      <c r="AD262" s="5">
        <v>0</v>
      </c>
      <c r="AE262" s="5">
        <v>0</v>
      </c>
      <c r="AF262" s="5">
        <v>0</v>
      </c>
      <c r="AG262" s="5">
        <v>0</v>
      </c>
      <c r="AH262" s="5">
        <f t="shared" si="76"/>
        <v>0</v>
      </c>
      <c r="AI262" s="5">
        <v>0</v>
      </c>
      <c r="AJ262" s="5">
        <v>0</v>
      </c>
      <c r="AK262" s="5">
        <v>0</v>
      </c>
      <c r="AL262" s="5">
        <v>0</v>
      </c>
      <c r="AM262" s="5">
        <v>0</v>
      </c>
      <c r="AN262" s="5">
        <v>0</v>
      </c>
      <c r="AO262" s="5">
        <v>0</v>
      </c>
      <c r="AP262" s="5">
        <v>0</v>
      </c>
      <c r="AQ262" s="5">
        <v>0</v>
      </c>
      <c r="AR262" s="5">
        <v>0</v>
      </c>
      <c r="AS262" s="5">
        <v>0</v>
      </c>
      <c r="AT262" s="5">
        <v>0</v>
      </c>
      <c r="AU262" s="5">
        <f t="shared" si="77"/>
        <v>0</v>
      </c>
      <c r="AV262" s="6">
        <v>0.65639999999999998</v>
      </c>
      <c r="AW262" s="5">
        <f t="shared" si="78"/>
        <v>25492.272035999998</v>
      </c>
      <c r="AX262" s="26">
        <f t="shared" si="79"/>
        <v>25492.272035999998</v>
      </c>
      <c r="AY262" s="5">
        <f t="shared" si="80"/>
        <v>0</v>
      </c>
      <c r="AZ262" s="5">
        <f t="shared" si="81"/>
        <v>0</v>
      </c>
      <c r="BA262" s="5">
        <f t="shared" si="82"/>
        <v>0</v>
      </c>
      <c r="BB262" s="14">
        <f t="shared" si="83"/>
        <v>0</v>
      </c>
      <c r="BC262" s="27">
        <f>BB262</f>
        <v>0</v>
      </c>
      <c r="BD262" s="5">
        <f t="shared" si="85"/>
        <v>0</v>
      </c>
      <c r="BE262" s="5">
        <f t="shared" si="86"/>
        <v>0</v>
      </c>
      <c r="BF262" s="20">
        <f t="shared" si="84"/>
        <v>1</v>
      </c>
      <c r="BG262" s="5">
        <f t="shared" si="87"/>
        <v>0</v>
      </c>
      <c r="BH262" s="5">
        <f t="shared" si="88"/>
        <v>25492.272035999998</v>
      </c>
      <c r="BI262" s="5">
        <f t="shared" si="89"/>
        <v>25492.272035999998</v>
      </c>
    </row>
    <row r="263" spans="2:61" x14ac:dyDescent="0.25">
      <c r="B263" s="3" t="s">
        <v>720</v>
      </c>
      <c r="C263" s="3" t="s">
        <v>786</v>
      </c>
      <c r="D263" s="3" t="s">
        <v>701</v>
      </c>
      <c r="E263" s="3" t="s">
        <v>627</v>
      </c>
      <c r="F263" s="4" t="s">
        <v>271</v>
      </c>
      <c r="G263" s="5">
        <v>171079.55</v>
      </c>
      <c r="H263" s="5">
        <v>171079.55</v>
      </c>
      <c r="I263" s="5">
        <v>171079.55</v>
      </c>
      <c r="J263" s="5">
        <v>171079.55</v>
      </c>
      <c r="K263" s="5">
        <v>171079.55</v>
      </c>
      <c r="L263" s="5">
        <v>171079.55</v>
      </c>
      <c r="M263" s="5">
        <v>171079.55</v>
      </c>
      <c r="N263" s="5">
        <v>171079.55</v>
      </c>
      <c r="O263" s="5">
        <v>171079.55</v>
      </c>
      <c r="P263" s="5">
        <v>171079.55</v>
      </c>
      <c r="Q263" s="5">
        <v>171079.55</v>
      </c>
      <c r="R263" s="5">
        <v>171079.55</v>
      </c>
      <c r="S263" s="5">
        <v>171079.55</v>
      </c>
      <c r="T263" s="5">
        <f t="shared" si="75"/>
        <v>171079.55000000002</v>
      </c>
      <c r="U263" s="5">
        <v>-101509.09</v>
      </c>
      <c r="V263" s="5">
        <v>-101845.55</v>
      </c>
      <c r="W263" s="5">
        <v>-102182.01</v>
      </c>
      <c r="X263" s="5">
        <v>-102518.47</v>
      </c>
      <c r="Y263" s="5">
        <v>-102728.04</v>
      </c>
      <c r="Z263" s="5">
        <v>-102937.61</v>
      </c>
      <c r="AA263" s="5">
        <v>-103147.18</v>
      </c>
      <c r="AB263" s="5">
        <v>-103356.75</v>
      </c>
      <c r="AC263" s="5">
        <v>-103566.32</v>
      </c>
      <c r="AD263" s="5">
        <v>-103775.89</v>
      </c>
      <c r="AE263" s="5">
        <v>-103985.46</v>
      </c>
      <c r="AF263" s="5">
        <v>-104195.03</v>
      </c>
      <c r="AG263" s="5">
        <v>-104404.6</v>
      </c>
      <c r="AH263" s="5">
        <f t="shared" si="76"/>
        <v>-103099.59624999999</v>
      </c>
      <c r="AI263" s="5">
        <v>336.46</v>
      </c>
      <c r="AJ263" s="5">
        <v>336.46</v>
      </c>
      <c r="AK263" s="5">
        <v>336.46</v>
      </c>
      <c r="AL263" s="5">
        <v>209.57</v>
      </c>
      <c r="AM263" s="5">
        <v>209.57</v>
      </c>
      <c r="AN263" s="5">
        <v>209.57</v>
      </c>
      <c r="AO263" s="5">
        <v>209.57</v>
      </c>
      <c r="AP263" s="5">
        <v>209.57</v>
      </c>
      <c r="AQ263" s="5">
        <v>209.57</v>
      </c>
      <c r="AR263" s="5">
        <v>209.57</v>
      </c>
      <c r="AS263" s="5">
        <v>209.57</v>
      </c>
      <c r="AT263" s="5">
        <v>209.57</v>
      </c>
      <c r="AU263" s="5">
        <f t="shared" si="77"/>
        <v>2895.51</v>
      </c>
      <c r="AV263" s="6">
        <v>0.65639999999999998</v>
      </c>
      <c r="AW263" s="5">
        <f t="shared" si="78"/>
        <v>112296.61662000002</v>
      </c>
      <c r="AX263" s="26">
        <f t="shared" si="79"/>
        <v>112296.61661999999</v>
      </c>
      <c r="AY263" s="5">
        <f t="shared" si="80"/>
        <v>-67674.574978499993</v>
      </c>
      <c r="AZ263" s="5">
        <f t="shared" si="81"/>
        <v>-68531.179440000007</v>
      </c>
      <c r="BA263" s="5">
        <f t="shared" si="82"/>
        <v>1900.6127640000002</v>
      </c>
      <c r="BB263" s="14">
        <f t="shared" si="83"/>
        <v>1.6924933459317608E-2</v>
      </c>
      <c r="BC263" s="27">
        <v>1.47E-2</v>
      </c>
      <c r="BD263" s="5">
        <f t="shared" si="85"/>
        <v>1650.7602643139996</v>
      </c>
      <c r="BE263" s="5">
        <f t="shared" si="86"/>
        <v>1650.7602643139996</v>
      </c>
      <c r="BF263" s="20">
        <f t="shared" si="84"/>
        <v>1</v>
      </c>
      <c r="BG263" s="5">
        <f t="shared" si="87"/>
        <v>-249.85249968600056</v>
      </c>
      <c r="BH263" s="5">
        <f t="shared" si="88"/>
        <v>42114.676915685981</v>
      </c>
      <c r="BI263" s="5">
        <f t="shared" si="89"/>
        <v>42114.676915685981</v>
      </c>
    </row>
    <row r="264" spans="2:61" x14ac:dyDescent="0.25">
      <c r="B264" s="3" t="s">
        <v>720</v>
      </c>
      <c r="C264" s="3" t="s">
        <v>786</v>
      </c>
      <c r="D264" s="3" t="s">
        <v>701</v>
      </c>
      <c r="E264" s="3" t="s">
        <v>629</v>
      </c>
      <c r="F264" s="4" t="s">
        <v>272</v>
      </c>
      <c r="G264" s="5">
        <v>246562.25</v>
      </c>
      <c r="H264" s="5">
        <v>246562.25</v>
      </c>
      <c r="I264" s="5">
        <v>246562.25</v>
      </c>
      <c r="J264" s="5">
        <v>246562.25</v>
      </c>
      <c r="K264" s="5">
        <v>246562.25</v>
      </c>
      <c r="L264" s="5">
        <v>246562.25</v>
      </c>
      <c r="M264" s="5">
        <v>246562.25</v>
      </c>
      <c r="N264" s="5">
        <v>246562.25</v>
      </c>
      <c r="O264" s="5">
        <v>246562.25</v>
      </c>
      <c r="P264" s="5">
        <v>246562.25</v>
      </c>
      <c r="Q264" s="5">
        <v>246562.25</v>
      </c>
      <c r="R264" s="5">
        <v>246562.25</v>
      </c>
      <c r="S264" s="5">
        <v>246562.25</v>
      </c>
      <c r="T264" s="5">
        <f t="shared" si="75"/>
        <v>246562.25</v>
      </c>
      <c r="U264" s="5">
        <v>-221644.82</v>
      </c>
      <c r="V264" s="5">
        <v>-222552.99</v>
      </c>
      <c r="W264" s="5">
        <v>-223461.16</v>
      </c>
      <c r="X264" s="5">
        <v>-224369.33</v>
      </c>
      <c r="Y264" s="5">
        <v>-224839.85</v>
      </c>
      <c r="Z264" s="5">
        <v>-225310.37</v>
      </c>
      <c r="AA264" s="5">
        <v>-225780.89</v>
      </c>
      <c r="AB264" s="5">
        <v>-226251.41</v>
      </c>
      <c r="AC264" s="5">
        <v>-226721.93</v>
      </c>
      <c r="AD264" s="5">
        <v>-227192.45</v>
      </c>
      <c r="AE264" s="5">
        <v>-227662.97</v>
      </c>
      <c r="AF264" s="5">
        <v>-228133.49</v>
      </c>
      <c r="AG264" s="5">
        <v>-228604.01</v>
      </c>
      <c r="AH264" s="5">
        <f t="shared" si="76"/>
        <v>-225616.77124999999</v>
      </c>
      <c r="AI264" s="5">
        <v>908.17</v>
      </c>
      <c r="AJ264" s="5">
        <v>908.17</v>
      </c>
      <c r="AK264" s="5">
        <v>908.17</v>
      </c>
      <c r="AL264" s="5">
        <v>470.52</v>
      </c>
      <c r="AM264" s="5">
        <v>470.52</v>
      </c>
      <c r="AN264" s="5">
        <v>470.52</v>
      </c>
      <c r="AO264" s="5">
        <v>470.52</v>
      </c>
      <c r="AP264" s="5">
        <v>470.52</v>
      </c>
      <c r="AQ264" s="5">
        <v>470.52</v>
      </c>
      <c r="AR264" s="5">
        <v>470.52</v>
      </c>
      <c r="AS264" s="5">
        <v>470.52</v>
      </c>
      <c r="AT264" s="5">
        <v>470.52</v>
      </c>
      <c r="AU264" s="5">
        <f t="shared" si="77"/>
        <v>6959.1900000000023</v>
      </c>
      <c r="AV264" s="6">
        <v>0.65639999999999998</v>
      </c>
      <c r="AW264" s="5">
        <f t="shared" si="78"/>
        <v>161843.46090000001</v>
      </c>
      <c r="AX264" s="26">
        <f t="shared" si="79"/>
        <v>161843.46090000001</v>
      </c>
      <c r="AY264" s="5">
        <f t="shared" si="80"/>
        <v>-148094.84864849999</v>
      </c>
      <c r="AZ264" s="5">
        <f t="shared" si="81"/>
        <v>-150055.67216399999</v>
      </c>
      <c r="BA264" s="5">
        <f t="shared" si="82"/>
        <v>4568.0123160000012</v>
      </c>
      <c r="BB264" s="14">
        <f t="shared" si="83"/>
        <v>2.8224880329409719E-2</v>
      </c>
      <c r="BC264" s="27">
        <v>2.29E-2</v>
      </c>
      <c r="BD264" s="5">
        <f t="shared" si="85"/>
        <v>3706.2152546100001</v>
      </c>
      <c r="BE264" s="5">
        <f t="shared" si="86"/>
        <v>3706.2152546100001</v>
      </c>
      <c r="BF264" s="20">
        <f t="shared" si="84"/>
        <v>1</v>
      </c>
      <c r="BG264" s="5">
        <f t="shared" si="87"/>
        <v>-861.79706139000109</v>
      </c>
      <c r="BH264" s="5">
        <f t="shared" si="88"/>
        <v>8081.5734813900162</v>
      </c>
      <c r="BI264" s="5">
        <f t="shared" si="89"/>
        <v>8081.5734813900162</v>
      </c>
    </row>
    <row r="265" spans="2:61" x14ac:dyDescent="0.25">
      <c r="B265" s="3" t="s">
        <v>720</v>
      </c>
      <c r="C265" s="3" t="s">
        <v>786</v>
      </c>
      <c r="D265" s="3" t="s">
        <v>701</v>
      </c>
      <c r="E265" s="3" t="s">
        <v>571</v>
      </c>
      <c r="F265" s="4" t="s">
        <v>273</v>
      </c>
      <c r="G265" s="5">
        <v>7069255.7199999997</v>
      </c>
      <c r="H265" s="5">
        <v>7078414.6200000001</v>
      </c>
      <c r="I265" s="5">
        <v>7085898.2999999998</v>
      </c>
      <c r="J265" s="5">
        <v>7087482.9800000004</v>
      </c>
      <c r="K265" s="5">
        <v>7082790.1799999997</v>
      </c>
      <c r="L265" s="5">
        <v>7102949.5</v>
      </c>
      <c r="M265" s="5">
        <v>7103368.96</v>
      </c>
      <c r="N265" s="5">
        <v>7103971.8399999999</v>
      </c>
      <c r="O265" s="5">
        <v>6728335.1200000001</v>
      </c>
      <c r="P265" s="5">
        <v>6766130.1299999999</v>
      </c>
      <c r="Q265" s="5">
        <v>6840958.5199999996</v>
      </c>
      <c r="R265" s="5">
        <v>6855894.54</v>
      </c>
      <c r="S265" s="5">
        <v>8084198.4699999997</v>
      </c>
      <c r="T265" s="5">
        <f t="shared" si="75"/>
        <v>7034410.1487499997</v>
      </c>
      <c r="U265" s="5">
        <v>-1536260.02</v>
      </c>
      <c r="V265" s="5">
        <v>-1544637.68</v>
      </c>
      <c r="W265" s="5">
        <v>-1556382.26</v>
      </c>
      <c r="X265" s="5">
        <v>-1568134.36</v>
      </c>
      <c r="Y265" s="5">
        <v>-1579647.71</v>
      </c>
      <c r="Z265" s="5">
        <v>-1591173.62</v>
      </c>
      <c r="AA265" s="5">
        <v>-1602716.25</v>
      </c>
      <c r="AB265" s="5">
        <v>-1614259.72</v>
      </c>
      <c r="AC265" s="5">
        <v>-1248527.71</v>
      </c>
      <c r="AD265" s="5">
        <v>-1259491.97</v>
      </c>
      <c r="AE265" s="5">
        <v>-1270547.73</v>
      </c>
      <c r="AF265" s="5">
        <v>-1281676.42</v>
      </c>
      <c r="AG265" s="5">
        <v>-1293815.25</v>
      </c>
      <c r="AH265" s="5">
        <f t="shared" si="76"/>
        <v>-1461019.4220833334</v>
      </c>
      <c r="AI265" s="5">
        <v>11730.78</v>
      </c>
      <c r="AJ265" s="5">
        <v>11744.58</v>
      </c>
      <c r="AK265" s="5">
        <v>11752.1</v>
      </c>
      <c r="AL265" s="5">
        <v>11513.35</v>
      </c>
      <c r="AM265" s="5">
        <v>11525.91</v>
      </c>
      <c r="AN265" s="5">
        <v>11542.63</v>
      </c>
      <c r="AO265" s="5">
        <v>11543.47</v>
      </c>
      <c r="AP265" s="5">
        <v>11238.75</v>
      </c>
      <c r="AQ265" s="5">
        <v>10964.26</v>
      </c>
      <c r="AR265" s="5">
        <v>11055.76</v>
      </c>
      <c r="AS265" s="5">
        <v>11128.69</v>
      </c>
      <c r="AT265" s="5">
        <v>12138.83</v>
      </c>
      <c r="AU265" s="5">
        <f t="shared" si="77"/>
        <v>137879.10999999999</v>
      </c>
      <c r="AV265" s="6">
        <v>0.65639999999999998</v>
      </c>
      <c r="AW265" s="5">
        <f t="shared" si="78"/>
        <v>4617386.8216394996</v>
      </c>
      <c r="AX265" s="26">
        <f t="shared" si="79"/>
        <v>5306467.8757079998</v>
      </c>
      <c r="AY265" s="5">
        <f t="shared" si="80"/>
        <v>-959013.14865550003</v>
      </c>
      <c r="AZ265" s="5">
        <f t="shared" si="81"/>
        <v>-849260.33010000002</v>
      </c>
      <c r="BA265" s="5">
        <f t="shared" si="82"/>
        <v>90503.84780399999</v>
      </c>
      <c r="BB265" s="14">
        <f t="shared" si="83"/>
        <v>1.9600664033572284E-2</v>
      </c>
      <c r="BC265" s="27">
        <v>1.95E-2</v>
      </c>
      <c r="BD265" s="5">
        <f t="shared" si="85"/>
        <v>103476.123576306</v>
      </c>
      <c r="BE265" s="5">
        <f t="shared" si="86"/>
        <v>103476.123576306</v>
      </c>
      <c r="BF265" s="20">
        <f t="shared" si="84"/>
        <v>1</v>
      </c>
      <c r="BG265" s="5">
        <f t="shared" si="87"/>
        <v>12972.275772306006</v>
      </c>
      <c r="BH265" s="5">
        <f t="shared" si="88"/>
        <v>4353731.4220316941</v>
      </c>
      <c r="BI265" s="5">
        <f t="shared" si="89"/>
        <v>4353731.4220316941</v>
      </c>
    </row>
    <row r="266" spans="2:61" x14ac:dyDescent="0.25">
      <c r="B266" s="3" t="s">
        <v>720</v>
      </c>
      <c r="C266" s="3" t="s">
        <v>786</v>
      </c>
      <c r="D266" s="3" t="s">
        <v>701</v>
      </c>
      <c r="E266" s="3" t="s">
        <v>572</v>
      </c>
      <c r="F266" s="4" t="s">
        <v>274</v>
      </c>
      <c r="G266" s="5">
        <v>64872.23</v>
      </c>
      <c r="H266" s="5">
        <v>64872.23</v>
      </c>
      <c r="I266" s="5">
        <v>64872.23</v>
      </c>
      <c r="J266" s="5">
        <v>64872.23</v>
      </c>
      <c r="K266" s="5">
        <v>64872.23</v>
      </c>
      <c r="L266" s="5">
        <v>64872.23</v>
      </c>
      <c r="M266" s="5">
        <v>64872.23</v>
      </c>
      <c r="N266" s="5">
        <v>64872.23</v>
      </c>
      <c r="O266" s="5">
        <v>64872.23</v>
      </c>
      <c r="P266" s="5">
        <v>64872.23</v>
      </c>
      <c r="Q266" s="5">
        <v>64872.23</v>
      </c>
      <c r="R266" s="5">
        <v>64872.23</v>
      </c>
      <c r="S266" s="5">
        <v>64872.23</v>
      </c>
      <c r="T266" s="5">
        <f t="shared" si="75"/>
        <v>64872.229999999989</v>
      </c>
      <c r="U266" s="5">
        <v>-64872.23</v>
      </c>
      <c r="V266" s="5">
        <v>-64872.23</v>
      </c>
      <c r="W266" s="5">
        <v>-64872.23</v>
      </c>
      <c r="X266" s="5">
        <v>-64872.23</v>
      </c>
      <c r="Y266" s="5">
        <v>-64885.21</v>
      </c>
      <c r="Z266" s="5">
        <v>-64898.19</v>
      </c>
      <c r="AA266" s="5">
        <v>-64911.17</v>
      </c>
      <c r="AB266" s="5">
        <v>-64924.15</v>
      </c>
      <c r="AC266" s="5">
        <v>-64937.13</v>
      </c>
      <c r="AD266" s="5">
        <v>-64950.11</v>
      </c>
      <c r="AE266" s="5">
        <v>-64963.09</v>
      </c>
      <c r="AF266" s="5">
        <v>-64976.07</v>
      </c>
      <c r="AG266" s="5">
        <v>-64989.05</v>
      </c>
      <c r="AH266" s="5">
        <f t="shared" si="76"/>
        <v>-64916.037499999999</v>
      </c>
      <c r="AI266" s="5">
        <v>0</v>
      </c>
      <c r="AJ266" s="5">
        <v>0</v>
      </c>
      <c r="AK266" s="5">
        <v>0</v>
      </c>
      <c r="AL266" s="5">
        <v>12.98</v>
      </c>
      <c r="AM266" s="5">
        <v>12.98</v>
      </c>
      <c r="AN266" s="5">
        <v>12.98</v>
      </c>
      <c r="AO266" s="5">
        <v>12.98</v>
      </c>
      <c r="AP266" s="5">
        <v>12.98</v>
      </c>
      <c r="AQ266" s="5">
        <v>12.98</v>
      </c>
      <c r="AR266" s="5">
        <v>12.98</v>
      </c>
      <c r="AS266" s="5">
        <v>12.98</v>
      </c>
      <c r="AT266" s="5">
        <v>12.98</v>
      </c>
      <c r="AU266" s="5">
        <f t="shared" si="77"/>
        <v>116.82000000000002</v>
      </c>
      <c r="AV266" s="6">
        <v>0.65639999999999998</v>
      </c>
      <c r="AW266" s="5">
        <f t="shared" si="78"/>
        <v>42582.131771999993</v>
      </c>
      <c r="AX266" s="26">
        <f t="shared" si="79"/>
        <v>42582.131772000001</v>
      </c>
      <c r="AY266" s="5">
        <f t="shared" si="80"/>
        <v>-42610.887015</v>
      </c>
      <c r="AZ266" s="5">
        <f t="shared" si="81"/>
        <v>-42658.812420000002</v>
      </c>
      <c r="BA266" s="5">
        <f t="shared" si="82"/>
        <v>76.680648000000019</v>
      </c>
      <c r="BB266" s="14">
        <f t="shared" si="83"/>
        <v>1.8007705300095286E-3</v>
      </c>
      <c r="BC266" s="27">
        <v>2.4299999999999999E-3</v>
      </c>
      <c r="BD266" s="5">
        <f t="shared" si="85"/>
        <v>103.47458020596</v>
      </c>
      <c r="BE266" s="5">
        <f t="shared" si="86"/>
        <v>-76.680648000001383</v>
      </c>
      <c r="BF266" s="20">
        <f t="shared" si="84"/>
        <v>1</v>
      </c>
      <c r="BG266" s="5">
        <f t="shared" si="87"/>
        <v>-153.3612960000014</v>
      </c>
      <c r="BH266" s="5">
        <f t="shared" si="88"/>
        <v>-180.15522820596138</v>
      </c>
      <c r="BI266" s="5">
        <f t="shared" si="89"/>
        <v>0</v>
      </c>
    </row>
    <row r="267" spans="2:61" x14ac:dyDescent="0.25">
      <c r="B267" s="3" t="s">
        <v>720</v>
      </c>
      <c r="C267" s="3" t="s">
        <v>786</v>
      </c>
      <c r="D267" s="3" t="s">
        <v>701</v>
      </c>
      <c r="E267" s="3" t="s">
        <v>573</v>
      </c>
      <c r="F267" s="4" t="s">
        <v>275</v>
      </c>
      <c r="G267" s="5">
        <v>1634786.66</v>
      </c>
      <c r="H267" s="5">
        <v>1634786.66</v>
      </c>
      <c r="I267" s="5">
        <v>1634786.66</v>
      </c>
      <c r="J267" s="5">
        <v>1634786.66</v>
      </c>
      <c r="K267" s="5">
        <v>1634786.66</v>
      </c>
      <c r="L267" s="5">
        <v>1634786.66</v>
      </c>
      <c r="M267" s="5">
        <v>1634786.66</v>
      </c>
      <c r="N267" s="5">
        <v>1634786.66</v>
      </c>
      <c r="O267" s="5">
        <v>1634786.66</v>
      </c>
      <c r="P267" s="5">
        <v>1634786.66</v>
      </c>
      <c r="Q267" s="5">
        <v>1634786.66</v>
      </c>
      <c r="R267" s="5">
        <v>1634786.66</v>
      </c>
      <c r="S267" s="5">
        <v>1634786.66</v>
      </c>
      <c r="T267" s="5">
        <f t="shared" si="75"/>
        <v>1634786.66</v>
      </c>
      <c r="U267" s="5">
        <v>-264394.56</v>
      </c>
      <c r="V267" s="5">
        <v>-267487.03000000003</v>
      </c>
      <c r="W267" s="5">
        <v>-270579.5</v>
      </c>
      <c r="X267" s="5">
        <v>-273671.96999999997</v>
      </c>
      <c r="Y267" s="5">
        <v>-277377.49</v>
      </c>
      <c r="Z267" s="5">
        <v>-281083.01</v>
      </c>
      <c r="AA267" s="5">
        <v>-284788.53000000003</v>
      </c>
      <c r="AB267" s="5">
        <v>-288494.05</v>
      </c>
      <c r="AC267" s="5">
        <v>-292199.57</v>
      </c>
      <c r="AD267" s="5">
        <v>-295905.09000000003</v>
      </c>
      <c r="AE267" s="5">
        <v>-299610.61</v>
      </c>
      <c r="AF267" s="5">
        <v>-303316.13</v>
      </c>
      <c r="AG267" s="5">
        <v>-307021.65000000002</v>
      </c>
      <c r="AH267" s="5">
        <f t="shared" si="76"/>
        <v>-285018.42374999996</v>
      </c>
      <c r="AI267" s="5">
        <v>3092.47</v>
      </c>
      <c r="AJ267" s="5">
        <v>3092.47</v>
      </c>
      <c r="AK267" s="5">
        <v>3092.47</v>
      </c>
      <c r="AL267" s="5">
        <v>3705.52</v>
      </c>
      <c r="AM267" s="5">
        <v>3705.52</v>
      </c>
      <c r="AN267" s="5">
        <v>3705.52</v>
      </c>
      <c r="AO267" s="5">
        <v>3705.52</v>
      </c>
      <c r="AP267" s="5">
        <v>3705.52</v>
      </c>
      <c r="AQ267" s="5">
        <v>3705.52</v>
      </c>
      <c r="AR267" s="5">
        <v>3705.52</v>
      </c>
      <c r="AS267" s="5">
        <v>3705.52</v>
      </c>
      <c r="AT267" s="5">
        <v>3705.52</v>
      </c>
      <c r="AU267" s="5">
        <f t="shared" si="77"/>
        <v>42627.09</v>
      </c>
      <c r="AV267" s="6">
        <v>0.65639999999999998</v>
      </c>
      <c r="AW267" s="5">
        <f t="shared" si="78"/>
        <v>1073073.9636239999</v>
      </c>
      <c r="AX267" s="26">
        <f t="shared" si="79"/>
        <v>1073073.9636239999</v>
      </c>
      <c r="AY267" s="5">
        <f t="shared" si="80"/>
        <v>-187086.09334949998</v>
      </c>
      <c r="AZ267" s="5">
        <f t="shared" si="81"/>
        <v>-201529.01106000002</v>
      </c>
      <c r="BA267" s="5">
        <f t="shared" si="82"/>
        <v>27980.421875999997</v>
      </c>
      <c r="BB267" s="14">
        <f t="shared" si="83"/>
        <v>2.6075017030050881E-2</v>
      </c>
      <c r="BC267" s="27">
        <v>2.7199999999999998E-2</v>
      </c>
      <c r="BD267" s="5">
        <f t="shared" si="85"/>
        <v>29187.611810572795</v>
      </c>
      <c r="BE267" s="5">
        <f t="shared" si="86"/>
        <v>29187.611810572795</v>
      </c>
      <c r="BF267" s="20">
        <f t="shared" si="84"/>
        <v>1</v>
      </c>
      <c r="BG267" s="5">
        <f t="shared" si="87"/>
        <v>1207.1899345727979</v>
      </c>
      <c r="BH267" s="5">
        <f t="shared" si="88"/>
        <v>842357.34075342701</v>
      </c>
      <c r="BI267" s="5">
        <f t="shared" si="89"/>
        <v>842357.34075342701</v>
      </c>
    </row>
    <row r="268" spans="2:61" x14ac:dyDescent="0.25">
      <c r="B268" s="3" t="s">
        <v>720</v>
      </c>
      <c r="C268" s="3" t="s">
        <v>786</v>
      </c>
      <c r="D268" s="3" t="s">
        <v>701</v>
      </c>
      <c r="E268" s="3" t="s">
        <v>575</v>
      </c>
      <c r="F268" s="4" t="s">
        <v>276</v>
      </c>
      <c r="G268" s="5">
        <v>36077634.200000003</v>
      </c>
      <c r="H268" s="5">
        <v>36084503.350000001</v>
      </c>
      <c r="I268" s="5">
        <v>36084503.350000001</v>
      </c>
      <c r="J268" s="5">
        <v>36085583.140000001</v>
      </c>
      <c r="K268" s="5">
        <v>36085583.140000001</v>
      </c>
      <c r="L268" s="5">
        <v>36085583.140000001</v>
      </c>
      <c r="M268" s="5">
        <v>36060053.770000003</v>
      </c>
      <c r="N268" s="5">
        <v>36060053.770000003</v>
      </c>
      <c r="O268" s="5">
        <v>36060053.770000003</v>
      </c>
      <c r="P268" s="5">
        <v>36060053.770000003</v>
      </c>
      <c r="Q268" s="5">
        <v>36044544.060000002</v>
      </c>
      <c r="R268" s="5">
        <v>35951232.700000003</v>
      </c>
      <c r="S268" s="5">
        <v>36315895.920000002</v>
      </c>
      <c r="T268" s="5">
        <f t="shared" si="75"/>
        <v>36071542.751666665</v>
      </c>
      <c r="U268" s="5">
        <v>-14489449.369999999</v>
      </c>
      <c r="V268" s="5">
        <v>-14539060.84</v>
      </c>
      <c r="W268" s="5">
        <v>-14588677.029999999</v>
      </c>
      <c r="X268" s="5">
        <v>-14638293.960000001</v>
      </c>
      <c r="Y268" s="5">
        <v>-14699940.17</v>
      </c>
      <c r="Z268" s="5">
        <v>-14761586.380000001</v>
      </c>
      <c r="AA268" s="5">
        <v>-14589470.689999999</v>
      </c>
      <c r="AB268" s="5">
        <v>-14651073.279999999</v>
      </c>
      <c r="AC268" s="5">
        <v>-14712675.869999999</v>
      </c>
      <c r="AD268" s="5">
        <v>-14774278.460000001</v>
      </c>
      <c r="AE268" s="5">
        <v>-14835867.810000001</v>
      </c>
      <c r="AF268" s="5">
        <v>-14897364.210000001</v>
      </c>
      <c r="AG268" s="5">
        <v>-14944881.379999999</v>
      </c>
      <c r="AH268" s="5">
        <f t="shared" si="76"/>
        <v>-14700454.506250001</v>
      </c>
      <c r="AI268" s="5">
        <v>49611.47</v>
      </c>
      <c r="AJ268" s="5">
        <v>49616.19</v>
      </c>
      <c r="AK268" s="5">
        <v>49616.93</v>
      </c>
      <c r="AL268" s="5">
        <v>61646.21</v>
      </c>
      <c r="AM268" s="5">
        <v>61646.21</v>
      </c>
      <c r="AN268" s="5">
        <v>61624.4</v>
      </c>
      <c r="AO268" s="5">
        <v>61602.59</v>
      </c>
      <c r="AP268" s="5">
        <v>61602.59</v>
      </c>
      <c r="AQ268" s="5">
        <v>61602.59</v>
      </c>
      <c r="AR268" s="5">
        <v>61589.35</v>
      </c>
      <c r="AS268" s="5">
        <v>61496.4</v>
      </c>
      <c r="AT268" s="5">
        <v>61728.17</v>
      </c>
      <c r="AU268" s="5">
        <f t="shared" si="77"/>
        <v>703383.1</v>
      </c>
      <c r="AV268" s="6">
        <v>0.65639999999999998</v>
      </c>
      <c r="AW268" s="5">
        <f t="shared" si="78"/>
        <v>23677360.662193999</v>
      </c>
      <c r="AX268" s="26">
        <f t="shared" si="79"/>
        <v>23837754.081888001</v>
      </c>
      <c r="AY268" s="5">
        <f t="shared" si="80"/>
        <v>-9649378.3379025012</v>
      </c>
      <c r="AZ268" s="5">
        <f t="shared" si="81"/>
        <v>-9809820.137831999</v>
      </c>
      <c r="BA268" s="5">
        <f t="shared" si="82"/>
        <v>461700.66683999996</v>
      </c>
      <c r="BB268" s="14">
        <f t="shared" si="83"/>
        <v>1.9499667780843683E-2</v>
      </c>
      <c r="BC268" s="27">
        <v>2.0500000000000001E-2</v>
      </c>
      <c r="BD268" s="5">
        <f t="shared" si="85"/>
        <v>488673.95867870405</v>
      </c>
      <c r="BE268" s="5">
        <f t="shared" si="86"/>
        <v>488673.95867870405</v>
      </c>
      <c r="BF268" s="20">
        <f t="shared" si="84"/>
        <v>1</v>
      </c>
      <c r="BG268" s="5">
        <f t="shared" si="87"/>
        <v>26973.291838704085</v>
      </c>
      <c r="BH268" s="5">
        <f t="shared" si="88"/>
        <v>13539259.985377299</v>
      </c>
      <c r="BI268" s="5">
        <f t="shared" si="89"/>
        <v>13539259.985377299</v>
      </c>
    </row>
    <row r="269" spans="2:61" x14ac:dyDescent="0.25">
      <c r="B269" s="3" t="s">
        <v>720</v>
      </c>
      <c r="C269" s="3" t="s">
        <v>786</v>
      </c>
      <c r="D269" s="3" t="s">
        <v>701</v>
      </c>
      <c r="E269" s="3" t="s">
        <v>576</v>
      </c>
      <c r="F269" s="4" t="s">
        <v>277</v>
      </c>
      <c r="G269" s="5">
        <v>55849.27</v>
      </c>
      <c r="H269" s="5">
        <v>55849.27</v>
      </c>
      <c r="I269" s="5">
        <v>55849.27</v>
      </c>
      <c r="J269" s="5">
        <v>55849.27</v>
      </c>
      <c r="K269" s="5">
        <v>55849.27</v>
      </c>
      <c r="L269" s="5">
        <v>55849.27</v>
      </c>
      <c r="M269" s="5">
        <v>83607.75</v>
      </c>
      <c r="N269" s="5">
        <v>83607.75</v>
      </c>
      <c r="O269" s="5">
        <v>83607.75</v>
      </c>
      <c r="P269" s="5">
        <v>83607.75</v>
      </c>
      <c r="Q269" s="5">
        <v>83607.75</v>
      </c>
      <c r="R269" s="5">
        <v>83607.75</v>
      </c>
      <c r="S269" s="5">
        <v>83456.47</v>
      </c>
      <c r="T269" s="5">
        <f t="shared" si="75"/>
        <v>70878.81</v>
      </c>
      <c r="U269" s="5">
        <v>-3467.36</v>
      </c>
      <c r="V269" s="5">
        <v>-3562.3</v>
      </c>
      <c r="W269" s="5">
        <v>-3657.24</v>
      </c>
      <c r="X269" s="5">
        <v>-3752.18</v>
      </c>
      <c r="Y269" s="5">
        <v>-3884.82</v>
      </c>
      <c r="Z269" s="5">
        <v>-4017.46</v>
      </c>
      <c r="AA269" s="5">
        <v>-4183.0600000000004</v>
      </c>
      <c r="AB269" s="5">
        <v>-4381.63</v>
      </c>
      <c r="AC269" s="5">
        <v>-4580.2</v>
      </c>
      <c r="AD269" s="5">
        <v>-4778.7699999999995</v>
      </c>
      <c r="AE269" s="5">
        <v>-4977.34</v>
      </c>
      <c r="AF269" s="5">
        <v>-5175.91</v>
      </c>
      <c r="AG269" s="5">
        <v>-5374.3</v>
      </c>
      <c r="AH269" s="5">
        <f t="shared" si="76"/>
        <v>-4280.9783333333335</v>
      </c>
      <c r="AI269" s="5">
        <v>94.94</v>
      </c>
      <c r="AJ269" s="5">
        <v>94.94</v>
      </c>
      <c r="AK269" s="5">
        <v>94.94</v>
      </c>
      <c r="AL269" s="5">
        <v>132.63999999999999</v>
      </c>
      <c r="AM269" s="5">
        <v>132.63999999999999</v>
      </c>
      <c r="AN269" s="5">
        <v>165.60000000000002</v>
      </c>
      <c r="AO269" s="5">
        <v>198.57</v>
      </c>
      <c r="AP269" s="5">
        <v>198.57</v>
      </c>
      <c r="AQ269" s="5">
        <v>198.57</v>
      </c>
      <c r="AR269" s="5">
        <v>198.57</v>
      </c>
      <c r="AS269" s="5">
        <v>198.57</v>
      </c>
      <c r="AT269" s="5">
        <v>198.39</v>
      </c>
      <c r="AU269" s="5">
        <f t="shared" si="77"/>
        <v>1906.9399999999996</v>
      </c>
      <c r="AV269" s="6">
        <v>0.65639999999999998</v>
      </c>
      <c r="AW269" s="5">
        <f t="shared" si="78"/>
        <v>46524.850883999999</v>
      </c>
      <c r="AX269" s="26">
        <f t="shared" si="79"/>
        <v>54780.826908000003</v>
      </c>
      <c r="AY269" s="5">
        <f t="shared" si="80"/>
        <v>-2810.0341779999999</v>
      </c>
      <c r="AZ269" s="5">
        <f t="shared" si="81"/>
        <v>-3527.6905200000001</v>
      </c>
      <c r="BA269" s="5">
        <f t="shared" si="82"/>
        <v>1251.7154159999998</v>
      </c>
      <c r="BB269" s="14">
        <f t="shared" si="83"/>
        <v>2.6904232731898289E-2</v>
      </c>
      <c r="BC269" s="27">
        <v>2.8500000000000001E-2</v>
      </c>
      <c r="BD269" s="5">
        <f t="shared" si="85"/>
        <v>1561.2535668780001</v>
      </c>
      <c r="BE269" s="5">
        <f t="shared" si="86"/>
        <v>1561.2535668780001</v>
      </c>
      <c r="BF269" s="20">
        <f t="shared" si="84"/>
        <v>1</v>
      </c>
      <c r="BG269" s="5">
        <f t="shared" si="87"/>
        <v>309.53815087800035</v>
      </c>
      <c r="BH269" s="5">
        <f t="shared" si="88"/>
        <v>49691.882821121995</v>
      </c>
      <c r="BI269" s="5">
        <f t="shared" si="89"/>
        <v>49691.882821121995</v>
      </c>
    </row>
    <row r="270" spans="2:61" x14ac:dyDescent="0.25">
      <c r="B270" s="3" t="s">
        <v>720</v>
      </c>
      <c r="C270" s="3" t="s">
        <v>786</v>
      </c>
      <c r="D270" s="3" t="s">
        <v>701</v>
      </c>
      <c r="E270" s="3" t="s">
        <v>578</v>
      </c>
      <c r="F270" s="4" t="s">
        <v>278</v>
      </c>
      <c r="G270" s="5">
        <v>105639.43</v>
      </c>
      <c r="H270" s="5">
        <v>105639.43</v>
      </c>
      <c r="I270" s="5">
        <v>105639.43</v>
      </c>
      <c r="J270" s="5">
        <v>105639.43</v>
      </c>
      <c r="K270" s="5">
        <v>105639.43</v>
      </c>
      <c r="L270" s="5">
        <v>343889.79</v>
      </c>
      <c r="M270" s="5">
        <v>341228.45999999996</v>
      </c>
      <c r="N270" s="5">
        <v>341228.45999999996</v>
      </c>
      <c r="O270" s="5">
        <v>341228.45999999996</v>
      </c>
      <c r="P270" s="5">
        <v>341228.45999999996</v>
      </c>
      <c r="Q270" s="5">
        <v>350885.88</v>
      </c>
      <c r="R270" s="5">
        <v>350885.88</v>
      </c>
      <c r="S270" s="5">
        <v>349563.76</v>
      </c>
      <c r="T270" s="5">
        <f t="shared" si="75"/>
        <v>255061.22541666662</v>
      </c>
      <c r="U270" s="5">
        <v>-97216.6</v>
      </c>
      <c r="V270" s="5">
        <v>-97376.82</v>
      </c>
      <c r="W270" s="5">
        <v>-97537.04</v>
      </c>
      <c r="X270" s="5">
        <v>-97697.26</v>
      </c>
      <c r="Y270" s="5">
        <v>-97754.49</v>
      </c>
      <c r="Z270" s="5">
        <v>-97875.51</v>
      </c>
      <c r="AA270" s="5">
        <v>-98060.34</v>
      </c>
      <c r="AB270" s="5">
        <v>-98245.17</v>
      </c>
      <c r="AC270" s="5">
        <v>-98430</v>
      </c>
      <c r="AD270" s="5">
        <v>-98614.83</v>
      </c>
      <c r="AE270" s="5">
        <v>-98802.280000000013</v>
      </c>
      <c r="AF270" s="5">
        <v>-98992.34</v>
      </c>
      <c r="AG270" s="5">
        <v>-99182.049999999988</v>
      </c>
      <c r="AH270" s="5">
        <f t="shared" si="76"/>
        <v>-98132.117083333331</v>
      </c>
      <c r="AI270" s="5">
        <v>160.22</v>
      </c>
      <c r="AJ270" s="5">
        <v>160.22</v>
      </c>
      <c r="AK270" s="5">
        <v>160.22</v>
      </c>
      <c r="AL270" s="5">
        <v>57.23</v>
      </c>
      <c r="AM270" s="5">
        <v>121.02</v>
      </c>
      <c r="AN270" s="5">
        <v>184.83</v>
      </c>
      <c r="AO270" s="5">
        <v>184.83</v>
      </c>
      <c r="AP270" s="5">
        <v>184.83</v>
      </c>
      <c r="AQ270" s="5">
        <v>184.83</v>
      </c>
      <c r="AR270" s="5">
        <v>187.45000000000002</v>
      </c>
      <c r="AS270" s="5">
        <v>190.06</v>
      </c>
      <c r="AT270" s="5">
        <v>189.70999999999998</v>
      </c>
      <c r="AU270" s="5">
        <f t="shared" si="77"/>
        <v>1965.4499999999998</v>
      </c>
      <c r="AV270" s="6">
        <v>0.65639999999999998</v>
      </c>
      <c r="AW270" s="5">
        <f t="shared" si="78"/>
        <v>167422.18836349997</v>
      </c>
      <c r="AX270" s="26">
        <f t="shared" si="79"/>
        <v>229453.65206399999</v>
      </c>
      <c r="AY270" s="5">
        <f t="shared" si="80"/>
        <v>-64413.921653499994</v>
      </c>
      <c r="AZ270" s="5">
        <f t="shared" si="81"/>
        <v>-65103.097619999993</v>
      </c>
      <c r="BA270" s="5">
        <f t="shared" si="82"/>
        <v>1290.1213799999998</v>
      </c>
      <c r="BB270" s="14">
        <f t="shared" si="83"/>
        <v>7.7057968995061926E-3</v>
      </c>
      <c r="BC270" s="27">
        <v>6.4999999999999997E-3</v>
      </c>
      <c r="BD270" s="5">
        <f t="shared" si="85"/>
        <v>1491.448738416</v>
      </c>
      <c r="BE270" s="5">
        <f t="shared" si="86"/>
        <v>1491.448738416</v>
      </c>
      <c r="BF270" s="20">
        <f t="shared" si="84"/>
        <v>1</v>
      </c>
      <c r="BG270" s="5">
        <f t="shared" si="87"/>
        <v>201.32735841600015</v>
      </c>
      <c r="BH270" s="5">
        <f t="shared" si="88"/>
        <v>162859.10570558402</v>
      </c>
      <c r="BI270" s="5">
        <f t="shared" si="89"/>
        <v>162859.10570558402</v>
      </c>
    </row>
    <row r="271" spans="2:61" x14ac:dyDescent="0.25">
      <c r="B271" s="3" t="s">
        <v>720</v>
      </c>
      <c r="C271" s="3" t="s">
        <v>786</v>
      </c>
      <c r="D271" s="3" t="s">
        <v>701</v>
      </c>
      <c r="E271" s="3" t="s">
        <v>579</v>
      </c>
      <c r="F271" s="4" t="s">
        <v>279</v>
      </c>
      <c r="G271" s="5">
        <v>8738011.1099999994</v>
      </c>
      <c r="H271" s="5">
        <v>8738011.1099999994</v>
      </c>
      <c r="I271" s="5">
        <v>8738011.1099999994</v>
      </c>
      <c r="J271" s="5">
        <v>8738011.1099999994</v>
      </c>
      <c r="K271" s="5">
        <v>8738011.1099999994</v>
      </c>
      <c r="L271" s="5">
        <v>8738011.1099999994</v>
      </c>
      <c r="M271" s="5">
        <v>8738011.1099999994</v>
      </c>
      <c r="N271" s="5">
        <v>8738011.1099999994</v>
      </c>
      <c r="O271" s="5">
        <v>8738011.1099999994</v>
      </c>
      <c r="P271" s="5">
        <v>8738011.1099999994</v>
      </c>
      <c r="Q271" s="5">
        <v>8738011.1099999994</v>
      </c>
      <c r="R271" s="5">
        <v>8738011.1099999994</v>
      </c>
      <c r="S271" s="5">
        <v>8738011.1099999994</v>
      </c>
      <c r="T271" s="5">
        <f t="shared" si="75"/>
        <v>8738011.1099999994</v>
      </c>
      <c r="U271" s="5">
        <v>-8445196.7699999996</v>
      </c>
      <c r="V271" s="5">
        <v>-8463109.6899999995</v>
      </c>
      <c r="W271" s="5">
        <v>-8481022.6099999994</v>
      </c>
      <c r="X271" s="5">
        <v>-8498935.5299999993</v>
      </c>
      <c r="Y271" s="5">
        <v>-8502212.2799999993</v>
      </c>
      <c r="Z271" s="5">
        <v>-8505489.0299999993</v>
      </c>
      <c r="AA271" s="5">
        <v>-8508765.7799999993</v>
      </c>
      <c r="AB271" s="5">
        <v>-8512042.5299999993</v>
      </c>
      <c r="AC271" s="5">
        <v>-8515319.2799999993</v>
      </c>
      <c r="AD271" s="5">
        <v>-8518596.0299999993</v>
      </c>
      <c r="AE271" s="5">
        <v>-8521872.7799999993</v>
      </c>
      <c r="AF271" s="5">
        <v>-8525149.5299999993</v>
      </c>
      <c r="AG271" s="5">
        <v>-8528426.2799999993</v>
      </c>
      <c r="AH271" s="5">
        <f t="shared" si="76"/>
        <v>-8503277.2162500005</v>
      </c>
      <c r="AI271" s="5">
        <v>17912.919999999998</v>
      </c>
      <c r="AJ271" s="5">
        <v>17912.919999999998</v>
      </c>
      <c r="AK271" s="5">
        <v>17912.919999999998</v>
      </c>
      <c r="AL271" s="5">
        <v>3276.75</v>
      </c>
      <c r="AM271" s="5">
        <v>3276.75</v>
      </c>
      <c r="AN271" s="5">
        <v>3276.75</v>
      </c>
      <c r="AO271" s="5">
        <v>3276.75</v>
      </c>
      <c r="AP271" s="5">
        <v>3276.75</v>
      </c>
      <c r="AQ271" s="5">
        <v>3276.75</v>
      </c>
      <c r="AR271" s="5">
        <v>3276.75</v>
      </c>
      <c r="AS271" s="5">
        <v>3276.75</v>
      </c>
      <c r="AT271" s="5">
        <v>3276.75</v>
      </c>
      <c r="AU271" s="5">
        <f t="shared" si="77"/>
        <v>83229.509999999995</v>
      </c>
      <c r="AV271" s="6">
        <v>0.65639999999999998</v>
      </c>
      <c r="AW271" s="5">
        <f t="shared" si="78"/>
        <v>5735630.4926039996</v>
      </c>
      <c r="AX271" s="26">
        <f t="shared" si="79"/>
        <v>5735630.4926039996</v>
      </c>
      <c r="AY271" s="5">
        <f t="shared" si="80"/>
        <v>-5581551.1647465006</v>
      </c>
      <c r="AZ271" s="5">
        <f t="shared" si="81"/>
        <v>-5598059.0101919994</v>
      </c>
      <c r="BA271" s="5">
        <f t="shared" si="82"/>
        <v>54631.850363999998</v>
      </c>
      <c r="BB271" s="14">
        <f t="shared" si="83"/>
        <v>9.5249947559290764E-3</v>
      </c>
      <c r="BC271" s="27">
        <v>4.4999999999999997E-3</v>
      </c>
      <c r="BD271" s="5">
        <f t="shared" si="85"/>
        <v>25810.337216717995</v>
      </c>
      <c r="BE271" s="5">
        <f t="shared" si="86"/>
        <v>25810.337216717995</v>
      </c>
      <c r="BF271" s="20">
        <f t="shared" si="84"/>
        <v>1</v>
      </c>
      <c r="BG271" s="5">
        <f t="shared" si="87"/>
        <v>-28821.513147282003</v>
      </c>
      <c r="BH271" s="5">
        <f t="shared" si="88"/>
        <v>111761.1451952822</v>
      </c>
      <c r="BI271" s="5">
        <f t="shared" si="89"/>
        <v>111761.1451952822</v>
      </c>
    </row>
    <row r="272" spans="2:61" x14ac:dyDescent="0.25">
      <c r="B272" s="3" t="s">
        <v>720</v>
      </c>
      <c r="C272" s="3" t="s">
        <v>786</v>
      </c>
      <c r="D272" s="3" t="s">
        <v>701</v>
      </c>
      <c r="E272" s="3" t="s">
        <v>580</v>
      </c>
      <c r="F272" s="4" t="s">
        <v>280</v>
      </c>
      <c r="G272" s="5">
        <v>3227504.14</v>
      </c>
      <c r="H272" s="5">
        <v>3227504.14</v>
      </c>
      <c r="I272" s="5">
        <v>3227504.14</v>
      </c>
      <c r="J272" s="5">
        <v>3227504.14</v>
      </c>
      <c r="K272" s="5">
        <v>3227504.14</v>
      </c>
      <c r="L272" s="5">
        <v>3227504.14</v>
      </c>
      <c r="M272" s="5">
        <v>3253033.51</v>
      </c>
      <c r="N272" s="5">
        <v>3253033.51</v>
      </c>
      <c r="O272" s="5">
        <v>3245919.01</v>
      </c>
      <c r="P272" s="5">
        <v>3245919.01</v>
      </c>
      <c r="Q272" s="5">
        <v>3245919.01</v>
      </c>
      <c r="R272" s="5">
        <v>3347320.31</v>
      </c>
      <c r="S272" s="5">
        <v>3347320.31</v>
      </c>
      <c r="T272" s="5">
        <f t="shared" si="75"/>
        <v>3251339.7737499997</v>
      </c>
      <c r="U272" s="5">
        <v>-2811838.11</v>
      </c>
      <c r="V272" s="5">
        <v>-2818911.72</v>
      </c>
      <c r="W272" s="5">
        <v>-2825985.33</v>
      </c>
      <c r="X272" s="5">
        <v>-2833058.94</v>
      </c>
      <c r="Y272" s="5">
        <v>-2835345.09</v>
      </c>
      <c r="Z272" s="5">
        <v>-2837631.24</v>
      </c>
      <c r="AA272" s="5">
        <v>-2839926.44</v>
      </c>
      <c r="AB272" s="5">
        <v>-2842230.68</v>
      </c>
      <c r="AC272" s="5">
        <v>-2837417.89</v>
      </c>
      <c r="AD272" s="5">
        <v>-2839717.09</v>
      </c>
      <c r="AE272" s="5">
        <v>-2842016.29</v>
      </c>
      <c r="AF272" s="5">
        <v>-2844351.4</v>
      </c>
      <c r="AG272" s="5">
        <v>-2849261.33</v>
      </c>
      <c r="AH272" s="5">
        <f t="shared" si="76"/>
        <v>-2835595.1524999999</v>
      </c>
      <c r="AI272" s="5">
        <v>7073.61</v>
      </c>
      <c r="AJ272" s="5">
        <v>7073.61</v>
      </c>
      <c r="AK272" s="5">
        <v>7073.61</v>
      </c>
      <c r="AL272" s="5">
        <v>2286.15</v>
      </c>
      <c r="AM272" s="5">
        <v>2286.15</v>
      </c>
      <c r="AN272" s="5">
        <v>2295.1999999999998</v>
      </c>
      <c r="AO272" s="5">
        <v>2304.2399999999998</v>
      </c>
      <c r="AP272" s="5">
        <v>2301.71</v>
      </c>
      <c r="AQ272" s="5">
        <v>2299.1999999999998</v>
      </c>
      <c r="AR272" s="5">
        <v>2299.1999999999998</v>
      </c>
      <c r="AS272" s="5">
        <v>2335.11</v>
      </c>
      <c r="AT272" s="5">
        <v>2371.02</v>
      </c>
      <c r="AU272" s="5">
        <f t="shared" si="77"/>
        <v>41998.80999999999</v>
      </c>
      <c r="AV272" s="6">
        <v>0.65639999999999998</v>
      </c>
      <c r="AW272" s="5">
        <f t="shared" si="78"/>
        <v>2134179.4274894996</v>
      </c>
      <c r="AX272" s="26">
        <f t="shared" si="79"/>
        <v>2197181.0514839999</v>
      </c>
      <c r="AY272" s="5">
        <f t="shared" si="80"/>
        <v>-1861284.6581009999</v>
      </c>
      <c r="AZ272" s="5">
        <f t="shared" si="81"/>
        <v>-1870255.137012</v>
      </c>
      <c r="BA272" s="5">
        <f t="shared" si="82"/>
        <v>27568.018883999994</v>
      </c>
      <c r="BB272" s="14">
        <f t="shared" si="83"/>
        <v>1.2917385730978156E-2</v>
      </c>
      <c r="BC272" s="27">
        <v>8.5000000000000006E-3</v>
      </c>
      <c r="BD272" s="5">
        <f t="shared" si="85"/>
        <v>18676.038937614001</v>
      </c>
      <c r="BE272" s="5">
        <f t="shared" si="86"/>
        <v>18676.038937614001</v>
      </c>
      <c r="BF272" s="20">
        <f t="shared" si="84"/>
        <v>1</v>
      </c>
      <c r="BG272" s="5">
        <f t="shared" si="87"/>
        <v>-8891.9799463859927</v>
      </c>
      <c r="BH272" s="5">
        <f t="shared" si="88"/>
        <v>308249.87553438597</v>
      </c>
      <c r="BI272" s="5">
        <f t="shared" si="89"/>
        <v>308249.87553438597</v>
      </c>
    </row>
    <row r="273" spans="2:61" x14ac:dyDescent="0.25">
      <c r="B273" s="3" t="s">
        <v>720</v>
      </c>
      <c r="C273" s="3" t="s">
        <v>786</v>
      </c>
      <c r="D273" s="3" t="s">
        <v>701</v>
      </c>
      <c r="E273" s="3" t="s">
        <v>581</v>
      </c>
      <c r="F273" s="4" t="s">
        <v>281</v>
      </c>
      <c r="G273" s="5">
        <v>790051.62</v>
      </c>
      <c r="H273" s="5">
        <v>790051.62</v>
      </c>
      <c r="I273" s="5">
        <v>790051.62</v>
      </c>
      <c r="J273" s="5">
        <v>790051.62</v>
      </c>
      <c r="K273" s="5">
        <v>790051.62</v>
      </c>
      <c r="L273" s="5">
        <v>790051.62</v>
      </c>
      <c r="M273" s="5">
        <v>790051.62</v>
      </c>
      <c r="N273" s="5">
        <v>790051.62</v>
      </c>
      <c r="O273" s="5">
        <v>790051.62</v>
      </c>
      <c r="P273" s="5">
        <v>790051.62</v>
      </c>
      <c r="Q273" s="5">
        <v>790051.62</v>
      </c>
      <c r="R273" s="5">
        <v>790051.62</v>
      </c>
      <c r="S273" s="5">
        <v>811545.53</v>
      </c>
      <c r="T273" s="5">
        <f t="shared" si="75"/>
        <v>790947.19958333333</v>
      </c>
      <c r="U273" s="5">
        <v>-281573.40999999997</v>
      </c>
      <c r="V273" s="5">
        <v>-282376.63</v>
      </c>
      <c r="W273" s="5">
        <v>-283179.84999999998</v>
      </c>
      <c r="X273" s="5">
        <v>-283983.07</v>
      </c>
      <c r="Y273" s="5">
        <v>-285095.73</v>
      </c>
      <c r="Z273" s="5">
        <v>-286208.39</v>
      </c>
      <c r="AA273" s="5">
        <v>-287321.05</v>
      </c>
      <c r="AB273" s="5">
        <v>-288433.71000000002</v>
      </c>
      <c r="AC273" s="5">
        <v>-289546.37</v>
      </c>
      <c r="AD273" s="5">
        <v>-290659.03000000003</v>
      </c>
      <c r="AE273" s="5">
        <v>-291771.69</v>
      </c>
      <c r="AF273" s="5">
        <v>-292884.34999999998</v>
      </c>
      <c r="AG273" s="5">
        <v>-294012.15000000002</v>
      </c>
      <c r="AH273" s="5">
        <f t="shared" si="76"/>
        <v>-287437.72083333338</v>
      </c>
      <c r="AI273" s="5">
        <v>803.22</v>
      </c>
      <c r="AJ273" s="5">
        <v>803.22</v>
      </c>
      <c r="AK273" s="5">
        <v>803.22</v>
      </c>
      <c r="AL273" s="5">
        <v>1112.6600000000001</v>
      </c>
      <c r="AM273" s="5">
        <v>1112.6600000000001</v>
      </c>
      <c r="AN273" s="5">
        <v>1112.6600000000001</v>
      </c>
      <c r="AO273" s="5">
        <v>1112.6600000000001</v>
      </c>
      <c r="AP273" s="5">
        <v>1112.6600000000001</v>
      </c>
      <c r="AQ273" s="5">
        <v>1112.6600000000001</v>
      </c>
      <c r="AR273" s="5">
        <v>1112.6600000000001</v>
      </c>
      <c r="AS273" s="5">
        <v>1112.6600000000001</v>
      </c>
      <c r="AT273" s="5">
        <v>1127.8</v>
      </c>
      <c r="AU273" s="5">
        <f t="shared" si="77"/>
        <v>12438.739999999998</v>
      </c>
      <c r="AV273" s="6">
        <v>0.65639999999999998</v>
      </c>
      <c r="AW273" s="5">
        <f t="shared" si="78"/>
        <v>519177.74180650001</v>
      </c>
      <c r="AX273" s="26">
        <f t="shared" si="79"/>
        <v>532698.48589200003</v>
      </c>
      <c r="AY273" s="5">
        <f t="shared" si="80"/>
        <v>-188674.11995500003</v>
      </c>
      <c r="AZ273" s="5">
        <f t="shared" si="81"/>
        <v>-192989.57526000001</v>
      </c>
      <c r="BA273" s="5">
        <f t="shared" si="82"/>
        <v>8164.7889359999981</v>
      </c>
      <c r="BB273" s="14">
        <f t="shared" si="83"/>
        <v>1.5726384778342546E-2</v>
      </c>
      <c r="BC273" s="27">
        <v>1.6899999999999998E-2</v>
      </c>
      <c r="BD273" s="5">
        <f t="shared" si="85"/>
        <v>9002.6044115747991</v>
      </c>
      <c r="BE273" s="5">
        <f t="shared" si="86"/>
        <v>9002.6044115747991</v>
      </c>
      <c r="BF273" s="20">
        <f t="shared" si="84"/>
        <v>1</v>
      </c>
      <c r="BG273" s="5">
        <f t="shared" si="87"/>
        <v>837.81547557480098</v>
      </c>
      <c r="BH273" s="5">
        <f t="shared" si="88"/>
        <v>330706.30622042523</v>
      </c>
      <c r="BI273" s="5">
        <f t="shared" si="89"/>
        <v>330706.30622042523</v>
      </c>
    </row>
    <row r="274" spans="2:61" x14ac:dyDescent="0.25">
      <c r="B274" s="3" t="s">
        <v>720</v>
      </c>
      <c r="C274" s="3" t="s">
        <v>786</v>
      </c>
      <c r="D274" s="3" t="s">
        <v>701</v>
      </c>
      <c r="E274" s="3" t="s">
        <v>583</v>
      </c>
      <c r="F274" s="4" t="s">
        <v>282</v>
      </c>
      <c r="G274" s="5"/>
      <c r="H274" s="5"/>
      <c r="I274" s="5"/>
      <c r="J274" s="5"/>
      <c r="K274" s="5"/>
      <c r="L274" s="5"/>
      <c r="M274" s="5"/>
      <c r="N274" s="5"/>
      <c r="O274" s="5"/>
      <c r="P274" s="5"/>
      <c r="Q274" s="5">
        <v>38853.06</v>
      </c>
      <c r="R274" s="5">
        <v>38853.06</v>
      </c>
      <c r="S274" s="5">
        <v>38853.06</v>
      </c>
      <c r="T274" s="5">
        <f t="shared" si="75"/>
        <v>8094.3874999999998</v>
      </c>
      <c r="U274" s="5"/>
      <c r="V274" s="5"/>
      <c r="W274" s="5"/>
      <c r="X274" s="5"/>
      <c r="Y274" s="5"/>
      <c r="Z274" s="5"/>
      <c r="AA274" s="5"/>
      <c r="AB274" s="5"/>
      <c r="AC274" s="5"/>
      <c r="AD274" s="5"/>
      <c r="AE274" s="5">
        <v>-19.75</v>
      </c>
      <c r="AF274" s="5">
        <v>-59.25</v>
      </c>
      <c r="AG274" s="5">
        <v>-98.75</v>
      </c>
      <c r="AH274" s="5">
        <f t="shared" si="76"/>
        <v>-10.697916666666666</v>
      </c>
      <c r="AI274" s="5">
        <v>0</v>
      </c>
      <c r="AJ274" s="5">
        <v>0</v>
      </c>
      <c r="AK274" s="5">
        <v>0</v>
      </c>
      <c r="AL274" s="5">
        <v>0</v>
      </c>
      <c r="AM274" s="5">
        <v>0</v>
      </c>
      <c r="AN274" s="5">
        <v>0</v>
      </c>
      <c r="AO274" s="5">
        <v>0</v>
      </c>
      <c r="AP274" s="5">
        <v>0</v>
      </c>
      <c r="AQ274" s="5">
        <v>0</v>
      </c>
      <c r="AR274" s="5">
        <v>19.75</v>
      </c>
      <c r="AS274" s="5">
        <v>39.5</v>
      </c>
      <c r="AT274" s="5">
        <v>39.5</v>
      </c>
      <c r="AU274" s="5">
        <f t="shared" si="77"/>
        <v>98.75</v>
      </c>
      <c r="AV274" s="6">
        <v>0.65639999999999998</v>
      </c>
      <c r="AW274" s="5">
        <f t="shared" si="78"/>
        <v>5313.1559550000002</v>
      </c>
      <c r="AX274" s="26">
        <f t="shared" si="79"/>
        <v>25503.148583999999</v>
      </c>
      <c r="AY274" s="5">
        <f t="shared" si="80"/>
        <v>-7.0221124999999995</v>
      </c>
      <c r="AZ274" s="5">
        <f t="shared" si="81"/>
        <v>-64.819500000000005</v>
      </c>
      <c r="BA274" s="5">
        <f t="shared" si="82"/>
        <v>64.819500000000005</v>
      </c>
      <c r="BB274" s="14">
        <f t="shared" si="83"/>
        <v>1.2199811288994999E-2</v>
      </c>
      <c r="BC274" s="27">
        <f>BB274</f>
        <v>1.2199811288994999E-2</v>
      </c>
      <c r="BD274" s="5">
        <f t="shared" si="85"/>
        <v>311.1336</v>
      </c>
      <c r="BE274" s="5">
        <f t="shared" si="86"/>
        <v>311.1336</v>
      </c>
      <c r="BF274" s="20">
        <f t="shared" si="84"/>
        <v>1</v>
      </c>
      <c r="BG274" s="5">
        <f t="shared" si="87"/>
        <v>246.3141</v>
      </c>
      <c r="BH274" s="5">
        <f t="shared" si="88"/>
        <v>25127.195483999996</v>
      </c>
      <c r="BI274" s="5">
        <f t="shared" si="89"/>
        <v>25127.195483999996</v>
      </c>
    </row>
    <row r="275" spans="2:61" x14ac:dyDescent="0.25">
      <c r="B275" s="3" t="s">
        <v>720</v>
      </c>
      <c r="C275" s="3" t="s">
        <v>786</v>
      </c>
      <c r="D275" s="3" t="s">
        <v>701</v>
      </c>
      <c r="E275" s="3" t="s">
        <v>585</v>
      </c>
      <c r="F275" s="4" t="s">
        <v>283</v>
      </c>
      <c r="G275" s="5">
        <v>677645.91</v>
      </c>
      <c r="H275" s="5">
        <v>680789.55</v>
      </c>
      <c r="I275" s="5">
        <v>681632.73</v>
      </c>
      <c r="J275" s="5">
        <v>681676.91</v>
      </c>
      <c r="K275" s="5">
        <v>681676.91</v>
      </c>
      <c r="L275" s="5">
        <v>681676.91</v>
      </c>
      <c r="M275" s="5">
        <v>681676.91</v>
      </c>
      <c r="N275" s="5">
        <v>681639.24</v>
      </c>
      <c r="O275" s="5">
        <v>681639.24</v>
      </c>
      <c r="P275" s="5">
        <v>681639.24</v>
      </c>
      <c r="Q275" s="5">
        <v>681639.24</v>
      </c>
      <c r="R275" s="5">
        <v>681639.24</v>
      </c>
      <c r="S275" s="5">
        <v>0</v>
      </c>
      <c r="T275" s="5">
        <f t="shared" si="75"/>
        <v>653012.42291666672</v>
      </c>
      <c r="U275" s="5">
        <v>-2367.36</v>
      </c>
      <c r="V275" s="5">
        <v>-3437.13</v>
      </c>
      <c r="W275" s="5">
        <v>-4510.04</v>
      </c>
      <c r="X275" s="5">
        <v>-5583.65</v>
      </c>
      <c r="Y275" s="5">
        <v>-7071.97</v>
      </c>
      <c r="Z275" s="5">
        <v>-8560.2900000000009</v>
      </c>
      <c r="AA275" s="5">
        <v>-10048.61</v>
      </c>
      <c r="AB275" s="5">
        <v>-11536.9</v>
      </c>
      <c r="AC275" s="5">
        <v>-13025.15</v>
      </c>
      <c r="AD275" s="5">
        <v>-14513.4</v>
      </c>
      <c r="AE275" s="5">
        <v>-16001.65</v>
      </c>
      <c r="AF275" s="5">
        <v>-17489.900000000001</v>
      </c>
      <c r="AG275" s="5">
        <v>-17489.900000000001</v>
      </c>
      <c r="AH275" s="5">
        <f t="shared" si="76"/>
        <v>-10142.276666666667</v>
      </c>
      <c r="AI275" s="5">
        <v>1069.77</v>
      </c>
      <c r="AJ275" s="5">
        <v>1072.9100000000001</v>
      </c>
      <c r="AK275" s="5">
        <v>1073.6099999999999</v>
      </c>
      <c r="AL275" s="5">
        <v>1488.32</v>
      </c>
      <c r="AM275" s="5">
        <v>1488.32</v>
      </c>
      <c r="AN275" s="5">
        <v>1488.32</v>
      </c>
      <c r="AO275" s="5">
        <v>1488.29</v>
      </c>
      <c r="AP275" s="5">
        <v>1488.25</v>
      </c>
      <c r="AQ275" s="5">
        <v>1488.25</v>
      </c>
      <c r="AR275" s="5">
        <v>1488.25</v>
      </c>
      <c r="AS275" s="5">
        <v>1488.25</v>
      </c>
      <c r="AT275" s="5">
        <v>0</v>
      </c>
      <c r="AU275" s="5">
        <f t="shared" si="77"/>
        <v>15122.539999999999</v>
      </c>
      <c r="AV275" s="6">
        <v>0.65639999999999998</v>
      </c>
      <c r="AW275" s="5">
        <f t="shared" si="78"/>
        <v>428637.35440250003</v>
      </c>
      <c r="AX275" s="26">
        <f t="shared" si="79"/>
        <v>0</v>
      </c>
      <c r="AY275" s="5">
        <f t="shared" si="80"/>
        <v>-6657.3904039999998</v>
      </c>
      <c r="AZ275" s="5">
        <f t="shared" si="81"/>
        <v>-11480.370360000001</v>
      </c>
      <c r="BA275" s="5">
        <f t="shared" si="82"/>
        <v>9926.4352559999988</v>
      </c>
      <c r="BB275" s="14">
        <f t="shared" si="83"/>
        <v>2.3158119921295649E-2</v>
      </c>
      <c r="BC275" s="27">
        <f>BB275</f>
        <v>2.3158119921295649E-2</v>
      </c>
      <c r="BD275" s="5">
        <f t="shared" si="85"/>
        <v>0</v>
      </c>
      <c r="BE275" s="5">
        <f t="shared" si="86"/>
        <v>-11480.370360000001</v>
      </c>
      <c r="BF275" s="20">
        <f t="shared" si="84"/>
        <v>1</v>
      </c>
      <c r="BG275" s="5">
        <f t="shared" si="87"/>
        <v>-21406.805615999998</v>
      </c>
      <c r="BH275" s="5">
        <f t="shared" si="88"/>
        <v>-11480.370360000001</v>
      </c>
      <c r="BI275" s="5">
        <f t="shared" si="89"/>
        <v>0</v>
      </c>
    </row>
    <row r="276" spans="2:61" x14ac:dyDescent="0.25">
      <c r="B276" s="3" t="s">
        <v>720</v>
      </c>
      <c r="C276" s="3" t="s">
        <v>786</v>
      </c>
      <c r="D276" s="3" t="s">
        <v>702</v>
      </c>
      <c r="E276" s="3" t="s">
        <v>623</v>
      </c>
      <c r="F276" s="4" t="s">
        <v>284</v>
      </c>
      <c r="G276" s="5">
        <v>51600.01</v>
      </c>
      <c r="H276" s="5">
        <v>51600.01</v>
      </c>
      <c r="I276" s="5">
        <v>51600.01</v>
      </c>
      <c r="J276" s="5">
        <v>51600.01</v>
      </c>
      <c r="K276" s="5">
        <v>51600.01</v>
      </c>
      <c r="L276" s="5">
        <v>51600.01</v>
      </c>
      <c r="M276" s="5">
        <v>51600.01</v>
      </c>
      <c r="N276" s="5">
        <v>51600.01</v>
      </c>
      <c r="O276" s="5">
        <v>51600.01</v>
      </c>
      <c r="P276" s="5">
        <v>51600.01</v>
      </c>
      <c r="Q276" s="5">
        <v>51600.01</v>
      </c>
      <c r="R276" s="5">
        <v>51600.01</v>
      </c>
      <c r="S276" s="5">
        <v>51600.01</v>
      </c>
      <c r="T276" s="5">
        <f t="shared" si="75"/>
        <v>51600.01</v>
      </c>
      <c r="U276" s="5">
        <v>0</v>
      </c>
      <c r="V276" s="5">
        <v>0</v>
      </c>
      <c r="W276" s="5">
        <v>0</v>
      </c>
      <c r="X276" s="5">
        <v>0</v>
      </c>
      <c r="Y276" s="5">
        <v>0</v>
      </c>
      <c r="Z276" s="5">
        <v>0</v>
      </c>
      <c r="AA276" s="5">
        <v>0</v>
      </c>
      <c r="AB276" s="5">
        <v>0</v>
      </c>
      <c r="AC276" s="5">
        <v>0</v>
      </c>
      <c r="AD276" s="5">
        <v>0</v>
      </c>
      <c r="AE276" s="5">
        <v>0</v>
      </c>
      <c r="AF276" s="5">
        <v>0</v>
      </c>
      <c r="AG276" s="5">
        <v>0</v>
      </c>
      <c r="AH276" s="5">
        <f t="shared" si="76"/>
        <v>0</v>
      </c>
      <c r="AI276" s="5">
        <v>0</v>
      </c>
      <c r="AJ276" s="5">
        <v>0</v>
      </c>
      <c r="AK276" s="5">
        <v>0</v>
      </c>
      <c r="AL276" s="5">
        <v>0</v>
      </c>
      <c r="AM276" s="5">
        <v>0</v>
      </c>
      <c r="AN276" s="5">
        <v>0</v>
      </c>
      <c r="AO276" s="5">
        <v>0</v>
      </c>
      <c r="AP276" s="5">
        <v>0</v>
      </c>
      <c r="AQ276" s="5">
        <v>0</v>
      </c>
      <c r="AR276" s="5">
        <v>0</v>
      </c>
      <c r="AS276" s="5">
        <v>0</v>
      </c>
      <c r="AT276" s="5">
        <v>0</v>
      </c>
      <c r="AU276" s="5">
        <f t="shared" si="77"/>
        <v>0</v>
      </c>
      <c r="AV276" s="6">
        <v>0.65639999999999998</v>
      </c>
      <c r="AW276" s="5">
        <f t="shared" si="78"/>
        <v>33870.246564000001</v>
      </c>
      <c r="AX276" s="26">
        <f t="shared" si="79"/>
        <v>33870.246564000001</v>
      </c>
      <c r="AY276" s="5">
        <f t="shared" si="80"/>
        <v>0</v>
      </c>
      <c r="AZ276" s="5">
        <f t="shared" si="81"/>
        <v>0</v>
      </c>
      <c r="BA276" s="5">
        <f t="shared" si="82"/>
        <v>0</v>
      </c>
      <c r="BB276" s="14">
        <f t="shared" si="83"/>
        <v>0</v>
      </c>
      <c r="BC276" s="27">
        <f>BB276</f>
        <v>0</v>
      </c>
      <c r="BD276" s="5">
        <f t="shared" si="85"/>
        <v>0</v>
      </c>
      <c r="BE276" s="5">
        <f t="shared" si="86"/>
        <v>0</v>
      </c>
      <c r="BF276" s="20">
        <f t="shared" si="84"/>
        <v>1</v>
      </c>
      <c r="BG276" s="5">
        <f t="shared" si="87"/>
        <v>0</v>
      </c>
      <c r="BH276" s="5">
        <f t="shared" si="88"/>
        <v>33870.246564000001</v>
      </c>
      <c r="BI276" s="5">
        <f t="shared" si="89"/>
        <v>33870.246564000001</v>
      </c>
    </row>
    <row r="277" spans="2:61" x14ac:dyDescent="0.25">
      <c r="B277" s="3" t="s">
        <v>720</v>
      </c>
      <c r="C277" s="3" t="s">
        <v>786</v>
      </c>
      <c r="D277" s="3" t="s">
        <v>702</v>
      </c>
      <c r="E277" s="3" t="s">
        <v>571</v>
      </c>
      <c r="F277" s="4" t="s">
        <v>285</v>
      </c>
      <c r="G277" s="5">
        <v>8075831.0199999996</v>
      </c>
      <c r="H277" s="5">
        <v>8075963.7800000003</v>
      </c>
      <c r="I277" s="5">
        <v>8075963.7800000003</v>
      </c>
      <c r="J277" s="5">
        <v>8075963.7800000003</v>
      </c>
      <c r="K277" s="5">
        <v>8075963.7800000003</v>
      </c>
      <c r="L277" s="5">
        <v>8075963.7800000003</v>
      </c>
      <c r="M277" s="5">
        <v>8075963.7800000003</v>
      </c>
      <c r="N277" s="5">
        <v>8075963.7800000003</v>
      </c>
      <c r="O277" s="5">
        <v>8075963.7800000003</v>
      </c>
      <c r="P277" s="5">
        <v>8075963.7800000003</v>
      </c>
      <c r="Q277" s="5">
        <v>8075963.7800000003</v>
      </c>
      <c r="R277" s="5">
        <v>8075963.7800000003</v>
      </c>
      <c r="S277" s="5">
        <v>8075963.7800000003</v>
      </c>
      <c r="T277" s="5">
        <f t="shared" si="75"/>
        <v>8075958.248333334</v>
      </c>
      <c r="U277" s="5">
        <v>-1437801.79</v>
      </c>
      <c r="V277" s="5">
        <v>-1449309.94</v>
      </c>
      <c r="W277" s="5">
        <v>-1460818.19</v>
      </c>
      <c r="X277" s="5">
        <v>-1472326.44</v>
      </c>
      <c r="Y277" s="5">
        <v>-1482898.6</v>
      </c>
      <c r="Z277" s="5">
        <v>-1494945.24</v>
      </c>
      <c r="AA277" s="5">
        <v>-1506991.88</v>
      </c>
      <c r="AB277" s="5">
        <v>-1519038.52</v>
      </c>
      <c r="AC277" s="5">
        <v>-1531085.16</v>
      </c>
      <c r="AD277" s="5">
        <v>-1543131.8</v>
      </c>
      <c r="AE277" s="5">
        <v>-1555178.44</v>
      </c>
      <c r="AF277" s="5">
        <v>-1567225.08</v>
      </c>
      <c r="AG277" s="5">
        <v>-1579271.72</v>
      </c>
      <c r="AH277" s="5">
        <f t="shared" si="76"/>
        <v>-1507623.8370833332</v>
      </c>
      <c r="AI277" s="5">
        <v>11508.15</v>
      </c>
      <c r="AJ277" s="5">
        <v>11508.25</v>
      </c>
      <c r="AK277" s="5">
        <v>11508.25</v>
      </c>
      <c r="AL277" s="5">
        <v>12046.64</v>
      </c>
      <c r="AM277" s="5">
        <v>12046.64</v>
      </c>
      <c r="AN277" s="5">
        <v>12046.64</v>
      </c>
      <c r="AO277" s="5">
        <v>12046.64</v>
      </c>
      <c r="AP277" s="5">
        <v>12046.64</v>
      </c>
      <c r="AQ277" s="5">
        <v>12046.64</v>
      </c>
      <c r="AR277" s="5">
        <v>12046.64</v>
      </c>
      <c r="AS277" s="5">
        <v>12046.64</v>
      </c>
      <c r="AT277" s="5">
        <v>12046.64</v>
      </c>
      <c r="AU277" s="5">
        <f t="shared" si="77"/>
        <v>142944.41</v>
      </c>
      <c r="AV277" s="6">
        <v>0.65639999999999998</v>
      </c>
      <c r="AW277" s="5">
        <f t="shared" si="78"/>
        <v>5301058.9942060001</v>
      </c>
      <c r="AX277" s="26">
        <f t="shared" si="79"/>
        <v>5301062.6251919996</v>
      </c>
      <c r="AY277" s="5">
        <f t="shared" si="80"/>
        <v>-989604.28666149988</v>
      </c>
      <c r="AZ277" s="5">
        <f t="shared" si="81"/>
        <v>-1036633.957008</v>
      </c>
      <c r="BA277" s="5">
        <f t="shared" si="82"/>
        <v>93828.710724000004</v>
      </c>
      <c r="BB277" s="14">
        <f t="shared" si="83"/>
        <v>1.7699993685517133E-2</v>
      </c>
      <c r="BC277" s="27">
        <v>1.7899999999999999E-2</v>
      </c>
      <c r="BD277" s="5">
        <f t="shared" si="85"/>
        <v>94889.020990936784</v>
      </c>
      <c r="BE277" s="5">
        <f t="shared" si="86"/>
        <v>94889.020990936784</v>
      </c>
      <c r="BF277" s="20">
        <f t="shared" si="84"/>
        <v>1</v>
      </c>
      <c r="BG277" s="5">
        <f t="shared" si="87"/>
        <v>1060.31026693678</v>
      </c>
      <c r="BH277" s="5">
        <f t="shared" si="88"/>
        <v>4169539.6471930621</v>
      </c>
      <c r="BI277" s="5">
        <f t="shared" si="89"/>
        <v>4169539.6471930621</v>
      </c>
    </row>
    <row r="278" spans="2:61" x14ac:dyDescent="0.25">
      <c r="B278" s="3" t="s">
        <v>720</v>
      </c>
      <c r="C278" s="3" t="s">
        <v>786</v>
      </c>
      <c r="D278" s="3" t="s">
        <v>702</v>
      </c>
      <c r="E278" s="3" t="s">
        <v>572</v>
      </c>
      <c r="F278" s="4" t="s">
        <v>286</v>
      </c>
      <c r="G278" s="5">
        <v>205.59</v>
      </c>
      <c r="H278" s="5">
        <v>205.59</v>
      </c>
      <c r="I278" s="5">
        <v>205.59</v>
      </c>
      <c r="J278" s="5">
        <v>205.59</v>
      </c>
      <c r="K278" s="5">
        <v>205.59</v>
      </c>
      <c r="L278" s="5">
        <v>205.59</v>
      </c>
      <c r="M278" s="5">
        <v>205.59</v>
      </c>
      <c r="N278" s="5">
        <v>205.59</v>
      </c>
      <c r="O278" s="5">
        <v>205.59</v>
      </c>
      <c r="P278" s="5">
        <v>205.59</v>
      </c>
      <c r="Q278" s="5">
        <v>205.59</v>
      </c>
      <c r="R278" s="5">
        <v>205.59</v>
      </c>
      <c r="S278" s="5">
        <v>205.59</v>
      </c>
      <c r="T278" s="5">
        <f t="shared" si="75"/>
        <v>205.59</v>
      </c>
      <c r="U278" s="5">
        <v>-35.32</v>
      </c>
      <c r="V278" s="5">
        <v>-35.49</v>
      </c>
      <c r="W278" s="5">
        <v>-35.659999999999997</v>
      </c>
      <c r="X278" s="5">
        <v>-35.83</v>
      </c>
      <c r="Y278" s="5">
        <v>-36.340000000000003</v>
      </c>
      <c r="Z278" s="5">
        <v>-36.85</v>
      </c>
      <c r="AA278" s="5">
        <v>-37.36</v>
      </c>
      <c r="AB278" s="5">
        <v>-37.869999999999997</v>
      </c>
      <c r="AC278" s="5">
        <v>-38.380000000000003</v>
      </c>
      <c r="AD278" s="5">
        <v>-38.89</v>
      </c>
      <c r="AE278" s="5">
        <v>-39.4</v>
      </c>
      <c r="AF278" s="5">
        <v>-39.909999999999997</v>
      </c>
      <c r="AG278" s="5">
        <v>-40.42</v>
      </c>
      <c r="AH278" s="5">
        <f t="shared" si="76"/>
        <v>-37.48749999999999</v>
      </c>
      <c r="AI278" s="5">
        <v>0.17</v>
      </c>
      <c r="AJ278" s="5">
        <v>0.17</v>
      </c>
      <c r="AK278" s="5">
        <v>0.17</v>
      </c>
      <c r="AL278" s="5">
        <v>0.51</v>
      </c>
      <c r="AM278" s="5">
        <v>0.51</v>
      </c>
      <c r="AN278" s="5">
        <v>0.51</v>
      </c>
      <c r="AO278" s="5">
        <v>0.51</v>
      </c>
      <c r="AP278" s="5">
        <v>0.51</v>
      </c>
      <c r="AQ278" s="5">
        <v>0.51</v>
      </c>
      <c r="AR278" s="5">
        <v>0.51</v>
      </c>
      <c r="AS278" s="5">
        <v>0.51</v>
      </c>
      <c r="AT278" s="5">
        <v>0.51</v>
      </c>
      <c r="AU278" s="5">
        <f t="shared" si="77"/>
        <v>5.0999999999999988</v>
      </c>
      <c r="AV278" s="6">
        <v>0.65639999999999998</v>
      </c>
      <c r="AW278" s="5">
        <f t="shared" si="78"/>
        <v>134.949276</v>
      </c>
      <c r="AX278" s="26">
        <f t="shared" si="79"/>
        <v>134.949276</v>
      </c>
      <c r="AY278" s="5">
        <f t="shared" si="80"/>
        <v>-24.606794999999991</v>
      </c>
      <c r="AZ278" s="5">
        <f t="shared" si="81"/>
        <v>-26.531687999999999</v>
      </c>
      <c r="BA278" s="5">
        <f t="shared" si="82"/>
        <v>3.3476399999999993</v>
      </c>
      <c r="BB278" s="14">
        <f t="shared" si="83"/>
        <v>2.480665402013716E-2</v>
      </c>
      <c r="BC278" s="27">
        <v>2.92E-2</v>
      </c>
      <c r="BD278" s="5">
        <f t="shared" si="85"/>
        <v>3.9405188592</v>
      </c>
      <c r="BE278" s="5">
        <f t="shared" si="86"/>
        <v>3.9405188592</v>
      </c>
      <c r="BF278" s="20">
        <f t="shared" si="84"/>
        <v>1</v>
      </c>
      <c r="BG278" s="5">
        <f t="shared" si="87"/>
        <v>0.59287885920000072</v>
      </c>
      <c r="BH278" s="5">
        <f t="shared" si="88"/>
        <v>104.4770691408</v>
      </c>
      <c r="BI278" s="5">
        <f t="shared" si="89"/>
        <v>104.4770691408</v>
      </c>
    </row>
    <row r="279" spans="2:61" x14ac:dyDescent="0.25">
      <c r="B279" s="3" t="s">
        <v>720</v>
      </c>
      <c r="C279" s="3" t="s">
        <v>786</v>
      </c>
      <c r="D279" s="3" t="s">
        <v>702</v>
      </c>
      <c r="E279" s="3" t="s">
        <v>573</v>
      </c>
      <c r="F279" s="4" t="s">
        <v>287</v>
      </c>
      <c r="G279" s="5">
        <v>4037024.94</v>
      </c>
      <c r="H279" s="5">
        <v>4037024.94</v>
      </c>
      <c r="I279" s="5">
        <v>4037024.94</v>
      </c>
      <c r="J279" s="5">
        <v>4037024.94</v>
      </c>
      <c r="K279" s="5">
        <v>4037024.94</v>
      </c>
      <c r="L279" s="5">
        <v>4037024.94</v>
      </c>
      <c r="M279" s="5">
        <v>4037024.94</v>
      </c>
      <c r="N279" s="5">
        <v>4037024.94</v>
      </c>
      <c r="O279" s="5">
        <v>4037024.94</v>
      </c>
      <c r="P279" s="5">
        <v>4037024.94</v>
      </c>
      <c r="Q279" s="5">
        <v>4037024.94</v>
      </c>
      <c r="R279" s="5">
        <v>4037024.94</v>
      </c>
      <c r="S279" s="5">
        <v>4037024.94</v>
      </c>
      <c r="T279" s="5">
        <f t="shared" si="75"/>
        <v>4037024.9399999995</v>
      </c>
      <c r="U279" s="5">
        <v>-369224.84</v>
      </c>
      <c r="V279" s="5">
        <v>-374876.67</v>
      </c>
      <c r="W279" s="5">
        <v>-380528.5</v>
      </c>
      <c r="X279" s="5">
        <v>-386180.33</v>
      </c>
      <c r="Y279" s="5">
        <v>-394489.87</v>
      </c>
      <c r="Z279" s="5">
        <v>-402799.41</v>
      </c>
      <c r="AA279" s="5">
        <v>-411108.95</v>
      </c>
      <c r="AB279" s="5">
        <v>-419418.49</v>
      </c>
      <c r="AC279" s="5">
        <v>-427728.03</v>
      </c>
      <c r="AD279" s="5">
        <v>-436037.57</v>
      </c>
      <c r="AE279" s="5">
        <v>-444347.11</v>
      </c>
      <c r="AF279" s="5">
        <v>-452656.65</v>
      </c>
      <c r="AG279" s="5">
        <v>-460966.19</v>
      </c>
      <c r="AH279" s="5">
        <f t="shared" si="76"/>
        <v>-412105.59125</v>
      </c>
      <c r="AI279" s="5">
        <v>5651.83</v>
      </c>
      <c r="AJ279" s="5">
        <v>5651.83</v>
      </c>
      <c r="AK279" s="5">
        <v>5651.83</v>
      </c>
      <c r="AL279" s="5">
        <v>8309.5400000000009</v>
      </c>
      <c r="AM279" s="5">
        <v>8309.5400000000009</v>
      </c>
      <c r="AN279" s="5">
        <v>8309.5400000000009</v>
      </c>
      <c r="AO279" s="5">
        <v>8309.5400000000009</v>
      </c>
      <c r="AP279" s="5">
        <v>8309.5400000000009</v>
      </c>
      <c r="AQ279" s="5">
        <v>8309.5400000000009</v>
      </c>
      <c r="AR279" s="5">
        <v>8309.5400000000009</v>
      </c>
      <c r="AS279" s="5">
        <v>8309.5400000000009</v>
      </c>
      <c r="AT279" s="5">
        <v>8309.5400000000009</v>
      </c>
      <c r="AU279" s="5">
        <f t="shared" si="77"/>
        <v>91741.350000000035</v>
      </c>
      <c r="AV279" s="6">
        <v>0.65639999999999998</v>
      </c>
      <c r="AW279" s="5">
        <f t="shared" si="78"/>
        <v>2649903.1706159995</v>
      </c>
      <c r="AX279" s="26">
        <f t="shared" si="79"/>
        <v>2649903.170616</v>
      </c>
      <c r="AY279" s="5">
        <f t="shared" si="80"/>
        <v>-270506.11009649996</v>
      </c>
      <c r="AZ279" s="5">
        <f t="shared" si="81"/>
        <v>-302578.20711600001</v>
      </c>
      <c r="BA279" s="5">
        <f t="shared" si="82"/>
        <v>60219.022140000023</v>
      </c>
      <c r="BB279" s="14">
        <f t="shared" si="83"/>
        <v>2.2724989655377271E-2</v>
      </c>
      <c r="BC279" s="27">
        <v>2.4700000000000003E-2</v>
      </c>
      <c r="BD279" s="5">
        <f t="shared" si="85"/>
        <v>65452.608314215206</v>
      </c>
      <c r="BE279" s="5">
        <f t="shared" si="86"/>
        <v>65452.608314215206</v>
      </c>
      <c r="BF279" s="20">
        <f t="shared" si="84"/>
        <v>1</v>
      </c>
      <c r="BG279" s="5">
        <f t="shared" si="87"/>
        <v>5233.5861742151828</v>
      </c>
      <c r="BH279" s="5">
        <f t="shared" si="88"/>
        <v>2281872.3551857849</v>
      </c>
      <c r="BI279" s="5">
        <f t="shared" si="89"/>
        <v>2281872.3551857849</v>
      </c>
    </row>
    <row r="280" spans="2:61" x14ac:dyDescent="0.25">
      <c r="B280" s="3" t="s">
        <v>720</v>
      </c>
      <c r="C280" s="3" t="s">
        <v>786</v>
      </c>
      <c r="D280" s="3" t="s">
        <v>702</v>
      </c>
      <c r="E280" s="3" t="s">
        <v>575</v>
      </c>
      <c r="F280" s="4" t="s">
        <v>288</v>
      </c>
      <c r="G280" s="5">
        <v>9972019.5299999993</v>
      </c>
      <c r="H280" s="5">
        <v>9972019.5299999993</v>
      </c>
      <c r="I280" s="5">
        <v>9972019.5299999993</v>
      </c>
      <c r="J280" s="5">
        <v>9972019.5299999993</v>
      </c>
      <c r="K280" s="5">
        <v>9972019.5299999993</v>
      </c>
      <c r="L280" s="5">
        <v>9972019.5299999993</v>
      </c>
      <c r="M280" s="5">
        <v>9972019.5299999993</v>
      </c>
      <c r="N280" s="5">
        <v>9972019.5299999993</v>
      </c>
      <c r="O280" s="5">
        <v>9972019.5299999993</v>
      </c>
      <c r="P280" s="5">
        <v>9972019.5299999993</v>
      </c>
      <c r="Q280" s="5">
        <v>9972019.5299999993</v>
      </c>
      <c r="R280" s="5">
        <v>9972019.5299999993</v>
      </c>
      <c r="S280" s="5">
        <v>9972019.5299999993</v>
      </c>
      <c r="T280" s="5">
        <f t="shared" si="75"/>
        <v>9972019.5299999993</v>
      </c>
      <c r="U280" s="5">
        <v>-1470893.86</v>
      </c>
      <c r="V280" s="5">
        <v>-1482444.78</v>
      </c>
      <c r="W280" s="5">
        <v>-1493995.7</v>
      </c>
      <c r="X280" s="5">
        <v>-1505546.62</v>
      </c>
      <c r="Y280" s="5">
        <v>-1521418.75</v>
      </c>
      <c r="Z280" s="5">
        <v>-1537290.88</v>
      </c>
      <c r="AA280" s="5">
        <v>-1553163.01</v>
      </c>
      <c r="AB280" s="5">
        <v>-1569035.14</v>
      </c>
      <c r="AC280" s="5">
        <v>-1584907.27</v>
      </c>
      <c r="AD280" s="5">
        <v>-1600779.4</v>
      </c>
      <c r="AE280" s="5">
        <v>-1616651.53</v>
      </c>
      <c r="AF280" s="5">
        <v>-1632523.66</v>
      </c>
      <c r="AG280" s="5">
        <v>-1648395.79</v>
      </c>
      <c r="AH280" s="5">
        <f t="shared" si="76"/>
        <v>-1554783.4637499999</v>
      </c>
      <c r="AI280" s="5">
        <v>11550.92</v>
      </c>
      <c r="AJ280" s="5">
        <v>11550.92</v>
      </c>
      <c r="AK280" s="5">
        <v>11550.92</v>
      </c>
      <c r="AL280" s="5">
        <v>15872.13</v>
      </c>
      <c r="AM280" s="5">
        <v>15872.13</v>
      </c>
      <c r="AN280" s="5">
        <v>15872.13</v>
      </c>
      <c r="AO280" s="5">
        <v>15872.13</v>
      </c>
      <c r="AP280" s="5">
        <v>15872.13</v>
      </c>
      <c r="AQ280" s="5">
        <v>15872.13</v>
      </c>
      <c r="AR280" s="5">
        <v>15872.13</v>
      </c>
      <c r="AS280" s="5">
        <v>15872.13</v>
      </c>
      <c r="AT280" s="5">
        <v>15872.13</v>
      </c>
      <c r="AU280" s="5">
        <f t="shared" si="77"/>
        <v>177501.93000000002</v>
      </c>
      <c r="AV280" s="6">
        <v>0.65639999999999998</v>
      </c>
      <c r="AW280" s="5">
        <f t="shared" si="78"/>
        <v>6545633.619491999</v>
      </c>
      <c r="AX280" s="26">
        <f t="shared" si="79"/>
        <v>6545633.619491999</v>
      </c>
      <c r="AY280" s="5">
        <f t="shared" si="80"/>
        <v>-1020559.8656054999</v>
      </c>
      <c r="AZ280" s="5">
        <f t="shared" si="81"/>
        <v>-1082006.9965560001</v>
      </c>
      <c r="BA280" s="5">
        <f t="shared" si="82"/>
        <v>116512.26685200002</v>
      </c>
      <c r="BB280" s="14">
        <f t="shared" si="83"/>
        <v>1.7799998231652084E-2</v>
      </c>
      <c r="BC280" s="27">
        <v>1.9099999999999999E-2</v>
      </c>
      <c r="BD280" s="5">
        <f t="shared" si="85"/>
        <v>125021.60213229718</v>
      </c>
      <c r="BE280" s="5">
        <f t="shared" si="86"/>
        <v>125021.60213229718</v>
      </c>
      <c r="BF280" s="20">
        <f t="shared" si="84"/>
        <v>1</v>
      </c>
      <c r="BG280" s="5">
        <f t="shared" si="87"/>
        <v>8509.335280297164</v>
      </c>
      <c r="BH280" s="5">
        <f t="shared" si="88"/>
        <v>5338605.0208037021</v>
      </c>
      <c r="BI280" s="5">
        <f t="shared" si="89"/>
        <v>5338605.0208037021</v>
      </c>
    </row>
    <row r="281" spans="2:61" x14ac:dyDescent="0.25">
      <c r="B281" s="3" t="s">
        <v>720</v>
      </c>
      <c r="C281" s="3" t="s">
        <v>786</v>
      </c>
      <c r="D281" s="3" t="s">
        <v>702</v>
      </c>
      <c r="E281" s="3" t="s">
        <v>579</v>
      </c>
      <c r="F281" s="4" t="s">
        <v>289</v>
      </c>
      <c r="G281" s="5">
        <v>11027384.029999999</v>
      </c>
      <c r="H281" s="5">
        <v>11027384.029999999</v>
      </c>
      <c r="I281" s="5">
        <v>11027384.029999999</v>
      </c>
      <c r="J281" s="5">
        <v>11027384.029999999</v>
      </c>
      <c r="K281" s="5">
        <v>11027384.029999999</v>
      </c>
      <c r="L281" s="5">
        <v>11027384.029999999</v>
      </c>
      <c r="M281" s="5">
        <v>11001358.619999999</v>
      </c>
      <c r="N281" s="5">
        <v>11001358.619999999</v>
      </c>
      <c r="O281" s="5">
        <v>11001358.619999999</v>
      </c>
      <c r="P281" s="5">
        <v>11001358.619999999</v>
      </c>
      <c r="Q281" s="5">
        <v>11001358.619999999</v>
      </c>
      <c r="R281" s="5">
        <v>11001358.619999999</v>
      </c>
      <c r="S281" s="5">
        <v>11001358.619999999</v>
      </c>
      <c r="T281" s="5">
        <f t="shared" si="75"/>
        <v>11013286.932916669</v>
      </c>
      <c r="U281" s="5">
        <v>-2225239.16</v>
      </c>
      <c r="V281" s="5">
        <v>-2243158.66</v>
      </c>
      <c r="W281" s="5">
        <v>-2261078.16</v>
      </c>
      <c r="X281" s="5">
        <v>-2278997.66</v>
      </c>
      <c r="Y281" s="5">
        <v>-2299398.31</v>
      </c>
      <c r="Z281" s="5">
        <v>-2319798.96</v>
      </c>
      <c r="AA281" s="5">
        <v>-2340175.5499999998</v>
      </c>
      <c r="AB281" s="5">
        <v>-2360528.06</v>
      </c>
      <c r="AC281" s="5">
        <v>-2380880.5699999998</v>
      </c>
      <c r="AD281" s="5">
        <v>-2401233.08</v>
      </c>
      <c r="AE281" s="5">
        <v>-2421585.59</v>
      </c>
      <c r="AF281" s="5">
        <v>-2441938.1</v>
      </c>
      <c r="AG281" s="5">
        <v>-2462290.61</v>
      </c>
      <c r="AH281" s="5">
        <f t="shared" si="76"/>
        <v>-2341044.7987500001</v>
      </c>
      <c r="AI281" s="5">
        <v>17919.5</v>
      </c>
      <c r="AJ281" s="5">
        <v>17919.5</v>
      </c>
      <c r="AK281" s="5">
        <v>17919.5</v>
      </c>
      <c r="AL281" s="5">
        <v>20400.650000000001</v>
      </c>
      <c r="AM281" s="5">
        <v>20400.650000000001</v>
      </c>
      <c r="AN281" s="5">
        <v>20376.59</v>
      </c>
      <c r="AO281" s="5">
        <v>20352.509999999998</v>
      </c>
      <c r="AP281" s="5">
        <v>20352.509999999998</v>
      </c>
      <c r="AQ281" s="5">
        <v>20352.509999999998</v>
      </c>
      <c r="AR281" s="5">
        <v>20352.509999999998</v>
      </c>
      <c r="AS281" s="5">
        <v>20352.509999999998</v>
      </c>
      <c r="AT281" s="5">
        <v>20352.509999999998</v>
      </c>
      <c r="AU281" s="5">
        <f t="shared" si="77"/>
        <v>237051.45000000004</v>
      </c>
      <c r="AV281" s="6">
        <v>0.65639999999999998</v>
      </c>
      <c r="AW281" s="5">
        <f t="shared" si="78"/>
        <v>7229121.5427665012</v>
      </c>
      <c r="AX281" s="26">
        <f t="shared" si="79"/>
        <v>7221291.7981679989</v>
      </c>
      <c r="AY281" s="5">
        <f t="shared" si="80"/>
        <v>-1536661.8058994999</v>
      </c>
      <c r="AZ281" s="5">
        <f t="shared" si="81"/>
        <v>-1616247.5564039999</v>
      </c>
      <c r="BA281" s="5">
        <f t="shared" si="82"/>
        <v>155600.57178000003</v>
      </c>
      <c r="BB281" s="14">
        <f t="shared" si="83"/>
        <v>2.1524132753819144E-2</v>
      </c>
      <c r="BC281" s="27">
        <v>2.2200000000000001E-2</v>
      </c>
      <c r="BD281" s="5">
        <f t="shared" si="85"/>
        <v>160312.67791932958</v>
      </c>
      <c r="BE281" s="5">
        <f t="shared" si="86"/>
        <v>160312.67791932958</v>
      </c>
      <c r="BF281" s="20">
        <f t="shared" si="84"/>
        <v>1</v>
      </c>
      <c r="BG281" s="5">
        <f t="shared" si="87"/>
        <v>4712.1061393295531</v>
      </c>
      <c r="BH281" s="5">
        <f t="shared" si="88"/>
        <v>5444731.5638446696</v>
      </c>
      <c r="BI281" s="5">
        <f t="shared" si="89"/>
        <v>5444731.5638446696</v>
      </c>
    </row>
    <row r="282" spans="2:61" x14ac:dyDescent="0.25">
      <c r="B282" s="3" t="s">
        <v>720</v>
      </c>
      <c r="C282" s="3" t="s">
        <v>786</v>
      </c>
      <c r="D282" s="3" t="s">
        <v>702</v>
      </c>
      <c r="E282" s="3" t="s">
        <v>580</v>
      </c>
      <c r="F282" s="4" t="s">
        <v>290</v>
      </c>
      <c r="G282" s="5">
        <v>3308332.44</v>
      </c>
      <c r="H282" s="5">
        <v>3343811.68</v>
      </c>
      <c r="I282" s="5">
        <v>3365932.37</v>
      </c>
      <c r="J282" s="5">
        <v>3383699.05</v>
      </c>
      <c r="K282" s="5">
        <v>3360392.42</v>
      </c>
      <c r="L282" s="5">
        <v>3360392.42</v>
      </c>
      <c r="M282" s="5">
        <v>3388584.78</v>
      </c>
      <c r="N282" s="5">
        <v>3388584.78</v>
      </c>
      <c r="O282" s="5">
        <v>3388584.78</v>
      </c>
      <c r="P282" s="5">
        <v>3388584.78</v>
      </c>
      <c r="Q282" s="5">
        <v>3526683.71</v>
      </c>
      <c r="R282" s="5">
        <v>3526683.71</v>
      </c>
      <c r="S282" s="5">
        <v>3525049.66</v>
      </c>
      <c r="T282" s="5">
        <f t="shared" si="75"/>
        <v>3403218.7941666669</v>
      </c>
      <c r="U282" s="5">
        <v>-169362.01</v>
      </c>
      <c r="V282" s="5">
        <v>-166828.74</v>
      </c>
      <c r="W282" s="5">
        <v>-174712.69</v>
      </c>
      <c r="X282" s="5">
        <v>-182643.51</v>
      </c>
      <c r="Y282" s="5">
        <v>-167776.25</v>
      </c>
      <c r="Z282" s="5">
        <v>-178025.45</v>
      </c>
      <c r="AA282" s="5">
        <v>-187898.95</v>
      </c>
      <c r="AB282" s="5">
        <v>-198234.13</v>
      </c>
      <c r="AC282" s="5">
        <v>-208569.31</v>
      </c>
      <c r="AD282" s="5">
        <v>-218904.49</v>
      </c>
      <c r="AE282" s="5">
        <v>-229450.27</v>
      </c>
      <c r="AF282" s="5">
        <v>-240206.66</v>
      </c>
      <c r="AG282" s="5">
        <v>-250960.55000000002</v>
      </c>
      <c r="AH282" s="5">
        <f t="shared" si="76"/>
        <v>-196950.97749999995</v>
      </c>
      <c r="AI282" s="5">
        <v>7816.27</v>
      </c>
      <c r="AJ282" s="5">
        <v>7883.95</v>
      </c>
      <c r="AK282" s="5">
        <v>7930.82</v>
      </c>
      <c r="AL282" s="5">
        <v>10284.74</v>
      </c>
      <c r="AM282" s="5">
        <v>10249.200000000001</v>
      </c>
      <c r="AN282" s="5">
        <v>10292.200000000001</v>
      </c>
      <c r="AO282" s="5">
        <v>10335.18</v>
      </c>
      <c r="AP282" s="5">
        <v>10335.18</v>
      </c>
      <c r="AQ282" s="5">
        <v>10335.18</v>
      </c>
      <c r="AR282" s="5">
        <v>10545.78</v>
      </c>
      <c r="AS282" s="5">
        <v>10756.39</v>
      </c>
      <c r="AT282" s="5">
        <v>10753.89</v>
      </c>
      <c r="AU282" s="5">
        <f t="shared" si="77"/>
        <v>117518.78</v>
      </c>
      <c r="AV282" s="6">
        <v>0.65639999999999998</v>
      </c>
      <c r="AW282" s="5">
        <f t="shared" si="78"/>
        <v>2233872.8164909999</v>
      </c>
      <c r="AX282" s="26">
        <f t="shared" si="79"/>
        <v>2313842.5968240001</v>
      </c>
      <c r="AY282" s="5">
        <f t="shared" si="80"/>
        <v>-129278.62163099996</v>
      </c>
      <c r="AZ282" s="5">
        <f t="shared" si="81"/>
        <v>-164730.50502000001</v>
      </c>
      <c r="BA282" s="5">
        <f t="shared" si="82"/>
        <v>77139.327191999997</v>
      </c>
      <c r="BB282" s="14">
        <f t="shared" si="83"/>
        <v>3.4531655796399177E-2</v>
      </c>
      <c r="BC282" s="27">
        <v>3.6600000000000001E-2</v>
      </c>
      <c r="BD282" s="5">
        <f t="shared" si="85"/>
        <v>84686.639043758405</v>
      </c>
      <c r="BE282" s="5">
        <f t="shared" si="86"/>
        <v>84686.639043758405</v>
      </c>
      <c r="BF282" s="20">
        <f t="shared" si="84"/>
        <v>1</v>
      </c>
      <c r="BG282" s="5">
        <f t="shared" si="87"/>
        <v>7547.311851758408</v>
      </c>
      <c r="BH282" s="5">
        <f t="shared" si="88"/>
        <v>2064425.4527602417</v>
      </c>
      <c r="BI282" s="5">
        <f t="shared" si="89"/>
        <v>2064425.4527602417</v>
      </c>
    </row>
    <row r="283" spans="2:61" x14ac:dyDescent="0.25">
      <c r="B283" s="3" t="s">
        <v>720</v>
      </c>
      <c r="C283" s="3" t="s">
        <v>786</v>
      </c>
      <c r="D283" s="3" t="s">
        <v>702</v>
      </c>
      <c r="E283" s="3" t="s">
        <v>581</v>
      </c>
      <c r="F283" s="4" t="s">
        <v>291</v>
      </c>
      <c r="G283" s="5">
        <v>33563.699999999997</v>
      </c>
      <c r="H283" s="5">
        <v>33563.699999999997</v>
      </c>
      <c r="I283" s="5">
        <v>33563.699999999997</v>
      </c>
      <c r="J283" s="5">
        <v>33563.699999999997</v>
      </c>
      <c r="K283" s="5">
        <v>33563.699999999997</v>
      </c>
      <c r="L283" s="5">
        <v>33563.699999999997</v>
      </c>
      <c r="M283" s="5">
        <v>33563.699999999997</v>
      </c>
      <c r="N283" s="5">
        <v>33563.699999999997</v>
      </c>
      <c r="O283" s="5">
        <v>33563.699999999997</v>
      </c>
      <c r="P283" s="5">
        <v>33563.699999999997</v>
      </c>
      <c r="Q283" s="5">
        <v>33563.699999999997</v>
      </c>
      <c r="R283" s="5">
        <v>33563.699999999997</v>
      </c>
      <c r="S283" s="5">
        <v>33563.699999999997</v>
      </c>
      <c r="T283" s="5">
        <f t="shared" si="75"/>
        <v>33563.700000000004</v>
      </c>
      <c r="U283" s="5">
        <v>-5462.45</v>
      </c>
      <c r="V283" s="5">
        <v>-5495.73</v>
      </c>
      <c r="W283" s="5">
        <v>-5529.01</v>
      </c>
      <c r="X283" s="5">
        <v>-5562.29</v>
      </c>
      <c r="Y283" s="5">
        <v>-5626.62</v>
      </c>
      <c r="Z283" s="5">
        <v>-5690.95</v>
      </c>
      <c r="AA283" s="5">
        <v>-5755.28</v>
      </c>
      <c r="AB283" s="5">
        <v>-5819.61</v>
      </c>
      <c r="AC283" s="5">
        <v>-5883.94</v>
      </c>
      <c r="AD283" s="5">
        <v>-5948.27</v>
      </c>
      <c r="AE283" s="5">
        <v>-6012.6</v>
      </c>
      <c r="AF283" s="5">
        <v>-6076.93</v>
      </c>
      <c r="AG283" s="5">
        <v>-6141.26</v>
      </c>
      <c r="AH283" s="5">
        <f t="shared" si="76"/>
        <v>-5766.923749999999</v>
      </c>
      <c r="AI283" s="5">
        <v>33.28</v>
      </c>
      <c r="AJ283" s="5">
        <v>33.28</v>
      </c>
      <c r="AK283" s="5">
        <v>33.28</v>
      </c>
      <c r="AL283" s="5">
        <v>64.33</v>
      </c>
      <c r="AM283" s="5">
        <v>64.33</v>
      </c>
      <c r="AN283" s="5">
        <v>64.33</v>
      </c>
      <c r="AO283" s="5">
        <v>64.33</v>
      </c>
      <c r="AP283" s="5">
        <v>64.33</v>
      </c>
      <c r="AQ283" s="5">
        <v>64.33</v>
      </c>
      <c r="AR283" s="5">
        <v>64.33</v>
      </c>
      <c r="AS283" s="5">
        <v>64.33</v>
      </c>
      <c r="AT283" s="5">
        <v>64.33</v>
      </c>
      <c r="AU283" s="5">
        <f t="shared" si="77"/>
        <v>678.81000000000006</v>
      </c>
      <c r="AV283" s="6">
        <v>0.65639999999999998</v>
      </c>
      <c r="AW283" s="5">
        <f t="shared" si="78"/>
        <v>22031.212680000001</v>
      </c>
      <c r="AX283" s="26">
        <f t="shared" si="79"/>
        <v>22031.212679999997</v>
      </c>
      <c r="AY283" s="5">
        <f t="shared" si="80"/>
        <v>-3785.4087494999994</v>
      </c>
      <c r="AZ283" s="5">
        <f t="shared" si="81"/>
        <v>-4031.1230639999999</v>
      </c>
      <c r="BA283" s="5">
        <f t="shared" si="82"/>
        <v>445.57088400000004</v>
      </c>
      <c r="BB283" s="14">
        <f t="shared" si="83"/>
        <v>2.0224528285022213E-2</v>
      </c>
      <c r="BC283" s="27">
        <v>2.3E-2</v>
      </c>
      <c r="BD283" s="5">
        <f t="shared" si="85"/>
        <v>506.71789163999995</v>
      </c>
      <c r="BE283" s="5">
        <f t="shared" si="86"/>
        <v>506.71789163999995</v>
      </c>
      <c r="BF283" s="20">
        <f t="shared" si="84"/>
        <v>1</v>
      </c>
      <c r="BG283" s="5">
        <f t="shared" si="87"/>
        <v>61.147007639999913</v>
      </c>
      <c r="BH283" s="5">
        <f t="shared" si="88"/>
        <v>17493.371724359997</v>
      </c>
      <c r="BI283" s="5">
        <f t="shared" si="89"/>
        <v>17493.371724359997</v>
      </c>
    </row>
    <row r="284" spans="2:61" x14ac:dyDescent="0.25">
      <c r="B284" s="3" t="s">
        <v>720</v>
      </c>
      <c r="C284" s="3" t="s">
        <v>786</v>
      </c>
      <c r="D284" s="3" t="s">
        <v>702</v>
      </c>
      <c r="E284" s="3" t="s">
        <v>585</v>
      </c>
      <c r="F284" s="4" t="s">
        <v>292</v>
      </c>
      <c r="G284" s="5">
        <v>50448.44</v>
      </c>
      <c r="H284" s="5">
        <v>50448.44</v>
      </c>
      <c r="I284" s="5">
        <v>50448.44</v>
      </c>
      <c r="J284" s="5">
        <v>50448.44</v>
      </c>
      <c r="K284" s="5">
        <v>50448.44</v>
      </c>
      <c r="L284" s="5">
        <v>50448.44</v>
      </c>
      <c r="M284" s="5">
        <v>50448.44</v>
      </c>
      <c r="N284" s="5">
        <v>50448.44</v>
      </c>
      <c r="O284" s="5">
        <v>50448.44</v>
      </c>
      <c r="P284" s="5">
        <v>50448.44</v>
      </c>
      <c r="Q284" s="5">
        <v>50448.44</v>
      </c>
      <c r="R284" s="5">
        <v>50448.44</v>
      </c>
      <c r="S284" s="5">
        <v>50448.44</v>
      </c>
      <c r="T284" s="5">
        <f t="shared" si="75"/>
        <v>50448.44</v>
      </c>
      <c r="U284" s="5">
        <v>-10501.1</v>
      </c>
      <c r="V284" s="5">
        <v>-10579.3</v>
      </c>
      <c r="W284" s="5">
        <v>-10657.5</v>
      </c>
      <c r="X284" s="5">
        <v>-10735.7</v>
      </c>
      <c r="Y284" s="5">
        <v>-10857.19</v>
      </c>
      <c r="Z284" s="5">
        <v>-10978.68</v>
      </c>
      <c r="AA284" s="5">
        <v>-11100.17</v>
      </c>
      <c r="AB284" s="5">
        <v>-11221.66</v>
      </c>
      <c r="AC284" s="5">
        <v>-11343.15</v>
      </c>
      <c r="AD284" s="5">
        <v>-11464.64</v>
      </c>
      <c r="AE284" s="5">
        <v>-11586.13</v>
      </c>
      <c r="AF284" s="5">
        <v>-11707.62</v>
      </c>
      <c r="AG284" s="5">
        <v>-11829.11</v>
      </c>
      <c r="AH284" s="5">
        <f t="shared" si="76"/>
        <v>-11116.403749999999</v>
      </c>
      <c r="AI284" s="5">
        <v>78.2</v>
      </c>
      <c r="AJ284" s="5">
        <v>78.2</v>
      </c>
      <c r="AK284" s="5">
        <v>78.2</v>
      </c>
      <c r="AL284" s="5">
        <v>121.49</v>
      </c>
      <c r="AM284" s="5">
        <v>121.49</v>
      </c>
      <c r="AN284" s="5">
        <v>121.49</v>
      </c>
      <c r="AO284" s="5">
        <v>121.49</v>
      </c>
      <c r="AP284" s="5">
        <v>121.49</v>
      </c>
      <c r="AQ284" s="5">
        <v>121.49</v>
      </c>
      <c r="AR284" s="5">
        <v>121.49</v>
      </c>
      <c r="AS284" s="5">
        <v>121.49</v>
      </c>
      <c r="AT284" s="5">
        <v>121.49</v>
      </c>
      <c r="AU284" s="5">
        <f t="shared" si="77"/>
        <v>1328.01</v>
      </c>
      <c r="AV284" s="6">
        <v>0.65639999999999998</v>
      </c>
      <c r="AW284" s="5">
        <f t="shared" si="78"/>
        <v>33114.356015999998</v>
      </c>
      <c r="AX284" s="26">
        <f t="shared" si="79"/>
        <v>33114.356015999998</v>
      </c>
      <c r="AY284" s="5">
        <f t="shared" si="80"/>
        <v>-7296.8074214999997</v>
      </c>
      <c r="AZ284" s="5">
        <f t="shared" si="81"/>
        <v>-7764.6278039999997</v>
      </c>
      <c r="BA284" s="5">
        <f t="shared" si="82"/>
        <v>871.70576399999993</v>
      </c>
      <c r="BB284" s="14">
        <f t="shared" si="83"/>
        <v>2.632410437270211E-2</v>
      </c>
      <c r="BC284" s="27">
        <v>2.8900000000000002E-2</v>
      </c>
      <c r="BD284" s="5">
        <f t="shared" si="85"/>
        <v>957.00488886239998</v>
      </c>
      <c r="BE284" s="5">
        <f t="shared" si="86"/>
        <v>957.00488886239998</v>
      </c>
      <c r="BF284" s="20">
        <f t="shared" si="84"/>
        <v>1</v>
      </c>
      <c r="BG284" s="5">
        <f t="shared" si="87"/>
        <v>85.299124862400049</v>
      </c>
      <c r="BH284" s="5">
        <f t="shared" si="88"/>
        <v>24392.723323137598</v>
      </c>
      <c r="BI284" s="5">
        <f t="shared" si="89"/>
        <v>24392.723323137598</v>
      </c>
    </row>
    <row r="285" spans="2:61" x14ac:dyDescent="0.25">
      <c r="B285" s="3" t="s">
        <v>721</v>
      </c>
      <c r="C285" s="3" t="s">
        <v>786</v>
      </c>
      <c r="D285" s="3" t="s">
        <v>703</v>
      </c>
      <c r="E285" s="3" t="s">
        <v>620</v>
      </c>
      <c r="F285" s="4" t="s">
        <v>293</v>
      </c>
      <c r="G285" s="5">
        <v>138753.39000000001</v>
      </c>
      <c r="H285" s="5">
        <v>138753.39000000001</v>
      </c>
      <c r="I285" s="5">
        <v>138753.39000000001</v>
      </c>
      <c r="J285" s="5">
        <v>138753.39000000001</v>
      </c>
      <c r="K285" s="5">
        <v>138753.39000000001</v>
      </c>
      <c r="L285" s="5">
        <v>138753.39000000001</v>
      </c>
      <c r="M285" s="5">
        <v>138753.39000000001</v>
      </c>
      <c r="N285" s="5">
        <v>138753.39000000001</v>
      </c>
      <c r="O285" s="5">
        <v>138753.39000000001</v>
      </c>
      <c r="P285" s="5">
        <v>138753.39000000001</v>
      </c>
      <c r="Q285" s="5">
        <v>138753.39000000001</v>
      </c>
      <c r="R285" s="5">
        <v>138753.39000000001</v>
      </c>
      <c r="S285" s="5">
        <v>138753.39000000001</v>
      </c>
      <c r="T285" s="5">
        <f t="shared" ref="T285:T340" si="90">((G285+S285)/2+SUM(H285:R285))/12</f>
        <v>138753.39000000004</v>
      </c>
      <c r="U285" s="5">
        <v>0</v>
      </c>
      <c r="V285" s="5">
        <v>0</v>
      </c>
      <c r="W285" s="5">
        <v>0</v>
      </c>
      <c r="X285" s="5">
        <v>0</v>
      </c>
      <c r="Y285" s="5">
        <v>0</v>
      </c>
      <c r="Z285" s="5">
        <v>0</v>
      </c>
      <c r="AA285" s="5">
        <v>0</v>
      </c>
      <c r="AB285" s="5">
        <v>0</v>
      </c>
      <c r="AC285" s="5">
        <v>0</v>
      </c>
      <c r="AD285" s="5">
        <v>0</v>
      </c>
      <c r="AE285" s="5">
        <v>0</v>
      </c>
      <c r="AF285" s="5">
        <v>0</v>
      </c>
      <c r="AG285" s="5">
        <v>0</v>
      </c>
      <c r="AH285" s="5">
        <f t="shared" ref="AH285:AH341" si="91">((U285+AG285)/2+SUM(V285:AF285))/12</f>
        <v>0</v>
      </c>
      <c r="AI285" s="5">
        <v>0</v>
      </c>
      <c r="AJ285" s="5">
        <v>0</v>
      </c>
      <c r="AK285" s="5">
        <v>0</v>
      </c>
      <c r="AL285" s="5">
        <v>0</v>
      </c>
      <c r="AM285" s="5">
        <v>0</v>
      </c>
      <c r="AN285" s="5">
        <v>0</v>
      </c>
      <c r="AO285" s="5">
        <v>0</v>
      </c>
      <c r="AP285" s="5">
        <v>0</v>
      </c>
      <c r="AQ285" s="5">
        <v>0</v>
      </c>
      <c r="AR285" s="5">
        <v>0</v>
      </c>
      <c r="AS285" s="5">
        <v>0</v>
      </c>
      <c r="AT285" s="5">
        <v>0</v>
      </c>
      <c r="AU285" s="5">
        <f t="shared" ref="AU285:AU341" si="92">SUM(AI285:AT285)</f>
        <v>0</v>
      </c>
      <c r="AV285" s="6">
        <v>0.65639999999999998</v>
      </c>
      <c r="AW285" s="5">
        <f t="shared" ref="AW285:AW340" si="93">T285*AV285</f>
        <v>91077.725196000029</v>
      </c>
      <c r="AX285" s="26">
        <f t="shared" ref="AX285:AX340" si="94">S285*AV285</f>
        <v>91077.725196000014</v>
      </c>
      <c r="AY285" s="5">
        <f t="shared" ref="AY285:AY340" si="95">AH285*AV285</f>
        <v>0</v>
      </c>
      <c r="AZ285" s="5">
        <f t="shared" ref="AZ285:AZ340" si="96">AG285*AV285</f>
        <v>0</v>
      </c>
      <c r="BA285" s="5">
        <f t="shared" ref="BA285:BA341" si="97">AU285*AV285</f>
        <v>0</v>
      </c>
      <c r="BB285" s="14">
        <f t="shared" ref="BB285:BB341" si="98">IFERROR(BA285/AW285,)</f>
        <v>0</v>
      </c>
      <c r="BC285" s="27">
        <f>BB285</f>
        <v>0</v>
      </c>
      <c r="BD285" s="5">
        <f t="shared" si="85"/>
        <v>0</v>
      </c>
      <c r="BE285" s="5">
        <f t="shared" si="86"/>
        <v>0</v>
      </c>
      <c r="BF285" s="20">
        <f t="shared" si="84"/>
        <v>1</v>
      </c>
      <c r="BG285" s="5">
        <f t="shared" si="87"/>
        <v>0</v>
      </c>
      <c r="BH285" s="5">
        <f t="shared" si="88"/>
        <v>91077.725196000014</v>
      </c>
      <c r="BI285" s="5">
        <f t="shared" si="89"/>
        <v>91077.725196000014</v>
      </c>
    </row>
    <row r="286" spans="2:61" x14ac:dyDescent="0.25">
      <c r="B286" s="3" t="s">
        <v>721</v>
      </c>
      <c r="C286" s="3" t="s">
        <v>786</v>
      </c>
      <c r="D286" s="3" t="s">
        <v>703</v>
      </c>
      <c r="E286" s="3" t="s">
        <v>586</v>
      </c>
      <c r="F286" s="4" t="s">
        <v>294</v>
      </c>
      <c r="G286" s="5">
        <v>751025.35</v>
      </c>
      <c r="H286" s="5">
        <v>751025.35</v>
      </c>
      <c r="I286" s="5">
        <v>751025.35</v>
      </c>
      <c r="J286" s="5">
        <v>751025.35</v>
      </c>
      <c r="K286" s="5">
        <v>751025.35</v>
      </c>
      <c r="L286" s="5">
        <v>751025.35</v>
      </c>
      <c r="M286" s="5">
        <v>751025.35</v>
      </c>
      <c r="N286" s="5">
        <v>751025.35</v>
      </c>
      <c r="O286" s="5">
        <v>751025.35</v>
      </c>
      <c r="P286" s="5">
        <v>751025.35</v>
      </c>
      <c r="Q286" s="5">
        <v>751025.35</v>
      </c>
      <c r="R286" s="5">
        <v>751025.35</v>
      </c>
      <c r="S286" s="5">
        <v>751025.35</v>
      </c>
      <c r="T286" s="5">
        <f t="shared" si="90"/>
        <v>751025.34999999974</v>
      </c>
      <c r="U286" s="5">
        <v>-352213.08</v>
      </c>
      <c r="V286" s="5">
        <v>-353239.48</v>
      </c>
      <c r="W286" s="5">
        <v>-354265.88</v>
      </c>
      <c r="X286" s="5">
        <v>-355292.28</v>
      </c>
      <c r="Y286" s="5">
        <v>-374556.08</v>
      </c>
      <c r="Z286" s="5">
        <v>-393819.88</v>
      </c>
      <c r="AA286" s="5">
        <v>-413083.68</v>
      </c>
      <c r="AB286" s="5">
        <v>-432347.48</v>
      </c>
      <c r="AC286" s="5">
        <v>-451611.28</v>
      </c>
      <c r="AD286" s="5">
        <v>-470875.08</v>
      </c>
      <c r="AE286" s="5">
        <v>-490138.88</v>
      </c>
      <c r="AF286" s="5">
        <v>-509402.68</v>
      </c>
      <c r="AG286" s="5">
        <v>-528666.48</v>
      </c>
      <c r="AH286" s="5">
        <f t="shared" si="91"/>
        <v>-419922.70500000002</v>
      </c>
      <c r="AI286" s="5">
        <v>1026.4000000000001</v>
      </c>
      <c r="AJ286" s="5">
        <v>1026.4000000000001</v>
      </c>
      <c r="AK286" s="5">
        <v>1026.4000000000001</v>
      </c>
      <c r="AL286" s="5">
        <v>19263.8</v>
      </c>
      <c r="AM286" s="5">
        <v>19263.8</v>
      </c>
      <c r="AN286" s="5">
        <v>19263.8</v>
      </c>
      <c r="AO286" s="5">
        <v>19263.8</v>
      </c>
      <c r="AP286" s="5">
        <v>19263.8</v>
      </c>
      <c r="AQ286" s="5">
        <v>19263.8</v>
      </c>
      <c r="AR286" s="5">
        <v>19263.8</v>
      </c>
      <c r="AS286" s="5">
        <v>19263.8</v>
      </c>
      <c r="AT286" s="5">
        <v>19263.8</v>
      </c>
      <c r="AU286" s="5">
        <f t="shared" si="92"/>
        <v>176453.4</v>
      </c>
      <c r="AV286" s="6">
        <v>0.65639999999999998</v>
      </c>
      <c r="AW286" s="5">
        <f t="shared" si="93"/>
        <v>492973.0397399998</v>
      </c>
      <c r="AX286" s="26">
        <f t="shared" si="94"/>
        <v>492973.03973999998</v>
      </c>
      <c r="AY286" s="5">
        <f t="shared" si="95"/>
        <v>-275637.26356200001</v>
      </c>
      <c r="AZ286" s="5">
        <f t="shared" si="96"/>
        <v>-347016.67747199995</v>
      </c>
      <c r="BA286" s="5">
        <f t="shared" si="97"/>
        <v>115824.01175999999</v>
      </c>
      <c r="BB286" s="14">
        <f t="shared" si="98"/>
        <v>0.2349499920342237</v>
      </c>
      <c r="BC286" s="27">
        <v>0.30780000000000002</v>
      </c>
      <c r="BD286" s="5">
        <f t="shared" si="85"/>
        <v>151737.10163197201</v>
      </c>
      <c r="BE286" s="5">
        <f t="shared" si="86"/>
        <v>145956.36226800003</v>
      </c>
      <c r="BF286" s="20">
        <f t="shared" si="84"/>
        <v>1</v>
      </c>
      <c r="BG286" s="5">
        <f t="shared" si="87"/>
        <v>30132.350508000032</v>
      </c>
      <c r="BH286" s="5">
        <f t="shared" si="88"/>
        <v>-5780.7393639719812</v>
      </c>
      <c r="BI286" s="5">
        <f t="shared" si="89"/>
        <v>0</v>
      </c>
    </row>
    <row r="287" spans="2:61" x14ac:dyDescent="0.25">
      <c r="B287" s="3" t="s">
        <v>721</v>
      </c>
      <c r="C287" s="3" t="s">
        <v>786</v>
      </c>
      <c r="D287" s="3" t="s">
        <v>703</v>
      </c>
      <c r="E287" s="3" t="s">
        <v>587</v>
      </c>
      <c r="F287" s="4" t="s">
        <v>295</v>
      </c>
      <c r="G287" s="5">
        <v>31460</v>
      </c>
      <c r="H287" s="5">
        <v>31460</v>
      </c>
      <c r="I287" s="5">
        <v>31460</v>
      </c>
      <c r="J287" s="5">
        <v>31460</v>
      </c>
      <c r="K287" s="5">
        <v>31460</v>
      </c>
      <c r="L287" s="5">
        <v>31460</v>
      </c>
      <c r="M287" s="5">
        <v>31460</v>
      </c>
      <c r="N287" s="5">
        <v>31460</v>
      </c>
      <c r="O287" s="5">
        <v>31460</v>
      </c>
      <c r="P287" s="5">
        <v>31460</v>
      </c>
      <c r="Q287" s="5">
        <v>31460</v>
      </c>
      <c r="R287" s="5">
        <v>39442.049999999996</v>
      </c>
      <c r="S287" s="5">
        <v>39412.839999999997</v>
      </c>
      <c r="T287" s="5">
        <f t="shared" si="90"/>
        <v>32456.539166666666</v>
      </c>
      <c r="U287" s="5">
        <v>-34606</v>
      </c>
      <c r="V287" s="5">
        <v>-34606</v>
      </c>
      <c r="W287" s="5">
        <v>-34606</v>
      </c>
      <c r="X287" s="5">
        <v>-34606</v>
      </c>
      <c r="Y287" s="5">
        <v>-34606</v>
      </c>
      <c r="Z287" s="5">
        <v>-34606</v>
      </c>
      <c r="AA287" s="5">
        <v>-34606</v>
      </c>
      <c r="AB287" s="5">
        <v>-34606</v>
      </c>
      <c r="AC287" s="5">
        <v>-34606</v>
      </c>
      <c r="AD287" s="5">
        <v>-34606</v>
      </c>
      <c r="AE287" s="5">
        <v>-34606</v>
      </c>
      <c r="AF287" s="5">
        <v>-34606</v>
      </c>
      <c r="AG287" s="5">
        <v>-34606</v>
      </c>
      <c r="AH287" s="5">
        <f t="shared" si="91"/>
        <v>-34606</v>
      </c>
      <c r="AI287" s="5">
        <v>0</v>
      </c>
      <c r="AJ287" s="5">
        <v>0</v>
      </c>
      <c r="AK287" s="5">
        <v>0</v>
      </c>
      <c r="AL287" s="5">
        <v>0</v>
      </c>
      <c r="AM287" s="5">
        <v>0</v>
      </c>
      <c r="AN287" s="5">
        <v>0</v>
      </c>
      <c r="AO287" s="5">
        <v>0</v>
      </c>
      <c r="AP287" s="5">
        <v>0</v>
      </c>
      <c r="AQ287" s="5">
        <v>0</v>
      </c>
      <c r="AR287" s="5">
        <v>0</v>
      </c>
      <c r="AS287" s="5">
        <v>0</v>
      </c>
      <c r="AT287" s="5">
        <v>0</v>
      </c>
      <c r="AU287" s="5">
        <f t="shared" si="92"/>
        <v>0</v>
      </c>
      <c r="AV287" s="6">
        <v>0.65639999999999998</v>
      </c>
      <c r="AW287" s="5">
        <f t="shared" si="93"/>
        <v>21304.472308999997</v>
      </c>
      <c r="AX287" s="26">
        <f t="shared" si="94"/>
        <v>25870.588175999997</v>
      </c>
      <c r="AY287" s="5">
        <f t="shared" si="95"/>
        <v>-22715.378399999998</v>
      </c>
      <c r="AZ287" s="5">
        <f t="shared" si="96"/>
        <v>-22715.378399999998</v>
      </c>
      <c r="BA287" s="5">
        <f t="shared" si="97"/>
        <v>0</v>
      </c>
      <c r="BB287" s="14">
        <f t="shared" si="98"/>
        <v>0</v>
      </c>
      <c r="BC287" s="27">
        <v>0</v>
      </c>
      <c r="BD287" s="5">
        <f t="shared" si="85"/>
        <v>0</v>
      </c>
      <c r="BE287" s="5">
        <f t="shared" si="86"/>
        <v>0</v>
      </c>
      <c r="BF287" s="20">
        <f t="shared" si="84"/>
        <v>1</v>
      </c>
      <c r="BG287" s="5">
        <f t="shared" si="87"/>
        <v>0</v>
      </c>
      <c r="BH287" s="5">
        <f t="shared" si="88"/>
        <v>3155.2097759999997</v>
      </c>
      <c r="BI287" s="5">
        <f t="shared" si="89"/>
        <v>3155.2097759999997</v>
      </c>
    </row>
    <row r="288" spans="2:61" x14ac:dyDescent="0.25">
      <c r="B288" s="3" t="s">
        <v>721</v>
      </c>
      <c r="C288" s="3" t="s">
        <v>786</v>
      </c>
      <c r="D288" s="3" t="s">
        <v>703</v>
      </c>
      <c r="E288" s="3" t="s">
        <v>588</v>
      </c>
      <c r="F288" s="4" t="s">
        <v>296</v>
      </c>
      <c r="G288" s="5">
        <v>9058274.2200000007</v>
      </c>
      <c r="H288" s="5">
        <v>9058274.2200000007</v>
      </c>
      <c r="I288" s="5">
        <v>9058274.2200000007</v>
      </c>
      <c r="J288" s="5">
        <v>9058274.2200000007</v>
      </c>
      <c r="K288" s="5">
        <v>9058274.2200000007</v>
      </c>
      <c r="L288" s="5">
        <v>9058274.2200000007</v>
      </c>
      <c r="M288" s="5">
        <v>9058274.2200000007</v>
      </c>
      <c r="N288" s="5">
        <v>9058274.2200000007</v>
      </c>
      <c r="O288" s="5">
        <v>9058274.2200000007</v>
      </c>
      <c r="P288" s="5">
        <v>9058274.2200000007</v>
      </c>
      <c r="Q288" s="5">
        <v>9058274.2200000007</v>
      </c>
      <c r="R288" s="5">
        <v>9058274.2200000007</v>
      </c>
      <c r="S288" s="5">
        <v>9058274.2200000007</v>
      </c>
      <c r="T288" s="5">
        <f t="shared" si="90"/>
        <v>9058274.2200000007</v>
      </c>
      <c r="U288" s="5">
        <v>-9058274.2200000007</v>
      </c>
      <c r="V288" s="5">
        <v>-9058274.2200000007</v>
      </c>
      <c r="W288" s="5">
        <v>-9058274.2200000007</v>
      </c>
      <c r="X288" s="5">
        <v>-9058274.2200000007</v>
      </c>
      <c r="Y288" s="5">
        <v>-9077221.1099999994</v>
      </c>
      <c r="Z288" s="5">
        <v>-9096168</v>
      </c>
      <c r="AA288" s="5">
        <v>-9115114.8900000006</v>
      </c>
      <c r="AB288" s="5">
        <v>-9134061.7799999993</v>
      </c>
      <c r="AC288" s="5">
        <v>-9153008.6699999999</v>
      </c>
      <c r="AD288" s="5">
        <v>-9171955.5600000005</v>
      </c>
      <c r="AE288" s="5">
        <v>-9190902.4499999993</v>
      </c>
      <c r="AF288" s="5">
        <v>-9209849.3399999999</v>
      </c>
      <c r="AG288" s="5">
        <v>-9228796.2300000004</v>
      </c>
      <c r="AH288" s="5">
        <f t="shared" si="91"/>
        <v>-9122219.9737500008</v>
      </c>
      <c r="AI288" s="5">
        <v>0</v>
      </c>
      <c r="AJ288" s="5">
        <v>0</v>
      </c>
      <c r="AK288" s="5">
        <v>0</v>
      </c>
      <c r="AL288" s="5">
        <v>18946.89</v>
      </c>
      <c r="AM288" s="5">
        <v>18946.89</v>
      </c>
      <c r="AN288" s="5">
        <v>18946.89</v>
      </c>
      <c r="AO288" s="5">
        <v>18946.89</v>
      </c>
      <c r="AP288" s="5">
        <v>18946.89</v>
      </c>
      <c r="AQ288" s="5">
        <v>18946.89</v>
      </c>
      <c r="AR288" s="5">
        <v>18946.89</v>
      </c>
      <c r="AS288" s="5">
        <v>18946.89</v>
      </c>
      <c r="AT288" s="5">
        <v>18946.89</v>
      </c>
      <c r="AU288" s="5">
        <f t="shared" si="92"/>
        <v>170522.01</v>
      </c>
      <c r="AV288" s="6">
        <v>0.65639999999999998</v>
      </c>
      <c r="AW288" s="5">
        <f t="shared" si="93"/>
        <v>5945851.1980079999</v>
      </c>
      <c r="AX288" s="26">
        <f t="shared" si="94"/>
        <v>5945851.1980079999</v>
      </c>
      <c r="AY288" s="5">
        <f t="shared" si="95"/>
        <v>-5987825.1907695001</v>
      </c>
      <c r="AZ288" s="5">
        <f t="shared" si="96"/>
        <v>-6057781.8453719998</v>
      </c>
      <c r="BA288" s="5">
        <f t="shared" si="97"/>
        <v>111930.647364</v>
      </c>
      <c r="BB288" s="14">
        <f t="shared" si="98"/>
        <v>1.88249997580665E-2</v>
      </c>
      <c r="BC288" s="27">
        <v>2.5099999999999997E-2</v>
      </c>
      <c r="BD288" s="5">
        <f t="shared" si="85"/>
        <v>149240.86507000079</v>
      </c>
      <c r="BE288" s="5">
        <f t="shared" si="86"/>
        <v>-111930.64736399986</v>
      </c>
      <c r="BF288" s="20">
        <f t="shared" si="84"/>
        <v>1</v>
      </c>
      <c r="BG288" s="5">
        <f t="shared" si="87"/>
        <v>-223861.29472799986</v>
      </c>
      <c r="BH288" s="5">
        <f t="shared" si="88"/>
        <v>-261171.51243400064</v>
      </c>
      <c r="BI288" s="5">
        <f t="shared" si="89"/>
        <v>0</v>
      </c>
    </row>
    <row r="289" spans="2:61" x14ac:dyDescent="0.25">
      <c r="B289" s="3" t="s">
        <v>721</v>
      </c>
      <c r="C289" s="3" t="s">
        <v>786</v>
      </c>
      <c r="D289" s="3" t="s">
        <v>703</v>
      </c>
      <c r="E289" s="3" t="s">
        <v>589</v>
      </c>
      <c r="F289" s="4" t="s">
        <v>297</v>
      </c>
      <c r="G289" s="5">
        <v>2603841.2999999998</v>
      </c>
      <c r="H289" s="5">
        <v>2603841.2999999998</v>
      </c>
      <c r="I289" s="5">
        <v>2603841.2999999998</v>
      </c>
      <c r="J289" s="5">
        <v>2603841.2999999998</v>
      </c>
      <c r="K289" s="5">
        <v>2603841.2999999998</v>
      </c>
      <c r="L289" s="5">
        <v>2610487.11</v>
      </c>
      <c r="M289" s="5">
        <v>2610377.17</v>
      </c>
      <c r="N289" s="5">
        <v>2610377.17</v>
      </c>
      <c r="O289" s="5">
        <v>2610377.17</v>
      </c>
      <c r="P289" s="5">
        <v>2610377.17</v>
      </c>
      <c r="Q289" s="5">
        <v>2610377.17</v>
      </c>
      <c r="R289" s="5">
        <v>2610377.17</v>
      </c>
      <c r="S289" s="5">
        <v>2610325.5</v>
      </c>
      <c r="T289" s="5">
        <f t="shared" si="90"/>
        <v>2607933.2275000005</v>
      </c>
      <c r="U289" s="5">
        <v>-2603841.2999999998</v>
      </c>
      <c r="V289" s="5">
        <v>-2603841.2999999998</v>
      </c>
      <c r="W289" s="5">
        <v>-2603841.2999999998</v>
      </c>
      <c r="X289" s="5">
        <v>-2603841.2999999998</v>
      </c>
      <c r="Y289" s="5">
        <v>-2609396.16</v>
      </c>
      <c r="Z289" s="5">
        <v>-2614957.9899999998</v>
      </c>
      <c r="AA289" s="5">
        <v>-2620526.79</v>
      </c>
      <c r="AB289" s="5">
        <v>-2626095.59</v>
      </c>
      <c r="AC289" s="5">
        <v>-2631664.39</v>
      </c>
      <c r="AD289" s="5">
        <v>-2637233.19</v>
      </c>
      <c r="AE289" s="5">
        <v>-2642801.9899999998</v>
      </c>
      <c r="AF289" s="5">
        <v>-2646752.79</v>
      </c>
      <c r="AG289" s="5">
        <v>-2652321.5300000003</v>
      </c>
      <c r="AH289" s="5">
        <f t="shared" si="91"/>
        <v>-2622419.5170833333</v>
      </c>
      <c r="AI289" s="5">
        <v>0</v>
      </c>
      <c r="AJ289" s="5">
        <v>0</v>
      </c>
      <c r="AK289" s="5">
        <v>0</v>
      </c>
      <c r="AL289" s="5">
        <v>5554.86</v>
      </c>
      <c r="AM289" s="5">
        <v>5561.83</v>
      </c>
      <c r="AN289" s="5">
        <v>5568.8</v>
      </c>
      <c r="AO289" s="5">
        <v>5568.8</v>
      </c>
      <c r="AP289" s="5">
        <v>5568.8</v>
      </c>
      <c r="AQ289" s="5">
        <v>5568.8</v>
      </c>
      <c r="AR289" s="5">
        <v>5568.8</v>
      </c>
      <c r="AS289" s="5">
        <v>5568.7999999999993</v>
      </c>
      <c r="AT289" s="5">
        <v>5568.74</v>
      </c>
      <c r="AU289" s="5">
        <f t="shared" si="92"/>
        <v>50098.23</v>
      </c>
      <c r="AV289" s="6">
        <v>0.65639999999999998</v>
      </c>
      <c r="AW289" s="5">
        <f t="shared" si="93"/>
        <v>1711847.3705310002</v>
      </c>
      <c r="AX289" s="26">
        <f t="shared" si="94"/>
        <v>1713417.6581999999</v>
      </c>
      <c r="AY289" s="5">
        <f t="shared" si="95"/>
        <v>-1721356.1710135001</v>
      </c>
      <c r="AZ289" s="5">
        <f t="shared" si="96"/>
        <v>-1740983.8522920001</v>
      </c>
      <c r="BA289" s="5">
        <f t="shared" si="97"/>
        <v>32884.478172000003</v>
      </c>
      <c r="BB289" s="14">
        <f t="shared" si="98"/>
        <v>1.9209935849479106E-2</v>
      </c>
      <c r="BC289" s="27">
        <v>2.5600000000000001E-2</v>
      </c>
      <c r="BD289" s="5">
        <f t="shared" si="85"/>
        <v>43863.492049920002</v>
      </c>
      <c r="BE289" s="5">
        <f t="shared" si="86"/>
        <v>-27566.194092000129</v>
      </c>
      <c r="BF289" s="20">
        <f t="shared" si="84"/>
        <v>1</v>
      </c>
      <c r="BG289" s="5">
        <f t="shared" si="87"/>
        <v>-60450.672264000132</v>
      </c>
      <c r="BH289" s="5">
        <f t="shared" si="88"/>
        <v>-71429.68614192013</v>
      </c>
      <c r="BI289" s="5">
        <f t="shared" si="89"/>
        <v>0</v>
      </c>
    </row>
    <row r="290" spans="2:61" x14ac:dyDescent="0.25">
      <c r="B290" s="3" t="s">
        <v>721</v>
      </c>
      <c r="C290" s="3" t="s">
        <v>786</v>
      </c>
      <c r="D290" s="3" t="s">
        <v>703</v>
      </c>
      <c r="E290" s="3" t="s">
        <v>590</v>
      </c>
      <c r="F290" s="4" t="s">
        <v>298</v>
      </c>
      <c r="G290" s="5">
        <v>1242722.45</v>
      </c>
      <c r="H290" s="5">
        <v>1242722.45</v>
      </c>
      <c r="I290" s="5">
        <v>1242722.45</v>
      </c>
      <c r="J290" s="5">
        <v>1240115.45</v>
      </c>
      <c r="K290" s="5">
        <v>1240115.45</v>
      </c>
      <c r="L290" s="5">
        <v>1243060.53</v>
      </c>
      <c r="M290" s="5">
        <v>1243060.53</v>
      </c>
      <c r="N290" s="5">
        <v>1243060.53</v>
      </c>
      <c r="O290" s="5">
        <v>1243060.53</v>
      </c>
      <c r="P290" s="5">
        <v>1243060.53</v>
      </c>
      <c r="Q290" s="5">
        <v>1243060.53</v>
      </c>
      <c r="R290" s="5">
        <v>1243060.53</v>
      </c>
      <c r="S290" s="5">
        <v>1243060.53</v>
      </c>
      <c r="T290" s="5">
        <f t="shared" si="90"/>
        <v>1242499.2499999998</v>
      </c>
      <c r="U290" s="5">
        <v>-1202600.02</v>
      </c>
      <c r="V290" s="5">
        <v>-1215534.69</v>
      </c>
      <c r="W290" s="5">
        <v>-1228469.3600000001</v>
      </c>
      <c r="X290" s="5">
        <v>-1238783.47</v>
      </c>
      <c r="Y290" s="5">
        <v>-1256289.76</v>
      </c>
      <c r="Z290" s="5">
        <v>-1273816.8400000001</v>
      </c>
      <c r="AA290" s="5">
        <v>-1291364.71</v>
      </c>
      <c r="AB290" s="5">
        <v>-1308775.51</v>
      </c>
      <c r="AC290" s="5">
        <v>-1326323.3799999999</v>
      </c>
      <c r="AD290" s="5">
        <v>-1343871.25</v>
      </c>
      <c r="AE290" s="5">
        <v>-1361419.12</v>
      </c>
      <c r="AF290" s="5">
        <v>-1367366.58</v>
      </c>
      <c r="AG290" s="5">
        <v>-1367366.58</v>
      </c>
      <c r="AH290" s="5">
        <f t="shared" si="91"/>
        <v>-1291416.4975000001</v>
      </c>
      <c r="AI290" s="5">
        <v>12934.67</v>
      </c>
      <c r="AJ290" s="5">
        <v>12934.67</v>
      </c>
      <c r="AK290" s="5">
        <v>12921.11</v>
      </c>
      <c r="AL290" s="5">
        <v>17506.29</v>
      </c>
      <c r="AM290" s="5">
        <v>17527.080000000002</v>
      </c>
      <c r="AN290" s="5">
        <v>17547.87</v>
      </c>
      <c r="AO290" s="5">
        <v>17547.87</v>
      </c>
      <c r="AP290" s="5">
        <v>17547.87</v>
      </c>
      <c r="AQ290" s="5">
        <v>17547.87</v>
      </c>
      <c r="AR290" s="5">
        <v>17547.87</v>
      </c>
      <c r="AS290" s="5">
        <v>5947.46</v>
      </c>
      <c r="AT290" s="5">
        <v>0</v>
      </c>
      <c r="AU290" s="5">
        <f t="shared" si="92"/>
        <v>167510.62999999998</v>
      </c>
      <c r="AV290" s="6">
        <v>0.65639999999999998</v>
      </c>
      <c r="AW290" s="5">
        <f t="shared" si="93"/>
        <v>815576.50769999984</v>
      </c>
      <c r="AX290" s="26">
        <f t="shared" si="94"/>
        <v>815944.93189200002</v>
      </c>
      <c r="AY290" s="5">
        <f t="shared" si="95"/>
        <v>-847685.78895900003</v>
      </c>
      <c r="AZ290" s="5">
        <f t="shared" si="96"/>
        <v>-897539.42311199999</v>
      </c>
      <c r="BA290" s="5">
        <f t="shared" si="97"/>
        <v>109953.97753199998</v>
      </c>
      <c r="BB290" s="14">
        <f t="shared" si="98"/>
        <v>0.13481748982947073</v>
      </c>
      <c r="BC290" s="27">
        <v>0.16940000000000002</v>
      </c>
      <c r="BD290" s="5">
        <f t="shared" si="85"/>
        <v>138221.07146250483</v>
      </c>
      <c r="BE290" s="5">
        <f t="shared" si="86"/>
        <v>-81594.491219999967</v>
      </c>
      <c r="BF290" s="20">
        <f t="shared" si="84"/>
        <v>1</v>
      </c>
      <c r="BG290" s="5">
        <f t="shared" si="87"/>
        <v>-191548.46875199996</v>
      </c>
      <c r="BH290" s="5">
        <f t="shared" si="88"/>
        <v>-219815.56268250479</v>
      </c>
      <c r="BI290" s="5">
        <f t="shared" si="89"/>
        <v>0</v>
      </c>
    </row>
    <row r="291" spans="2:61" x14ac:dyDescent="0.25">
      <c r="B291" s="3" t="s">
        <v>721</v>
      </c>
      <c r="C291" s="3" t="s">
        <v>786</v>
      </c>
      <c r="D291" s="3" t="s">
        <v>703</v>
      </c>
      <c r="E291" s="3" t="s">
        <v>592</v>
      </c>
      <c r="F291" s="4" t="s">
        <v>299</v>
      </c>
      <c r="G291" s="5">
        <v>398997.44</v>
      </c>
      <c r="H291" s="5">
        <v>398997.44</v>
      </c>
      <c r="I291" s="5">
        <v>398997.44</v>
      </c>
      <c r="J291" s="5">
        <v>398997.44</v>
      </c>
      <c r="K291" s="5">
        <v>398997.44</v>
      </c>
      <c r="L291" s="5">
        <v>398997.44</v>
      </c>
      <c r="M291" s="5">
        <v>398997.44</v>
      </c>
      <c r="N291" s="5">
        <v>398997.44</v>
      </c>
      <c r="O291" s="5">
        <v>398997.44</v>
      </c>
      <c r="P291" s="5">
        <v>398997.44</v>
      </c>
      <c r="Q291" s="5">
        <v>398997.44</v>
      </c>
      <c r="R291" s="5">
        <v>398997.44</v>
      </c>
      <c r="S291" s="5">
        <v>398997.44</v>
      </c>
      <c r="T291" s="5">
        <f t="shared" si="90"/>
        <v>398997.44</v>
      </c>
      <c r="U291" s="5">
        <v>-259178.75</v>
      </c>
      <c r="V291" s="5">
        <v>-260013.32</v>
      </c>
      <c r="W291" s="5">
        <v>-260847.89</v>
      </c>
      <c r="X291" s="5">
        <v>-261682.46</v>
      </c>
      <c r="Y291" s="5">
        <v>-269423.01</v>
      </c>
      <c r="Z291" s="5">
        <v>-277163.56</v>
      </c>
      <c r="AA291" s="5">
        <v>-284904.11</v>
      </c>
      <c r="AB291" s="5">
        <v>-292644.65999999997</v>
      </c>
      <c r="AC291" s="5">
        <v>-300385.21000000002</v>
      </c>
      <c r="AD291" s="5">
        <v>-308125.76</v>
      </c>
      <c r="AE291" s="5">
        <v>-315866.31</v>
      </c>
      <c r="AF291" s="5">
        <v>-323606.86</v>
      </c>
      <c r="AG291" s="5">
        <v>-331347.40999999997</v>
      </c>
      <c r="AH291" s="5">
        <f t="shared" si="91"/>
        <v>-287493.85250000004</v>
      </c>
      <c r="AI291" s="5">
        <v>834.57</v>
      </c>
      <c r="AJ291" s="5">
        <v>834.57</v>
      </c>
      <c r="AK291" s="5">
        <v>834.57</v>
      </c>
      <c r="AL291" s="5">
        <v>7740.55</v>
      </c>
      <c r="AM291" s="5">
        <v>7740.55</v>
      </c>
      <c r="AN291" s="5">
        <v>7740.55</v>
      </c>
      <c r="AO291" s="5">
        <v>7740.55</v>
      </c>
      <c r="AP291" s="5">
        <v>7740.55</v>
      </c>
      <c r="AQ291" s="5">
        <v>7740.55</v>
      </c>
      <c r="AR291" s="5">
        <v>7740.55</v>
      </c>
      <c r="AS291" s="5">
        <v>7740.55</v>
      </c>
      <c r="AT291" s="5">
        <v>7740.55</v>
      </c>
      <c r="AU291" s="5">
        <f t="shared" si="92"/>
        <v>72168.660000000018</v>
      </c>
      <c r="AV291" s="6">
        <v>0.65639999999999998</v>
      </c>
      <c r="AW291" s="5">
        <f t="shared" si="93"/>
        <v>261901.919616</v>
      </c>
      <c r="AX291" s="26">
        <f t="shared" si="94"/>
        <v>261901.919616</v>
      </c>
      <c r="AY291" s="5">
        <f t="shared" si="95"/>
        <v>-188710.96478100002</v>
      </c>
      <c r="AZ291" s="5">
        <f t="shared" si="96"/>
        <v>-217496.43992399998</v>
      </c>
      <c r="BA291" s="5">
        <f t="shared" si="97"/>
        <v>47371.508424000014</v>
      </c>
      <c r="BB291" s="14">
        <f t="shared" si="98"/>
        <v>0.18087499508768784</v>
      </c>
      <c r="BC291" s="27">
        <v>0.23280000000000001</v>
      </c>
      <c r="BD291" s="5">
        <f t="shared" si="85"/>
        <v>60970.766886604804</v>
      </c>
      <c r="BE291" s="5">
        <f t="shared" si="86"/>
        <v>44405.479692000023</v>
      </c>
      <c r="BF291" s="20">
        <f t="shared" si="84"/>
        <v>1</v>
      </c>
      <c r="BG291" s="5">
        <f t="shared" si="87"/>
        <v>-2966.0287319999916</v>
      </c>
      <c r="BH291" s="5">
        <f t="shared" si="88"/>
        <v>-16565.287194604782</v>
      </c>
      <c r="BI291" s="5">
        <f t="shared" si="89"/>
        <v>0</v>
      </c>
    </row>
    <row r="292" spans="2:61" x14ac:dyDescent="0.25">
      <c r="B292" s="3" t="s">
        <v>720</v>
      </c>
      <c r="C292" s="3" t="s">
        <v>786</v>
      </c>
      <c r="D292" s="3" t="s">
        <v>704</v>
      </c>
      <c r="E292" s="3" t="s">
        <v>623</v>
      </c>
      <c r="F292" s="4" t="s">
        <v>300</v>
      </c>
      <c r="G292" s="5">
        <v>22513.17</v>
      </c>
      <c r="H292" s="5">
        <v>22513.17</v>
      </c>
      <c r="I292" s="5">
        <v>22513.17</v>
      </c>
      <c r="J292" s="5">
        <v>22513.17</v>
      </c>
      <c r="K292" s="5">
        <v>22513.17</v>
      </c>
      <c r="L292" s="5">
        <v>22513.17</v>
      </c>
      <c r="M292" s="5">
        <v>22513.17</v>
      </c>
      <c r="N292" s="5">
        <v>22513.17</v>
      </c>
      <c r="O292" s="5">
        <v>22513.17</v>
      </c>
      <c r="P292" s="5">
        <v>22513.17</v>
      </c>
      <c r="Q292" s="5">
        <v>22513.17</v>
      </c>
      <c r="R292" s="5">
        <v>22513.17</v>
      </c>
      <c r="S292" s="5">
        <v>22513.17</v>
      </c>
      <c r="T292" s="5">
        <f t="shared" si="90"/>
        <v>22513.169999999995</v>
      </c>
      <c r="U292" s="5">
        <v>0</v>
      </c>
      <c r="V292" s="5">
        <v>0</v>
      </c>
      <c r="W292" s="5">
        <v>0</v>
      </c>
      <c r="X292" s="5">
        <v>0</v>
      </c>
      <c r="Y292" s="5">
        <v>0</v>
      </c>
      <c r="Z292" s="5">
        <v>0</v>
      </c>
      <c r="AA292" s="5">
        <v>0</v>
      </c>
      <c r="AB292" s="5">
        <v>0</v>
      </c>
      <c r="AC292" s="5">
        <v>0</v>
      </c>
      <c r="AD292" s="5">
        <v>0</v>
      </c>
      <c r="AE292" s="5">
        <v>0</v>
      </c>
      <c r="AF292" s="5">
        <v>0</v>
      </c>
      <c r="AG292" s="5">
        <v>0</v>
      </c>
      <c r="AH292" s="5">
        <f t="shared" si="91"/>
        <v>0</v>
      </c>
      <c r="AI292" s="5">
        <v>0</v>
      </c>
      <c r="AJ292" s="5">
        <v>0</v>
      </c>
      <c r="AK292" s="5">
        <v>0</v>
      </c>
      <c r="AL292" s="5">
        <v>0</v>
      </c>
      <c r="AM292" s="5">
        <v>0</v>
      </c>
      <c r="AN292" s="5">
        <v>0</v>
      </c>
      <c r="AO292" s="5">
        <v>0</v>
      </c>
      <c r="AP292" s="5">
        <v>0</v>
      </c>
      <c r="AQ292" s="5">
        <v>0</v>
      </c>
      <c r="AR292" s="5">
        <v>0</v>
      </c>
      <c r="AS292" s="5">
        <v>0</v>
      </c>
      <c r="AT292" s="5">
        <v>0</v>
      </c>
      <c r="AU292" s="5">
        <f t="shared" si="92"/>
        <v>0</v>
      </c>
      <c r="AV292" s="6">
        <v>0.65639999999999998</v>
      </c>
      <c r="AW292" s="5">
        <f t="shared" si="93"/>
        <v>14777.644787999996</v>
      </c>
      <c r="AX292" s="26">
        <f t="shared" si="94"/>
        <v>14777.644787999998</v>
      </c>
      <c r="AY292" s="5">
        <f t="shared" si="95"/>
        <v>0</v>
      </c>
      <c r="AZ292" s="5">
        <f t="shared" si="96"/>
        <v>0</v>
      </c>
      <c r="BA292" s="5">
        <f t="shared" si="97"/>
        <v>0</v>
      </c>
      <c r="BB292" s="14">
        <f t="shared" si="98"/>
        <v>0</v>
      </c>
      <c r="BC292" s="27">
        <f>BB292</f>
        <v>0</v>
      </c>
      <c r="BD292" s="5">
        <f t="shared" si="85"/>
        <v>0</v>
      </c>
      <c r="BE292" s="5">
        <f t="shared" si="86"/>
        <v>0</v>
      </c>
      <c r="BF292" s="20">
        <f t="shared" si="84"/>
        <v>1</v>
      </c>
      <c r="BG292" s="5">
        <f t="shared" si="87"/>
        <v>0</v>
      </c>
      <c r="BH292" s="5">
        <f t="shared" si="88"/>
        <v>14777.644787999998</v>
      </c>
      <c r="BI292" s="5">
        <f t="shared" si="89"/>
        <v>14777.644787999998</v>
      </c>
    </row>
    <row r="293" spans="2:61" x14ac:dyDescent="0.25">
      <c r="B293" s="3" t="s">
        <v>720</v>
      </c>
      <c r="C293" s="3" t="s">
        <v>786</v>
      </c>
      <c r="D293" s="3" t="s">
        <v>704</v>
      </c>
      <c r="E293" s="3" t="s">
        <v>627</v>
      </c>
      <c r="F293" s="4" t="s">
        <v>301</v>
      </c>
      <c r="G293" s="5">
        <v>9936.75</v>
      </c>
      <c r="H293" s="5">
        <v>9936.75</v>
      </c>
      <c r="I293" s="5">
        <v>9936.75</v>
      </c>
      <c r="J293" s="5">
        <v>9936.75</v>
      </c>
      <c r="K293" s="5">
        <v>9936.75</v>
      </c>
      <c r="L293" s="5">
        <v>9936.75</v>
      </c>
      <c r="M293" s="5">
        <v>9936.75</v>
      </c>
      <c r="N293" s="5">
        <v>9936.75</v>
      </c>
      <c r="O293" s="5">
        <v>9936.75</v>
      </c>
      <c r="P293" s="5">
        <v>9936.75</v>
      </c>
      <c r="Q293" s="5">
        <v>9936.75</v>
      </c>
      <c r="R293" s="5">
        <v>9936.75</v>
      </c>
      <c r="S293" s="5">
        <v>9936.75</v>
      </c>
      <c r="T293" s="5">
        <f t="shared" si="90"/>
        <v>9936.75</v>
      </c>
      <c r="U293" s="5">
        <v>-7499.12</v>
      </c>
      <c r="V293" s="5">
        <v>-7519.66</v>
      </c>
      <c r="W293" s="5">
        <v>-7540.2</v>
      </c>
      <c r="X293" s="5">
        <v>-7560.74</v>
      </c>
      <c r="Y293" s="5">
        <v>-7566.37</v>
      </c>
      <c r="Z293" s="5">
        <v>-7572</v>
      </c>
      <c r="AA293" s="5">
        <v>-7577.63</v>
      </c>
      <c r="AB293" s="5">
        <v>-7583.26</v>
      </c>
      <c r="AC293" s="5">
        <v>-7588.89</v>
      </c>
      <c r="AD293" s="5">
        <v>-7594.52</v>
      </c>
      <c r="AE293" s="5">
        <v>-7600.15</v>
      </c>
      <c r="AF293" s="5">
        <v>-7605.78</v>
      </c>
      <c r="AG293" s="5">
        <v>-7611.41</v>
      </c>
      <c r="AH293" s="5">
        <f t="shared" si="91"/>
        <v>-7572.0387499999997</v>
      </c>
      <c r="AI293" s="5">
        <v>20.54</v>
      </c>
      <c r="AJ293" s="5">
        <v>20.54</v>
      </c>
      <c r="AK293" s="5">
        <v>20.54</v>
      </c>
      <c r="AL293" s="5">
        <v>5.63</v>
      </c>
      <c r="AM293" s="5">
        <v>5.63</v>
      </c>
      <c r="AN293" s="5">
        <v>5.63</v>
      </c>
      <c r="AO293" s="5">
        <v>5.63</v>
      </c>
      <c r="AP293" s="5">
        <v>5.63</v>
      </c>
      <c r="AQ293" s="5">
        <v>5.63</v>
      </c>
      <c r="AR293" s="5">
        <v>5.63</v>
      </c>
      <c r="AS293" s="5">
        <v>5.63</v>
      </c>
      <c r="AT293" s="5">
        <v>5.63</v>
      </c>
      <c r="AU293" s="5">
        <f t="shared" si="92"/>
        <v>112.28999999999996</v>
      </c>
      <c r="AV293" s="6">
        <v>0.65639999999999998</v>
      </c>
      <c r="AW293" s="5">
        <f t="shared" si="93"/>
        <v>6522.4826999999996</v>
      </c>
      <c r="AX293" s="26">
        <f t="shared" si="94"/>
        <v>6522.4826999999996</v>
      </c>
      <c r="AY293" s="5">
        <f t="shared" si="95"/>
        <v>-4970.2862354999997</v>
      </c>
      <c r="AZ293" s="5">
        <f t="shared" si="96"/>
        <v>-4996.1295239999999</v>
      </c>
      <c r="BA293" s="5">
        <f t="shared" si="97"/>
        <v>73.707155999999969</v>
      </c>
      <c r="BB293" s="14">
        <f t="shared" si="98"/>
        <v>1.1300475507585474E-2</v>
      </c>
      <c r="BC293" s="27">
        <v>6.7999999999999996E-3</v>
      </c>
      <c r="BD293" s="5">
        <f t="shared" si="85"/>
        <v>44.352882359999995</v>
      </c>
      <c r="BE293" s="5">
        <f t="shared" si="86"/>
        <v>44.352882359999995</v>
      </c>
      <c r="BF293" s="20">
        <f t="shared" si="84"/>
        <v>1</v>
      </c>
      <c r="BG293" s="5">
        <f t="shared" si="87"/>
        <v>-29.354273639999974</v>
      </c>
      <c r="BH293" s="5">
        <f t="shared" si="88"/>
        <v>1482.0002936399997</v>
      </c>
      <c r="BI293" s="5">
        <f t="shared" si="89"/>
        <v>1482.0002936399997</v>
      </c>
    </row>
    <row r="294" spans="2:61" x14ac:dyDescent="0.25">
      <c r="B294" s="3" t="s">
        <v>720</v>
      </c>
      <c r="C294" s="3" t="s">
        <v>786</v>
      </c>
      <c r="D294" s="3" t="s">
        <v>704</v>
      </c>
      <c r="E294" s="3" t="s">
        <v>629</v>
      </c>
      <c r="F294" s="4" t="s">
        <v>302</v>
      </c>
      <c r="G294" s="5">
        <v>979.5</v>
      </c>
      <c r="H294" s="5">
        <v>979.5</v>
      </c>
      <c r="I294" s="5">
        <v>979.5</v>
      </c>
      <c r="J294" s="5">
        <v>979.5</v>
      </c>
      <c r="K294" s="5">
        <v>979.5</v>
      </c>
      <c r="L294" s="5">
        <v>979.5</v>
      </c>
      <c r="M294" s="5">
        <v>979.5</v>
      </c>
      <c r="N294" s="5">
        <v>979.5</v>
      </c>
      <c r="O294" s="5">
        <v>979.5</v>
      </c>
      <c r="P294" s="5">
        <v>979.5</v>
      </c>
      <c r="Q294" s="5">
        <v>979.5</v>
      </c>
      <c r="R294" s="5">
        <v>979.5</v>
      </c>
      <c r="S294" s="5">
        <v>979.5</v>
      </c>
      <c r="T294" s="5">
        <f t="shared" si="90"/>
        <v>979.5</v>
      </c>
      <c r="U294" s="5">
        <v>-979.5</v>
      </c>
      <c r="V294" s="5">
        <v>-979.5</v>
      </c>
      <c r="W294" s="5">
        <v>-979.5</v>
      </c>
      <c r="X294" s="5">
        <v>-979.5</v>
      </c>
      <c r="Y294" s="5">
        <v>-979.5</v>
      </c>
      <c r="Z294" s="5">
        <v>-979.5</v>
      </c>
      <c r="AA294" s="5">
        <v>-979.5</v>
      </c>
      <c r="AB294" s="5">
        <v>-979.5</v>
      </c>
      <c r="AC294" s="5">
        <v>-979.5</v>
      </c>
      <c r="AD294" s="5">
        <v>-979.5</v>
      </c>
      <c r="AE294" s="5">
        <v>-979.5</v>
      </c>
      <c r="AF294" s="5">
        <v>-979.5</v>
      </c>
      <c r="AG294" s="5">
        <v>-979.5</v>
      </c>
      <c r="AH294" s="5">
        <f t="shared" si="91"/>
        <v>-979.5</v>
      </c>
      <c r="AI294" s="5">
        <v>0</v>
      </c>
      <c r="AJ294" s="5">
        <v>0</v>
      </c>
      <c r="AK294" s="5">
        <v>0</v>
      </c>
      <c r="AL294" s="5">
        <v>0</v>
      </c>
      <c r="AM294" s="5">
        <v>0</v>
      </c>
      <c r="AN294" s="5">
        <v>0</v>
      </c>
      <c r="AO294" s="5">
        <v>0</v>
      </c>
      <c r="AP294" s="5">
        <v>0</v>
      </c>
      <c r="AQ294" s="5">
        <v>0</v>
      </c>
      <c r="AR294" s="5">
        <v>0</v>
      </c>
      <c r="AS294" s="5">
        <v>0</v>
      </c>
      <c r="AT294" s="5">
        <v>0</v>
      </c>
      <c r="AU294" s="5">
        <f t="shared" si="92"/>
        <v>0</v>
      </c>
      <c r="AV294" s="6">
        <v>0.65639999999999998</v>
      </c>
      <c r="AW294" s="5">
        <f t="shared" si="93"/>
        <v>642.94380000000001</v>
      </c>
      <c r="AX294" s="26">
        <f t="shared" si="94"/>
        <v>642.94380000000001</v>
      </c>
      <c r="AY294" s="5">
        <f t="shared" si="95"/>
        <v>-642.94380000000001</v>
      </c>
      <c r="AZ294" s="5">
        <f t="shared" si="96"/>
        <v>-642.94380000000001</v>
      </c>
      <c r="BA294" s="5">
        <f t="shared" si="97"/>
        <v>0</v>
      </c>
      <c r="BB294" s="14">
        <f t="shared" si="98"/>
        <v>0</v>
      </c>
      <c r="BC294" s="27">
        <v>1.0200000000000001E-2</v>
      </c>
      <c r="BD294" s="5">
        <f t="shared" si="85"/>
        <v>6.5580267600000006</v>
      </c>
      <c r="BE294" s="5">
        <f t="shared" si="86"/>
        <v>0</v>
      </c>
      <c r="BF294" s="20">
        <f t="shared" si="84"/>
        <v>1</v>
      </c>
      <c r="BG294" s="5">
        <f t="shared" si="87"/>
        <v>0</v>
      </c>
      <c r="BH294" s="5">
        <f t="shared" si="88"/>
        <v>-6.5580267600000006</v>
      </c>
      <c r="BI294" s="5">
        <f t="shared" si="89"/>
        <v>0</v>
      </c>
    </row>
    <row r="295" spans="2:61" x14ac:dyDescent="0.25">
      <c r="B295" s="3" t="s">
        <v>720</v>
      </c>
      <c r="C295" s="3" t="s">
        <v>786</v>
      </c>
      <c r="D295" s="3" t="s">
        <v>704</v>
      </c>
      <c r="E295" s="3" t="s">
        <v>571</v>
      </c>
      <c r="F295" s="4" t="s">
        <v>303</v>
      </c>
      <c r="G295" s="5">
        <v>18929514.539999999</v>
      </c>
      <c r="H295" s="5">
        <v>18929780.079999998</v>
      </c>
      <c r="I295" s="5">
        <v>18929805.030000001</v>
      </c>
      <c r="J295" s="5">
        <v>18922700.550000001</v>
      </c>
      <c r="K295" s="5">
        <v>18922700.550000001</v>
      </c>
      <c r="L295" s="5">
        <v>18922700.550000001</v>
      </c>
      <c r="M295" s="5">
        <v>18922700.550000001</v>
      </c>
      <c r="N295" s="5">
        <v>18922700.550000001</v>
      </c>
      <c r="O295" s="5">
        <v>18922700.550000001</v>
      </c>
      <c r="P295" s="5">
        <v>18922700.550000001</v>
      </c>
      <c r="Q295" s="5">
        <v>18922700.550000001</v>
      </c>
      <c r="R295" s="5">
        <v>18922700.550000001</v>
      </c>
      <c r="S295" s="5">
        <v>18938629.380000003</v>
      </c>
      <c r="T295" s="5">
        <f t="shared" si="90"/>
        <v>18924830.168333337</v>
      </c>
      <c r="U295" s="5">
        <v>-1798008.74</v>
      </c>
      <c r="V295" s="5">
        <v>-1829242.65</v>
      </c>
      <c r="W295" s="5">
        <v>-1860476.81</v>
      </c>
      <c r="X295" s="5">
        <v>-1884577.12</v>
      </c>
      <c r="Y295" s="5">
        <v>-1921003.32</v>
      </c>
      <c r="Z295" s="5">
        <v>-1958091.99</v>
      </c>
      <c r="AA295" s="5">
        <v>-1994518.19</v>
      </c>
      <c r="AB295" s="5">
        <v>-2030944.39</v>
      </c>
      <c r="AC295" s="5">
        <v>-2067370.59</v>
      </c>
      <c r="AD295" s="5">
        <v>-2103796.79</v>
      </c>
      <c r="AE295" s="5">
        <v>-2140222.9900000002</v>
      </c>
      <c r="AF295" s="5">
        <v>-2176649.19</v>
      </c>
      <c r="AG295" s="5">
        <v>-2213090.7200000002</v>
      </c>
      <c r="AH295" s="5">
        <f t="shared" si="91"/>
        <v>-1997703.6466666672</v>
      </c>
      <c r="AI295" s="5">
        <v>31233.91</v>
      </c>
      <c r="AJ295" s="5">
        <v>31234.16</v>
      </c>
      <c r="AK295" s="5">
        <v>31228.31</v>
      </c>
      <c r="AL295" s="5">
        <v>36426.199999999997</v>
      </c>
      <c r="AM295" s="5">
        <v>36426.199999999997</v>
      </c>
      <c r="AN295" s="5">
        <v>36426.199999999997</v>
      </c>
      <c r="AO295" s="5">
        <v>36426.199999999997</v>
      </c>
      <c r="AP295" s="5">
        <v>36426.199999999997</v>
      </c>
      <c r="AQ295" s="5">
        <v>36426.199999999997</v>
      </c>
      <c r="AR295" s="5">
        <v>36426.199999999997</v>
      </c>
      <c r="AS295" s="5">
        <v>36426.199999999997</v>
      </c>
      <c r="AT295" s="5">
        <v>36441.53</v>
      </c>
      <c r="AU295" s="5">
        <f t="shared" si="92"/>
        <v>421547.51</v>
      </c>
      <c r="AV295" s="6">
        <v>0.65639999999999998</v>
      </c>
      <c r="AW295" s="5">
        <f t="shared" si="93"/>
        <v>12422258.522494001</v>
      </c>
      <c r="AX295" s="26">
        <f t="shared" si="94"/>
        <v>12431316.325032001</v>
      </c>
      <c r="AY295" s="5">
        <f t="shared" si="95"/>
        <v>-1311292.6736720004</v>
      </c>
      <c r="AZ295" s="5">
        <f t="shared" si="96"/>
        <v>-1452672.7486080001</v>
      </c>
      <c r="BA295" s="5">
        <f t="shared" si="97"/>
        <v>276703.78556400002</v>
      </c>
      <c r="BB295" s="14">
        <f t="shared" si="98"/>
        <v>2.2274837145189807E-2</v>
      </c>
      <c r="BC295" s="27">
        <v>2.3099999999999999E-2</v>
      </c>
      <c r="BD295" s="5">
        <f t="shared" si="85"/>
        <v>287163.40710823925</v>
      </c>
      <c r="BE295" s="5">
        <f t="shared" si="86"/>
        <v>287163.40710823925</v>
      </c>
      <c r="BF295" s="20">
        <f t="shared" si="84"/>
        <v>1</v>
      </c>
      <c r="BG295" s="5">
        <f t="shared" si="87"/>
        <v>10459.621544239228</v>
      </c>
      <c r="BH295" s="5">
        <f t="shared" si="88"/>
        <v>10691480.169315761</v>
      </c>
      <c r="BI295" s="5">
        <f t="shared" si="89"/>
        <v>10691480.169315761</v>
      </c>
    </row>
    <row r="296" spans="2:61" x14ac:dyDescent="0.25">
      <c r="B296" s="3" t="s">
        <v>720</v>
      </c>
      <c r="C296" s="3" t="s">
        <v>786</v>
      </c>
      <c r="D296" s="3" t="s">
        <v>704</v>
      </c>
      <c r="E296" s="3" t="s">
        <v>573</v>
      </c>
      <c r="F296" s="4" t="s">
        <v>304</v>
      </c>
      <c r="G296" s="5">
        <v>305601.76</v>
      </c>
      <c r="H296" s="5">
        <v>305601.76</v>
      </c>
      <c r="I296" s="5">
        <v>305601.76</v>
      </c>
      <c r="J296" s="5">
        <v>305601.76</v>
      </c>
      <c r="K296" s="5">
        <v>305601.76</v>
      </c>
      <c r="L296" s="5">
        <v>305601.76</v>
      </c>
      <c r="M296" s="5">
        <v>305601.76</v>
      </c>
      <c r="N296" s="5">
        <v>305601.76</v>
      </c>
      <c r="O296" s="5">
        <v>305601.76</v>
      </c>
      <c r="P296" s="5">
        <v>305601.76</v>
      </c>
      <c r="Q296" s="5">
        <v>338447.07999999996</v>
      </c>
      <c r="R296" s="5">
        <v>338447.07999999996</v>
      </c>
      <c r="S296" s="5">
        <v>338173.54</v>
      </c>
      <c r="T296" s="5">
        <f t="shared" si="90"/>
        <v>312433.13750000001</v>
      </c>
      <c r="U296" s="5">
        <v>-56565.02</v>
      </c>
      <c r="V296" s="5">
        <v>-57736.49</v>
      </c>
      <c r="W296" s="5">
        <v>-58907.96</v>
      </c>
      <c r="X296" s="5">
        <v>-60079.43</v>
      </c>
      <c r="Y296" s="5">
        <v>-60718.65</v>
      </c>
      <c r="Z296" s="5">
        <v>-61357.87</v>
      </c>
      <c r="AA296" s="5">
        <v>-61997.09</v>
      </c>
      <c r="AB296" s="5">
        <v>-62636.31</v>
      </c>
      <c r="AC296" s="5">
        <v>-63275.53</v>
      </c>
      <c r="AD296" s="5">
        <v>-63914.75</v>
      </c>
      <c r="AE296" s="5">
        <v>-64588.32</v>
      </c>
      <c r="AF296" s="5">
        <v>-65296.24</v>
      </c>
      <c r="AG296" s="5">
        <v>-66003.88</v>
      </c>
      <c r="AH296" s="5">
        <f t="shared" si="91"/>
        <v>-61816.090833333321</v>
      </c>
      <c r="AI296" s="5">
        <v>1171.47</v>
      </c>
      <c r="AJ296" s="5">
        <v>1171.47</v>
      </c>
      <c r="AK296" s="5">
        <v>1171.47</v>
      </c>
      <c r="AL296" s="5">
        <v>639.22</v>
      </c>
      <c r="AM296" s="5">
        <v>639.22</v>
      </c>
      <c r="AN296" s="5">
        <v>639.22</v>
      </c>
      <c r="AO296" s="5">
        <v>639.22</v>
      </c>
      <c r="AP296" s="5">
        <v>639.22</v>
      </c>
      <c r="AQ296" s="5">
        <v>639.22</v>
      </c>
      <c r="AR296" s="5">
        <v>673.56999999999994</v>
      </c>
      <c r="AS296" s="5">
        <v>707.92000000000007</v>
      </c>
      <c r="AT296" s="5">
        <v>707.64</v>
      </c>
      <c r="AU296" s="5">
        <f t="shared" si="92"/>
        <v>9438.86</v>
      </c>
      <c r="AV296" s="6">
        <v>0.65639999999999998</v>
      </c>
      <c r="AW296" s="5">
        <f t="shared" si="93"/>
        <v>205081.11145500001</v>
      </c>
      <c r="AX296" s="26">
        <f t="shared" si="94"/>
        <v>221977.11165599999</v>
      </c>
      <c r="AY296" s="5">
        <f t="shared" si="95"/>
        <v>-40576.082022999988</v>
      </c>
      <c r="AZ296" s="5">
        <f t="shared" si="96"/>
        <v>-43324.946832000001</v>
      </c>
      <c r="BA296" s="5">
        <f t="shared" si="97"/>
        <v>6195.6677040000004</v>
      </c>
      <c r="BB296" s="14">
        <f t="shared" si="98"/>
        <v>3.0210815906171286E-2</v>
      </c>
      <c r="BC296" s="27">
        <v>2.5099999999999997E-2</v>
      </c>
      <c r="BD296" s="5">
        <f t="shared" si="85"/>
        <v>5571.6255025655992</v>
      </c>
      <c r="BE296" s="5">
        <f t="shared" si="86"/>
        <v>5571.6255025655992</v>
      </c>
      <c r="BF296" s="20">
        <f t="shared" si="84"/>
        <v>1</v>
      </c>
      <c r="BG296" s="5">
        <f t="shared" si="87"/>
        <v>-624.04220143440125</v>
      </c>
      <c r="BH296" s="5">
        <f t="shared" si="88"/>
        <v>173080.53932143439</v>
      </c>
      <c r="BI296" s="5">
        <f t="shared" si="89"/>
        <v>173080.53932143439</v>
      </c>
    </row>
    <row r="297" spans="2:61" x14ac:dyDescent="0.25">
      <c r="B297" s="3" t="s">
        <v>720</v>
      </c>
      <c r="C297" s="3" t="s">
        <v>786</v>
      </c>
      <c r="D297" s="3" t="s">
        <v>704</v>
      </c>
      <c r="E297" s="3" t="s">
        <v>575</v>
      </c>
      <c r="F297" s="4" t="s">
        <v>305</v>
      </c>
      <c r="G297" s="5">
        <v>29081189.850000001</v>
      </c>
      <c r="H297" s="5">
        <v>29102767.390000001</v>
      </c>
      <c r="I297" s="5">
        <v>29114127.18</v>
      </c>
      <c r="J297" s="5">
        <v>29122485.07</v>
      </c>
      <c r="K297" s="5">
        <v>29126881.73</v>
      </c>
      <c r="L297" s="5">
        <v>29128681.620000001</v>
      </c>
      <c r="M297" s="5">
        <v>28191358.43</v>
      </c>
      <c r="N297" s="5">
        <v>28193241.899999999</v>
      </c>
      <c r="O297" s="5">
        <v>28194335.300000001</v>
      </c>
      <c r="P297" s="5">
        <v>28195859.27</v>
      </c>
      <c r="Q297" s="5">
        <v>28198594.059999999</v>
      </c>
      <c r="R297" s="5">
        <v>28491368.529999997</v>
      </c>
      <c r="S297" s="5">
        <v>28509174.91</v>
      </c>
      <c r="T297" s="5">
        <f t="shared" si="90"/>
        <v>28654573.571666669</v>
      </c>
      <c r="U297" s="5">
        <v>968265.34</v>
      </c>
      <c r="V297" s="5">
        <v>923900.07</v>
      </c>
      <c r="W297" s="5">
        <v>879509.69</v>
      </c>
      <c r="X297" s="5">
        <v>835104.27</v>
      </c>
      <c r="Y297" s="5">
        <v>778068.44</v>
      </c>
      <c r="Z297" s="5">
        <v>721026.53</v>
      </c>
      <c r="AA297" s="5">
        <v>1603354.66</v>
      </c>
      <c r="AB297" s="5">
        <v>1548144.74</v>
      </c>
      <c r="AC297" s="5">
        <v>1492931.91</v>
      </c>
      <c r="AD297" s="5">
        <v>1437716.51</v>
      </c>
      <c r="AE297" s="5">
        <v>1382496.94</v>
      </c>
      <c r="AF297" s="5">
        <v>1327597.02</v>
      </c>
      <c r="AG297" s="5">
        <v>1271783.99</v>
      </c>
      <c r="AH297" s="5">
        <f t="shared" si="91"/>
        <v>1170822.9537500001</v>
      </c>
      <c r="AI297" s="5">
        <v>44365.27</v>
      </c>
      <c r="AJ297" s="5">
        <v>44390.38</v>
      </c>
      <c r="AK297" s="5">
        <v>44405.42</v>
      </c>
      <c r="AL297" s="5">
        <v>57035.83</v>
      </c>
      <c r="AM297" s="5">
        <v>57041.91</v>
      </c>
      <c r="AN297" s="5">
        <v>56125.87</v>
      </c>
      <c r="AO297" s="5">
        <v>55209.919999999998</v>
      </c>
      <c r="AP297" s="5">
        <v>55212.83</v>
      </c>
      <c r="AQ297" s="5">
        <v>55215.4</v>
      </c>
      <c r="AR297" s="5">
        <v>55219.57</v>
      </c>
      <c r="AS297" s="5">
        <v>55508.92</v>
      </c>
      <c r="AT297" s="5">
        <v>55813.03</v>
      </c>
      <c r="AU297" s="5">
        <f t="shared" si="92"/>
        <v>635544.35000000009</v>
      </c>
      <c r="AV297" s="6">
        <v>0.65639999999999998</v>
      </c>
      <c r="AW297" s="5">
        <f t="shared" si="93"/>
        <v>18808862.092442002</v>
      </c>
      <c r="AX297" s="26">
        <f t="shared" si="94"/>
        <v>18713422.410923999</v>
      </c>
      <c r="AY297" s="5">
        <f t="shared" si="95"/>
        <v>768528.18684149999</v>
      </c>
      <c r="AZ297" s="5">
        <f t="shared" si="96"/>
        <v>834799.01103599998</v>
      </c>
      <c r="BA297" s="5">
        <f t="shared" si="97"/>
        <v>417171.31134000007</v>
      </c>
      <c r="BB297" s="14">
        <f t="shared" si="98"/>
        <v>2.2179508217439307E-2</v>
      </c>
      <c r="BC297" s="27">
        <v>2.35E-2</v>
      </c>
      <c r="BD297" s="5">
        <f t="shared" si="85"/>
        <v>439765.426656714</v>
      </c>
      <c r="BE297" s="5">
        <f t="shared" si="86"/>
        <v>439765.426656714</v>
      </c>
      <c r="BF297" s="20">
        <f t="shared" si="84"/>
        <v>1</v>
      </c>
      <c r="BG297" s="5">
        <f t="shared" si="87"/>
        <v>22594.115316713927</v>
      </c>
      <c r="BH297" s="5">
        <f t="shared" si="88"/>
        <v>19108455.995303284</v>
      </c>
      <c r="BI297" s="5">
        <f t="shared" si="89"/>
        <v>19108455.995303284</v>
      </c>
    </row>
    <row r="298" spans="2:61" x14ac:dyDescent="0.25">
      <c r="B298" s="3" t="s">
        <v>720</v>
      </c>
      <c r="C298" s="3" t="s">
        <v>786</v>
      </c>
      <c r="D298" s="3" t="s">
        <v>704</v>
      </c>
      <c r="E298" s="3" t="s">
        <v>576</v>
      </c>
      <c r="F298" s="4" t="s">
        <v>306</v>
      </c>
      <c r="G298" s="5">
        <v>82457.929999999993</v>
      </c>
      <c r="H298" s="5">
        <v>82457.929999999993</v>
      </c>
      <c r="I298" s="5">
        <v>82457.929999999993</v>
      </c>
      <c r="J298" s="5">
        <v>82457.929999999993</v>
      </c>
      <c r="K298" s="5">
        <v>82457.929999999993</v>
      </c>
      <c r="L298" s="5">
        <v>82457.929999999993</v>
      </c>
      <c r="M298" s="5">
        <v>82457.929999999993</v>
      </c>
      <c r="N298" s="5">
        <v>82457.929999999993</v>
      </c>
      <c r="O298" s="5">
        <v>82457.929999999993</v>
      </c>
      <c r="P298" s="5">
        <v>82457.929999999993</v>
      </c>
      <c r="Q298" s="5">
        <v>82457.929999999993</v>
      </c>
      <c r="R298" s="5">
        <v>82457.929999999993</v>
      </c>
      <c r="S298" s="5">
        <v>82457.929999999993</v>
      </c>
      <c r="T298" s="5">
        <f t="shared" si="90"/>
        <v>82457.929999999978</v>
      </c>
      <c r="U298" s="5">
        <v>-4735.72</v>
      </c>
      <c r="V298" s="5">
        <v>-4875.8999999999996</v>
      </c>
      <c r="W298" s="5">
        <v>-5016.08</v>
      </c>
      <c r="X298" s="5">
        <v>-5156.26</v>
      </c>
      <c r="Y298" s="5">
        <v>-5271.01</v>
      </c>
      <c r="Z298" s="5">
        <v>-5385.76</v>
      </c>
      <c r="AA298" s="5">
        <v>-5500.51</v>
      </c>
      <c r="AB298" s="5">
        <v>-5615.26</v>
      </c>
      <c r="AC298" s="5">
        <v>-5730.01</v>
      </c>
      <c r="AD298" s="5">
        <v>-5844.76</v>
      </c>
      <c r="AE298" s="5">
        <v>-5959.51</v>
      </c>
      <c r="AF298" s="5">
        <v>-6074.26</v>
      </c>
      <c r="AG298" s="5">
        <v>-6189.01</v>
      </c>
      <c r="AH298" s="5">
        <f t="shared" si="91"/>
        <v>-5490.973750000001</v>
      </c>
      <c r="AI298" s="5">
        <v>140.18</v>
      </c>
      <c r="AJ298" s="5">
        <v>140.18</v>
      </c>
      <c r="AK298" s="5">
        <v>140.18</v>
      </c>
      <c r="AL298" s="5">
        <v>114.75</v>
      </c>
      <c r="AM298" s="5">
        <v>114.75</v>
      </c>
      <c r="AN298" s="5">
        <v>114.75</v>
      </c>
      <c r="AO298" s="5">
        <v>114.75</v>
      </c>
      <c r="AP298" s="5">
        <v>114.75</v>
      </c>
      <c r="AQ298" s="5">
        <v>114.75</v>
      </c>
      <c r="AR298" s="5">
        <v>114.75</v>
      </c>
      <c r="AS298" s="5">
        <v>114.75</v>
      </c>
      <c r="AT298" s="5">
        <v>114.75</v>
      </c>
      <c r="AU298" s="5">
        <f t="shared" si="92"/>
        <v>1453.29</v>
      </c>
      <c r="AV298" s="6">
        <v>0.65639999999999998</v>
      </c>
      <c r="AW298" s="5">
        <f t="shared" si="93"/>
        <v>54125.385251999985</v>
      </c>
      <c r="AX298" s="26">
        <f t="shared" si="94"/>
        <v>54125.385251999993</v>
      </c>
      <c r="AY298" s="5">
        <f t="shared" si="95"/>
        <v>-3604.2751695000006</v>
      </c>
      <c r="AZ298" s="5">
        <f t="shared" si="96"/>
        <v>-4062.4661639999999</v>
      </c>
      <c r="BA298" s="5">
        <f t="shared" si="97"/>
        <v>953.93955599999993</v>
      </c>
      <c r="BB298" s="14">
        <f t="shared" si="98"/>
        <v>1.7624623853642704E-2</v>
      </c>
      <c r="BC298" s="27">
        <v>1.67E-2</v>
      </c>
      <c r="BD298" s="5">
        <f t="shared" si="85"/>
        <v>903.8939337083998</v>
      </c>
      <c r="BE298" s="5">
        <f t="shared" si="86"/>
        <v>903.8939337083998</v>
      </c>
      <c r="BF298" s="20">
        <f t="shared" si="84"/>
        <v>1</v>
      </c>
      <c r="BG298" s="5">
        <f t="shared" si="87"/>
        <v>-50.045622291600125</v>
      </c>
      <c r="BH298" s="5">
        <f t="shared" si="88"/>
        <v>49159.025154291594</v>
      </c>
      <c r="BI298" s="5">
        <f t="shared" si="89"/>
        <v>49159.025154291594</v>
      </c>
    </row>
    <row r="299" spans="2:61" x14ac:dyDescent="0.25">
      <c r="B299" s="3" t="s">
        <v>720</v>
      </c>
      <c r="C299" s="3" t="s">
        <v>786</v>
      </c>
      <c r="D299" s="3" t="s">
        <v>704</v>
      </c>
      <c r="E299" s="3" t="s">
        <v>577</v>
      </c>
      <c r="F299" s="4" t="s">
        <v>307</v>
      </c>
      <c r="G299" s="5">
        <v>11034</v>
      </c>
      <c r="H299" s="5">
        <v>11034</v>
      </c>
      <c r="I299" s="5">
        <v>11034</v>
      </c>
      <c r="J299" s="5">
        <v>11034</v>
      </c>
      <c r="K299" s="5">
        <v>11034</v>
      </c>
      <c r="L299" s="5">
        <v>11034</v>
      </c>
      <c r="M299" s="5">
        <v>11034</v>
      </c>
      <c r="N299" s="5">
        <v>11034</v>
      </c>
      <c r="O299" s="5">
        <v>11034</v>
      </c>
      <c r="P299" s="5">
        <v>11034</v>
      </c>
      <c r="Q299" s="5">
        <v>11034</v>
      </c>
      <c r="R299" s="5">
        <v>11034</v>
      </c>
      <c r="S299" s="5">
        <v>11034</v>
      </c>
      <c r="T299" s="5">
        <f t="shared" si="90"/>
        <v>11034</v>
      </c>
      <c r="U299" s="5">
        <v>-479.46</v>
      </c>
      <c r="V299" s="5">
        <v>-495.18</v>
      </c>
      <c r="W299" s="5">
        <v>-510.9</v>
      </c>
      <c r="X299" s="5">
        <v>-526.62</v>
      </c>
      <c r="Y299" s="5">
        <v>-549.79</v>
      </c>
      <c r="Z299" s="5">
        <v>-572.96</v>
      </c>
      <c r="AA299" s="5">
        <v>-596.13</v>
      </c>
      <c r="AB299" s="5">
        <v>-619.29999999999995</v>
      </c>
      <c r="AC299" s="5">
        <v>-642.47</v>
      </c>
      <c r="AD299" s="5">
        <v>-665.64</v>
      </c>
      <c r="AE299" s="5">
        <v>-688.81</v>
      </c>
      <c r="AF299" s="5">
        <v>-711.98</v>
      </c>
      <c r="AG299" s="5">
        <v>-735.15</v>
      </c>
      <c r="AH299" s="5">
        <f t="shared" si="91"/>
        <v>-598.92375000000004</v>
      </c>
      <c r="AI299" s="5">
        <v>15.72</v>
      </c>
      <c r="AJ299" s="5">
        <v>15.72</v>
      </c>
      <c r="AK299" s="5">
        <v>15.72</v>
      </c>
      <c r="AL299" s="5">
        <v>23.17</v>
      </c>
      <c r="AM299" s="5">
        <v>23.17</v>
      </c>
      <c r="AN299" s="5">
        <v>23.17</v>
      </c>
      <c r="AO299" s="5">
        <v>23.17</v>
      </c>
      <c r="AP299" s="5">
        <v>23.17</v>
      </c>
      <c r="AQ299" s="5">
        <v>23.17</v>
      </c>
      <c r="AR299" s="5">
        <v>23.17</v>
      </c>
      <c r="AS299" s="5">
        <v>23.17</v>
      </c>
      <c r="AT299" s="5">
        <v>23.17</v>
      </c>
      <c r="AU299" s="5">
        <f t="shared" si="92"/>
        <v>255.69000000000011</v>
      </c>
      <c r="AV299" s="6">
        <v>0.65639999999999998</v>
      </c>
      <c r="AW299" s="5">
        <f t="shared" si="93"/>
        <v>7242.7175999999999</v>
      </c>
      <c r="AX299" s="26">
        <f t="shared" si="94"/>
        <v>7242.7175999999999</v>
      </c>
      <c r="AY299" s="5">
        <f t="shared" si="95"/>
        <v>-393.13354950000002</v>
      </c>
      <c r="AZ299" s="5">
        <f t="shared" si="96"/>
        <v>-482.55246</v>
      </c>
      <c r="BA299" s="5">
        <f t="shared" si="97"/>
        <v>167.83491600000008</v>
      </c>
      <c r="BB299" s="14">
        <f t="shared" si="98"/>
        <v>2.3172920065252865E-2</v>
      </c>
      <c r="BC299" s="27">
        <v>2.52E-2</v>
      </c>
      <c r="BD299" s="5">
        <f t="shared" si="85"/>
        <v>182.51648352000001</v>
      </c>
      <c r="BE299" s="5">
        <f t="shared" si="86"/>
        <v>182.51648352000001</v>
      </c>
      <c r="BF299" s="20">
        <f t="shared" si="84"/>
        <v>1</v>
      </c>
      <c r="BG299" s="5">
        <f t="shared" si="87"/>
        <v>14.68156751999993</v>
      </c>
      <c r="BH299" s="5">
        <f t="shared" si="88"/>
        <v>6577.6486564799998</v>
      </c>
      <c r="BI299" s="5">
        <f t="shared" si="89"/>
        <v>6577.6486564799998</v>
      </c>
    </row>
    <row r="300" spans="2:61" x14ac:dyDescent="0.25">
      <c r="B300" s="3" t="s">
        <v>720</v>
      </c>
      <c r="C300" s="3" t="s">
        <v>786</v>
      </c>
      <c r="D300" s="3" t="s">
        <v>704</v>
      </c>
      <c r="E300" s="3" t="s">
        <v>578</v>
      </c>
      <c r="F300" s="4" t="s">
        <v>308</v>
      </c>
      <c r="G300" s="5">
        <v>47371.9</v>
      </c>
      <c r="H300" s="5">
        <v>47371.9</v>
      </c>
      <c r="I300" s="5">
        <v>47371.9</v>
      </c>
      <c r="J300" s="5">
        <v>47371.9</v>
      </c>
      <c r="K300" s="5">
        <v>47371.9</v>
      </c>
      <c r="L300" s="5">
        <v>47371.9</v>
      </c>
      <c r="M300" s="5">
        <v>47371.9</v>
      </c>
      <c r="N300" s="5">
        <v>47371.9</v>
      </c>
      <c r="O300" s="5">
        <v>47371.9</v>
      </c>
      <c r="P300" s="5">
        <v>47371.9</v>
      </c>
      <c r="Q300" s="5">
        <v>47371.9</v>
      </c>
      <c r="R300" s="5">
        <v>47371.9</v>
      </c>
      <c r="S300" s="5">
        <v>79316.069999999992</v>
      </c>
      <c r="T300" s="5">
        <f t="shared" si="90"/>
        <v>48702.907083333346</v>
      </c>
      <c r="U300" s="5">
        <v>2396.25</v>
      </c>
      <c r="V300" s="5">
        <v>2322.8200000000002</v>
      </c>
      <c r="W300" s="5">
        <v>2249.39</v>
      </c>
      <c r="X300" s="5">
        <v>2175.96</v>
      </c>
      <c r="Y300" s="5">
        <v>2103.3200000000002</v>
      </c>
      <c r="Z300" s="5">
        <v>2030.68</v>
      </c>
      <c r="AA300" s="5">
        <v>1958.04</v>
      </c>
      <c r="AB300" s="5">
        <v>1885.4</v>
      </c>
      <c r="AC300" s="5">
        <v>1812.76</v>
      </c>
      <c r="AD300" s="5">
        <v>1740.12</v>
      </c>
      <c r="AE300" s="5">
        <v>1667.48</v>
      </c>
      <c r="AF300" s="5">
        <v>1594.84</v>
      </c>
      <c r="AG300" s="5">
        <v>1497.71</v>
      </c>
      <c r="AH300" s="5">
        <f t="shared" si="91"/>
        <v>1957.3158333333331</v>
      </c>
      <c r="AI300" s="5">
        <v>73.430000000000007</v>
      </c>
      <c r="AJ300" s="5">
        <v>73.430000000000007</v>
      </c>
      <c r="AK300" s="5">
        <v>73.430000000000007</v>
      </c>
      <c r="AL300" s="5">
        <v>72.64</v>
      </c>
      <c r="AM300" s="5">
        <v>72.64</v>
      </c>
      <c r="AN300" s="5">
        <v>72.64</v>
      </c>
      <c r="AO300" s="5">
        <v>72.64</v>
      </c>
      <c r="AP300" s="5">
        <v>72.64</v>
      </c>
      <c r="AQ300" s="5">
        <v>72.64</v>
      </c>
      <c r="AR300" s="5">
        <v>72.64</v>
      </c>
      <c r="AS300" s="5">
        <v>72.64</v>
      </c>
      <c r="AT300" s="5">
        <v>97.13</v>
      </c>
      <c r="AU300" s="5">
        <f t="shared" si="92"/>
        <v>898.54</v>
      </c>
      <c r="AV300" s="6">
        <v>0.65639999999999998</v>
      </c>
      <c r="AW300" s="5">
        <f t="shared" si="93"/>
        <v>31968.588209500009</v>
      </c>
      <c r="AX300" s="26">
        <f t="shared" si="94"/>
        <v>52063.068347999993</v>
      </c>
      <c r="AY300" s="5">
        <f t="shared" si="95"/>
        <v>1284.7821129999998</v>
      </c>
      <c r="AZ300" s="5">
        <f t="shared" si="96"/>
        <v>983.09684400000003</v>
      </c>
      <c r="BA300" s="5">
        <f t="shared" si="97"/>
        <v>589.80165599999998</v>
      </c>
      <c r="BB300" s="14">
        <f t="shared" si="98"/>
        <v>1.844941203330119E-2</v>
      </c>
      <c r="BC300" s="27">
        <v>1.84E-2</v>
      </c>
      <c r="BD300" s="5">
        <f t="shared" si="85"/>
        <v>957.96045760319987</v>
      </c>
      <c r="BE300" s="5">
        <f t="shared" si="86"/>
        <v>957.96045760319987</v>
      </c>
      <c r="BF300" s="20">
        <f t="shared" si="84"/>
        <v>1</v>
      </c>
      <c r="BG300" s="5">
        <f t="shared" si="87"/>
        <v>368.15880160319989</v>
      </c>
      <c r="BH300" s="5">
        <f t="shared" si="88"/>
        <v>52088.204734396793</v>
      </c>
      <c r="BI300" s="5">
        <f t="shared" si="89"/>
        <v>52088.204734396793</v>
      </c>
    </row>
    <row r="301" spans="2:61" x14ac:dyDescent="0.25">
      <c r="B301" s="3" t="s">
        <v>720</v>
      </c>
      <c r="C301" s="3" t="s">
        <v>786</v>
      </c>
      <c r="D301" s="3" t="s">
        <v>704</v>
      </c>
      <c r="E301" s="3" t="s">
        <v>579</v>
      </c>
      <c r="F301" s="4" t="s">
        <v>309</v>
      </c>
      <c r="G301" s="5">
        <v>41581344.689999998</v>
      </c>
      <c r="H301" s="5">
        <v>41585590.75</v>
      </c>
      <c r="I301" s="5">
        <v>41588219.68</v>
      </c>
      <c r="J301" s="5">
        <v>41589429</v>
      </c>
      <c r="K301" s="5">
        <v>41589602.759999998</v>
      </c>
      <c r="L301" s="5">
        <v>41591017.829999998</v>
      </c>
      <c r="M301" s="5">
        <v>41591017.829999998</v>
      </c>
      <c r="N301" s="5">
        <v>41591017.829999998</v>
      </c>
      <c r="O301" s="5">
        <v>41526327.850000001</v>
      </c>
      <c r="P301" s="5">
        <v>41690730.560000002</v>
      </c>
      <c r="Q301" s="5">
        <v>41690730.560000002</v>
      </c>
      <c r="R301" s="5">
        <v>41690730.560000002</v>
      </c>
      <c r="S301" s="5">
        <v>41703463.689999998</v>
      </c>
      <c r="T301" s="5">
        <f t="shared" si="90"/>
        <v>41613901.616666667</v>
      </c>
      <c r="U301" s="5">
        <v>1767964.97</v>
      </c>
      <c r="V301" s="5">
        <v>1704059.3</v>
      </c>
      <c r="W301" s="5">
        <v>1628856.31</v>
      </c>
      <c r="X301" s="5">
        <v>1553649.85</v>
      </c>
      <c r="Y301" s="5">
        <v>1464232.39</v>
      </c>
      <c r="Z301" s="5">
        <v>1374813.22</v>
      </c>
      <c r="AA301" s="5">
        <v>1285392.54</v>
      </c>
      <c r="AB301" s="5">
        <v>1195971.8600000001</v>
      </c>
      <c r="AC301" s="5">
        <v>1171310.69</v>
      </c>
      <c r="AD301" s="5">
        <v>1081852.3500000001</v>
      </c>
      <c r="AE301" s="5">
        <v>992217.28</v>
      </c>
      <c r="AF301" s="5">
        <v>902582.21</v>
      </c>
      <c r="AG301" s="5">
        <v>812933.45</v>
      </c>
      <c r="AH301" s="5">
        <f t="shared" si="91"/>
        <v>1303782.2674999998</v>
      </c>
      <c r="AI301" s="5">
        <v>75196.77</v>
      </c>
      <c r="AJ301" s="5">
        <v>75202.990000000005</v>
      </c>
      <c r="AK301" s="5">
        <v>75206.460000000006</v>
      </c>
      <c r="AL301" s="5">
        <v>89417.46</v>
      </c>
      <c r="AM301" s="5">
        <v>89419.17</v>
      </c>
      <c r="AN301" s="5">
        <v>89420.68</v>
      </c>
      <c r="AO301" s="5">
        <v>89420.68</v>
      </c>
      <c r="AP301" s="5">
        <v>89351.15</v>
      </c>
      <c r="AQ301" s="5">
        <v>89458.34</v>
      </c>
      <c r="AR301" s="5">
        <v>89635.07</v>
      </c>
      <c r="AS301" s="5">
        <v>89635.07</v>
      </c>
      <c r="AT301" s="5">
        <v>89648.76</v>
      </c>
      <c r="AU301" s="5">
        <f t="shared" si="92"/>
        <v>1031012.6000000001</v>
      </c>
      <c r="AV301" s="6">
        <v>0.65639999999999998</v>
      </c>
      <c r="AW301" s="5">
        <f t="shared" si="93"/>
        <v>27315365.02118</v>
      </c>
      <c r="AX301" s="26">
        <f t="shared" si="94"/>
        <v>27374153.566115998</v>
      </c>
      <c r="AY301" s="5">
        <f t="shared" si="95"/>
        <v>855802.68038699985</v>
      </c>
      <c r="AZ301" s="5">
        <f t="shared" si="96"/>
        <v>533609.51657999994</v>
      </c>
      <c r="BA301" s="5">
        <f t="shared" si="97"/>
        <v>676756.67064000003</v>
      </c>
      <c r="BB301" s="14">
        <f t="shared" si="98"/>
        <v>2.4775677356508E-2</v>
      </c>
      <c r="BC301" s="27">
        <v>2.58E-2</v>
      </c>
      <c r="BD301" s="5">
        <f t="shared" si="85"/>
        <v>706253.16200579272</v>
      </c>
      <c r="BE301" s="5">
        <f t="shared" si="86"/>
        <v>706253.16200579272</v>
      </c>
      <c r="BF301" s="20">
        <f t="shared" si="84"/>
        <v>1</v>
      </c>
      <c r="BG301" s="5">
        <f t="shared" si="87"/>
        <v>29496.491365792695</v>
      </c>
      <c r="BH301" s="5">
        <f t="shared" si="88"/>
        <v>27201509.920690205</v>
      </c>
      <c r="BI301" s="5">
        <f t="shared" si="89"/>
        <v>27201509.920690205</v>
      </c>
    </row>
    <row r="302" spans="2:61" x14ac:dyDescent="0.25">
      <c r="B302" s="3" t="s">
        <v>720</v>
      </c>
      <c r="C302" s="3" t="s">
        <v>786</v>
      </c>
      <c r="D302" s="3" t="s">
        <v>704</v>
      </c>
      <c r="E302" s="3" t="s">
        <v>580</v>
      </c>
      <c r="F302" s="4" t="s">
        <v>310</v>
      </c>
      <c r="G302" s="5">
        <v>19194496.48</v>
      </c>
      <c r="H302" s="5">
        <v>19152133.010000002</v>
      </c>
      <c r="I302" s="5">
        <v>19152171.170000002</v>
      </c>
      <c r="J302" s="5">
        <v>19152207.149999999</v>
      </c>
      <c r="K302" s="5">
        <v>19152207.149999999</v>
      </c>
      <c r="L302" s="5">
        <v>19152207.149999999</v>
      </c>
      <c r="M302" s="5">
        <v>19152207.149999999</v>
      </c>
      <c r="N302" s="5">
        <v>19152207.149999999</v>
      </c>
      <c r="O302" s="5">
        <v>19152207.149999999</v>
      </c>
      <c r="P302" s="5">
        <v>19152207.149999999</v>
      </c>
      <c r="Q302" s="5">
        <v>19170861.890000001</v>
      </c>
      <c r="R302" s="5">
        <v>19170861.890000001</v>
      </c>
      <c r="S302" s="5">
        <v>19170756.5</v>
      </c>
      <c r="T302" s="5">
        <f t="shared" si="90"/>
        <v>19157842.041666668</v>
      </c>
      <c r="U302" s="5">
        <v>-2220137.2999999998</v>
      </c>
      <c r="V302" s="5">
        <v>-2264875.04</v>
      </c>
      <c r="W302" s="5">
        <v>-2309563.4</v>
      </c>
      <c r="X302" s="5">
        <v>-2354251.84</v>
      </c>
      <c r="Y302" s="5">
        <v>-2394952.4700000002</v>
      </c>
      <c r="Z302" s="5">
        <v>-2441556.1800000002</v>
      </c>
      <c r="AA302" s="5">
        <v>-2488159.89</v>
      </c>
      <c r="AB302" s="5">
        <v>-2534763.6</v>
      </c>
      <c r="AC302" s="5">
        <v>-2581367.31</v>
      </c>
      <c r="AD302" s="5">
        <v>-2627971.02</v>
      </c>
      <c r="AE302" s="5">
        <v>-2674597.42</v>
      </c>
      <c r="AF302" s="5">
        <v>-2721246.51</v>
      </c>
      <c r="AG302" s="5">
        <v>-2767895.48</v>
      </c>
      <c r="AH302" s="5">
        <f t="shared" si="91"/>
        <v>-2490610.0891666668</v>
      </c>
      <c r="AI302" s="5">
        <v>44737.74</v>
      </c>
      <c r="AJ302" s="5">
        <v>44688.36</v>
      </c>
      <c r="AK302" s="5">
        <v>44688.44</v>
      </c>
      <c r="AL302" s="5">
        <v>46603.71</v>
      </c>
      <c r="AM302" s="5">
        <v>46603.71</v>
      </c>
      <c r="AN302" s="5">
        <v>46603.71</v>
      </c>
      <c r="AO302" s="5">
        <v>46603.71</v>
      </c>
      <c r="AP302" s="5">
        <v>46603.71</v>
      </c>
      <c r="AQ302" s="5">
        <v>46603.71</v>
      </c>
      <c r="AR302" s="5">
        <v>46626.400000000001</v>
      </c>
      <c r="AS302" s="5">
        <v>46649.09</v>
      </c>
      <c r="AT302" s="5">
        <v>46648.97</v>
      </c>
      <c r="AU302" s="5">
        <f t="shared" si="92"/>
        <v>553661.26</v>
      </c>
      <c r="AV302" s="6">
        <v>0.65639999999999998</v>
      </c>
      <c r="AW302" s="5">
        <f t="shared" si="93"/>
        <v>12575207.51615</v>
      </c>
      <c r="AX302" s="26">
        <f t="shared" si="94"/>
        <v>12583684.5666</v>
      </c>
      <c r="AY302" s="5">
        <f t="shared" si="95"/>
        <v>-1634836.4625290001</v>
      </c>
      <c r="AZ302" s="5">
        <f t="shared" si="96"/>
        <v>-1816846.593072</v>
      </c>
      <c r="BA302" s="5">
        <f t="shared" si="97"/>
        <v>363423.25106400001</v>
      </c>
      <c r="BB302" s="14">
        <f t="shared" si="98"/>
        <v>2.8899980425552845E-2</v>
      </c>
      <c r="BC302" s="27">
        <v>2.92E-2</v>
      </c>
      <c r="BD302" s="5">
        <f t="shared" si="85"/>
        <v>367443.58934472001</v>
      </c>
      <c r="BE302" s="5">
        <f t="shared" si="86"/>
        <v>367443.58934472001</v>
      </c>
      <c r="BF302" s="20">
        <f t="shared" si="84"/>
        <v>1</v>
      </c>
      <c r="BG302" s="5">
        <f t="shared" si="87"/>
        <v>4020.338280719996</v>
      </c>
      <c r="BH302" s="5">
        <f t="shared" si="88"/>
        <v>10399394.384183282</v>
      </c>
      <c r="BI302" s="5">
        <f t="shared" si="89"/>
        <v>10399394.384183282</v>
      </c>
    </row>
    <row r="303" spans="2:61" x14ac:dyDescent="0.25">
      <c r="B303" s="3" t="s">
        <v>720</v>
      </c>
      <c r="C303" s="3" t="s">
        <v>786</v>
      </c>
      <c r="D303" s="3" t="s">
        <v>704</v>
      </c>
      <c r="E303" s="3" t="s">
        <v>581</v>
      </c>
      <c r="F303" s="4" t="s">
        <v>311</v>
      </c>
      <c r="G303" s="5">
        <v>3140644.57</v>
      </c>
      <c r="H303" s="5">
        <v>3140694.04</v>
      </c>
      <c r="I303" s="5">
        <v>3140699.91</v>
      </c>
      <c r="J303" s="5">
        <v>3140705.45</v>
      </c>
      <c r="K303" s="5">
        <v>3140705.45</v>
      </c>
      <c r="L303" s="5">
        <v>3140705.45</v>
      </c>
      <c r="M303" s="5">
        <v>3140705.45</v>
      </c>
      <c r="N303" s="5">
        <v>3140705.45</v>
      </c>
      <c r="O303" s="5">
        <v>3140705.45</v>
      </c>
      <c r="P303" s="5">
        <v>3140705.45</v>
      </c>
      <c r="Q303" s="5">
        <v>3140705.45</v>
      </c>
      <c r="R303" s="5">
        <v>3251627.17</v>
      </c>
      <c r="S303" s="5">
        <v>3254363.61</v>
      </c>
      <c r="T303" s="5">
        <f t="shared" si="90"/>
        <v>3154680.7341666669</v>
      </c>
      <c r="U303" s="5">
        <v>-125714.38</v>
      </c>
      <c r="V303" s="5">
        <v>-128017.54</v>
      </c>
      <c r="W303" s="5">
        <v>-130320.72</v>
      </c>
      <c r="X303" s="5">
        <v>-132623.9</v>
      </c>
      <c r="Y303" s="5">
        <v>-139638.14000000001</v>
      </c>
      <c r="Z303" s="5">
        <v>-146652.38</v>
      </c>
      <c r="AA303" s="5">
        <v>-153666.62</v>
      </c>
      <c r="AB303" s="5">
        <v>-160680.85999999999</v>
      </c>
      <c r="AC303" s="5">
        <v>-167695.1</v>
      </c>
      <c r="AD303" s="5">
        <v>-174709.34</v>
      </c>
      <c r="AE303" s="5">
        <v>-181723.58</v>
      </c>
      <c r="AF303" s="5">
        <v>-188861.68</v>
      </c>
      <c r="AG303" s="5">
        <v>-196126.69999999998</v>
      </c>
      <c r="AH303" s="5">
        <f t="shared" si="91"/>
        <v>-155459.20000000001</v>
      </c>
      <c r="AI303" s="5">
        <v>2303.16</v>
      </c>
      <c r="AJ303" s="5">
        <v>2303.1799999999998</v>
      </c>
      <c r="AK303" s="5">
        <v>2303.1799999999998</v>
      </c>
      <c r="AL303" s="5">
        <v>7014.24</v>
      </c>
      <c r="AM303" s="5">
        <v>7014.24</v>
      </c>
      <c r="AN303" s="5">
        <v>7014.24</v>
      </c>
      <c r="AO303" s="5">
        <v>7014.24</v>
      </c>
      <c r="AP303" s="5">
        <v>7014.24</v>
      </c>
      <c r="AQ303" s="5">
        <v>7014.24</v>
      </c>
      <c r="AR303" s="5">
        <v>7014.24</v>
      </c>
      <c r="AS303" s="5">
        <v>7138.1</v>
      </c>
      <c r="AT303" s="5">
        <v>7265.02</v>
      </c>
      <c r="AU303" s="5">
        <f t="shared" si="92"/>
        <v>70412.319999999992</v>
      </c>
      <c r="AV303" s="6">
        <v>0.65639999999999998</v>
      </c>
      <c r="AW303" s="5">
        <f t="shared" si="93"/>
        <v>2070732.4339070001</v>
      </c>
      <c r="AX303" s="26">
        <f t="shared" si="94"/>
        <v>2136164.273604</v>
      </c>
      <c r="AY303" s="5">
        <f t="shared" si="95"/>
        <v>-102043.41888000001</v>
      </c>
      <c r="AZ303" s="5">
        <f t="shared" si="96"/>
        <v>-128737.56587999998</v>
      </c>
      <c r="BA303" s="5">
        <f t="shared" si="97"/>
        <v>46218.646847999997</v>
      </c>
      <c r="BB303" s="14">
        <f t="shared" si="98"/>
        <v>2.2319951187897293E-2</v>
      </c>
      <c r="BC303" s="27">
        <v>2.6800000000000001E-2</v>
      </c>
      <c r="BD303" s="5">
        <f t="shared" si="85"/>
        <v>57249.202532587202</v>
      </c>
      <c r="BE303" s="5">
        <f t="shared" si="86"/>
        <v>57249.202532587202</v>
      </c>
      <c r="BF303" s="20">
        <f t="shared" si="84"/>
        <v>1</v>
      </c>
      <c r="BG303" s="5">
        <f t="shared" si="87"/>
        <v>11030.555684587205</v>
      </c>
      <c r="BH303" s="5">
        <f t="shared" si="88"/>
        <v>1950177.505191413</v>
      </c>
      <c r="BI303" s="5">
        <f t="shared" si="89"/>
        <v>1950177.505191413</v>
      </c>
    </row>
    <row r="304" spans="2:61" x14ac:dyDescent="0.25">
      <c r="B304" s="3" t="s">
        <v>720</v>
      </c>
      <c r="C304" s="3" t="s">
        <v>786</v>
      </c>
      <c r="D304" s="3" t="s">
        <v>704</v>
      </c>
      <c r="E304" s="3" t="s">
        <v>584</v>
      </c>
      <c r="F304" s="4" t="s">
        <v>312</v>
      </c>
      <c r="G304" s="5"/>
      <c r="H304" s="5"/>
      <c r="I304" s="5"/>
      <c r="J304" s="5"/>
      <c r="K304" s="5"/>
      <c r="L304" s="5"/>
      <c r="M304" s="5"/>
      <c r="N304" s="5"/>
      <c r="O304" s="5"/>
      <c r="P304" s="5"/>
      <c r="Q304" s="5">
        <v>18741.21</v>
      </c>
      <c r="R304" s="5">
        <v>18741.21</v>
      </c>
      <c r="S304" s="5">
        <v>18741.21</v>
      </c>
      <c r="T304" s="5">
        <f t="shared" si="90"/>
        <v>3904.4187499999994</v>
      </c>
      <c r="U304" s="5"/>
      <c r="V304" s="5"/>
      <c r="W304" s="5"/>
      <c r="X304" s="5"/>
      <c r="Y304" s="5"/>
      <c r="Z304" s="5"/>
      <c r="AA304" s="5"/>
      <c r="AB304" s="5"/>
      <c r="AC304" s="5"/>
      <c r="AD304" s="5"/>
      <c r="AE304" s="5">
        <v>-18.04</v>
      </c>
      <c r="AF304" s="5">
        <v>-54.11</v>
      </c>
      <c r="AG304" s="5">
        <v>-90.18</v>
      </c>
      <c r="AH304" s="5">
        <f t="shared" si="91"/>
        <v>-9.7700000000000014</v>
      </c>
      <c r="AI304" s="5">
        <v>0</v>
      </c>
      <c r="AJ304" s="5">
        <v>0</v>
      </c>
      <c r="AK304" s="5">
        <v>0</v>
      </c>
      <c r="AL304" s="5">
        <v>0</v>
      </c>
      <c r="AM304" s="5">
        <v>0</v>
      </c>
      <c r="AN304" s="5">
        <v>0</v>
      </c>
      <c r="AO304" s="5">
        <v>0</v>
      </c>
      <c r="AP304" s="5">
        <v>0</v>
      </c>
      <c r="AQ304" s="5">
        <v>0</v>
      </c>
      <c r="AR304" s="5">
        <v>18.04</v>
      </c>
      <c r="AS304" s="5">
        <v>36.07</v>
      </c>
      <c r="AT304" s="5">
        <v>36.07</v>
      </c>
      <c r="AU304" s="5">
        <f t="shared" si="92"/>
        <v>90.18</v>
      </c>
      <c r="AV304" s="6">
        <v>0.65639999999999998</v>
      </c>
      <c r="AW304" s="5">
        <f t="shared" si="93"/>
        <v>2562.8604674999997</v>
      </c>
      <c r="AX304" s="26">
        <f t="shared" si="94"/>
        <v>12301.730243999998</v>
      </c>
      <c r="AY304" s="5">
        <f t="shared" si="95"/>
        <v>-6.4130280000000006</v>
      </c>
      <c r="AZ304" s="5">
        <f t="shared" si="96"/>
        <v>-59.194152000000003</v>
      </c>
      <c r="BA304" s="5">
        <f t="shared" si="97"/>
        <v>59.194152000000003</v>
      </c>
      <c r="BB304" s="14">
        <f t="shared" si="98"/>
        <v>2.3096907830390891E-2</v>
      </c>
      <c r="BC304" s="27">
        <f>BB304</f>
        <v>2.3096907830390891E-2</v>
      </c>
      <c r="BD304" s="5">
        <f t="shared" si="85"/>
        <v>284.13192960000003</v>
      </c>
      <c r="BE304" s="5">
        <f t="shared" si="86"/>
        <v>284.13192960000003</v>
      </c>
      <c r="BF304" s="20">
        <f t="shared" si="84"/>
        <v>1</v>
      </c>
      <c r="BG304" s="5">
        <f t="shared" si="87"/>
        <v>224.93777760000003</v>
      </c>
      <c r="BH304" s="5">
        <f t="shared" si="88"/>
        <v>11958.404162399998</v>
      </c>
      <c r="BI304" s="5">
        <f t="shared" si="89"/>
        <v>11958.404162399998</v>
      </c>
    </row>
    <row r="305" spans="2:61" x14ac:dyDescent="0.25">
      <c r="B305" s="3" t="s">
        <v>720</v>
      </c>
      <c r="C305" s="3" t="s">
        <v>786</v>
      </c>
      <c r="D305" s="3" t="s">
        <v>704</v>
      </c>
      <c r="E305" s="3" t="s">
        <v>585</v>
      </c>
      <c r="F305" s="4" t="s">
        <v>313</v>
      </c>
      <c r="G305" s="5">
        <v>594870.06000000006</v>
      </c>
      <c r="H305" s="5">
        <v>594870.06000000006</v>
      </c>
      <c r="I305" s="5">
        <v>594870.06000000006</v>
      </c>
      <c r="J305" s="5">
        <v>594870.06000000006</v>
      </c>
      <c r="K305" s="5">
        <v>594870.06000000006</v>
      </c>
      <c r="L305" s="5">
        <v>594870.06000000006</v>
      </c>
      <c r="M305" s="5">
        <v>594870.06000000006</v>
      </c>
      <c r="N305" s="5">
        <v>594870.06000000006</v>
      </c>
      <c r="O305" s="5">
        <v>594870.06000000006</v>
      </c>
      <c r="P305" s="5">
        <v>594870.06000000006</v>
      </c>
      <c r="Q305" s="5">
        <v>594870.06000000006</v>
      </c>
      <c r="R305" s="5">
        <v>594870.06000000006</v>
      </c>
      <c r="S305" s="5">
        <v>594870.06000000006</v>
      </c>
      <c r="T305" s="5">
        <f t="shared" si="90"/>
        <v>594870.06000000017</v>
      </c>
      <c r="U305" s="5">
        <v>-143418.26</v>
      </c>
      <c r="V305" s="5">
        <v>-144375.01</v>
      </c>
      <c r="W305" s="5">
        <v>-145331.76</v>
      </c>
      <c r="X305" s="5">
        <v>-146288.51</v>
      </c>
      <c r="Y305" s="5">
        <v>-147626.97</v>
      </c>
      <c r="Z305" s="5">
        <v>-148965.43</v>
      </c>
      <c r="AA305" s="5">
        <v>-150303.89000000001</v>
      </c>
      <c r="AB305" s="5">
        <v>-151642.35</v>
      </c>
      <c r="AC305" s="5">
        <v>-152980.81</v>
      </c>
      <c r="AD305" s="5">
        <v>-154319.26999999999</v>
      </c>
      <c r="AE305" s="5">
        <v>-155657.73000000001</v>
      </c>
      <c r="AF305" s="5">
        <v>-156996.19</v>
      </c>
      <c r="AG305" s="5">
        <v>-158334.65</v>
      </c>
      <c r="AH305" s="5">
        <f t="shared" si="91"/>
        <v>-150447.03125</v>
      </c>
      <c r="AI305" s="5">
        <v>956.75</v>
      </c>
      <c r="AJ305" s="5">
        <v>956.75</v>
      </c>
      <c r="AK305" s="5">
        <v>956.75</v>
      </c>
      <c r="AL305" s="5">
        <v>1338.46</v>
      </c>
      <c r="AM305" s="5">
        <v>1338.46</v>
      </c>
      <c r="AN305" s="5">
        <v>1338.46</v>
      </c>
      <c r="AO305" s="5">
        <v>1338.46</v>
      </c>
      <c r="AP305" s="5">
        <v>1338.46</v>
      </c>
      <c r="AQ305" s="5">
        <v>1338.46</v>
      </c>
      <c r="AR305" s="5">
        <v>1338.46</v>
      </c>
      <c r="AS305" s="5">
        <v>1338.46</v>
      </c>
      <c r="AT305" s="5">
        <v>1338.46</v>
      </c>
      <c r="AU305" s="5">
        <f t="shared" si="92"/>
        <v>14916.389999999996</v>
      </c>
      <c r="AV305" s="6">
        <v>0.65639999999999998</v>
      </c>
      <c r="AW305" s="5">
        <f t="shared" si="93"/>
        <v>390472.70738400012</v>
      </c>
      <c r="AX305" s="26">
        <f t="shared" si="94"/>
        <v>390472.70738400001</v>
      </c>
      <c r="AY305" s="5">
        <f t="shared" si="95"/>
        <v>-98753.431312500004</v>
      </c>
      <c r="AZ305" s="5">
        <f t="shared" si="96"/>
        <v>-103930.86425999999</v>
      </c>
      <c r="BA305" s="5">
        <f t="shared" si="97"/>
        <v>9791.1183959999962</v>
      </c>
      <c r="BB305" s="14">
        <f t="shared" si="98"/>
        <v>2.5075039076601014E-2</v>
      </c>
      <c r="BC305" s="27">
        <v>2.7000000000000003E-2</v>
      </c>
      <c r="BD305" s="5">
        <f t="shared" si="85"/>
        <v>10542.763099368001</v>
      </c>
      <c r="BE305" s="5">
        <f t="shared" si="86"/>
        <v>10542.763099368001</v>
      </c>
      <c r="BF305" s="20">
        <f t="shared" si="84"/>
        <v>1</v>
      </c>
      <c r="BG305" s="5">
        <f t="shared" si="87"/>
        <v>751.64470336800514</v>
      </c>
      <c r="BH305" s="5">
        <f t="shared" si="88"/>
        <v>275999.08002463198</v>
      </c>
      <c r="BI305" s="5">
        <f t="shared" si="89"/>
        <v>275999.08002463198</v>
      </c>
    </row>
    <row r="306" spans="2:61" x14ac:dyDescent="0.25">
      <c r="B306" s="3" t="s">
        <v>720</v>
      </c>
      <c r="C306" s="3" t="s">
        <v>786</v>
      </c>
      <c r="D306" s="3" t="s">
        <v>705</v>
      </c>
      <c r="E306" s="3" t="s">
        <v>623</v>
      </c>
      <c r="F306" s="4" t="s">
        <v>314</v>
      </c>
      <c r="G306" s="5">
        <v>2231034.62</v>
      </c>
      <c r="H306" s="5">
        <v>2231034.62</v>
      </c>
      <c r="I306" s="5">
        <v>2231034.62</v>
      </c>
      <c r="J306" s="5">
        <v>2231034.62</v>
      </c>
      <c r="K306" s="5">
        <v>2231034.62</v>
      </c>
      <c r="L306" s="5">
        <v>2231034.62</v>
      </c>
      <c r="M306" s="5">
        <v>2231034.62</v>
      </c>
      <c r="N306" s="5">
        <v>2231034.62</v>
      </c>
      <c r="O306" s="5">
        <v>2231034.62</v>
      </c>
      <c r="P306" s="5">
        <v>2231034.62</v>
      </c>
      <c r="Q306" s="5">
        <v>2231034.62</v>
      </c>
      <c r="R306" s="5">
        <v>2231034.62</v>
      </c>
      <c r="S306" s="5">
        <v>2231034.62</v>
      </c>
      <c r="T306" s="5">
        <f t="shared" si="90"/>
        <v>2231034.6200000006</v>
      </c>
      <c r="U306" s="5">
        <v>0</v>
      </c>
      <c r="V306" s="5">
        <v>0</v>
      </c>
      <c r="W306" s="5">
        <v>0</v>
      </c>
      <c r="X306" s="5">
        <v>0</v>
      </c>
      <c r="Y306" s="5">
        <v>0</v>
      </c>
      <c r="Z306" s="5">
        <v>0</v>
      </c>
      <c r="AA306" s="5">
        <v>0</v>
      </c>
      <c r="AB306" s="5">
        <v>0</v>
      </c>
      <c r="AC306" s="5">
        <v>0</v>
      </c>
      <c r="AD306" s="5">
        <v>0</v>
      </c>
      <c r="AE306" s="5">
        <v>0</v>
      </c>
      <c r="AF306" s="5">
        <v>0</v>
      </c>
      <c r="AG306" s="5">
        <v>0</v>
      </c>
      <c r="AH306" s="5">
        <f t="shared" si="91"/>
        <v>0</v>
      </c>
      <c r="AI306" s="5">
        <v>0</v>
      </c>
      <c r="AJ306" s="5">
        <v>0</v>
      </c>
      <c r="AK306" s="5">
        <v>0</v>
      </c>
      <c r="AL306" s="5">
        <v>0</v>
      </c>
      <c r="AM306" s="5">
        <v>0</v>
      </c>
      <c r="AN306" s="5">
        <v>0</v>
      </c>
      <c r="AO306" s="5">
        <v>0</v>
      </c>
      <c r="AP306" s="5">
        <v>0</v>
      </c>
      <c r="AQ306" s="5">
        <v>0</v>
      </c>
      <c r="AR306" s="5">
        <v>0</v>
      </c>
      <c r="AS306" s="5">
        <v>0</v>
      </c>
      <c r="AT306" s="5">
        <v>0</v>
      </c>
      <c r="AU306" s="5">
        <f t="shared" si="92"/>
        <v>0</v>
      </c>
      <c r="AV306" s="6">
        <v>0.65639999999999998</v>
      </c>
      <c r="AW306" s="5">
        <f t="shared" si="93"/>
        <v>1464451.1245680004</v>
      </c>
      <c r="AX306" s="26">
        <f t="shared" si="94"/>
        <v>1464451.124568</v>
      </c>
      <c r="AY306" s="5">
        <f t="shared" si="95"/>
        <v>0</v>
      </c>
      <c r="AZ306" s="5">
        <f t="shared" si="96"/>
        <v>0</v>
      </c>
      <c r="BA306" s="5">
        <f t="shared" si="97"/>
        <v>0</v>
      </c>
      <c r="BB306" s="14">
        <f t="shared" si="98"/>
        <v>0</v>
      </c>
      <c r="BC306" s="27">
        <f>BB306</f>
        <v>0</v>
      </c>
      <c r="BD306" s="5">
        <f t="shared" si="85"/>
        <v>0</v>
      </c>
      <c r="BE306" s="5">
        <f t="shared" si="86"/>
        <v>0</v>
      </c>
      <c r="BF306" s="20">
        <f t="shared" ref="BF306:BF368" si="99">IF(B306="Transportation",40%,100%)</f>
        <v>1</v>
      </c>
      <c r="BG306" s="5">
        <f t="shared" si="87"/>
        <v>0</v>
      </c>
      <c r="BH306" s="5">
        <f t="shared" si="88"/>
        <v>1464451.124568</v>
      </c>
      <c r="BI306" s="5">
        <f t="shared" si="89"/>
        <v>1464451.124568</v>
      </c>
    </row>
    <row r="307" spans="2:61" x14ac:dyDescent="0.25">
      <c r="B307" s="3" t="s">
        <v>720</v>
      </c>
      <c r="C307" s="3" t="s">
        <v>786</v>
      </c>
      <c r="D307" s="3" t="s">
        <v>705</v>
      </c>
      <c r="E307" s="3" t="s">
        <v>624</v>
      </c>
      <c r="F307" s="4" t="s">
        <v>315</v>
      </c>
      <c r="G307" s="5">
        <v>2405089.6800000002</v>
      </c>
      <c r="H307" s="5">
        <v>2405089.6800000002</v>
      </c>
      <c r="I307" s="5">
        <v>2405089.6800000002</v>
      </c>
      <c r="J307" s="5">
        <v>2405089.6800000002</v>
      </c>
      <c r="K307" s="5">
        <v>2405089.6800000002</v>
      </c>
      <c r="L307" s="5">
        <v>2405089.6800000002</v>
      </c>
      <c r="M307" s="5">
        <v>2405089.6800000002</v>
      </c>
      <c r="N307" s="5">
        <v>2405089.6800000002</v>
      </c>
      <c r="O307" s="5">
        <v>2405089.6800000002</v>
      </c>
      <c r="P307" s="5">
        <v>2405089.6800000002</v>
      </c>
      <c r="Q307" s="5">
        <v>2405089.6800000002</v>
      </c>
      <c r="R307" s="5">
        <v>2405089.6800000002</v>
      </c>
      <c r="S307" s="5">
        <v>2405089.6800000002</v>
      </c>
      <c r="T307" s="5">
        <f t="shared" si="90"/>
        <v>2405089.6800000002</v>
      </c>
      <c r="U307" s="5">
        <v>0</v>
      </c>
      <c r="V307" s="5">
        <v>0</v>
      </c>
      <c r="W307" s="5">
        <v>0</v>
      </c>
      <c r="X307" s="5">
        <v>0</v>
      </c>
      <c r="Y307" s="5">
        <v>0</v>
      </c>
      <c r="Z307" s="5">
        <v>0</v>
      </c>
      <c r="AA307" s="5">
        <v>0</v>
      </c>
      <c r="AB307" s="5">
        <v>0</v>
      </c>
      <c r="AC307" s="5">
        <v>0</v>
      </c>
      <c r="AD307" s="5">
        <v>0</v>
      </c>
      <c r="AE307" s="5">
        <v>0</v>
      </c>
      <c r="AF307" s="5">
        <v>0</v>
      </c>
      <c r="AG307" s="5">
        <v>0</v>
      </c>
      <c r="AH307" s="5">
        <f t="shared" si="91"/>
        <v>0</v>
      </c>
      <c r="AI307" s="5">
        <v>0</v>
      </c>
      <c r="AJ307" s="5">
        <v>0</v>
      </c>
      <c r="AK307" s="5">
        <v>0</v>
      </c>
      <c r="AL307" s="5">
        <v>0</v>
      </c>
      <c r="AM307" s="5">
        <v>0</v>
      </c>
      <c r="AN307" s="5">
        <v>0</v>
      </c>
      <c r="AO307" s="5">
        <v>0</v>
      </c>
      <c r="AP307" s="5">
        <v>0</v>
      </c>
      <c r="AQ307" s="5">
        <v>0</v>
      </c>
      <c r="AR307" s="5">
        <v>0</v>
      </c>
      <c r="AS307" s="5">
        <v>0</v>
      </c>
      <c r="AT307" s="5">
        <v>0</v>
      </c>
      <c r="AU307" s="5">
        <f t="shared" si="92"/>
        <v>0</v>
      </c>
      <c r="AV307" s="6">
        <v>0.65639999999999998</v>
      </c>
      <c r="AW307" s="5">
        <f t="shared" si="93"/>
        <v>1578700.865952</v>
      </c>
      <c r="AX307" s="26">
        <f t="shared" si="94"/>
        <v>1578700.865952</v>
      </c>
      <c r="AY307" s="5">
        <f t="shared" si="95"/>
        <v>0</v>
      </c>
      <c r="AZ307" s="5">
        <f t="shared" si="96"/>
        <v>0</v>
      </c>
      <c r="BA307" s="5">
        <f t="shared" si="97"/>
        <v>0</v>
      </c>
      <c r="BB307" s="14">
        <f t="shared" si="98"/>
        <v>0</v>
      </c>
      <c r="BC307" s="27">
        <f t="shared" ref="BC307:BC309" si="100">BB307</f>
        <v>0</v>
      </c>
      <c r="BD307" s="5">
        <f t="shared" si="85"/>
        <v>0</v>
      </c>
      <c r="BE307" s="5">
        <f t="shared" si="86"/>
        <v>0</v>
      </c>
      <c r="BF307" s="20">
        <f t="shared" si="99"/>
        <v>1</v>
      </c>
      <c r="BG307" s="5">
        <f t="shared" si="87"/>
        <v>0</v>
      </c>
      <c r="BH307" s="5">
        <f t="shared" si="88"/>
        <v>1578700.865952</v>
      </c>
      <c r="BI307" s="5">
        <f t="shared" si="89"/>
        <v>1578700.865952</v>
      </c>
    </row>
    <row r="308" spans="2:61" x14ac:dyDescent="0.25">
      <c r="B308" s="3" t="s">
        <v>720</v>
      </c>
      <c r="C308" s="3" t="s">
        <v>786</v>
      </c>
      <c r="D308" s="3" t="s">
        <v>705</v>
      </c>
      <c r="E308" s="3" t="s">
        <v>625</v>
      </c>
      <c r="F308" s="4" t="s">
        <v>316</v>
      </c>
      <c r="G308" s="5">
        <v>161126.14000000001</v>
      </c>
      <c r="H308" s="5">
        <v>161126.14000000001</v>
      </c>
      <c r="I308" s="5">
        <v>161126.14000000001</v>
      </c>
      <c r="J308" s="5">
        <v>161126.14000000001</v>
      </c>
      <c r="K308" s="5">
        <v>161126.14000000001</v>
      </c>
      <c r="L308" s="5">
        <v>161126.14000000001</v>
      </c>
      <c r="M308" s="5">
        <v>161126.14000000001</v>
      </c>
      <c r="N308" s="5">
        <v>161126.14000000001</v>
      </c>
      <c r="O308" s="5">
        <v>161126.14000000001</v>
      </c>
      <c r="P308" s="5">
        <v>161126.14000000001</v>
      </c>
      <c r="Q308" s="5">
        <v>161126.14000000001</v>
      </c>
      <c r="R308" s="5">
        <v>161126.14000000001</v>
      </c>
      <c r="S308" s="5">
        <v>161126.14000000001</v>
      </c>
      <c r="T308" s="5">
        <f t="shared" si="90"/>
        <v>161126.14000000004</v>
      </c>
      <c r="U308" s="5">
        <v>0</v>
      </c>
      <c r="V308" s="5">
        <v>0</v>
      </c>
      <c r="W308" s="5">
        <v>0</v>
      </c>
      <c r="X308" s="5">
        <v>0</v>
      </c>
      <c r="Y308" s="5">
        <v>0</v>
      </c>
      <c r="Z308" s="5">
        <v>0</v>
      </c>
      <c r="AA308" s="5">
        <v>0</v>
      </c>
      <c r="AB308" s="5">
        <v>0</v>
      </c>
      <c r="AC308" s="5">
        <v>0</v>
      </c>
      <c r="AD308" s="5">
        <v>0</v>
      </c>
      <c r="AE308" s="5">
        <v>0</v>
      </c>
      <c r="AF308" s="5">
        <v>0</v>
      </c>
      <c r="AG308" s="5">
        <v>0</v>
      </c>
      <c r="AH308" s="5">
        <f t="shared" si="91"/>
        <v>0</v>
      </c>
      <c r="AI308" s="5">
        <v>0</v>
      </c>
      <c r="AJ308" s="5">
        <v>0</v>
      </c>
      <c r="AK308" s="5">
        <v>0</v>
      </c>
      <c r="AL308" s="5">
        <v>0</v>
      </c>
      <c r="AM308" s="5">
        <v>0</v>
      </c>
      <c r="AN308" s="5">
        <v>0</v>
      </c>
      <c r="AO308" s="5">
        <v>0</v>
      </c>
      <c r="AP308" s="5">
        <v>0</v>
      </c>
      <c r="AQ308" s="5">
        <v>0</v>
      </c>
      <c r="AR308" s="5">
        <v>0</v>
      </c>
      <c r="AS308" s="5">
        <v>0</v>
      </c>
      <c r="AT308" s="5">
        <v>0</v>
      </c>
      <c r="AU308" s="5">
        <f t="shared" si="92"/>
        <v>0</v>
      </c>
      <c r="AV308" s="6">
        <v>0.65639999999999998</v>
      </c>
      <c r="AW308" s="5">
        <f t="shared" si="93"/>
        <v>105763.19829600003</v>
      </c>
      <c r="AX308" s="26">
        <f t="shared" si="94"/>
        <v>105763.198296</v>
      </c>
      <c r="AY308" s="5">
        <f t="shared" si="95"/>
        <v>0</v>
      </c>
      <c r="AZ308" s="5">
        <f t="shared" si="96"/>
        <v>0</v>
      </c>
      <c r="BA308" s="5">
        <f t="shared" si="97"/>
        <v>0</v>
      </c>
      <c r="BB308" s="14">
        <f t="shared" si="98"/>
        <v>0</v>
      </c>
      <c r="BC308" s="27">
        <f t="shared" si="100"/>
        <v>0</v>
      </c>
      <c r="BD308" s="5">
        <f t="shared" si="85"/>
        <v>0</v>
      </c>
      <c r="BE308" s="5">
        <f t="shared" si="86"/>
        <v>0</v>
      </c>
      <c r="BF308" s="20">
        <f t="shared" si="99"/>
        <v>1</v>
      </c>
      <c r="BG308" s="5">
        <f t="shared" si="87"/>
        <v>0</v>
      </c>
      <c r="BH308" s="5">
        <f t="shared" si="88"/>
        <v>105763.198296</v>
      </c>
      <c r="BI308" s="5">
        <f t="shared" si="89"/>
        <v>105763.198296</v>
      </c>
    </row>
    <row r="309" spans="2:61" x14ac:dyDescent="0.25">
      <c r="B309" s="3" t="s">
        <v>720</v>
      </c>
      <c r="C309" s="3" t="s">
        <v>786</v>
      </c>
      <c r="D309" s="3" t="s">
        <v>705</v>
      </c>
      <c r="E309" s="3" t="s">
        <v>626</v>
      </c>
      <c r="F309" s="4" t="s">
        <v>317</v>
      </c>
      <c r="G309" s="5">
        <v>498781.83</v>
      </c>
      <c r="H309" s="5">
        <v>498781.83</v>
      </c>
      <c r="I309" s="5">
        <v>498781.83</v>
      </c>
      <c r="J309" s="5">
        <v>498781.83</v>
      </c>
      <c r="K309" s="5">
        <v>498781.83</v>
      </c>
      <c r="L309" s="5">
        <v>694517.89</v>
      </c>
      <c r="M309" s="5">
        <v>694517.89</v>
      </c>
      <c r="N309" s="5">
        <v>694517.89</v>
      </c>
      <c r="O309" s="5">
        <v>694517.89</v>
      </c>
      <c r="P309" s="5">
        <v>694517.89</v>
      </c>
      <c r="Q309" s="5">
        <v>694517.89</v>
      </c>
      <c r="R309" s="5">
        <v>694517.89</v>
      </c>
      <c r="S309" s="5">
        <v>694517.89</v>
      </c>
      <c r="T309" s="5">
        <f t="shared" si="90"/>
        <v>621116.86749999993</v>
      </c>
      <c r="U309" s="5">
        <v>0</v>
      </c>
      <c r="V309" s="5">
        <v>0</v>
      </c>
      <c r="W309" s="5">
        <v>0</v>
      </c>
      <c r="X309" s="5">
        <v>0</v>
      </c>
      <c r="Y309" s="5">
        <v>0</v>
      </c>
      <c r="Z309" s="5">
        <v>0</v>
      </c>
      <c r="AA309" s="5">
        <v>0</v>
      </c>
      <c r="AB309" s="5">
        <v>0</v>
      </c>
      <c r="AC309" s="5">
        <v>0</v>
      </c>
      <c r="AD309" s="5">
        <v>0</v>
      </c>
      <c r="AE309" s="5">
        <v>0</v>
      </c>
      <c r="AF309" s="5">
        <v>0</v>
      </c>
      <c r="AG309" s="5">
        <v>0</v>
      </c>
      <c r="AH309" s="5">
        <f t="shared" si="91"/>
        <v>0</v>
      </c>
      <c r="AI309" s="5">
        <v>0</v>
      </c>
      <c r="AJ309" s="5">
        <v>0</v>
      </c>
      <c r="AK309" s="5">
        <v>0</v>
      </c>
      <c r="AL309" s="5">
        <v>0</v>
      </c>
      <c r="AM309" s="5">
        <v>0</v>
      </c>
      <c r="AN309" s="5">
        <v>0</v>
      </c>
      <c r="AO309" s="5">
        <v>0</v>
      </c>
      <c r="AP309" s="5">
        <v>0</v>
      </c>
      <c r="AQ309" s="5">
        <v>0</v>
      </c>
      <c r="AR309" s="5">
        <v>0</v>
      </c>
      <c r="AS309" s="5">
        <v>0</v>
      </c>
      <c r="AT309" s="5">
        <v>0</v>
      </c>
      <c r="AU309" s="5">
        <f t="shared" si="92"/>
        <v>0</v>
      </c>
      <c r="AV309" s="6">
        <v>0.65639999999999998</v>
      </c>
      <c r="AW309" s="5">
        <f t="shared" si="93"/>
        <v>407701.11182699993</v>
      </c>
      <c r="AX309" s="26">
        <f t="shared" si="94"/>
        <v>455881.54299599997</v>
      </c>
      <c r="AY309" s="5">
        <f t="shared" si="95"/>
        <v>0</v>
      </c>
      <c r="AZ309" s="5">
        <f t="shared" si="96"/>
        <v>0</v>
      </c>
      <c r="BA309" s="5">
        <f t="shared" si="97"/>
        <v>0</v>
      </c>
      <c r="BB309" s="14">
        <f t="shared" si="98"/>
        <v>0</v>
      </c>
      <c r="BC309" s="27">
        <f t="shared" si="100"/>
        <v>0</v>
      </c>
      <c r="BD309" s="5">
        <f t="shared" si="85"/>
        <v>0</v>
      </c>
      <c r="BE309" s="5">
        <f t="shared" si="86"/>
        <v>0</v>
      </c>
      <c r="BF309" s="20">
        <f t="shared" si="99"/>
        <v>1</v>
      </c>
      <c r="BG309" s="5">
        <f t="shared" si="87"/>
        <v>0</v>
      </c>
      <c r="BH309" s="5">
        <f t="shared" si="88"/>
        <v>455881.54299599997</v>
      </c>
      <c r="BI309" s="5">
        <f t="shared" si="89"/>
        <v>455881.54299599997</v>
      </c>
    </row>
    <row r="310" spans="2:61" x14ac:dyDescent="0.25">
      <c r="B310" s="3" t="s">
        <v>720</v>
      </c>
      <c r="C310" s="3" t="s">
        <v>786</v>
      </c>
      <c r="D310" s="3" t="s">
        <v>705</v>
      </c>
      <c r="E310" s="3" t="s">
        <v>627</v>
      </c>
      <c r="F310" s="4" t="s">
        <v>318</v>
      </c>
      <c r="G310" s="5">
        <v>29413621.640000001</v>
      </c>
      <c r="H310" s="5">
        <v>29413621.640000001</v>
      </c>
      <c r="I310" s="5">
        <v>29413621.640000001</v>
      </c>
      <c r="J310" s="5">
        <v>29413621.640000001</v>
      </c>
      <c r="K310" s="5">
        <v>29413621.640000001</v>
      </c>
      <c r="L310" s="5">
        <v>29413621.640000001</v>
      </c>
      <c r="M310" s="5">
        <v>29413621.640000001</v>
      </c>
      <c r="N310" s="5">
        <v>29413621.640000001</v>
      </c>
      <c r="O310" s="5">
        <v>29413621.640000001</v>
      </c>
      <c r="P310" s="5">
        <v>29413621.640000001</v>
      </c>
      <c r="Q310" s="5">
        <v>29413621.640000001</v>
      </c>
      <c r="R310" s="5">
        <v>29413621.640000001</v>
      </c>
      <c r="S310" s="5">
        <v>29413621.640000001</v>
      </c>
      <c r="T310" s="5">
        <f t="shared" si="90"/>
        <v>29413621.639999989</v>
      </c>
      <c r="U310" s="5">
        <v>-7760488.4500000002</v>
      </c>
      <c r="V310" s="5">
        <v>-7804608.8799999999</v>
      </c>
      <c r="W310" s="5">
        <v>-7848729.3099999996</v>
      </c>
      <c r="X310" s="5">
        <v>-7892849.7400000002</v>
      </c>
      <c r="Y310" s="5">
        <v>-7936479.9500000002</v>
      </c>
      <c r="Z310" s="5">
        <v>-7980110.1600000001</v>
      </c>
      <c r="AA310" s="5">
        <v>-8023740.3700000001</v>
      </c>
      <c r="AB310" s="5">
        <v>-8067370.5800000001</v>
      </c>
      <c r="AC310" s="5">
        <v>-8111000.79</v>
      </c>
      <c r="AD310" s="5">
        <v>-8154631</v>
      </c>
      <c r="AE310" s="5">
        <v>-8198261.21</v>
      </c>
      <c r="AF310" s="5">
        <v>-8241891.4199999999</v>
      </c>
      <c r="AG310" s="5">
        <v>-8285521.6299999999</v>
      </c>
      <c r="AH310" s="5">
        <f t="shared" si="91"/>
        <v>-8023556.5375000006</v>
      </c>
      <c r="AI310" s="5">
        <v>44120.43</v>
      </c>
      <c r="AJ310" s="5">
        <v>44120.43</v>
      </c>
      <c r="AK310" s="5">
        <v>44120.43</v>
      </c>
      <c r="AL310" s="5">
        <v>43630.21</v>
      </c>
      <c r="AM310" s="5">
        <v>43630.21</v>
      </c>
      <c r="AN310" s="5">
        <v>43630.21</v>
      </c>
      <c r="AO310" s="5">
        <v>43630.21</v>
      </c>
      <c r="AP310" s="5">
        <v>43630.21</v>
      </c>
      <c r="AQ310" s="5">
        <v>43630.21</v>
      </c>
      <c r="AR310" s="5">
        <v>43630.21</v>
      </c>
      <c r="AS310" s="5">
        <v>43630.21</v>
      </c>
      <c r="AT310" s="5">
        <v>43630.21</v>
      </c>
      <c r="AU310" s="5">
        <f t="shared" si="92"/>
        <v>525033.18000000005</v>
      </c>
      <c r="AV310" s="6">
        <v>0.65639999999999998</v>
      </c>
      <c r="AW310" s="5">
        <f t="shared" si="93"/>
        <v>19307101.244495992</v>
      </c>
      <c r="AX310" s="26">
        <f t="shared" si="94"/>
        <v>19307101.244495999</v>
      </c>
      <c r="AY310" s="5">
        <f t="shared" si="95"/>
        <v>-5266662.5112150004</v>
      </c>
      <c r="AZ310" s="5">
        <f t="shared" si="96"/>
        <v>-5438616.3979319995</v>
      </c>
      <c r="BA310" s="5">
        <f t="shared" si="97"/>
        <v>344631.77935200004</v>
      </c>
      <c r="BB310" s="14">
        <f t="shared" si="98"/>
        <v>1.7850001146611616E-2</v>
      </c>
      <c r="BC310" s="27">
        <v>1.78E-2</v>
      </c>
      <c r="BD310" s="5">
        <f t="shared" si="85"/>
        <v>343666.40215202881</v>
      </c>
      <c r="BE310" s="5">
        <f t="shared" si="86"/>
        <v>343666.40215202881</v>
      </c>
      <c r="BF310" s="20">
        <f t="shared" si="99"/>
        <v>1</v>
      </c>
      <c r="BG310" s="5">
        <f t="shared" si="87"/>
        <v>-965.37719997123349</v>
      </c>
      <c r="BH310" s="5">
        <f t="shared" si="88"/>
        <v>13524818.444411971</v>
      </c>
      <c r="BI310" s="5">
        <f t="shared" si="89"/>
        <v>13524818.444411971</v>
      </c>
    </row>
    <row r="311" spans="2:61" x14ac:dyDescent="0.25">
      <c r="B311" s="3" t="s">
        <v>720</v>
      </c>
      <c r="C311" s="3" t="s">
        <v>786</v>
      </c>
      <c r="D311" s="3" t="s">
        <v>705</v>
      </c>
      <c r="E311" s="3" t="s">
        <v>629</v>
      </c>
      <c r="F311" s="4" t="s">
        <v>319</v>
      </c>
      <c r="G311" s="5">
        <v>80869.91</v>
      </c>
      <c r="H311" s="5">
        <v>80869.91</v>
      </c>
      <c r="I311" s="5">
        <v>80869.91</v>
      </c>
      <c r="J311" s="5">
        <v>80869.91</v>
      </c>
      <c r="K311" s="5">
        <v>80869.91</v>
      </c>
      <c r="L311" s="5">
        <v>80869.91</v>
      </c>
      <c r="M311" s="5">
        <v>80869.91</v>
      </c>
      <c r="N311" s="5">
        <v>80869.91</v>
      </c>
      <c r="O311" s="5">
        <v>80869.91</v>
      </c>
      <c r="P311" s="5">
        <v>80869.91</v>
      </c>
      <c r="Q311" s="5">
        <v>80869.91</v>
      </c>
      <c r="R311" s="5">
        <v>80869.91</v>
      </c>
      <c r="S311" s="5">
        <v>80869.91</v>
      </c>
      <c r="T311" s="5">
        <f t="shared" si="90"/>
        <v>80869.910000000018</v>
      </c>
      <c r="U311" s="5">
        <v>-8947.99</v>
      </c>
      <c r="V311" s="5">
        <v>-9088.16</v>
      </c>
      <c r="W311" s="5">
        <v>-9228.33</v>
      </c>
      <c r="X311" s="5">
        <v>-9368.5</v>
      </c>
      <c r="Y311" s="5">
        <v>-9481.7199999999993</v>
      </c>
      <c r="Z311" s="5">
        <v>-9594.94</v>
      </c>
      <c r="AA311" s="5">
        <v>-9708.16</v>
      </c>
      <c r="AB311" s="5">
        <v>-9821.3799999999992</v>
      </c>
      <c r="AC311" s="5">
        <v>-9934.6</v>
      </c>
      <c r="AD311" s="5">
        <v>-10047.82</v>
      </c>
      <c r="AE311" s="5">
        <v>-10161.040000000001</v>
      </c>
      <c r="AF311" s="5">
        <v>-10274.26</v>
      </c>
      <c r="AG311" s="5">
        <v>-10387.48</v>
      </c>
      <c r="AH311" s="5">
        <f t="shared" si="91"/>
        <v>-9698.0537500000009</v>
      </c>
      <c r="AI311" s="5">
        <v>140.16999999999999</v>
      </c>
      <c r="AJ311" s="5">
        <v>140.16999999999999</v>
      </c>
      <c r="AK311" s="5">
        <v>140.16999999999999</v>
      </c>
      <c r="AL311" s="5">
        <v>113.22</v>
      </c>
      <c r="AM311" s="5">
        <v>113.22</v>
      </c>
      <c r="AN311" s="5">
        <v>113.22</v>
      </c>
      <c r="AO311" s="5">
        <v>113.22</v>
      </c>
      <c r="AP311" s="5">
        <v>113.22</v>
      </c>
      <c r="AQ311" s="5">
        <v>113.22</v>
      </c>
      <c r="AR311" s="5">
        <v>113.22</v>
      </c>
      <c r="AS311" s="5">
        <v>113.22</v>
      </c>
      <c r="AT311" s="5">
        <v>113.22</v>
      </c>
      <c r="AU311" s="5">
        <f t="shared" si="92"/>
        <v>1439.4900000000002</v>
      </c>
      <c r="AV311" s="6">
        <v>0.65639999999999998</v>
      </c>
      <c r="AW311" s="5">
        <f t="shared" si="93"/>
        <v>53083.008924000009</v>
      </c>
      <c r="AX311" s="26">
        <f t="shared" si="94"/>
        <v>53083.008924000002</v>
      </c>
      <c r="AY311" s="5">
        <f t="shared" si="95"/>
        <v>-6365.8024815000008</v>
      </c>
      <c r="AZ311" s="5">
        <f t="shared" si="96"/>
        <v>-6818.341872</v>
      </c>
      <c r="BA311" s="5">
        <f t="shared" si="97"/>
        <v>944.88123600000017</v>
      </c>
      <c r="BB311" s="14">
        <f t="shared" si="98"/>
        <v>1.7800069271747675E-2</v>
      </c>
      <c r="BC311" s="27">
        <v>1.6799999999999999E-2</v>
      </c>
      <c r="BD311" s="5">
        <f t="shared" si="85"/>
        <v>891.79454992319995</v>
      </c>
      <c r="BE311" s="5">
        <f t="shared" si="86"/>
        <v>891.79454992319995</v>
      </c>
      <c r="BF311" s="20">
        <f t="shared" si="99"/>
        <v>1</v>
      </c>
      <c r="BG311" s="5">
        <f t="shared" si="87"/>
        <v>-53.08668607680022</v>
      </c>
      <c r="BH311" s="5">
        <f t="shared" si="88"/>
        <v>45372.872502076803</v>
      </c>
      <c r="BI311" s="5">
        <f t="shared" si="89"/>
        <v>45372.872502076803</v>
      </c>
    </row>
    <row r="312" spans="2:61" x14ac:dyDescent="0.25">
      <c r="B312" s="3" t="s">
        <v>720</v>
      </c>
      <c r="C312" s="3" t="s">
        <v>786</v>
      </c>
      <c r="D312" s="3" t="s">
        <v>705</v>
      </c>
      <c r="E312" s="3" t="s">
        <v>630</v>
      </c>
      <c r="F312" s="4" t="s">
        <v>320</v>
      </c>
      <c r="G312" s="5">
        <v>982234.97</v>
      </c>
      <c r="H312" s="5">
        <v>982234.97</v>
      </c>
      <c r="I312" s="5">
        <v>982234.97</v>
      </c>
      <c r="J312" s="5">
        <v>982234.97</v>
      </c>
      <c r="K312" s="5">
        <v>982234.97</v>
      </c>
      <c r="L312" s="5">
        <v>982234.97</v>
      </c>
      <c r="M312" s="5">
        <v>982234.97</v>
      </c>
      <c r="N312" s="5">
        <v>982234.97</v>
      </c>
      <c r="O312" s="5">
        <v>982234.97</v>
      </c>
      <c r="P312" s="5">
        <v>982234.97</v>
      </c>
      <c r="Q312" s="5">
        <v>982234.97</v>
      </c>
      <c r="R312" s="5">
        <v>982234.97</v>
      </c>
      <c r="S312" s="5">
        <v>982234.97</v>
      </c>
      <c r="T312" s="5">
        <f t="shared" si="90"/>
        <v>982234.97000000009</v>
      </c>
      <c r="U312" s="5">
        <v>-169471.84</v>
      </c>
      <c r="V312" s="5">
        <v>-170699.63</v>
      </c>
      <c r="W312" s="5">
        <v>-171927.42</v>
      </c>
      <c r="X312" s="5">
        <v>-173155.21</v>
      </c>
      <c r="Y312" s="5">
        <v>-174350.26</v>
      </c>
      <c r="Z312" s="5">
        <v>-175545.31</v>
      </c>
      <c r="AA312" s="5">
        <v>-176740.36</v>
      </c>
      <c r="AB312" s="5">
        <v>-177935.41</v>
      </c>
      <c r="AC312" s="5">
        <v>-179130.46</v>
      </c>
      <c r="AD312" s="5">
        <v>-180325.51</v>
      </c>
      <c r="AE312" s="5">
        <v>-181520.56</v>
      </c>
      <c r="AF312" s="5">
        <v>-182715.61</v>
      </c>
      <c r="AG312" s="5">
        <v>-183910.66</v>
      </c>
      <c r="AH312" s="5">
        <f t="shared" si="91"/>
        <v>-176728.08250000002</v>
      </c>
      <c r="AI312" s="5">
        <v>1227.79</v>
      </c>
      <c r="AJ312" s="5">
        <v>1227.79</v>
      </c>
      <c r="AK312" s="5">
        <v>1227.79</v>
      </c>
      <c r="AL312" s="5">
        <v>1195.05</v>
      </c>
      <c r="AM312" s="5">
        <v>1195.05</v>
      </c>
      <c r="AN312" s="5">
        <v>1195.05</v>
      </c>
      <c r="AO312" s="5">
        <v>1195.05</v>
      </c>
      <c r="AP312" s="5">
        <v>1195.05</v>
      </c>
      <c r="AQ312" s="5">
        <v>1195.05</v>
      </c>
      <c r="AR312" s="5">
        <v>1195.05</v>
      </c>
      <c r="AS312" s="5">
        <v>1195.05</v>
      </c>
      <c r="AT312" s="5">
        <v>1195.05</v>
      </c>
      <c r="AU312" s="5">
        <f t="shared" si="92"/>
        <v>14438.819999999996</v>
      </c>
      <c r="AV312" s="6">
        <v>0.65639999999999998</v>
      </c>
      <c r="AW312" s="5">
        <f t="shared" si="93"/>
        <v>644739.034308</v>
      </c>
      <c r="AX312" s="26">
        <f t="shared" si="94"/>
        <v>644739.034308</v>
      </c>
      <c r="AY312" s="5">
        <f t="shared" si="95"/>
        <v>-116004.31335300001</v>
      </c>
      <c r="AZ312" s="5">
        <f t="shared" si="96"/>
        <v>-120718.957224</v>
      </c>
      <c r="BA312" s="5">
        <f t="shared" si="97"/>
        <v>9477.6414479999967</v>
      </c>
      <c r="BB312" s="14">
        <f t="shared" si="98"/>
        <v>1.4699965324997536E-2</v>
      </c>
      <c r="BC312" s="27">
        <v>1.46E-2</v>
      </c>
      <c r="BD312" s="5">
        <f t="shared" si="85"/>
        <v>9413.1899008967994</v>
      </c>
      <c r="BE312" s="5">
        <f t="shared" si="86"/>
        <v>9413.1899008967994</v>
      </c>
      <c r="BF312" s="20">
        <f t="shared" si="99"/>
        <v>1</v>
      </c>
      <c r="BG312" s="5">
        <f t="shared" si="87"/>
        <v>-64.451547103197299</v>
      </c>
      <c r="BH312" s="5">
        <f t="shared" si="88"/>
        <v>514606.88718310319</v>
      </c>
      <c r="BI312" s="5">
        <f t="shared" si="89"/>
        <v>514606.88718310319</v>
      </c>
    </row>
    <row r="313" spans="2:61" x14ac:dyDescent="0.25">
      <c r="B313" s="3" t="s">
        <v>720</v>
      </c>
      <c r="C313" s="3" t="s">
        <v>786</v>
      </c>
      <c r="D313" s="3" t="s">
        <v>705</v>
      </c>
      <c r="E313" s="3" t="s">
        <v>571</v>
      </c>
      <c r="F313" s="4" t="s">
        <v>321</v>
      </c>
      <c r="G313" s="5">
        <v>19403282.68</v>
      </c>
      <c r="H313" s="5">
        <v>19302066.289999999</v>
      </c>
      <c r="I313" s="5">
        <v>20665725.43</v>
      </c>
      <c r="J313" s="5">
        <v>20595735.32</v>
      </c>
      <c r="K313" s="5">
        <v>20592988.760000002</v>
      </c>
      <c r="L313" s="5">
        <v>20696336.82</v>
      </c>
      <c r="M313" s="5">
        <v>20638044.43</v>
      </c>
      <c r="N313" s="5">
        <v>20638044.43</v>
      </c>
      <c r="O313" s="5">
        <v>20680081.260000002</v>
      </c>
      <c r="P313" s="5">
        <v>20680081.260000002</v>
      </c>
      <c r="Q313" s="5">
        <v>20680081.260000002</v>
      </c>
      <c r="R313" s="5">
        <v>20680081.260000002</v>
      </c>
      <c r="S313" s="5">
        <v>20676742.760000002</v>
      </c>
      <c r="T313" s="5">
        <f t="shared" si="90"/>
        <v>20490773.27</v>
      </c>
      <c r="U313" s="5">
        <v>-4906049.28</v>
      </c>
      <c r="V313" s="5">
        <v>-4929917.58</v>
      </c>
      <c r="W313" s="5">
        <v>-4954564.38</v>
      </c>
      <c r="X313" s="5">
        <v>-4902546.9400000004</v>
      </c>
      <c r="Y313" s="5">
        <v>-4927682.01</v>
      </c>
      <c r="Z313" s="5">
        <v>-4957955.3600000003</v>
      </c>
      <c r="AA313" s="5">
        <v>-4988261.75</v>
      </c>
      <c r="AB313" s="5">
        <v>-5018530.88</v>
      </c>
      <c r="AC313" s="5">
        <v>-5048830.84</v>
      </c>
      <c r="AD313" s="5">
        <v>-5079161.63</v>
      </c>
      <c r="AE313" s="5">
        <v>-5109492.42</v>
      </c>
      <c r="AF313" s="5">
        <v>-5139823.21</v>
      </c>
      <c r="AG313" s="5">
        <v>-5170151.55</v>
      </c>
      <c r="AH313" s="5">
        <f t="shared" si="91"/>
        <v>-5007905.6179166678</v>
      </c>
      <c r="AI313" s="5">
        <v>23868.3</v>
      </c>
      <c r="AJ313" s="5">
        <v>24646.799999999999</v>
      </c>
      <c r="AK313" s="5">
        <v>25444.560000000001</v>
      </c>
      <c r="AL313" s="5">
        <v>30205.07</v>
      </c>
      <c r="AM313" s="5">
        <v>30273.35</v>
      </c>
      <c r="AN313" s="5">
        <v>30306.39</v>
      </c>
      <c r="AO313" s="5">
        <v>30269.13</v>
      </c>
      <c r="AP313" s="5">
        <v>30299.96</v>
      </c>
      <c r="AQ313" s="5">
        <v>30330.79</v>
      </c>
      <c r="AR313" s="5">
        <v>30330.79</v>
      </c>
      <c r="AS313" s="5">
        <v>30330.79</v>
      </c>
      <c r="AT313" s="5">
        <v>30328.34</v>
      </c>
      <c r="AU313" s="5">
        <f t="shared" si="92"/>
        <v>346634.27</v>
      </c>
      <c r="AV313" s="6">
        <v>0.65639999999999998</v>
      </c>
      <c r="AW313" s="5">
        <f t="shared" si="93"/>
        <v>13450143.574428</v>
      </c>
      <c r="AX313" s="26">
        <f t="shared" si="94"/>
        <v>13572213.947664</v>
      </c>
      <c r="AY313" s="5">
        <f t="shared" si="95"/>
        <v>-3287189.2476005005</v>
      </c>
      <c r="AZ313" s="5">
        <f t="shared" si="96"/>
        <v>-3393687.4774199999</v>
      </c>
      <c r="BA313" s="5">
        <f t="shared" si="97"/>
        <v>227530.73482800002</v>
      </c>
      <c r="BB313" s="14">
        <f t="shared" si="98"/>
        <v>1.6916602679289714E-2</v>
      </c>
      <c r="BC313" s="27">
        <v>1.7600000000000001E-2</v>
      </c>
      <c r="BD313" s="5">
        <f t="shared" si="85"/>
        <v>238870.96547888641</v>
      </c>
      <c r="BE313" s="5">
        <f t="shared" si="86"/>
        <v>238870.96547888641</v>
      </c>
      <c r="BF313" s="20">
        <f t="shared" si="99"/>
        <v>1</v>
      </c>
      <c r="BG313" s="5">
        <f t="shared" si="87"/>
        <v>11340.230650886399</v>
      </c>
      <c r="BH313" s="5">
        <f t="shared" si="88"/>
        <v>9939655.5047651138</v>
      </c>
      <c r="BI313" s="5">
        <f t="shared" si="89"/>
        <v>9939655.5047651138</v>
      </c>
    </row>
    <row r="314" spans="2:61" x14ac:dyDescent="0.25">
      <c r="B314" s="3" t="s">
        <v>720</v>
      </c>
      <c r="C314" s="3" t="s">
        <v>786</v>
      </c>
      <c r="D314" s="3" t="s">
        <v>705</v>
      </c>
      <c r="E314" s="3" t="s">
        <v>572</v>
      </c>
      <c r="F314" s="4" t="s">
        <v>322</v>
      </c>
      <c r="G314" s="5">
        <v>97471.49</v>
      </c>
      <c r="H314" s="5">
        <v>97471.49</v>
      </c>
      <c r="I314" s="5">
        <v>97471.49</v>
      </c>
      <c r="J314" s="5">
        <v>97471.49</v>
      </c>
      <c r="K314" s="5">
        <v>97471.49</v>
      </c>
      <c r="L314" s="5">
        <v>97471.49</v>
      </c>
      <c r="M314" s="5">
        <v>97471.49</v>
      </c>
      <c r="N314" s="5">
        <v>97471.49</v>
      </c>
      <c r="O314" s="5">
        <v>97471.49</v>
      </c>
      <c r="P314" s="5">
        <v>97471.49</v>
      </c>
      <c r="Q314" s="5">
        <v>97471.49</v>
      </c>
      <c r="R314" s="5">
        <v>97471.49</v>
      </c>
      <c r="S314" s="5">
        <v>97471.49</v>
      </c>
      <c r="T314" s="5">
        <f t="shared" si="90"/>
        <v>97471.49</v>
      </c>
      <c r="U314" s="5">
        <v>-21211.42</v>
      </c>
      <c r="V314" s="5">
        <v>-21351.13</v>
      </c>
      <c r="W314" s="5">
        <v>-21490.84</v>
      </c>
      <c r="X314" s="5">
        <v>-21630.55</v>
      </c>
      <c r="Y314" s="5">
        <v>-21828.75</v>
      </c>
      <c r="Z314" s="5">
        <v>-22026.95</v>
      </c>
      <c r="AA314" s="5">
        <v>-22225.15</v>
      </c>
      <c r="AB314" s="5">
        <v>-22423.35</v>
      </c>
      <c r="AC314" s="5">
        <v>-22621.55</v>
      </c>
      <c r="AD314" s="5">
        <v>-22819.75</v>
      </c>
      <c r="AE314" s="5">
        <v>-23017.95</v>
      </c>
      <c r="AF314" s="5">
        <v>-23216.15</v>
      </c>
      <c r="AG314" s="5">
        <v>-23414.35</v>
      </c>
      <c r="AH314" s="5">
        <f t="shared" si="91"/>
        <v>-22247.083750000002</v>
      </c>
      <c r="AI314" s="5">
        <v>139.71</v>
      </c>
      <c r="AJ314" s="5">
        <v>139.71</v>
      </c>
      <c r="AK314" s="5">
        <v>139.71</v>
      </c>
      <c r="AL314" s="5">
        <v>198.2</v>
      </c>
      <c r="AM314" s="5">
        <v>198.2</v>
      </c>
      <c r="AN314" s="5">
        <v>198.2</v>
      </c>
      <c r="AO314" s="5">
        <v>198.2</v>
      </c>
      <c r="AP314" s="5">
        <v>198.2</v>
      </c>
      <c r="AQ314" s="5">
        <v>198.2</v>
      </c>
      <c r="AR314" s="5">
        <v>198.2</v>
      </c>
      <c r="AS314" s="5">
        <v>198.2</v>
      </c>
      <c r="AT314" s="5">
        <v>198.2</v>
      </c>
      <c r="AU314" s="5">
        <f t="shared" si="92"/>
        <v>2202.9300000000003</v>
      </c>
      <c r="AV314" s="6">
        <v>0.65639999999999998</v>
      </c>
      <c r="AW314" s="5">
        <f t="shared" si="93"/>
        <v>63980.286036000005</v>
      </c>
      <c r="AX314" s="26">
        <f t="shared" si="94"/>
        <v>63980.286036000005</v>
      </c>
      <c r="AY314" s="5">
        <f t="shared" si="95"/>
        <v>-14602.985773500001</v>
      </c>
      <c r="AZ314" s="5">
        <f t="shared" si="96"/>
        <v>-15369.179339999999</v>
      </c>
      <c r="BA314" s="5">
        <f t="shared" si="97"/>
        <v>1446.0032520000002</v>
      </c>
      <c r="BB314" s="14">
        <f t="shared" si="98"/>
        <v>2.2600762540923507E-2</v>
      </c>
      <c r="BC314" s="27">
        <v>2.4399999999999998E-2</v>
      </c>
      <c r="BD314" s="5">
        <f t="shared" si="85"/>
        <v>1561.1189792784</v>
      </c>
      <c r="BE314" s="5">
        <f t="shared" si="86"/>
        <v>1561.1189792784</v>
      </c>
      <c r="BF314" s="20">
        <f t="shared" si="99"/>
        <v>1</v>
      </c>
      <c r="BG314" s="5">
        <f t="shared" si="87"/>
        <v>115.11572727839985</v>
      </c>
      <c r="BH314" s="5">
        <f t="shared" si="88"/>
        <v>47049.987716721604</v>
      </c>
      <c r="BI314" s="5">
        <f t="shared" si="89"/>
        <v>47049.987716721604</v>
      </c>
    </row>
    <row r="315" spans="2:61" x14ac:dyDescent="0.25">
      <c r="B315" s="3" t="s">
        <v>720</v>
      </c>
      <c r="C315" s="3" t="s">
        <v>786</v>
      </c>
      <c r="D315" s="3" t="s">
        <v>705</v>
      </c>
      <c r="E315" s="3" t="s">
        <v>652</v>
      </c>
      <c r="F315" s="4" t="s">
        <v>323</v>
      </c>
      <c r="G315" s="5">
        <v>828306.57</v>
      </c>
      <c r="H315" s="5">
        <v>828306.57</v>
      </c>
      <c r="I315" s="5">
        <v>828306.57</v>
      </c>
      <c r="J315" s="5">
        <v>828306.57</v>
      </c>
      <c r="K315" s="5">
        <v>828306.57</v>
      </c>
      <c r="L315" s="5">
        <v>828306.57</v>
      </c>
      <c r="M315" s="5">
        <v>828306.57</v>
      </c>
      <c r="N315" s="5">
        <v>828306.57</v>
      </c>
      <c r="O315" s="5">
        <v>828306.57</v>
      </c>
      <c r="P315" s="5">
        <v>828306.57</v>
      </c>
      <c r="Q315" s="5">
        <v>828306.57</v>
      </c>
      <c r="R315" s="5">
        <v>828306.57</v>
      </c>
      <c r="S315" s="5">
        <v>828306.57</v>
      </c>
      <c r="T315" s="5">
        <f t="shared" si="90"/>
        <v>828306.57000000018</v>
      </c>
      <c r="U315" s="5">
        <v>-25564.93</v>
      </c>
      <c r="V315" s="5">
        <v>-26752.17</v>
      </c>
      <c r="W315" s="5">
        <v>-27939.41</v>
      </c>
      <c r="X315" s="5">
        <v>-29126.65</v>
      </c>
      <c r="Y315" s="5">
        <v>-30313.89</v>
      </c>
      <c r="Z315" s="5">
        <v>-31998.11</v>
      </c>
      <c r="AA315" s="5">
        <v>-33682.33</v>
      </c>
      <c r="AB315" s="5">
        <v>-35366.550000000003</v>
      </c>
      <c r="AC315" s="5">
        <v>-37050.769999999997</v>
      </c>
      <c r="AD315" s="5">
        <v>-38734.99</v>
      </c>
      <c r="AE315" s="5">
        <v>-40419.21</v>
      </c>
      <c r="AF315" s="5">
        <v>-42103.43</v>
      </c>
      <c r="AG315" s="5">
        <v>-43787.65</v>
      </c>
      <c r="AH315" s="5">
        <f t="shared" si="91"/>
        <v>-34013.65</v>
      </c>
      <c r="AI315" s="5">
        <v>1187.24</v>
      </c>
      <c r="AJ315" s="5">
        <v>1187.24</v>
      </c>
      <c r="AK315" s="5">
        <v>1187.24</v>
      </c>
      <c r="AL315" s="5">
        <v>1187.24</v>
      </c>
      <c r="AM315" s="5">
        <v>1684.22</v>
      </c>
      <c r="AN315" s="5">
        <v>1684.22</v>
      </c>
      <c r="AO315" s="5">
        <v>1684.22</v>
      </c>
      <c r="AP315" s="5">
        <v>1684.22</v>
      </c>
      <c r="AQ315" s="5">
        <v>1684.22</v>
      </c>
      <c r="AR315" s="5">
        <v>1684.22</v>
      </c>
      <c r="AS315" s="5">
        <v>1684.22</v>
      </c>
      <c r="AT315" s="5">
        <v>1684.22</v>
      </c>
      <c r="AU315" s="5">
        <f t="shared" si="92"/>
        <v>18222.72</v>
      </c>
      <c r="AV315" s="6">
        <v>0.65639999999999998</v>
      </c>
      <c r="AW315" s="5">
        <f t="shared" si="93"/>
        <v>543700.43254800013</v>
      </c>
      <c r="AX315" s="26">
        <f t="shared" si="94"/>
        <v>543700.4325479999</v>
      </c>
      <c r="AY315" s="5">
        <f t="shared" si="95"/>
        <v>-22326.559860000001</v>
      </c>
      <c r="AZ315" s="5">
        <f t="shared" si="96"/>
        <v>-28742.213459999999</v>
      </c>
      <c r="BA315" s="5">
        <f t="shared" si="97"/>
        <v>11961.393408</v>
      </c>
      <c r="BB315" s="14">
        <f t="shared" si="98"/>
        <v>2.1999970373288234E-2</v>
      </c>
      <c r="BC315" s="27">
        <f>BB315</f>
        <v>2.1999970373288234E-2</v>
      </c>
      <c r="BD315" s="5">
        <f t="shared" si="85"/>
        <v>11961.393407999996</v>
      </c>
      <c r="BE315" s="5">
        <f t="shared" si="86"/>
        <v>11961.393407999996</v>
      </c>
      <c r="BF315" s="20">
        <f t="shared" si="99"/>
        <v>1</v>
      </c>
      <c r="BG315" s="5">
        <f t="shared" si="87"/>
        <v>-3.637978807091713E-12</v>
      </c>
      <c r="BH315" s="5">
        <f t="shared" si="88"/>
        <v>502996.82567999989</v>
      </c>
      <c r="BI315" s="5">
        <f t="shared" si="89"/>
        <v>502996.82567999989</v>
      </c>
    </row>
    <row r="316" spans="2:61" x14ac:dyDescent="0.25">
      <c r="B316" s="3" t="s">
        <v>720</v>
      </c>
      <c r="C316" s="3" t="s">
        <v>786</v>
      </c>
      <c r="D316" s="3" t="s">
        <v>705</v>
      </c>
      <c r="E316" s="3" t="s">
        <v>573</v>
      </c>
      <c r="F316" s="4" t="s">
        <v>324</v>
      </c>
      <c r="G316" s="5">
        <v>1849958.61</v>
      </c>
      <c r="H316" s="5">
        <v>1849958.61</v>
      </c>
      <c r="I316" s="5">
        <v>1849958.61</v>
      </c>
      <c r="J316" s="5">
        <v>1849958.61</v>
      </c>
      <c r="K316" s="5">
        <v>1849958.61</v>
      </c>
      <c r="L316" s="5">
        <v>1849958.61</v>
      </c>
      <c r="M316" s="5">
        <v>1849958.61</v>
      </c>
      <c r="N316" s="5">
        <v>1849958.61</v>
      </c>
      <c r="O316" s="5">
        <v>1849958.61</v>
      </c>
      <c r="P316" s="5">
        <v>1849958.61</v>
      </c>
      <c r="Q316" s="5">
        <v>1970026.41</v>
      </c>
      <c r="R316" s="5">
        <v>1971195.2899999998</v>
      </c>
      <c r="S316" s="5">
        <v>1971034.8299999998</v>
      </c>
      <c r="T316" s="5">
        <f t="shared" si="90"/>
        <v>1875112.1591666664</v>
      </c>
      <c r="U316" s="5">
        <v>-356523.13</v>
      </c>
      <c r="V316" s="5">
        <v>-359652.64</v>
      </c>
      <c r="W316" s="5">
        <v>-362782.15</v>
      </c>
      <c r="X316" s="5">
        <v>-365911.66</v>
      </c>
      <c r="Y316" s="5">
        <v>-369858.24</v>
      </c>
      <c r="Z316" s="5">
        <v>-373804.82</v>
      </c>
      <c r="AA316" s="5">
        <v>-377751.4</v>
      </c>
      <c r="AB316" s="5">
        <v>-381697.98</v>
      </c>
      <c r="AC316" s="5">
        <v>-385644.56</v>
      </c>
      <c r="AD316" s="5">
        <v>-389591.14</v>
      </c>
      <c r="AE316" s="5">
        <v>-393665.79</v>
      </c>
      <c r="AF316" s="5">
        <v>-397869.75999999995</v>
      </c>
      <c r="AG316" s="5">
        <v>-402074.8</v>
      </c>
      <c r="AH316" s="5">
        <f t="shared" si="91"/>
        <v>-378127.42541666672</v>
      </c>
      <c r="AI316" s="5">
        <v>3129.51</v>
      </c>
      <c r="AJ316" s="5">
        <v>3129.51</v>
      </c>
      <c r="AK316" s="5">
        <v>3129.51</v>
      </c>
      <c r="AL316" s="5">
        <v>3946.58</v>
      </c>
      <c r="AM316" s="5">
        <v>3946.58</v>
      </c>
      <c r="AN316" s="5">
        <v>3946.58</v>
      </c>
      <c r="AO316" s="5">
        <v>3946.58</v>
      </c>
      <c r="AP316" s="5">
        <v>3946.58</v>
      </c>
      <c r="AQ316" s="5">
        <v>3946.58</v>
      </c>
      <c r="AR316" s="5">
        <v>4074.65</v>
      </c>
      <c r="AS316" s="5">
        <v>4203.9699999999993</v>
      </c>
      <c r="AT316" s="5">
        <v>4205.04</v>
      </c>
      <c r="AU316" s="5">
        <f t="shared" si="92"/>
        <v>45551.670000000013</v>
      </c>
      <c r="AV316" s="6">
        <v>0.65639999999999998</v>
      </c>
      <c r="AW316" s="5">
        <f t="shared" si="93"/>
        <v>1230823.6212769998</v>
      </c>
      <c r="AX316" s="26">
        <f t="shared" si="94"/>
        <v>1293787.2624119997</v>
      </c>
      <c r="AY316" s="5">
        <f t="shared" si="95"/>
        <v>-248202.84204350004</v>
      </c>
      <c r="AZ316" s="5">
        <f t="shared" si="96"/>
        <v>-263921.89872</v>
      </c>
      <c r="BA316" s="5">
        <f t="shared" si="97"/>
        <v>29900.116188000007</v>
      </c>
      <c r="BB316" s="14">
        <f t="shared" si="98"/>
        <v>2.4292770849634934E-2</v>
      </c>
      <c r="BC316" s="27">
        <v>2.5600000000000001E-2</v>
      </c>
      <c r="BD316" s="5">
        <f t="shared" si="85"/>
        <v>33120.953917747196</v>
      </c>
      <c r="BE316" s="5">
        <f t="shared" si="86"/>
        <v>33120.953917747196</v>
      </c>
      <c r="BF316" s="20">
        <f t="shared" si="99"/>
        <v>1</v>
      </c>
      <c r="BG316" s="5">
        <f t="shared" si="87"/>
        <v>3220.8377297471889</v>
      </c>
      <c r="BH316" s="5">
        <f t="shared" si="88"/>
        <v>996744.40977425256</v>
      </c>
      <c r="BI316" s="5">
        <f t="shared" si="89"/>
        <v>996744.40977425256</v>
      </c>
    </row>
    <row r="317" spans="2:61" x14ac:dyDescent="0.25">
      <c r="B317" s="3" t="s">
        <v>720</v>
      </c>
      <c r="C317" s="3" t="s">
        <v>786</v>
      </c>
      <c r="D317" s="3" t="s">
        <v>705</v>
      </c>
      <c r="E317" s="3" t="s">
        <v>574</v>
      </c>
      <c r="F317" s="4" t="s">
        <v>325</v>
      </c>
      <c r="G317" s="5">
        <v>11358.62</v>
      </c>
      <c r="H317" s="5">
        <v>11358.62</v>
      </c>
      <c r="I317" s="5">
        <v>11358.62</v>
      </c>
      <c r="J317" s="5">
        <v>11358.62</v>
      </c>
      <c r="K317" s="5">
        <v>11358.62</v>
      </c>
      <c r="L317" s="5">
        <v>11358.62</v>
      </c>
      <c r="M317" s="5">
        <v>11358.62</v>
      </c>
      <c r="N317" s="5">
        <v>11358.62</v>
      </c>
      <c r="O317" s="5">
        <v>11358.62</v>
      </c>
      <c r="P317" s="5">
        <v>11358.62</v>
      </c>
      <c r="Q317" s="5">
        <v>11358.62</v>
      </c>
      <c r="R317" s="5">
        <v>11358.62</v>
      </c>
      <c r="S317" s="5">
        <v>11358.62</v>
      </c>
      <c r="T317" s="5">
        <f t="shared" si="90"/>
        <v>11358.619999999997</v>
      </c>
      <c r="U317" s="5">
        <v>-5324.58</v>
      </c>
      <c r="V317" s="5">
        <v>-5337.07</v>
      </c>
      <c r="W317" s="5">
        <v>-5349.56</v>
      </c>
      <c r="X317" s="5">
        <v>-5362.05</v>
      </c>
      <c r="Y317" s="5">
        <v>-5382.59</v>
      </c>
      <c r="Z317" s="5">
        <v>-5403.13</v>
      </c>
      <c r="AA317" s="5">
        <v>-5423.67</v>
      </c>
      <c r="AB317" s="5">
        <v>-5444.21</v>
      </c>
      <c r="AC317" s="5">
        <v>-5464.75</v>
      </c>
      <c r="AD317" s="5">
        <v>-5485.29</v>
      </c>
      <c r="AE317" s="5">
        <v>-5505.83</v>
      </c>
      <c r="AF317" s="5">
        <v>-5526.37</v>
      </c>
      <c r="AG317" s="5">
        <v>-5546.91</v>
      </c>
      <c r="AH317" s="5">
        <f t="shared" si="91"/>
        <v>-5426.6887500000003</v>
      </c>
      <c r="AI317" s="5">
        <v>12.49</v>
      </c>
      <c r="AJ317" s="5">
        <v>12.49</v>
      </c>
      <c r="AK317" s="5">
        <v>12.49</v>
      </c>
      <c r="AL317" s="5">
        <v>20.54</v>
      </c>
      <c r="AM317" s="5">
        <v>20.54</v>
      </c>
      <c r="AN317" s="5">
        <v>20.54</v>
      </c>
      <c r="AO317" s="5">
        <v>20.54</v>
      </c>
      <c r="AP317" s="5">
        <v>20.54</v>
      </c>
      <c r="AQ317" s="5">
        <v>20.54</v>
      </c>
      <c r="AR317" s="5">
        <v>20.54</v>
      </c>
      <c r="AS317" s="5">
        <v>20.54</v>
      </c>
      <c r="AT317" s="5">
        <v>20.54</v>
      </c>
      <c r="AU317" s="5">
        <f t="shared" si="92"/>
        <v>222.32999999999996</v>
      </c>
      <c r="AV317" s="6">
        <v>0.65639999999999998</v>
      </c>
      <c r="AW317" s="5">
        <f t="shared" si="93"/>
        <v>7455.7981679999975</v>
      </c>
      <c r="AX317" s="26">
        <f t="shared" si="94"/>
        <v>7455.7981680000003</v>
      </c>
      <c r="AY317" s="5">
        <f t="shared" si="95"/>
        <v>-3562.0784954999999</v>
      </c>
      <c r="AZ317" s="5">
        <f t="shared" si="96"/>
        <v>-3640.991724</v>
      </c>
      <c r="BA317" s="5">
        <f t="shared" si="97"/>
        <v>145.93741199999997</v>
      </c>
      <c r="BB317" s="14">
        <f t="shared" si="98"/>
        <v>1.9573680605566524E-2</v>
      </c>
      <c r="BC317" s="27">
        <v>2.1700000000000001E-2</v>
      </c>
      <c r="BD317" s="5">
        <f t="shared" si="85"/>
        <v>161.7908202456</v>
      </c>
      <c r="BE317" s="5">
        <f t="shared" si="86"/>
        <v>161.7908202456</v>
      </c>
      <c r="BF317" s="20">
        <f t="shared" si="99"/>
        <v>1</v>
      </c>
      <c r="BG317" s="5">
        <f t="shared" si="87"/>
        <v>15.853408245600036</v>
      </c>
      <c r="BH317" s="5">
        <f t="shared" si="88"/>
        <v>3653.0156237544002</v>
      </c>
      <c r="BI317" s="5">
        <f t="shared" si="89"/>
        <v>3653.0156237544002</v>
      </c>
    </row>
    <row r="318" spans="2:61" x14ac:dyDescent="0.25">
      <c r="B318" s="3" t="s">
        <v>720</v>
      </c>
      <c r="C318" s="3" t="s">
        <v>786</v>
      </c>
      <c r="D318" s="3" t="s">
        <v>705</v>
      </c>
      <c r="E318" s="3" t="s">
        <v>575</v>
      </c>
      <c r="F318" s="4" t="s">
        <v>326</v>
      </c>
      <c r="G318" s="5">
        <v>32037433.809999999</v>
      </c>
      <c r="H318" s="5">
        <v>32039043.399999999</v>
      </c>
      <c r="I318" s="5">
        <v>32042361.16</v>
      </c>
      <c r="J318" s="5">
        <v>32046268.170000002</v>
      </c>
      <c r="K318" s="5">
        <v>32048584.09</v>
      </c>
      <c r="L318" s="5">
        <v>32048741.260000002</v>
      </c>
      <c r="M318" s="5">
        <v>32048741.260000002</v>
      </c>
      <c r="N318" s="5">
        <v>32048741.260000002</v>
      </c>
      <c r="O318" s="5">
        <v>32767474.830000002</v>
      </c>
      <c r="P318" s="5">
        <v>33107616.550000001</v>
      </c>
      <c r="Q318" s="5">
        <v>33359648.75</v>
      </c>
      <c r="R318" s="5">
        <v>33361326.550000001</v>
      </c>
      <c r="S318" s="5">
        <v>33409241.609999999</v>
      </c>
      <c r="T318" s="5">
        <f t="shared" si="90"/>
        <v>32470157.0825</v>
      </c>
      <c r="U318" s="5">
        <v>-11597107.66</v>
      </c>
      <c r="V318" s="5">
        <v>-11627010.02</v>
      </c>
      <c r="W318" s="5">
        <v>-11656914.68</v>
      </c>
      <c r="X318" s="5">
        <v>-11686822.710000001</v>
      </c>
      <c r="Y318" s="5">
        <v>-11733291.470000001</v>
      </c>
      <c r="Z318" s="5">
        <v>-11779762.029999999</v>
      </c>
      <c r="AA318" s="5">
        <v>-11826232.699999999</v>
      </c>
      <c r="AB318" s="5">
        <v>-11872703.369999999</v>
      </c>
      <c r="AC318" s="5">
        <v>-11919695.130000001</v>
      </c>
      <c r="AD318" s="5">
        <v>-11967454.58</v>
      </c>
      <c r="AE318" s="5">
        <v>-11870293.34</v>
      </c>
      <c r="AF318" s="5">
        <v>-11918666.049999999</v>
      </c>
      <c r="AG318" s="5">
        <v>-11967074.709999999</v>
      </c>
      <c r="AH318" s="5">
        <f t="shared" si="91"/>
        <v>-11803411.438749999</v>
      </c>
      <c r="AI318" s="5">
        <v>29902.36</v>
      </c>
      <c r="AJ318" s="5">
        <v>29904.66</v>
      </c>
      <c r="AK318" s="5">
        <v>29908.03</v>
      </c>
      <c r="AL318" s="5">
        <v>46468.76</v>
      </c>
      <c r="AM318" s="5">
        <v>46470.559999999998</v>
      </c>
      <c r="AN318" s="5">
        <v>46470.67</v>
      </c>
      <c r="AO318" s="5">
        <v>46470.67</v>
      </c>
      <c r="AP318" s="5">
        <v>46991.76</v>
      </c>
      <c r="AQ318" s="5">
        <v>47759.450000000004</v>
      </c>
      <c r="AR318" s="5">
        <v>48188.76</v>
      </c>
      <c r="AS318" s="5">
        <v>48372.71</v>
      </c>
      <c r="AT318" s="5">
        <v>48408.659999999996</v>
      </c>
      <c r="AU318" s="5">
        <f t="shared" si="92"/>
        <v>515317.05</v>
      </c>
      <c r="AV318" s="6">
        <v>0.65639999999999998</v>
      </c>
      <c r="AW318" s="5">
        <f t="shared" si="93"/>
        <v>21313411.108952999</v>
      </c>
      <c r="AX318" s="26">
        <f t="shared" si="94"/>
        <v>21929826.192803998</v>
      </c>
      <c r="AY318" s="5">
        <f t="shared" si="95"/>
        <v>-7747759.2683954993</v>
      </c>
      <c r="AZ318" s="5">
        <f t="shared" si="96"/>
        <v>-7855187.839643999</v>
      </c>
      <c r="BA318" s="5">
        <f t="shared" si="97"/>
        <v>338254.11161999998</v>
      </c>
      <c r="BB318" s="14">
        <f t="shared" si="98"/>
        <v>1.5870482199722202E-2</v>
      </c>
      <c r="BC318" s="27">
        <v>1.7399999999999999E-2</v>
      </c>
      <c r="BD318" s="5">
        <f t="shared" si="85"/>
        <v>381578.97575478954</v>
      </c>
      <c r="BE318" s="5">
        <f t="shared" si="86"/>
        <v>381578.97575478954</v>
      </c>
      <c r="BF318" s="20">
        <f t="shared" si="99"/>
        <v>1</v>
      </c>
      <c r="BG318" s="5">
        <f t="shared" si="87"/>
        <v>43324.864134789561</v>
      </c>
      <c r="BH318" s="5">
        <f t="shared" si="88"/>
        <v>13693059.377405208</v>
      </c>
      <c r="BI318" s="5">
        <f t="shared" si="89"/>
        <v>13693059.377405208</v>
      </c>
    </row>
    <row r="319" spans="2:61" x14ac:dyDescent="0.25">
      <c r="B319" s="3" t="s">
        <v>720</v>
      </c>
      <c r="C319" s="3" t="s">
        <v>786</v>
      </c>
      <c r="D319" s="3" t="s">
        <v>705</v>
      </c>
      <c r="E319" s="3" t="s">
        <v>576</v>
      </c>
      <c r="F319" s="4" t="s">
        <v>327</v>
      </c>
      <c r="G319" s="5">
        <v>2267111.48</v>
      </c>
      <c r="H319" s="5">
        <v>2267111.48</v>
      </c>
      <c r="I319" s="5">
        <v>2267111.48</v>
      </c>
      <c r="J319" s="5">
        <v>2267111.48</v>
      </c>
      <c r="K319" s="5">
        <v>2267111.48</v>
      </c>
      <c r="L319" s="5">
        <v>2267111.48</v>
      </c>
      <c r="M319" s="5">
        <v>2267111.48</v>
      </c>
      <c r="N319" s="5">
        <v>2267111.48</v>
      </c>
      <c r="O319" s="5">
        <v>2267111.48</v>
      </c>
      <c r="P319" s="5">
        <v>2267111.48</v>
      </c>
      <c r="Q319" s="5">
        <v>2267111.48</v>
      </c>
      <c r="R319" s="5">
        <v>2267111.48</v>
      </c>
      <c r="S319" s="5">
        <v>2267111.48</v>
      </c>
      <c r="T319" s="5">
        <f t="shared" si="90"/>
        <v>2267111.48</v>
      </c>
      <c r="U319" s="5">
        <v>-617566.71</v>
      </c>
      <c r="V319" s="5">
        <v>-620986.27</v>
      </c>
      <c r="W319" s="5">
        <v>-624405.82999999996</v>
      </c>
      <c r="X319" s="5">
        <v>-627825.39</v>
      </c>
      <c r="Y319" s="5">
        <v>-631943.98</v>
      </c>
      <c r="Z319" s="5">
        <v>-636062.56999999995</v>
      </c>
      <c r="AA319" s="5">
        <v>-640181.16</v>
      </c>
      <c r="AB319" s="5">
        <v>-644299.75</v>
      </c>
      <c r="AC319" s="5">
        <v>-648418.34</v>
      </c>
      <c r="AD319" s="5">
        <v>-652536.93000000005</v>
      </c>
      <c r="AE319" s="5">
        <v>-656655.52</v>
      </c>
      <c r="AF319" s="5">
        <v>-660774.11</v>
      </c>
      <c r="AG319" s="5">
        <v>-664892.69999999995</v>
      </c>
      <c r="AH319" s="5">
        <f t="shared" si="91"/>
        <v>-640443.29625000001</v>
      </c>
      <c r="AI319" s="5">
        <v>3419.56</v>
      </c>
      <c r="AJ319" s="5">
        <v>3419.56</v>
      </c>
      <c r="AK319" s="5">
        <v>3419.56</v>
      </c>
      <c r="AL319" s="5">
        <v>4118.59</v>
      </c>
      <c r="AM319" s="5">
        <v>4118.59</v>
      </c>
      <c r="AN319" s="5">
        <v>4118.59</v>
      </c>
      <c r="AO319" s="5">
        <v>4118.59</v>
      </c>
      <c r="AP319" s="5">
        <v>4118.59</v>
      </c>
      <c r="AQ319" s="5">
        <v>4118.59</v>
      </c>
      <c r="AR319" s="5">
        <v>4118.59</v>
      </c>
      <c r="AS319" s="5">
        <v>4118.59</v>
      </c>
      <c r="AT319" s="5">
        <v>4118.59</v>
      </c>
      <c r="AU319" s="5">
        <f t="shared" si="92"/>
        <v>47325.989999999991</v>
      </c>
      <c r="AV319" s="6">
        <v>0.65639999999999998</v>
      </c>
      <c r="AW319" s="5">
        <f t="shared" si="93"/>
        <v>1488131.975472</v>
      </c>
      <c r="AX319" s="26">
        <f t="shared" si="94"/>
        <v>1488131.975472</v>
      </c>
      <c r="AY319" s="5">
        <f t="shared" si="95"/>
        <v>-420386.9796585</v>
      </c>
      <c r="AZ319" s="5">
        <f t="shared" si="96"/>
        <v>-436435.56827999995</v>
      </c>
      <c r="BA319" s="5">
        <f t="shared" si="97"/>
        <v>31064.779835999994</v>
      </c>
      <c r="BB319" s="14">
        <f t="shared" si="98"/>
        <v>2.0875016697458563E-2</v>
      </c>
      <c r="BC319" s="27">
        <v>2.18E-2</v>
      </c>
      <c r="BD319" s="5">
        <f t="shared" si="85"/>
        <v>32441.2770652896</v>
      </c>
      <c r="BE319" s="5">
        <f t="shared" si="86"/>
        <v>32441.2770652896</v>
      </c>
      <c r="BF319" s="20">
        <f t="shared" si="99"/>
        <v>1</v>
      </c>
      <c r="BG319" s="5">
        <f t="shared" si="87"/>
        <v>1376.4972292896055</v>
      </c>
      <c r="BH319" s="5">
        <f t="shared" si="88"/>
        <v>1019255.1301267104</v>
      </c>
      <c r="BI319" s="5">
        <f t="shared" si="89"/>
        <v>1019255.1301267104</v>
      </c>
    </row>
    <row r="320" spans="2:61" x14ac:dyDescent="0.25">
      <c r="B320" s="3" t="s">
        <v>720</v>
      </c>
      <c r="C320" s="3" t="s">
        <v>786</v>
      </c>
      <c r="D320" s="3" t="s">
        <v>705</v>
      </c>
      <c r="E320" s="3" t="s">
        <v>577</v>
      </c>
      <c r="F320" s="4" t="s">
        <v>328</v>
      </c>
      <c r="G320" s="5">
        <v>892792.57</v>
      </c>
      <c r="H320" s="5">
        <v>892792.57</v>
      </c>
      <c r="I320" s="5">
        <v>892792.57</v>
      </c>
      <c r="J320" s="5">
        <v>892792.57</v>
      </c>
      <c r="K320" s="5">
        <v>892792.57</v>
      </c>
      <c r="L320" s="5">
        <v>892792.57</v>
      </c>
      <c r="M320" s="5">
        <v>892792.57</v>
      </c>
      <c r="N320" s="5">
        <v>892792.57</v>
      </c>
      <c r="O320" s="5">
        <v>892792.57</v>
      </c>
      <c r="P320" s="5">
        <v>892792.57</v>
      </c>
      <c r="Q320" s="5">
        <v>944588.18</v>
      </c>
      <c r="R320" s="5">
        <v>948084.14</v>
      </c>
      <c r="S320" s="5">
        <v>947330.29</v>
      </c>
      <c r="T320" s="5">
        <f t="shared" si="90"/>
        <v>903988.90666666673</v>
      </c>
      <c r="U320" s="5">
        <v>-265233.03000000003</v>
      </c>
      <c r="V320" s="5">
        <v>-266505.26</v>
      </c>
      <c r="W320" s="5">
        <v>-267777.49</v>
      </c>
      <c r="X320" s="5">
        <v>-269049.71999999997</v>
      </c>
      <c r="Y320" s="5">
        <v>-270701.39</v>
      </c>
      <c r="Z320" s="5">
        <v>-272353.06</v>
      </c>
      <c r="AA320" s="5">
        <v>-274004.73</v>
      </c>
      <c r="AB320" s="5">
        <v>-275656.40000000002</v>
      </c>
      <c r="AC320" s="5">
        <v>-277308.07</v>
      </c>
      <c r="AD320" s="5">
        <v>-278959.74</v>
      </c>
      <c r="AE320" s="5">
        <v>-280659.32</v>
      </c>
      <c r="AF320" s="5">
        <v>-282410.03999999998</v>
      </c>
      <c r="AG320" s="5">
        <v>-284163.3</v>
      </c>
      <c r="AH320" s="5">
        <f t="shared" si="91"/>
        <v>-274173.61541666661</v>
      </c>
      <c r="AI320" s="5">
        <v>1272.23</v>
      </c>
      <c r="AJ320" s="5">
        <v>1272.23</v>
      </c>
      <c r="AK320" s="5">
        <v>1272.23</v>
      </c>
      <c r="AL320" s="5">
        <v>1651.67</v>
      </c>
      <c r="AM320" s="5">
        <v>1651.67</v>
      </c>
      <c r="AN320" s="5">
        <v>1651.67</v>
      </c>
      <c r="AO320" s="5">
        <v>1651.67</v>
      </c>
      <c r="AP320" s="5">
        <v>1651.67</v>
      </c>
      <c r="AQ320" s="5">
        <v>1651.67</v>
      </c>
      <c r="AR320" s="5">
        <v>1699.5800000000002</v>
      </c>
      <c r="AS320" s="5">
        <v>1750.7199999999998</v>
      </c>
      <c r="AT320" s="5">
        <v>1753.26</v>
      </c>
      <c r="AU320" s="5">
        <f t="shared" si="92"/>
        <v>18930.27</v>
      </c>
      <c r="AV320" s="6">
        <v>0.65639999999999998</v>
      </c>
      <c r="AW320" s="5">
        <f t="shared" si="93"/>
        <v>593378.31833600008</v>
      </c>
      <c r="AX320" s="26">
        <f t="shared" si="94"/>
        <v>621827.60235599999</v>
      </c>
      <c r="AY320" s="5">
        <f t="shared" si="95"/>
        <v>-179967.56115949995</v>
      </c>
      <c r="AZ320" s="5">
        <f t="shared" si="96"/>
        <v>-186524.79011999999</v>
      </c>
      <c r="BA320" s="5">
        <f t="shared" si="97"/>
        <v>12425.829228000001</v>
      </c>
      <c r="BB320" s="14">
        <f t="shared" si="98"/>
        <v>2.0940821132200322E-2</v>
      </c>
      <c r="BC320" s="27">
        <v>2.2200000000000001E-2</v>
      </c>
      <c r="BD320" s="5">
        <f t="shared" si="85"/>
        <v>13804.5727723032</v>
      </c>
      <c r="BE320" s="5">
        <f t="shared" si="86"/>
        <v>13804.5727723032</v>
      </c>
      <c r="BF320" s="20">
        <f t="shared" si="99"/>
        <v>1</v>
      </c>
      <c r="BG320" s="5">
        <f t="shared" si="87"/>
        <v>1378.7435443031991</v>
      </c>
      <c r="BH320" s="5">
        <f t="shared" si="88"/>
        <v>421498.23946369678</v>
      </c>
      <c r="BI320" s="5">
        <f t="shared" si="89"/>
        <v>421498.23946369678</v>
      </c>
    </row>
    <row r="321" spans="2:61" x14ac:dyDescent="0.25">
      <c r="B321" s="3" t="s">
        <v>720</v>
      </c>
      <c r="C321" s="3" t="s">
        <v>786</v>
      </c>
      <c r="D321" s="3" t="s">
        <v>705</v>
      </c>
      <c r="E321" s="3" t="s">
        <v>578</v>
      </c>
      <c r="F321" s="4" t="s">
        <v>329</v>
      </c>
      <c r="G321" s="5">
        <v>155369.68</v>
      </c>
      <c r="H321" s="5">
        <v>155369.68</v>
      </c>
      <c r="I321" s="5">
        <v>155369.68</v>
      </c>
      <c r="J321" s="5">
        <v>160287.76</v>
      </c>
      <c r="K321" s="5">
        <v>160287.76</v>
      </c>
      <c r="L321" s="5">
        <v>160287.76</v>
      </c>
      <c r="M321" s="5">
        <v>160287.76</v>
      </c>
      <c r="N321" s="5">
        <v>160287.76</v>
      </c>
      <c r="O321" s="5">
        <v>160287.76</v>
      </c>
      <c r="P321" s="5">
        <v>160287.76</v>
      </c>
      <c r="Q321" s="5">
        <v>366803.49</v>
      </c>
      <c r="R321" s="5">
        <v>366803.49</v>
      </c>
      <c r="S321" s="5">
        <v>365492.63</v>
      </c>
      <c r="T321" s="5">
        <f t="shared" si="90"/>
        <v>202232.65125</v>
      </c>
      <c r="U321" s="5">
        <v>-13116.95</v>
      </c>
      <c r="V321" s="5">
        <v>-13337.06</v>
      </c>
      <c r="W321" s="5">
        <v>-13557.17</v>
      </c>
      <c r="X321" s="5">
        <v>-13780.76</v>
      </c>
      <c r="Y321" s="5">
        <v>-14148.09</v>
      </c>
      <c r="Z321" s="5">
        <v>-14515.42</v>
      </c>
      <c r="AA321" s="5">
        <v>-14882.75</v>
      </c>
      <c r="AB321" s="5">
        <v>-15250.08</v>
      </c>
      <c r="AC321" s="5">
        <v>-15617.41</v>
      </c>
      <c r="AD321" s="5">
        <v>-15984.74</v>
      </c>
      <c r="AE321" s="5">
        <v>-16588.699999999997</v>
      </c>
      <c r="AF321" s="5">
        <v>-17429.29</v>
      </c>
      <c r="AG321" s="5">
        <v>-18268.38</v>
      </c>
      <c r="AH321" s="5">
        <f t="shared" si="91"/>
        <v>-15065.344583333334</v>
      </c>
      <c r="AI321" s="5">
        <v>220.11</v>
      </c>
      <c r="AJ321" s="5">
        <v>220.11</v>
      </c>
      <c r="AK321" s="5">
        <v>223.59</v>
      </c>
      <c r="AL321" s="5">
        <v>367.33</v>
      </c>
      <c r="AM321" s="5">
        <v>367.33</v>
      </c>
      <c r="AN321" s="5">
        <v>367.33</v>
      </c>
      <c r="AO321" s="5">
        <v>367.33</v>
      </c>
      <c r="AP321" s="5">
        <v>367.33</v>
      </c>
      <c r="AQ321" s="5">
        <v>367.33</v>
      </c>
      <c r="AR321" s="5">
        <v>603.96</v>
      </c>
      <c r="AS321" s="5">
        <v>840.58999999999992</v>
      </c>
      <c r="AT321" s="5">
        <v>839.08999999999992</v>
      </c>
      <c r="AU321" s="5">
        <f t="shared" si="92"/>
        <v>5151.43</v>
      </c>
      <c r="AV321" s="6">
        <v>0.65639999999999998</v>
      </c>
      <c r="AW321" s="5">
        <f t="shared" si="93"/>
        <v>132745.5122805</v>
      </c>
      <c r="AX321" s="26">
        <f t="shared" si="94"/>
        <v>239909.36233199999</v>
      </c>
      <c r="AY321" s="5">
        <f t="shared" si="95"/>
        <v>-9888.8921845000004</v>
      </c>
      <c r="AZ321" s="5">
        <f t="shared" si="96"/>
        <v>-11991.364632000001</v>
      </c>
      <c r="BA321" s="5">
        <f t="shared" si="97"/>
        <v>3381.3986520000003</v>
      </c>
      <c r="BB321" s="14">
        <f t="shared" si="98"/>
        <v>2.5472790709902739E-2</v>
      </c>
      <c r="BC321" s="27">
        <v>2.75E-2</v>
      </c>
      <c r="BD321" s="5">
        <f t="shared" si="85"/>
        <v>6597.5074641299998</v>
      </c>
      <c r="BE321" s="5">
        <f t="shared" si="86"/>
        <v>6597.5074641299998</v>
      </c>
      <c r="BF321" s="20">
        <f t="shared" si="99"/>
        <v>1</v>
      </c>
      <c r="BG321" s="5">
        <f t="shared" si="87"/>
        <v>3216.1088121299995</v>
      </c>
      <c r="BH321" s="5">
        <f t="shared" si="88"/>
        <v>221320.49023586998</v>
      </c>
      <c r="BI321" s="5">
        <f t="shared" si="89"/>
        <v>221320.49023586998</v>
      </c>
    </row>
    <row r="322" spans="2:61" x14ac:dyDescent="0.25">
      <c r="B322" s="3" t="s">
        <v>720</v>
      </c>
      <c r="C322" s="3" t="s">
        <v>786</v>
      </c>
      <c r="D322" s="3" t="s">
        <v>705</v>
      </c>
      <c r="E322" s="3" t="s">
        <v>579</v>
      </c>
      <c r="F322" s="4" t="s">
        <v>330</v>
      </c>
      <c r="G322" s="5">
        <v>88682689.829999998</v>
      </c>
      <c r="H322" s="5">
        <v>88682689.829999998</v>
      </c>
      <c r="I322" s="5">
        <v>88682689.829999998</v>
      </c>
      <c r="J322" s="5">
        <v>88682689.829999998</v>
      </c>
      <c r="K322" s="5">
        <v>88682689.829999998</v>
      </c>
      <c r="L322" s="5">
        <v>88682689.829999998</v>
      </c>
      <c r="M322" s="5">
        <v>88682689.829999998</v>
      </c>
      <c r="N322" s="5">
        <v>88682689.829999998</v>
      </c>
      <c r="O322" s="5">
        <v>88682689.829999998</v>
      </c>
      <c r="P322" s="5">
        <v>88682689.829999998</v>
      </c>
      <c r="Q322" s="5">
        <v>88682689.829999998</v>
      </c>
      <c r="R322" s="5">
        <v>88682689.829999998</v>
      </c>
      <c r="S322" s="5">
        <v>88682689.829999998</v>
      </c>
      <c r="T322" s="5">
        <f t="shared" si="90"/>
        <v>88682689.830000013</v>
      </c>
      <c r="U322" s="5">
        <v>-17421499.879999999</v>
      </c>
      <c r="V322" s="5">
        <v>-17567826.309999999</v>
      </c>
      <c r="W322" s="5">
        <v>-17714152.739999998</v>
      </c>
      <c r="X322" s="5">
        <v>-17860479.170000002</v>
      </c>
      <c r="Y322" s="5">
        <v>-18038583.579999998</v>
      </c>
      <c r="Z322" s="5">
        <v>-18216687.989999998</v>
      </c>
      <c r="AA322" s="5">
        <v>-18394792.399999999</v>
      </c>
      <c r="AB322" s="5">
        <v>-18572896.809999999</v>
      </c>
      <c r="AC322" s="5">
        <v>-18751001.219999999</v>
      </c>
      <c r="AD322" s="5">
        <v>-18929105.629999999</v>
      </c>
      <c r="AE322" s="5">
        <v>-19107210.039999999</v>
      </c>
      <c r="AF322" s="5">
        <v>-19285314.449999999</v>
      </c>
      <c r="AG322" s="5">
        <v>-19463418.859999999</v>
      </c>
      <c r="AH322" s="5">
        <f t="shared" si="91"/>
        <v>-18406709.142499998</v>
      </c>
      <c r="AI322" s="5">
        <v>146326.43</v>
      </c>
      <c r="AJ322" s="5">
        <v>146326.43</v>
      </c>
      <c r="AK322" s="5">
        <v>146326.43</v>
      </c>
      <c r="AL322" s="5">
        <v>178104.41</v>
      </c>
      <c r="AM322" s="5">
        <v>178104.41</v>
      </c>
      <c r="AN322" s="5">
        <v>178104.41</v>
      </c>
      <c r="AO322" s="5">
        <v>178104.41</v>
      </c>
      <c r="AP322" s="5">
        <v>178104.41</v>
      </c>
      <c r="AQ322" s="5">
        <v>178104.41</v>
      </c>
      <c r="AR322" s="5">
        <v>178104.41</v>
      </c>
      <c r="AS322" s="5">
        <v>178104.41</v>
      </c>
      <c r="AT322" s="5">
        <v>178104.41</v>
      </c>
      <c r="AU322" s="5">
        <f t="shared" si="92"/>
        <v>2041918.9799999995</v>
      </c>
      <c r="AV322" s="6">
        <v>0.65639999999999998</v>
      </c>
      <c r="AW322" s="5">
        <f t="shared" si="93"/>
        <v>58211317.604412004</v>
      </c>
      <c r="AX322" s="26">
        <f t="shared" si="94"/>
        <v>58211317.604411997</v>
      </c>
      <c r="AY322" s="5">
        <f t="shared" si="95"/>
        <v>-12082163.881136999</v>
      </c>
      <c r="AZ322" s="5">
        <f t="shared" si="96"/>
        <v>-12775788.139704</v>
      </c>
      <c r="BA322" s="5">
        <f t="shared" si="97"/>
        <v>1340315.6184719997</v>
      </c>
      <c r="BB322" s="14">
        <f t="shared" si="98"/>
        <v>2.3025000526193436E-2</v>
      </c>
      <c r="BC322" s="27">
        <v>2.41E-2</v>
      </c>
      <c r="BD322" s="5">
        <f t="shared" si="85"/>
        <v>1402892.7542663291</v>
      </c>
      <c r="BE322" s="5">
        <f t="shared" si="86"/>
        <v>1402892.7542663291</v>
      </c>
      <c r="BF322" s="20">
        <f t="shared" si="99"/>
        <v>1</v>
      </c>
      <c r="BG322" s="5">
        <f t="shared" si="87"/>
        <v>62577.135794329457</v>
      </c>
      <c r="BH322" s="5">
        <f t="shared" si="88"/>
        <v>44032636.710441671</v>
      </c>
      <c r="BI322" s="5">
        <f t="shared" si="89"/>
        <v>44032636.710441671</v>
      </c>
    </row>
    <row r="323" spans="2:61" x14ac:dyDescent="0.25">
      <c r="B323" s="3" t="s">
        <v>720</v>
      </c>
      <c r="C323" s="3" t="s">
        <v>786</v>
      </c>
      <c r="D323" s="3" t="s">
        <v>705</v>
      </c>
      <c r="E323" s="3" t="s">
        <v>580</v>
      </c>
      <c r="F323" s="4" t="s">
        <v>331</v>
      </c>
      <c r="G323" s="5">
        <v>17015759.940000001</v>
      </c>
      <c r="H323" s="5">
        <v>17256808.109999999</v>
      </c>
      <c r="I323" s="5">
        <v>17258185.02</v>
      </c>
      <c r="J323" s="5">
        <v>17268412.079999998</v>
      </c>
      <c r="K323" s="5">
        <v>17266344.25</v>
      </c>
      <c r="L323" s="5">
        <v>17267462.25</v>
      </c>
      <c r="M323" s="5">
        <v>17276034.199999999</v>
      </c>
      <c r="N323" s="5">
        <v>17276034.530000001</v>
      </c>
      <c r="O323" s="5">
        <v>17277165.940000001</v>
      </c>
      <c r="P323" s="5">
        <v>17277165.940000001</v>
      </c>
      <c r="Q323" s="5">
        <v>17277165.940000001</v>
      </c>
      <c r="R323" s="5">
        <v>17277165.940000001</v>
      </c>
      <c r="S323" s="5">
        <v>17276775.5</v>
      </c>
      <c r="T323" s="5">
        <f t="shared" si="90"/>
        <v>17260350.993333332</v>
      </c>
      <c r="U323" s="5">
        <v>-1750845.07</v>
      </c>
      <c r="V323" s="5">
        <v>-1623715.93</v>
      </c>
      <c r="W323" s="5">
        <v>-1663839.61</v>
      </c>
      <c r="X323" s="5">
        <v>-1703976.78</v>
      </c>
      <c r="Y323" s="5">
        <v>-1760765.97</v>
      </c>
      <c r="Z323" s="5">
        <v>-1819615.84</v>
      </c>
      <c r="AA323" s="5">
        <v>-1878482.23</v>
      </c>
      <c r="AB323" s="5">
        <v>-1930232.71</v>
      </c>
      <c r="AC323" s="5">
        <v>-1950646.9</v>
      </c>
      <c r="AD323" s="5">
        <v>-2010557.15</v>
      </c>
      <c r="AE323" s="5">
        <v>-2069443.5</v>
      </c>
      <c r="AF323" s="5">
        <v>-2128329.85</v>
      </c>
      <c r="AG323" s="5">
        <v>-2187215.52</v>
      </c>
      <c r="AH323" s="5">
        <f t="shared" si="91"/>
        <v>-1875719.7304166667</v>
      </c>
      <c r="AI323" s="5">
        <v>39841.86</v>
      </c>
      <c r="AJ323" s="5">
        <v>40123.68</v>
      </c>
      <c r="AK323" s="5">
        <v>40137.17</v>
      </c>
      <c r="AL323" s="5">
        <v>58852.99</v>
      </c>
      <c r="AM323" s="5">
        <v>58849.87</v>
      </c>
      <c r="AN323" s="5">
        <v>58866.39</v>
      </c>
      <c r="AO323" s="5">
        <v>58882.49</v>
      </c>
      <c r="AP323" s="5">
        <v>58884.41</v>
      </c>
      <c r="AQ323" s="5">
        <v>58886.35</v>
      </c>
      <c r="AR323" s="5">
        <v>58886.35</v>
      </c>
      <c r="AS323" s="5">
        <v>58886.35</v>
      </c>
      <c r="AT323" s="5">
        <v>58885.67</v>
      </c>
      <c r="AU323" s="5">
        <f t="shared" si="92"/>
        <v>649983.57999999996</v>
      </c>
      <c r="AV323" s="6">
        <v>0.65639999999999998</v>
      </c>
      <c r="AW323" s="5">
        <f t="shared" si="93"/>
        <v>11329694.392023999</v>
      </c>
      <c r="AX323" s="26">
        <f t="shared" si="94"/>
        <v>11340475.438199999</v>
      </c>
      <c r="AY323" s="5">
        <f t="shared" si="95"/>
        <v>-1231222.4310455001</v>
      </c>
      <c r="AZ323" s="5">
        <f t="shared" si="96"/>
        <v>-1435688.2673279999</v>
      </c>
      <c r="BA323" s="5">
        <f t="shared" si="97"/>
        <v>426649.22191199998</v>
      </c>
      <c r="BB323" s="14">
        <f t="shared" si="98"/>
        <v>3.7657610801254897E-2</v>
      </c>
      <c r="BC323" s="27">
        <v>4.0899999999999999E-2</v>
      </c>
      <c r="BD323" s="5">
        <f t="shared" si="85"/>
        <v>463825.44542237994</v>
      </c>
      <c r="BE323" s="5">
        <f t="shared" si="86"/>
        <v>463825.44542237994</v>
      </c>
      <c r="BF323" s="20">
        <f t="shared" si="99"/>
        <v>1</v>
      </c>
      <c r="BG323" s="5">
        <f t="shared" si="87"/>
        <v>37176.223510379961</v>
      </c>
      <c r="BH323" s="5">
        <f t="shared" si="88"/>
        <v>9440961.7254496198</v>
      </c>
      <c r="BI323" s="5">
        <f t="shared" si="89"/>
        <v>9440961.7254496198</v>
      </c>
    </row>
    <row r="324" spans="2:61" x14ac:dyDescent="0.25">
      <c r="B324" s="3" t="s">
        <v>720</v>
      </c>
      <c r="C324" s="3" t="s">
        <v>786</v>
      </c>
      <c r="D324" s="3" t="s">
        <v>705</v>
      </c>
      <c r="E324" s="3" t="s">
        <v>581</v>
      </c>
      <c r="F324" s="4" t="s">
        <v>332</v>
      </c>
      <c r="G324" s="5">
        <v>3308646.69</v>
      </c>
      <c r="H324" s="5">
        <v>3308646.69</v>
      </c>
      <c r="I324" s="5">
        <v>3310140.17</v>
      </c>
      <c r="J324" s="5">
        <v>3310140.17</v>
      </c>
      <c r="K324" s="5">
        <v>3310140.17</v>
      </c>
      <c r="L324" s="5">
        <v>3310140.17</v>
      </c>
      <c r="M324" s="5">
        <v>3301649.08</v>
      </c>
      <c r="N324" s="5">
        <v>3301649.08</v>
      </c>
      <c r="O324" s="5">
        <v>3301649.08</v>
      </c>
      <c r="P324" s="5">
        <v>3301649.08</v>
      </c>
      <c r="Q324" s="5">
        <v>3301649.08</v>
      </c>
      <c r="R324" s="5">
        <v>3301649.08</v>
      </c>
      <c r="S324" s="5">
        <v>3301649.08</v>
      </c>
      <c r="T324" s="5">
        <f t="shared" si="90"/>
        <v>3305354.1445833328</v>
      </c>
      <c r="U324" s="5">
        <v>-1404455.62</v>
      </c>
      <c r="V324" s="5">
        <v>-1406661.38</v>
      </c>
      <c r="W324" s="5">
        <v>-1408867.64</v>
      </c>
      <c r="X324" s="5">
        <v>-1411074.4</v>
      </c>
      <c r="Y324" s="5">
        <v>-1415653.43</v>
      </c>
      <c r="Z324" s="5">
        <v>-1420232.46</v>
      </c>
      <c r="AA324" s="5">
        <v>-1424805.62</v>
      </c>
      <c r="AB324" s="5">
        <v>-1429372.9</v>
      </c>
      <c r="AC324" s="5">
        <v>-1433940.18</v>
      </c>
      <c r="AD324" s="5">
        <v>-1438507.46</v>
      </c>
      <c r="AE324" s="5">
        <v>-1443074.74</v>
      </c>
      <c r="AF324" s="5">
        <v>-1446523.03</v>
      </c>
      <c r="AG324" s="5">
        <v>-1451090.31</v>
      </c>
      <c r="AH324" s="5">
        <f t="shared" si="91"/>
        <v>-1425540.5170833331</v>
      </c>
      <c r="AI324" s="5">
        <v>2205.7600000000002</v>
      </c>
      <c r="AJ324" s="5">
        <v>2206.2600000000002</v>
      </c>
      <c r="AK324" s="5">
        <v>2206.7600000000002</v>
      </c>
      <c r="AL324" s="5">
        <v>4579.03</v>
      </c>
      <c r="AM324" s="5">
        <v>4579.03</v>
      </c>
      <c r="AN324" s="5">
        <v>4573.16</v>
      </c>
      <c r="AO324" s="5">
        <v>4567.28</v>
      </c>
      <c r="AP324" s="5">
        <v>4567.28</v>
      </c>
      <c r="AQ324" s="5">
        <v>4567.28</v>
      </c>
      <c r="AR324" s="5">
        <v>4567.28</v>
      </c>
      <c r="AS324" s="5">
        <v>4567.28</v>
      </c>
      <c r="AT324" s="5">
        <v>4567.28</v>
      </c>
      <c r="AU324" s="5">
        <f t="shared" si="92"/>
        <v>47753.679999999993</v>
      </c>
      <c r="AV324" s="6">
        <v>0.65639999999999998</v>
      </c>
      <c r="AW324" s="5">
        <f t="shared" si="93"/>
        <v>2169634.4605044997</v>
      </c>
      <c r="AX324" s="26">
        <f t="shared" si="94"/>
        <v>2167202.4561120002</v>
      </c>
      <c r="AY324" s="5">
        <f t="shared" si="95"/>
        <v>-935724.79541349981</v>
      </c>
      <c r="AZ324" s="5">
        <f t="shared" si="96"/>
        <v>-952495.67948399996</v>
      </c>
      <c r="BA324" s="5">
        <f t="shared" si="97"/>
        <v>31345.515551999993</v>
      </c>
      <c r="BB324" s="14">
        <f t="shared" si="98"/>
        <v>1.4447371722106266E-2</v>
      </c>
      <c r="BC324" s="27">
        <v>1.66E-2</v>
      </c>
      <c r="BD324" s="5">
        <f t="shared" si="85"/>
        <v>35975.560771459204</v>
      </c>
      <c r="BE324" s="5">
        <f t="shared" si="86"/>
        <v>35975.560771459204</v>
      </c>
      <c r="BF324" s="20">
        <f t="shared" si="99"/>
        <v>1</v>
      </c>
      <c r="BG324" s="5">
        <f t="shared" si="87"/>
        <v>4630.0452194592108</v>
      </c>
      <c r="BH324" s="5">
        <f t="shared" si="88"/>
        <v>1178731.2158565409</v>
      </c>
      <c r="BI324" s="5">
        <f t="shared" si="89"/>
        <v>1178731.2158565409</v>
      </c>
    </row>
    <row r="325" spans="2:61" x14ac:dyDescent="0.25">
      <c r="B325" s="3" t="s">
        <v>720</v>
      </c>
      <c r="C325" s="3" t="s">
        <v>786</v>
      </c>
      <c r="D325" s="3" t="s">
        <v>705</v>
      </c>
      <c r="E325" s="3" t="s">
        <v>582</v>
      </c>
      <c r="F325" s="4" t="s">
        <v>333</v>
      </c>
      <c r="G325" s="5">
        <v>355980.02</v>
      </c>
      <c r="H325" s="5">
        <v>355980.02</v>
      </c>
      <c r="I325" s="5">
        <v>355980.02</v>
      </c>
      <c r="J325" s="5">
        <v>355980.02</v>
      </c>
      <c r="K325" s="5">
        <v>355980.02</v>
      </c>
      <c r="L325" s="5">
        <v>355980.02</v>
      </c>
      <c r="M325" s="5">
        <v>355980.02</v>
      </c>
      <c r="N325" s="5">
        <v>355980.02</v>
      </c>
      <c r="O325" s="5">
        <v>355980.02</v>
      </c>
      <c r="P325" s="5">
        <v>355980.02</v>
      </c>
      <c r="Q325" s="5">
        <v>355980.02</v>
      </c>
      <c r="R325" s="5">
        <v>355980.02</v>
      </c>
      <c r="S325" s="5">
        <v>355980.02</v>
      </c>
      <c r="T325" s="5">
        <f t="shared" si="90"/>
        <v>355980.02</v>
      </c>
      <c r="U325" s="5">
        <v>-301436.48</v>
      </c>
      <c r="V325" s="5">
        <v>-301656</v>
      </c>
      <c r="W325" s="5">
        <v>-301875.52</v>
      </c>
      <c r="X325" s="5">
        <v>-302095.03999999998</v>
      </c>
      <c r="Y325" s="5">
        <v>-302445.09000000003</v>
      </c>
      <c r="Z325" s="5">
        <v>-302795.14</v>
      </c>
      <c r="AA325" s="5">
        <v>-303145.19</v>
      </c>
      <c r="AB325" s="5">
        <v>-303495.24</v>
      </c>
      <c r="AC325" s="5">
        <v>-303845.28999999998</v>
      </c>
      <c r="AD325" s="5">
        <v>-304195.34000000003</v>
      </c>
      <c r="AE325" s="5">
        <v>-304545.39</v>
      </c>
      <c r="AF325" s="5">
        <v>-304895.44</v>
      </c>
      <c r="AG325" s="5">
        <v>-305245.49</v>
      </c>
      <c r="AH325" s="5">
        <f t="shared" si="91"/>
        <v>-303194.13874999998</v>
      </c>
      <c r="AI325" s="5">
        <v>219.52</v>
      </c>
      <c r="AJ325" s="5">
        <v>219.52</v>
      </c>
      <c r="AK325" s="5">
        <v>219.52</v>
      </c>
      <c r="AL325" s="5">
        <v>350.05</v>
      </c>
      <c r="AM325" s="5">
        <v>350.05</v>
      </c>
      <c r="AN325" s="5">
        <v>350.05</v>
      </c>
      <c r="AO325" s="5">
        <v>350.05</v>
      </c>
      <c r="AP325" s="5">
        <v>350.05</v>
      </c>
      <c r="AQ325" s="5">
        <v>350.05</v>
      </c>
      <c r="AR325" s="5">
        <v>350.05</v>
      </c>
      <c r="AS325" s="5">
        <v>350.05</v>
      </c>
      <c r="AT325" s="5">
        <v>350.05</v>
      </c>
      <c r="AU325" s="5">
        <f t="shared" si="92"/>
        <v>3809.0100000000011</v>
      </c>
      <c r="AV325" s="6">
        <v>0.65639999999999998</v>
      </c>
      <c r="AW325" s="5">
        <f t="shared" si="93"/>
        <v>233665.28512800002</v>
      </c>
      <c r="AX325" s="26">
        <f t="shared" si="94"/>
        <v>233665.28512800002</v>
      </c>
      <c r="AY325" s="5">
        <f t="shared" si="95"/>
        <v>-199016.63267549998</v>
      </c>
      <c r="AZ325" s="5">
        <f t="shared" si="96"/>
        <v>-200363.13963599998</v>
      </c>
      <c r="BA325" s="5">
        <f t="shared" si="97"/>
        <v>2500.2341640000009</v>
      </c>
      <c r="BB325" s="14">
        <f t="shared" si="98"/>
        <v>1.0700066818356831E-2</v>
      </c>
      <c r="BC325" s="27">
        <v>1.18E-2</v>
      </c>
      <c r="BD325" s="5">
        <f t="shared" ref="BD325:BD388" si="101">BC325*AX325</f>
        <v>2757.2503645104002</v>
      </c>
      <c r="BE325" s="5">
        <f t="shared" ref="BE325:BE388" si="102">IF(BH325&lt;0,BD325+BH325,BD325)</f>
        <v>2757.2503645104002</v>
      </c>
      <c r="BF325" s="20">
        <f t="shared" si="99"/>
        <v>1</v>
      </c>
      <c r="BG325" s="5">
        <f t="shared" ref="BG325:BG388" si="103">(BE325-BA325)*BF325</f>
        <v>257.01620051039936</v>
      </c>
      <c r="BH325" s="5">
        <f t="shared" ref="BH325:BH388" si="104">AX325+AZ325-BD325</f>
        <v>30544.895127489639</v>
      </c>
      <c r="BI325" s="5">
        <f t="shared" ref="BI325:BI388" si="105">AX325+AZ325-BE325</f>
        <v>30544.895127489639</v>
      </c>
    </row>
    <row r="326" spans="2:61" x14ac:dyDescent="0.25">
      <c r="B326" s="3" t="s">
        <v>720</v>
      </c>
      <c r="C326" s="3" t="s">
        <v>786</v>
      </c>
      <c r="D326" s="3" t="s">
        <v>705</v>
      </c>
      <c r="E326" s="3" t="s">
        <v>583</v>
      </c>
      <c r="F326" s="4" t="s">
        <v>334</v>
      </c>
      <c r="G326" s="5">
        <v>451088.25</v>
      </c>
      <c r="H326" s="5">
        <v>450909.84</v>
      </c>
      <c r="I326" s="5">
        <v>450909.84</v>
      </c>
      <c r="J326" s="5">
        <v>450909.84</v>
      </c>
      <c r="K326" s="5">
        <v>450909.84</v>
      </c>
      <c r="L326" s="5">
        <v>450909.84</v>
      </c>
      <c r="M326" s="5">
        <v>450909.84</v>
      </c>
      <c r="N326" s="5">
        <v>461083.5</v>
      </c>
      <c r="O326" s="5">
        <v>461083.5</v>
      </c>
      <c r="P326" s="5">
        <v>461083.5</v>
      </c>
      <c r="Q326" s="5">
        <v>577389.24</v>
      </c>
      <c r="R326" s="5">
        <v>577389.24</v>
      </c>
      <c r="S326" s="5">
        <v>577180.93999999994</v>
      </c>
      <c r="T326" s="5">
        <f t="shared" si="90"/>
        <v>479801.88458333333</v>
      </c>
      <c r="U326" s="5">
        <v>-6910.98</v>
      </c>
      <c r="V326" s="5">
        <v>-7392.05</v>
      </c>
      <c r="W326" s="5">
        <v>-7873.02</v>
      </c>
      <c r="X326" s="5">
        <v>-8353.99</v>
      </c>
      <c r="Y326" s="5">
        <v>-9342.24</v>
      </c>
      <c r="Z326" s="5">
        <v>-10330.49</v>
      </c>
      <c r="AA326" s="5">
        <v>-11318.74</v>
      </c>
      <c r="AB326" s="5">
        <v>-12318.13</v>
      </c>
      <c r="AC326" s="5">
        <v>-13328.67</v>
      </c>
      <c r="AD326" s="5">
        <v>-14339.21</v>
      </c>
      <c r="AE326" s="5">
        <v>-15477.199999999999</v>
      </c>
      <c r="AF326" s="5">
        <v>-16742.650000000001</v>
      </c>
      <c r="AG326" s="5">
        <v>-18007.86</v>
      </c>
      <c r="AH326" s="5">
        <f t="shared" si="91"/>
        <v>-11606.317499999999</v>
      </c>
      <c r="AI326" s="5">
        <v>481.07</v>
      </c>
      <c r="AJ326" s="5">
        <v>480.97</v>
      </c>
      <c r="AK326" s="5">
        <v>480.97</v>
      </c>
      <c r="AL326" s="5">
        <v>988.25</v>
      </c>
      <c r="AM326" s="5">
        <v>988.25</v>
      </c>
      <c r="AN326" s="5">
        <v>988.25</v>
      </c>
      <c r="AO326" s="5">
        <v>999.39</v>
      </c>
      <c r="AP326" s="5">
        <v>1010.54</v>
      </c>
      <c r="AQ326" s="5">
        <v>1010.54</v>
      </c>
      <c r="AR326" s="5">
        <v>1137.99</v>
      </c>
      <c r="AS326" s="5">
        <v>1265.45</v>
      </c>
      <c r="AT326" s="5">
        <v>1265.21</v>
      </c>
      <c r="AU326" s="5">
        <f t="shared" si="92"/>
        <v>11096.880000000001</v>
      </c>
      <c r="AV326" s="6">
        <v>0.65639999999999998</v>
      </c>
      <c r="AW326" s="5">
        <f t="shared" si="93"/>
        <v>314941.95704050001</v>
      </c>
      <c r="AX326" s="26">
        <f t="shared" si="94"/>
        <v>378861.56901599996</v>
      </c>
      <c r="AY326" s="5">
        <f t="shared" si="95"/>
        <v>-7618.386806999999</v>
      </c>
      <c r="AZ326" s="5">
        <f t="shared" si="96"/>
        <v>-11820.359304</v>
      </c>
      <c r="BA326" s="5">
        <f t="shared" si="97"/>
        <v>7283.9920320000001</v>
      </c>
      <c r="BB326" s="14">
        <f t="shared" si="98"/>
        <v>2.3128045880096294E-2</v>
      </c>
      <c r="BC326" s="27">
        <v>2.63E-2</v>
      </c>
      <c r="BD326" s="5">
        <f t="shared" si="101"/>
        <v>9964.059265120799</v>
      </c>
      <c r="BE326" s="5">
        <f t="shared" si="102"/>
        <v>9964.059265120799</v>
      </c>
      <c r="BF326" s="20">
        <f t="shared" si="99"/>
        <v>1</v>
      </c>
      <c r="BG326" s="5">
        <f t="shared" si="103"/>
        <v>2680.0672331207988</v>
      </c>
      <c r="BH326" s="5">
        <f t="shared" si="104"/>
        <v>357077.15044687921</v>
      </c>
      <c r="BI326" s="5">
        <f t="shared" si="105"/>
        <v>357077.15044687921</v>
      </c>
    </row>
    <row r="327" spans="2:61" x14ac:dyDescent="0.25">
      <c r="B327" s="3" t="s">
        <v>720</v>
      </c>
      <c r="C327" s="3" t="s">
        <v>786</v>
      </c>
      <c r="D327" s="3" t="s">
        <v>705</v>
      </c>
      <c r="E327" s="3" t="s">
        <v>584</v>
      </c>
      <c r="F327" s="4" t="s">
        <v>335</v>
      </c>
      <c r="G327" s="5">
        <v>39962.49</v>
      </c>
      <c r="H327" s="5">
        <v>39962.49</v>
      </c>
      <c r="I327" s="5">
        <v>39962.49</v>
      </c>
      <c r="J327" s="5">
        <v>39962.49</v>
      </c>
      <c r="K327" s="5">
        <v>39962.49</v>
      </c>
      <c r="L327" s="5">
        <v>39962.49</v>
      </c>
      <c r="M327" s="5">
        <v>39962.49</v>
      </c>
      <c r="N327" s="5">
        <v>39962.49</v>
      </c>
      <c r="O327" s="5">
        <v>39962.49</v>
      </c>
      <c r="P327" s="5">
        <v>39962.49</v>
      </c>
      <c r="Q327" s="5">
        <v>39962.49</v>
      </c>
      <c r="R327" s="5">
        <v>39962.49</v>
      </c>
      <c r="S327" s="5">
        <v>39962.49</v>
      </c>
      <c r="T327" s="5">
        <f t="shared" si="90"/>
        <v>39962.49</v>
      </c>
      <c r="U327" s="5">
        <v>-3735.96</v>
      </c>
      <c r="V327" s="5">
        <v>-3789.58</v>
      </c>
      <c r="W327" s="5">
        <v>-3843.2</v>
      </c>
      <c r="X327" s="5">
        <v>-3896.82</v>
      </c>
      <c r="Y327" s="5">
        <v>-3986.07</v>
      </c>
      <c r="Z327" s="5">
        <v>-4075.32</v>
      </c>
      <c r="AA327" s="5">
        <v>-4164.57</v>
      </c>
      <c r="AB327" s="5">
        <v>-4253.82</v>
      </c>
      <c r="AC327" s="5">
        <v>-4343.07</v>
      </c>
      <c r="AD327" s="5">
        <v>-4432.32</v>
      </c>
      <c r="AE327" s="5">
        <v>-4521.57</v>
      </c>
      <c r="AF327" s="5">
        <v>-4610.82</v>
      </c>
      <c r="AG327" s="5">
        <v>-4700.07</v>
      </c>
      <c r="AH327" s="5">
        <f t="shared" si="91"/>
        <v>-4177.9312500000005</v>
      </c>
      <c r="AI327" s="5">
        <v>53.62</v>
      </c>
      <c r="AJ327" s="5">
        <v>53.62</v>
      </c>
      <c r="AK327" s="5">
        <v>53.62</v>
      </c>
      <c r="AL327" s="5">
        <v>89.25</v>
      </c>
      <c r="AM327" s="5">
        <v>89.25</v>
      </c>
      <c r="AN327" s="5">
        <v>89.25</v>
      </c>
      <c r="AO327" s="5">
        <v>89.25</v>
      </c>
      <c r="AP327" s="5">
        <v>89.25</v>
      </c>
      <c r="AQ327" s="5">
        <v>89.25</v>
      </c>
      <c r="AR327" s="5">
        <v>89.25</v>
      </c>
      <c r="AS327" s="5">
        <v>89.25</v>
      </c>
      <c r="AT327" s="5">
        <v>89.25</v>
      </c>
      <c r="AU327" s="5">
        <f t="shared" si="92"/>
        <v>964.11</v>
      </c>
      <c r="AV327" s="6">
        <v>0.65639999999999998</v>
      </c>
      <c r="AW327" s="5">
        <f t="shared" si="93"/>
        <v>26231.378435999999</v>
      </c>
      <c r="AX327" s="26">
        <f t="shared" si="94"/>
        <v>26231.378435999999</v>
      </c>
      <c r="AY327" s="5">
        <f t="shared" si="95"/>
        <v>-2742.3940725000002</v>
      </c>
      <c r="AZ327" s="5">
        <f t="shared" si="96"/>
        <v>-3085.1259479999999</v>
      </c>
      <c r="BA327" s="5">
        <f t="shared" si="97"/>
        <v>632.84180400000002</v>
      </c>
      <c r="BB327" s="14">
        <f t="shared" si="98"/>
        <v>2.4125373569064391E-2</v>
      </c>
      <c r="BC327" s="27">
        <v>2.6800000000000001E-2</v>
      </c>
      <c r="BD327" s="5">
        <f t="shared" si="101"/>
        <v>703.00094208480004</v>
      </c>
      <c r="BE327" s="5">
        <f t="shared" si="102"/>
        <v>703.00094208480004</v>
      </c>
      <c r="BF327" s="20">
        <f t="shared" si="99"/>
        <v>1</v>
      </c>
      <c r="BG327" s="5">
        <f t="shared" si="103"/>
        <v>70.15913808480002</v>
      </c>
      <c r="BH327" s="5">
        <f t="shared" si="104"/>
        <v>22443.251545915198</v>
      </c>
      <c r="BI327" s="5">
        <f t="shared" si="105"/>
        <v>22443.251545915198</v>
      </c>
    </row>
    <row r="328" spans="2:61" x14ac:dyDescent="0.25">
      <c r="B328" s="3" t="s">
        <v>720</v>
      </c>
      <c r="C328" s="3" t="s">
        <v>786</v>
      </c>
      <c r="D328" s="3" t="s">
        <v>705</v>
      </c>
      <c r="E328" s="3" t="s">
        <v>585</v>
      </c>
      <c r="F328" s="4" t="s">
        <v>336</v>
      </c>
      <c r="G328" s="5">
        <v>259749.63</v>
      </c>
      <c r="H328" s="5">
        <v>259749.63</v>
      </c>
      <c r="I328" s="5">
        <v>259749.63</v>
      </c>
      <c r="J328" s="5">
        <v>259749.63</v>
      </c>
      <c r="K328" s="5">
        <v>259749.63</v>
      </c>
      <c r="L328" s="5">
        <v>259749.63</v>
      </c>
      <c r="M328" s="5">
        <v>259749.63</v>
      </c>
      <c r="N328" s="5">
        <v>259749.63</v>
      </c>
      <c r="O328" s="5">
        <v>259749.63</v>
      </c>
      <c r="P328" s="5">
        <v>259749.63</v>
      </c>
      <c r="Q328" s="5">
        <v>259749.63</v>
      </c>
      <c r="R328" s="5">
        <v>259749.63</v>
      </c>
      <c r="S328" s="5">
        <v>259749.63</v>
      </c>
      <c r="T328" s="5">
        <f t="shared" si="90"/>
        <v>259749.62999999992</v>
      </c>
      <c r="U328" s="5">
        <v>-117685.97</v>
      </c>
      <c r="V328" s="5">
        <v>-118095.08</v>
      </c>
      <c r="W328" s="5">
        <v>-118504.19</v>
      </c>
      <c r="X328" s="5">
        <v>-118913.3</v>
      </c>
      <c r="Y328" s="5">
        <v>-119554.01</v>
      </c>
      <c r="Z328" s="5">
        <v>-120194.72</v>
      </c>
      <c r="AA328" s="5">
        <v>-120835.43</v>
      </c>
      <c r="AB328" s="5">
        <v>-121476.14</v>
      </c>
      <c r="AC328" s="5">
        <v>-122116.85</v>
      </c>
      <c r="AD328" s="5">
        <v>-122757.56</v>
      </c>
      <c r="AE328" s="5">
        <v>-123398.27</v>
      </c>
      <c r="AF328" s="5">
        <v>-124038.98</v>
      </c>
      <c r="AG328" s="5">
        <v>-124679.69</v>
      </c>
      <c r="AH328" s="5">
        <f t="shared" si="91"/>
        <v>-120922.28000000001</v>
      </c>
      <c r="AI328" s="5">
        <v>409.11</v>
      </c>
      <c r="AJ328" s="5">
        <v>409.11</v>
      </c>
      <c r="AK328" s="5">
        <v>409.11</v>
      </c>
      <c r="AL328" s="5">
        <v>640.71</v>
      </c>
      <c r="AM328" s="5">
        <v>640.71</v>
      </c>
      <c r="AN328" s="5">
        <v>640.71</v>
      </c>
      <c r="AO328" s="5">
        <v>640.71</v>
      </c>
      <c r="AP328" s="5">
        <v>640.71</v>
      </c>
      <c r="AQ328" s="5">
        <v>640.71</v>
      </c>
      <c r="AR328" s="5">
        <v>640.71</v>
      </c>
      <c r="AS328" s="5">
        <v>640.71</v>
      </c>
      <c r="AT328" s="5">
        <v>640.71</v>
      </c>
      <c r="AU328" s="5">
        <f t="shared" si="92"/>
        <v>6993.72</v>
      </c>
      <c r="AV328" s="6">
        <v>0.65639999999999998</v>
      </c>
      <c r="AW328" s="5">
        <f t="shared" si="93"/>
        <v>170499.65713199993</v>
      </c>
      <c r="AX328" s="26">
        <f t="shared" si="94"/>
        <v>170499.65713199999</v>
      </c>
      <c r="AY328" s="5">
        <f t="shared" si="95"/>
        <v>-79373.384592000002</v>
      </c>
      <c r="AZ328" s="5">
        <f t="shared" si="96"/>
        <v>-81839.748515999992</v>
      </c>
      <c r="BA328" s="5">
        <f t="shared" si="97"/>
        <v>4590.6778080000004</v>
      </c>
      <c r="BB328" s="14">
        <f t="shared" si="98"/>
        <v>2.6924850672549575E-2</v>
      </c>
      <c r="BC328" s="27">
        <v>2.9600000000000001E-2</v>
      </c>
      <c r="BD328" s="5">
        <f t="shared" si="101"/>
        <v>5046.7898511071999</v>
      </c>
      <c r="BE328" s="5">
        <f t="shared" si="102"/>
        <v>5046.7898511071999</v>
      </c>
      <c r="BF328" s="20">
        <f t="shared" si="99"/>
        <v>1</v>
      </c>
      <c r="BG328" s="5">
        <f t="shared" si="103"/>
        <v>456.1120431071995</v>
      </c>
      <c r="BH328" s="5">
        <f t="shared" si="104"/>
        <v>83613.118764892803</v>
      </c>
      <c r="BI328" s="5">
        <f t="shared" si="105"/>
        <v>83613.118764892803</v>
      </c>
    </row>
    <row r="329" spans="2:61" x14ac:dyDescent="0.25">
      <c r="B329" s="3" t="s">
        <v>720</v>
      </c>
      <c r="C329" s="3" t="s">
        <v>786</v>
      </c>
      <c r="D329" s="3" t="s">
        <v>706</v>
      </c>
      <c r="E329" s="3" t="s">
        <v>623</v>
      </c>
      <c r="F329" s="4" t="s">
        <v>337</v>
      </c>
      <c r="G329" s="5">
        <v>662529.69999999995</v>
      </c>
      <c r="H329" s="5">
        <v>662529.69999999995</v>
      </c>
      <c r="I329" s="5">
        <v>662529.69999999995</v>
      </c>
      <c r="J329" s="5">
        <v>662529.69999999995</v>
      </c>
      <c r="K329" s="5">
        <v>662529.69999999995</v>
      </c>
      <c r="L329" s="5">
        <v>662529.69999999995</v>
      </c>
      <c r="M329" s="5">
        <v>662529.69999999995</v>
      </c>
      <c r="N329" s="5">
        <v>662529.69999999995</v>
      </c>
      <c r="O329" s="5">
        <v>662529.69999999995</v>
      </c>
      <c r="P329" s="5">
        <v>662529.69999999995</v>
      </c>
      <c r="Q329" s="5">
        <v>662529.69999999995</v>
      </c>
      <c r="R329" s="5">
        <v>662529.69999999995</v>
      </c>
      <c r="S329" s="5">
        <v>662529.69999999995</v>
      </c>
      <c r="T329" s="5">
        <f t="shared" si="90"/>
        <v>662529.70000000007</v>
      </c>
      <c r="U329" s="5">
        <v>0</v>
      </c>
      <c r="V329" s="5">
        <v>0</v>
      </c>
      <c r="W329" s="5">
        <v>0</v>
      </c>
      <c r="X329" s="5">
        <v>0</v>
      </c>
      <c r="Y329" s="5">
        <v>0</v>
      </c>
      <c r="Z329" s="5">
        <v>0</v>
      </c>
      <c r="AA329" s="5">
        <v>0</v>
      </c>
      <c r="AB329" s="5">
        <v>0</v>
      </c>
      <c r="AC329" s="5">
        <v>0</v>
      </c>
      <c r="AD329" s="5">
        <v>0</v>
      </c>
      <c r="AE329" s="5">
        <v>0</v>
      </c>
      <c r="AF329" s="5">
        <v>0</v>
      </c>
      <c r="AG329" s="5">
        <v>0</v>
      </c>
      <c r="AH329" s="5">
        <f t="shared" si="91"/>
        <v>0</v>
      </c>
      <c r="AI329" s="5">
        <v>0</v>
      </c>
      <c r="AJ329" s="5">
        <v>0</v>
      </c>
      <c r="AK329" s="5">
        <v>0</v>
      </c>
      <c r="AL329" s="5">
        <v>0</v>
      </c>
      <c r="AM329" s="5">
        <v>0</v>
      </c>
      <c r="AN329" s="5">
        <v>0</v>
      </c>
      <c r="AO329" s="5">
        <v>0</v>
      </c>
      <c r="AP329" s="5">
        <v>0</v>
      </c>
      <c r="AQ329" s="5">
        <v>0</v>
      </c>
      <c r="AR329" s="5">
        <v>0</v>
      </c>
      <c r="AS329" s="5">
        <v>0</v>
      </c>
      <c r="AT329" s="5">
        <v>0</v>
      </c>
      <c r="AU329" s="5">
        <f t="shared" si="92"/>
        <v>0</v>
      </c>
      <c r="AV329" s="6">
        <v>0.65639999999999998</v>
      </c>
      <c r="AW329" s="5">
        <f t="shared" si="93"/>
        <v>434884.49508000002</v>
      </c>
      <c r="AX329" s="26">
        <f t="shared" si="94"/>
        <v>434884.49507999996</v>
      </c>
      <c r="AY329" s="5">
        <f t="shared" si="95"/>
        <v>0</v>
      </c>
      <c r="AZ329" s="5">
        <f t="shared" si="96"/>
        <v>0</v>
      </c>
      <c r="BA329" s="5">
        <f t="shared" si="97"/>
        <v>0</v>
      </c>
      <c r="BB329" s="14">
        <f t="shared" si="98"/>
        <v>0</v>
      </c>
      <c r="BC329" s="27">
        <f>BB329</f>
        <v>0</v>
      </c>
      <c r="BD329" s="5">
        <f t="shared" si="101"/>
        <v>0</v>
      </c>
      <c r="BE329" s="5">
        <f t="shared" si="102"/>
        <v>0</v>
      </c>
      <c r="BF329" s="20">
        <f t="shared" si="99"/>
        <v>1</v>
      </c>
      <c r="BG329" s="5">
        <f t="shared" si="103"/>
        <v>0</v>
      </c>
      <c r="BH329" s="5">
        <f t="shared" si="104"/>
        <v>434884.49507999996</v>
      </c>
      <c r="BI329" s="5">
        <f t="shared" si="105"/>
        <v>434884.49507999996</v>
      </c>
    </row>
    <row r="330" spans="2:61" x14ac:dyDescent="0.25">
      <c r="B330" s="3" t="s">
        <v>720</v>
      </c>
      <c r="C330" s="3" t="s">
        <v>786</v>
      </c>
      <c r="D330" s="3" t="s">
        <v>706</v>
      </c>
      <c r="E330" s="3" t="s">
        <v>626</v>
      </c>
      <c r="F330" s="4" t="s">
        <v>338</v>
      </c>
      <c r="G330" s="5">
        <v>102699.73</v>
      </c>
      <c r="H330" s="5">
        <v>102699.73</v>
      </c>
      <c r="I330" s="5">
        <v>102699.73</v>
      </c>
      <c r="J330" s="5">
        <v>102699.73</v>
      </c>
      <c r="K330" s="5">
        <v>102699.73</v>
      </c>
      <c r="L330" s="5">
        <v>102699.73</v>
      </c>
      <c r="M330" s="5">
        <v>102699.73</v>
      </c>
      <c r="N330" s="5">
        <v>102699.73</v>
      </c>
      <c r="O330" s="5">
        <v>102699.73</v>
      </c>
      <c r="P330" s="5">
        <v>102699.73</v>
      </c>
      <c r="Q330" s="5">
        <v>102699.73</v>
      </c>
      <c r="R330" s="5">
        <v>102699.73</v>
      </c>
      <c r="S330" s="5">
        <v>102699.73</v>
      </c>
      <c r="T330" s="5">
        <f t="shared" si="90"/>
        <v>102699.73</v>
      </c>
      <c r="U330" s="5">
        <v>0</v>
      </c>
      <c r="V330" s="5">
        <v>0</v>
      </c>
      <c r="W330" s="5">
        <v>0</v>
      </c>
      <c r="X330" s="5">
        <v>0</v>
      </c>
      <c r="Y330" s="5">
        <v>0</v>
      </c>
      <c r="Z330" s="5">
        <v>0</v>
      </c>
      <c r="AA330" s="5">
        <v>0</v>
      </c>
      <c r="AB330" s="5">
        <v>0</v>
      </c>
      <c r="AC330" s="5">
        <v>0</v>
      </c>
      <c r="AD330" s="5">
        <v>0</v>
      </c>
      <c r="AE330" s="5">
        <v>0</v>
      </c>
      <c r="AF330" s="5">
        <v>0</v>
      </c>
      <c r="AG330" s="5">
        <v>0</v>
      </c>
      <c r="AH330" s="5">
        <f t="shared" si="91"/>
        <v>0</v>
      </c>
      <c r="AI330" s="5">
        <v>0</v>
      </c>
      <c r="AJ330" s="5">
        <v>0</v>
      </c>
      <c r="AK330" s="5">
        <v>0</v>
      </c>
      <c r="AL330" s="5">
        <v>0</v>
      </c>
      <c r="AM330" s="5">
        <v>0</v>
      </c>
      <c r="AN330" s="5">
        <v>0</v>
      </c>
      <c r="AO330" s="5">
        <v>0</v>
      </c>
      <c r="AP330" s="5">
        <v>0</v>
      </c>
      <c r="AQ330" s="5">
        <v>0</v>
      </c>
      <c r="AR330" s="5">
        <v>0</v>
      </c>
      <c r="AS330" s="5">
        <v>0</v>
      </c>
      <c r="AT330" s="5">
        <v>0</v>
      </c>
      <c r="AU330" s="5">
        <f t="shared" si="92"/>
        <v>0</v>
      </c>
      <c r="AV330" s="6">
        <v>0.65639999999999998</v>
      </c>
      <c r="AW330" s="5">
        <f t="shared" si="93"/>
        <v>67412.102771999998</v>
      </c>
      <c r="AX330" s="26">
        <f t="shared" si="94"/>
        <v>67412.102771999998</v>
      </c>
      <c r="AY330" s="5">
        <f t="shared" si="95"/>
        <v>0</v>
      </c>
      <c r="AZ330" s="5">
        <f t="shared" si="96"/>
        <v>0</v>
      </c>
      <c r="BA330" s="5">
        <f t="shared" si="97"/>
        <v>0</v>
      </c>
      <c r="BB330" s="14">
        <f t="shared" si="98"/>
        <v>0</v>
      </c>
      <c r="BC330" s="27">
        <f>BB330</f>
        <v>0</v>
      </c>
      <c r="BD330" s="5">
        <f t="shared" si="101"/>
        <v>0</v>
      </c>
      <c r="BE330" s="5">
        <f t="shared" si="102"/>
        <v>0</v>
      </c>
      <c r="BF330" s="20">
        <f t="shared" si="99"/>
        <v>1</v>
      </c>
      <c r="BG330" s="5">
        <f t="shared" si="103"/>
        <v>0</v>
      </c>
      <c r="BH330" s="5">
        <f t="shared" si="104"/>
        <v>67412.102771999998</v>
      </c>
      <c r="BI330" s="5">
        <f t="shared" si="105"/>
        <v>67412.102771999998</v>
      </c>
    </row>
    <row r="331" spans="2:61" x14ac:dyDescent="0.25">
      <c r="B331" s="3" t="s">
        <v>720</v>
      </c>
      <c r="C331" s="3" t="s">
        <v>786</v>
      </c>
      <c r="D331" s="3" t="s">
        <v>706</v>
      </c>
      <c r="E331" s="3" t="s">
        <v>627</v>
      </c>
      <c r="F331" s="4" t="s">
        <v>339</v>
      </c>
      <c r="G331" s="5">
        <v>23166.89</v>
      </c>
      <c r="H331" s="5">
        <v>23166.89</v>
      </c>
      <c r="I331" s="5">
        <v>23166.89</v>
      </c>
      <c r="J331" s="5">
        <v>23166.89</v>
      </c>
      <c r="K331" s="5">
        <v>23166.89</v>
      </c>
      <c r="L331" s="5">
        <v>23166.89</v>
      </c>
      <c r="M331" s="5">
        <v>23166.89</v>
      </c>
      <c r="N331" s="5">
        <v>23166.89</v>
      </c>
      <c r="O331" s="5">
        <v>23166.89</v>
      </c>
      <c r="P331" s="5">
        <v>23166.89</v>
      </c>
      <c r="Q331" s="5">
        <v>23166.89</v>
      </c>
      <c r="R331" s="5">
        <v>23166.89</v>
      </c>
      <c r="S331" s="5">
        <v>23166.89</v>
      </c>
      <c r="T331" s="5">
        <f t="shared" si="90"/>
        <v>23166.890000000003</v>
      </c>
      <c r="U331" s="5">
        <v>-15292.52</v>
      </c>
      <c r="V331" s="5">
        <v>-15370.32</v>
      </c>
      <c r="W331" s="5">
        <v>-15448.12</v>
      </c>
      <c r="X331" s="5">
        <v>-15525.92</v>
      </c>
      <c r="Y331" s="5">
        <v>-15566.08</v>
      </c>
      <c r="Z331" s="5">
        <v>-15606.24</v>
      </c>
      <c r="AA331" s="5">
        <v>-15646.4</v>
      </c>
      <c r="AB331" s="5">
        <v>-15686.56</v>
      </c>
      <c r="AC331" s="5">
        <v>-15726.72</v>
      </c>
      <c r="AD331" s="5">
        <v>-15766.88</v>
      </c>
      <c r="AE331" s="5">
        <v>-15807.04</v>
      </c>
      <c r="AF331" s="5">
        <v>-15847.2</v>
      </c>
      <c r="AG331" s="5">
        <v>-15887.36</v>
      </c>
      <c r="AH331" s="5">
        <f t="shared" si="91"/>
        <v>-15632.285000000002</v>
      </c>
      <c r="AI331" s="5">
        <v>77.8</v>
      </c>
      <c r="AJ331" s="5">
        <v>77.8</v>
      </c>
      <c r="AK331" s="5">
        <v>77.8</v>
      </c>
      <c r="AL331" s="5">
        <v>40.159999999999997</v>
      </c>
      <c r="AM331" s="5">
        <v>40.159999999999997</v>
      </c>
      <c r="AN331" s="5">
        <v>40.159999999999997</v>
      </c>
      <c r="AO331" s="5">
        <v>40.159999999999997</v>
      </c>
      <c r="AP331" s="5">
        <v>40.159999999999997</v>
      </c>
      <c r="AQ331" s="5">
        <v>40.159999999999997</v>
      </c>
      <c r="AR331" s="5">
        <v>40.159999999999997</v>
      </c>
      <c r="AS331" s="5">
        <v>40.159999999999997</v>
      </c>
      <c r="AT331" s="5">
        <v>40.159999999999997</v>
      </c>
      <c r="AU331" s="5">
        <f t="shared" si="92"/>
        <v>594.83999999999969</v>
      </c>
      <c r="AV331" s="6">
        <v>0.65639999999999998</v>
      </c>
      <c r="AW331" s="5">
        <f t="shared" si="93"/>
        <v>15206.746596000001</v>
      </c>
      <c r="AX331" s="26">
        <f t="shared" si="94"/>
        <v>15206.746595999999</v>
      </c>
      <c r="AY331" s="5">
        <f t="shared" si="95"/>
        <v>-10261.031874</v>
      </c>
      <c r="AZ331" s="5">
        <f t="shared" si="96"/>
        <v>-10428.463104</v>
      </c>
      <c r="BA331" s="5">
        <f t="shared" si="97"/>
        <v>390.45297599999981</v>
      </c>
      <c r="BB331" s="14">
        <f t="shared" si="98"/>
        <v>2.5676299235676419E-2</v>
      </c>
      <c r="BC331" s="27">
        <v>2.0799999999999999E-2</v>
      </c>
      <c r="BD331" s="5">
        <f t="shared" si="101"/>
        <v>316.30032919679996</v>
      </c>
      <c r="BE331" s="5">
        <f t="shared" si="102"/>
        <v>316.30032919679996</v>
      </c>
      <c r="BF331" s="20">
        <f t="shared" si="99"/>
        <v>1</v>
      </c>
      <c r="BG331" s="5">
        <f t="shared" si="103"/>
        <v>-74.152646803199843</v>
      </c>
      <c r="BH331" s="5">
        <f t="shared" si="104"/>
        <v>4461.9831628031989</v>
      </c>
      <c r="BI331" s="5">
        <f t="shared" si="105"/>
        <v>4461.9831628031989</v>
      </c>
    </row>
    <row r="332" spans="2:61" x14ac:dyDescent="0.25">
      <c r="B332" s="3" t="s">
        <v>720</v>
      </c>
      <c r="C332" s="3" t="s">
        <v>786</v>
      </c>
      <c r="D332" s="3" t="s">
        <v>706</v>
      </c>
      <c r="E332" s="3" t="s">
        <v>629</v>
      </c>
      <c r="F332" s="4" t="s">
        <v>340</v>
      </c>
      <c r="G332" s="5">
        <v>2708437.11</v>
      </c>
      <c r="H332" s="5">
        <v>2708437.11</v>
      </c>
      <c r="I332" s="5">
        <v>2708437.11</v>
      </c>
      <c r="J332" s="5">
        <v>2708437.11</v>
      </c>
      <c r="K332" s="5">
        <v>2708437.11</v>
      </c>
      <c r="L332" s="5">
        <v>2708437.11</v>
      </c>
      <c r="M332" s="5">
        <v>2708437.11</v>
      </c>
      <c r="N332" s="5">
        <v>2708437.11</v>
      </c>
      <c r="O332" s="5">
        <v>2708437.11</v>
      </c>
      <c r="P332" s="5">
        <v>2708437.11</v>
      </c>
      <c r="Q332" s="5">
        <v>2708437.11</v>
      </c>
      <c r="R332" s="5">
        <v>2708437.11</v>
      </c>
      <c r="S332" s="5">
        <v>2708437.11</v>
      </c>
      <c r="T332" s="5">
        <f t="shared" si="90"/>
        <v>2708437.11</v>
      </c>
      <c r="U332" s="5">
        <v>-1536765.98</v>
      </c>
      <c r="V332" s="5">
        <v>-1543108.24</v>
      </c>
      <c r="W332" s="5">
        <v>-1549450.5</v>
      </c>
      <c r="X332" s="5">
        <v>-1555792.76</v>
      </c>
      <c r="Y332" s="5">
        <v>-1559697.42</v>
      </c>
      <c r="Z332" s="5">
        <v>-1563602.08</v>
      </c>
      <c r="AA332" s="5">
        <v>-1567506.74</v>
      </c>
      <c r="AB332" s="5">
        <v>-1571411.4</v>
      </c>
      <c r="AC332" s="5">
        <v>-1575316.06</v>
      </c>
      <c r="AD332" s="5">
        <v>-1579220.72</v>
      </c>
      <c r="AE332" s="5">
        <v>-1583125.38</v>
      </c>
      <c r="AF332" s="5">
        <v>-1587030.04</v>
      </c>
      <c r="AG332" s="5">
        <v>-1590934.7</v>
      </c>
      <c r="AH332" s="5">
        <f t="shared" si="91"/>
        <v>-1566592.64</v>
      </c>
      <c r="AI332" s="5">
        <v>6342.26</v>
      </c>
      <c r="AJ332" s="5">
        <v>6342.26</v>
      </c>
      <c r="AK332" s="5">
        <v>6342.26</v>
      </c>
      <c r="AL332" s="5">
        <v>3904.66</v>
      </c>
      <c r="AM332" s="5">
        <v>3904.66</v>
      </c>
      <c r="AN332" s="5">
        <v>3904.66</v>
      </c>
      <c r="AO332" s="5">
        <v>3904.66</v>
      </c>
      <c r="AP332" s="5">
        <v>3904.66</v>
      </c>
      <c r="AQ332" s="5">
        <v>3904.66</v>
      </c>
      <c r="AR332" s="5">
        <v>3904.66</v>
      </c>
      <c r="AS332" s="5">
        <v>3904.66</v>
      </c>
      <c r="AT332" s="5">
        <v>3904.66</v>
      </c>
      <c r="AU332" s="5">
        <f t="shared" si="92"/>
        <v>54168.720000000016</v>
      </c>
      <c r="AV332" s="6">
        <v>0.65639999999999998</v>
      </c>
      <c r="AW332" s="5">
        <f t="shared" si="93"/>
        <v>1777818.119004</v>
      </c>
      <c r="AX332" s="26">
        <f t="shared" si="94"/>
        <v>1777818.119004</v>
      </c>
      <c r="AY332" s="5">
        <f t="shared" si="95"/>
        <v>-1028311.4088959999</v>
      </c>
      <c r="AZ332" s="5">
        <f t="shared" si="96"/>
        <v>-1044289.5370799999</v>
      </c>
      <c r="BA332" s="5">
        <f t="shared" si="97"/>
        <v>35556.347808000006</v>
      </c>
      <c r="BB332" s="14">
        <f t="shared" si="98"/>
        <v>1.9999991803391001E-2</v>
      </c>
      <c r="BC332" s="27">
        <v>1.7299999999999999E-2</v>
      </c>
      <c r="BD332" s="5">
        <f t="shared" si="101"/>
        <v>30756.253458769199</v>
      </c>
      <c r="BE332" s="5">
        <f t="shared" si="102"/>
        <v>30756.253458769199</v>
      </c>
      <c r="BF332" s="20">
        <f t="shared" si="99"/>
        <v>1</v>
      </c>
      <c r="BG332" s="5">
        <f t="shared" si="103"/>
        <v>-4800.094349230807</v>
      </c>
      <c r="BH332" s="5">
        <f t="shared" si="104"/>
        <v>702772.32846523088</v>
      </c>
      <c r="BI332" s="5">
        <f t="shared" si="105"/>
        <v>702772.32846523088</v>
      </c>
    </row>
    <row r="333" spans="2:61" x14ac:dyDescent="0.25">
      <c r="B333" s="3" t="s">
        <v>720</v>
      </c>
      <c r="C333" s="3" t="s">
        <v>786</v>
      </c>
      <c r="D333" s="3" t="s">
        <v>706</v>
      </c>
      <c r="E333" s="3" t="s">
        <v>653</v>
      </c>
      <c r="F333" s="4" t="s">
        <v>341</v>
      </c>
      <c r="G333" s="5">
        <v>175981.22</v>
      </c>
      <c r="H333" s="5">
        <v>175981.22</v>
      </c>
      <c r="I333" s="5">
        <v>175981.22</v>
      </c>
      <c r="J333" s="5">
        <v>175981.22</v>
      </c>
      <c r="K333" s="5">
        <v>175981.22</v>
      </c>
      <c r="L333" s="5">
        <v>175981.22</v>
      </c>
      <c r="M333" s="5">
        <v>175981.22</v>
      </c>
      <c r="N333" s="5">
        <v>175981.22</v>
      </c>
      <c r="O333" s="5">
        <v>175981.22</v>
      </c>
      <c r="P333" s="5">
        <v>175981.22</v>
      </c>
      <c r="Q333" s="5">
        <v>175981.22</v>
      </c>
      <c r="R333" s="5">
        <v>175981.22</v>
      </c>
      <c r="S333" s="5">
        <v>175981.22</v>
      </c>
      <c r="T333" s="5">
        <f t="shared" si="90"/>
        <v>175981.22</v>
      </c>
      <c r="U333" s="5">
        <v>0</v>
      </c>
      <c r="V333" s="5">
        <v>0</v>
      </c>
      <c r="W333" s="5">
        <v>0</v>
      </c>
      <c r="X333" s="5">
        <v>0</v>
      </c>
      <c r="Y333" s="5">
        <v>0</v>
      </c>
      <c r="Z333" s="5">
        <v>0</v>
      </c>
      <c r="AA333" s="5">
        <v>0</v>
      </c>
      <c r="AB333" s="5">
        <v>0</v>
      </c>
      <c r="AC333" s="5">
        <v>0</v>
      </c>
      <c r="AD333" s="5">
        <v>0</v>
      </c>
      <c r="AE333" s="5">
        <v>0</v>
      </c>
      <c r="AF333" s="5">
        <v>0</v>
      </c>
      <c r="AG333" s="5">
        <v>0</v>
      </c>
      <c r="AH333" s="5">
        <f t="shared" si="91"/>
        <v>0</v>
      </c>
      <c r="AI333" s="5">
        <v>0</v>
      </c>
      <c r="AJ333" s="5">
        <v>0</v>
      </c>
      <c r="AK333" s="5">
        <v>0</v>
      </c>
      <c r="AL333" s="5">
        <v>0</v>
      </c>
      <c r="AM333" s="5">
        <v>0</v>
      </c>
      <c r="AN333" s="5">
        <v>0</v>
      </c>
      <c r="AO333" s="5">
        <v>0</v>
      </c>
      <c r="AP333" s="5">
        <v>0</v>
      </c>
      <c r="AQ333" s="5">
        <v>0</v>
      </c>
      <c r="AR333" s="5">
        <v>0</v>
      </c>
      <c r="AS333" s="5">
        <v>0</v>
      </c>
      <c r="AT333" s="5">
        <v>0</v>
      </c>
      <c r="AU333" s="5">
        <f t="shared" si="92"/>
        <v>0</v>
      </c>
      <c r="AV333" s="6">
        <v>0.65639999999999998</v>
      </c>
      <c r="AW333" s="5">
        <f t="shared" si="93"/>
        <v>115514.072808</v>
      </c>
      <c r="AX333" s="26">
        <f t="shared" si="94"/>
        <v>115514.072808</v>
      </c>
      <c r="AY333" s="5">
        <f t="shared" si="95"/>
        <v>0</v>
      </c>
      <c r="AZ333" s="5">
        <f t="shared" si="96"/>
        <v>0</v>
      </c>
      <c r="BA333" s="5">
        <f t="shared" si="97"/>
        <v>0</v>
      </c>
      <c r="BB333" s="14">
        <f t="shared" si="98"/>
        <v>0</v>
      </c>
      <c r="BC333" s="27">
        <f>BB333</f>
        <v>0</v>
      </c>
      <c r="BD333" s="5">
        <f t="shared" si="101"/>
        <v>0</v>
      </c>
      <c r="BE333" s="5">
        <f t="shared" si="102"/>
        <v>0</v>
      </c>
      <c r="BF333" s="20">
        <f t="shared" si="99"/>
        <v>1</v>
      </c>
      <c r="BG333" s="5">
        <f t="shared" si="103"/>
        <v>0</v>
      </c>
      <c r="BH333" s="5">
        <f t="shared" si="104"/>
        <v>115514.072808</v>
      </c>
      <c r="BI333" s="5">
        <f t="shared" si="105"/>
        <v>115514.072808</v>
      </c>
    </row>
    <row r="334" spans="2:61" x14ac:dyDescent="0.25">
      <c r="B334" s="3" t="s">
        <v>720</v>
      </c>
      <c r="C334" s="3" t="s">
        <v>786</v>
      </c>
      <c r="D334" s="3" t="s">
        <v>706</v>
      </c>
      <c r="E334" s="3" t="s">
        <v>571</v>
      </c>
      <c r="F334" s="4" t="s">
        <v>342</v>
      </c>
      <c r="G334" s="5">
        <v>2859474.21</v>
      </c>
      <c r="H334" s="5">
        <v>2859474.21</v>
      </c>
      <c r="I334" s="5">
        <v>3256685.69</v>
      </c>
      <c r="J334" s="5">
        <v>3261402.95</v>
      </c>
      <c r="K334" s="5">
        <v>3259741.95</v>
      </c>
      <c r="L334" s="5">
        <v>3261851.17</v>
      </c>
      <c r="M334" s="5">
        <v>3261851.17</v>
      </c>
      <c r="N334" s="5">
        <v>3261851.17</v>
      </c>
      <c r="O334" s="5">
        <v>3261851.17</v>
      </c>
      <c r="P334" s="5">
        <v>3261851.17</v>
      </c>
      <c r="Q334" s="5">
        <v>3261851.17</v>
      </c>
      <c r="R334" s="5">
        <v>3261851.17</v>
      </c>
      <c r="S334" s="5">
        <v>3261851.17</v>
      </c>
      <c r="T334" s="5">
        <f t="shared" si="90"/>
        <v>3210910.4733333341</v>
      </c>
      <c r="U334" s="5">
        <v>-746369.8</v>
      </c>
      <c r="V334" s="5">
        <v>-751350.05</v>
      </c>
      <c r="W334" s="5">
        <v>-751628.7</v>
      </c>
      <c r="X334" s="5">
        <v>-757304.87</v>
      </c>
      <c r="Y334" s="5">
        <v>-758831.24</v>
      </c>
      <c r="Z334" s="5">
        <v>-763749.61</v>
      </c>
      <c r="AA334" s="5">
        <v>-768669.57</v>
      </c>
      <c r="AB334" s="5">
        <v>-773589.53</v>
      </c>
      <c r="AC334" s="5">
        <v>-778509.49</v>
      </c>
      <c r="AD334" s="5">
        <v>-783429.45</v>
      </c>
      <c r="AE334" s="5">
        <v>-788349.41</v>
      </c>
      <c r="AF334" s="5">
        <v>-792853.6</v>
      </c>
      <c r="AG334" s="5">
        <v>-797773.56</v>
      </c>
      <c r="AH334" s="5">
        <f t="shared" si="91"/>
        <v>-770028.10000000009</v>
      </c>
      <c r="AI334" s="5">
        <v>4980.25</v>
      </c>
      <c r="AJ334" s="5">
        <v>5326.15</v>
      </c>
      <c r="AK334" s="5">
        <v>5676.17</v>
      </c>
      <c r="AL334" s="5">
        <v>4918.03</v>
      </c>
      <c r="AM334" s="5">
        <v>4918.37</v>
      </c>
      <c r="AN334" s="5">
        <v>4919.96</v>
      </c>
      <c r="AO334" s="5">
        <v>4919.96</v>
      </c>
      <c r="AP334" s="5">
        <v>4919.96</v>
      </c>
      <c r="AQ334" s="5">
        <v>4919.96</v>
      </c>
      <c r="AR334" s="5">
        <v>4919.96</v>
      </c>
      <c r="AS334" s="5">
        <v>4919.96</v>
      </c>
      <c r="AT334" s="5">
        <v>4919.96</v>
      </c>
      <c r="AU334" s="5">
        <f t="shared" si="92"/>
        <v>60258.689999999995</v>
      </c>
      <c r="AV334" s="6">
        <v>0.65639999999999998</v>
      </c>
      <c r="AW334" s="5">
        <f t="shared" si="93"/>
        <v>2107641.6346960003</v>
      </c>
      <c r="AX334" s="26">
        <f t="shared" si="94"/>
        <v>2141079.1079879999</v>
      </c>
      <c r="AY334" s="5">
        <f t="shared" si="95"/>
        <v>-505446.44484000007</v>
      </c>
      <c r="AZ334" s="5">
        <f t="shared" si="96"/>
        <v>-523658.56478400005</v>
      </c>
      <c r="BA334" s="5">
        <f t="shared" si="97"/>
        <v>39553.804115999999</v>
      </c>
      <c r="BB334" s="14">
        <f t="shared" si="98"/>
        <v>1.8766854604153387E-2</v>
      </c>
      <c r="BC334" s="27">
        <v>1.8100000000000002E-2</v>
      </c>
      <c r="BD334" s="5">
        <f t="shared" si="101"/>
        <v>38753.531854582805</v>
      </c>
      <c r="BE334" s="5">
        <f t="shared" si="102"/>
        <v>38753.531854582805</v>
      </c>
      <c r="BF334" s="20">
        <f t="shared" si="99"/>
        <v>1</v>
      </c>
      <c r="BG334" s="5">
        <f t="shared" si="103"/>
        <v>-800.27226141719439</v>
      </c>
      <c r="BH334" s="5">
        <f t="shared" si="104"/>
        <v>1578667.011349417</v>
      </c>
      <c r="BI334" s="5">
        <f t="shared" si="105"/>
        <v>1578667.011349417</v>
      </c>
    </row>
    <row r="335" spans="2:61" x14ac:dyDescent="0.25">
      <c r="B335" s="3" t="s">
        <v>720</v>
      </c>
      <c r="C335" s="3" t="s">
        <v>786</v>
      </c>
      <c r="D335" s="3" t="s">
        <v>706</v>
      </c>
      <c r="E335" s="3" t="s">
        <v>572</v>
      </c>
      <c r="F335" s="4" t="s">
        <v>343</v>
      </c>
      <c r="G335" s="5">
        <v>2664.78</v>
      </c>
      <c r="H335" s="5">
        <v>2664.78</v>
      </c>
      <c r="I335" s="5">
        <v>2664.78</v>
      </c>
      <c r="J335" s="5">
        <v>2664.78</v>
      </c>
      <c r="K335" s="5">
        <v>2664.78</v>
      </c>
      <c r="L335" s="5">
        <v>2664.78</v>
      </c>
      <c r="M335" s="5">
        <v>2664.78</v>
      </c>
      <c r="N335" s="5">
        <v>2664.78</v>
      </c>
      <c r="O335" s="5">
        <v>2664.78</v>
      </c>
      <c r="P335" s="5">
        <v>2664.78</v>
      </c>
      <c r="Q335" s="5">
        <v>2664.78</v>
      </c>
      <c r="R335" s="5">
        <v>2664.78</v>
      </c>
      <c r="S335" s="5">
        <v>2664.78</v>
      </c>
      <c r="T335" s="5">
        <f t="shared" si="90"/>
        <v>2664.7799999999997</v>
      </c>
      <c r="U335" s="5">
        <v>-2664.78</v>
      </c>
      <c r="V335" s="5">
        <v>-2664.78</v>
      </c>
      <c r="W335" s="5">
        <v>-2664.78</v>
      </c>
      <c r="X335" s="5">
        <v>-2664.78</v>
      </c>
      <c r="Y335" s="5">
        <v>-2665.02</v>
      </c>
      <c r="Z335" s="5">
        <v>-2665.26</v>
      </c>
      <c r="AA335" s="5">
        <v>-2665.5</v>
      </c>
      <c r="AB335" s="5">
        <v>-2665.74</v>
      </c>
      <c r="AC335" s="5">
        <v>-2665.98</v>
      </c>
      <c r="AD335" s="5">
        <v>-2666.22</v>
      </c>
      <c r="AE335" s="5">
        <v>-2666.46</v>
      </c>
      <c r="AF335" s="5">
        <v>-2666.7</v>
      </c>
      <c r="AG335" s="5">
        <v>-2666.94</v>
      </c>
      <c r="AH335" s="5">
        <f t="shared" si="91"/>
        <v>-2665.59</v>
      </c>
      <c r="AI335" s="5">
        <v>0</v>
      </c>
      <c r="AJ335" s="5">
        <v>0</v>
      </c>
      <c r="AK335" s="5">
        <v>0</v>
      </c>
      <c r="AL335" s="5">
        <v>0.24</v>
      </c>
      <c r="AM335" s="5">
        <v>0.24</v>
      </c>
      <c r="AN335" s="5">
        <v>0.24</v>
      </c>
      <c r="AO335" s="5">
        <v>0.24</v>
      </c>
      <c r="AP335" s="5">
        <v>0.24</v>
      </c>
      <c r="AQ335" s="5">
        <v>0.24</v>
      </c>
      <c r="AR335" s="5">
        <v>0.24</v>
      </c>
      <c r="AS335" s="5">
        <v>0.24</v>
      </c>
      <c r="AT335" s="5">
        <v>0.24</v>
      </c>
      <c r="AU335" s="5">
        <f t="shared" si="92"/>
        <v>2.16</v>
      </c>
      <c r="AV335" s="6">
        <v>0.65639999999999998</v>
      </c>
      <c r="AW335" s="5">
        <f t="shared" si="93"/>
        <v>1749.1615919999997</v>
      </c>
      <c r="AX335" s="26">
        <f t="shared" si="94"/>
        <v>1749.1615920000002</v>
      </c>
      <c r="AY335" s="5">
        <f t="shared" si="95"/>
        <v>-1749.693276</v>
      </c>
      <c r="AZ335" s="5">
        <f t="shared" si="96"/>
        <v>-1750.579416</v>
      </c>
      <c r="BA335" s="5">
        <f t="shared" si="97"/>
        <v>1.417824</v>
      </c>
      <c r="BB335" s="14">
        <f t="shared" si="98"/>
        <v>8.10573480737622E-4</v>
      </c>
      <c r="BC335" s="27">
        <v>1.1000000000000001E-3</v>
      </c>
      <c r="BD335" s="5">
        <f t="shared" si="101"/>
        <v>1.9240777512000002</v>
      </c>
      <c r="BE335" s="5">
        <f t="shared" si="102"/>
        <v>-1.4178239999998825</v>
      </c>
      <c r="BF335" s="20">
        <f t="shared" si="99"/>
        <v>1</v>
      </c>
      <c r="BG335" s="5">
        <f t="shared" si="103"/>
        <v>-2.8356479999998827</v>
      </c>
      <c r="BH335" s="5">
        <f t="shared" si="104"/>
        <v>-3.3419017511998828</v>
      </c>
      <c r="BI335" s="5">
        <f t="shared" si="105"/>
        <v>0</v>
      </c>
    </row>
    <row r="336" spans="2:61" x14ac:dyDescent="0.25">
      <c r="B336" s="3" t="s">
        <v>720</v>
      </c>
      <c r="C336" s="3" t="s">
        <v>786</v>
      </c>
      <c r="D336" s="3" t="s">
        <v>706</v>
      </c>
      <c r="E336" s="3" t="s">
        <v>573</v>
      </c>
      <c r="F336" s="4" t="s">
        <v>344</v>
      </c>
      <c r="G336" s="5">
        <v>871856.36</v>
      </c>
      <c r="H336" s="5">
        <v>871856.36</v>
      </c>
      <c r="I336" s="5">
        <v>871856.36</v>
      </c>
      <c r="J336" s="5">
        <v>871856.36</v>
      </c>
      <c r="K336" s="5">
        <v>882590.68</v>
      </c>
      <c r="L336" s="5">
        <v>882590.68</v>
      </c>
      <c r="M336" s="5">
        <v>882590.68</v>
      </c>
      <c r="N336" s="5">
        <v>882590.68</v>
      </c>
      <c r="O336" s="5">
        <v>882590.68</v>
      </c>
      <c r="P336" s="5">
        <v>882590.68</v>
      </c>
      <c r="Q336" s="5">
        <v>882590.68</v>
      </c>
      <c r="R336" s="5">
        <v>882590.68</v>
      </c>
      <c r="S336" s="5">
        <v>906930.64</v>
      </c>
      <c r="T336" s="5">
        <f t="shared" si="90"/>
        <v>880474.00166666659</v>
      </c>
      <c r="U336" s="5">
        <v>-73932.28</v>
      </c>
      <c r="V336" s="5">
        <v>-75596.08</v>
      </c>
      <c r="W336" s="5">
        <v>-77259.88</v>
      </c>
      <c r="X336" s="5">
        <v>-78923.679999999993</v>
      </c>
      <c r="Y336" s="5">
        <v>-80875.5</v>
      </c>
      <c r="Z336" s="5">
        <v>-82839.259999999995</v>
      </c>
      <c r="AA336" s="5">
        <v>-84803.02</v>
      </c>
      <c r="AB336" s="5">
        <v>-86766.78</v>
      </c>
      <c r="AC336" s="5">
        <v>-88730.54</v>
      </c>
      <c r="AD336" s="5">
        <v>-90694.3</v>
      </c>
      <c r="AE336" s="5">
        <v>-92658.06</v>
      </c>
      <c r="AF336" s="5">
        <v>-94621.82</v>
      </c>
      <c r="AG336" s="5">
        <v>-96612.66</v>
      </c>
      <c r="AH336" s="5">
        <f t="shared" si="91"/>
        <v>-84920.115833333344</v>
      </c>
      <c r="AI336" s="5">
        <v>1663.8</v>
      </c>
      <c r="AJ336" s="5">
        <v>1663.8</v>
      </c>
      <c r="AK336" s="5">
        <v>1663.8</v>
      </c>
      <c r="AL336" s="5">
        <v>1951.82</v>
      </c>
      <c r="AM336" s="5">
        <v>1963.76</v>
      </c>
      <c r="AN336" s="5">
        <v>1963.76</v>
      </c>
      <c r="AO336" s="5">
        <v>1963.76</v>
      </c>
      <c r="AP336" s="5">
        <v>1963.76</v>
      </c>
      <c r="AQ336" s="5">
        <v>1963.76</v>
      </c>
      <c r="AR336" s="5">
        <v>1963.76</v>
      </c>
      <c r="AS336" s="5">
        <v>1963.76</v>
      </c>
      <c r="AT336" s="5">
        <v>1990.84</v>
      </c>
      <c r="AU336" s="5">
        <f t="shared" si="92"/>
        <v>22680.379999999997</v>
      </c>
      <c r="AV336" s="6">
        <v>0.65639999999999998</v>
      </c>
      <c r="AW336" s="5">
        <f t="shared" si="93"/>
        <v>577943.13469399989</v>
      </c>
      <c r="AX336" s="26">
        <f t="shared" si="94"/>
        <v>595309.27209600003</v>
      </c>
      <c r="AY336" s="5">
        <f t="shared" si="95"/>
        <v>-55741.564033000002</v>
      </c>
      <c r="AZ336" s="5">
        <f t="shared" si="96"/>
        <v>-63416.550024000004</v>
      </c>
      <c r="BA336" s="5">
        <f t="shared" si="97"/>
        <v>14887.401431999999</v>
      </c>
      <c r="BB336" s="14">
        <f t="shared" si="98"/>
        <v>2.575928415497546E-2</v>
      </c>
      <c r="BC336" s="27">
        <v>2.6699999999999998E-2</v>
      </c>
      <c r="BD336" s="5">
        <f t="shared" si="101"/>
        <v>15894.7575649632</v>
      </c>
      <c r="BE336" s="5">
        <f t="shared" si="102"/>
        <v>15894.7575649632</v>
      </c>
      <c r="BF336" s="20">
        <f t="shared" si="99"/>
        <v>1</v>
      </c>
      <c r="BG336" s="5">
        <f t="shared" si="103"/>
        <v>1007.3561329632012</v>
      </c>
      <c r="BH336" s="5">
        <f t="shared" si="104"/>
        <v>515997.96450703684</v>
      </c>
      <c r="BI336" s="5">
        <f t="shared" si="105"/>
        <v>515997.96450703684</v>
      </c>
    </row>
    <row r="337" spans="2:61" x14ac:dyDescent="0.25">
      <c r="B337" s="3" t="s">
        <v>720</v>
      </c>
      <c r="C337" s="3" t="s">
        <v>786</v>
      </c>
      <c r="D337" s="3" t="s">
        <v>706</v>
      </c>
      <c r="E337" s="3" t="s">
        <v>575</v>
      </c>
      <c r="F337" s="4" t="s">
        <v>345</v>
      </c>
      <c r="G337" s="5">
        <v>25345103.16</v>
      </c>
      <c r="H337" s="5">
        <v>25345103.16</v>
      </c>
      <c r="I337" s="5">
        <v>24355870.109999999</v>
      </c>
      <c r="J337" s="5">
        <v>24355870.109999999</v>
      </c>
      <c r="K337" s="5">
        <v>24363026.289999999</v>
      </c>
      <c r="L337" s="5">
        <v>24363075.52</v>
      </c>
      <c r="M337" s="5">
        <v>24362977.059999999</v>
      </c>
      <c r="N337" s="5">
        <v>24362977.059999999</v>
      </c>
      <c r="O337" s="5">
        <v>24362977.059999999</v>
      </c>
      <c r="P337" s="5">
        <v>24362977.059999999</v>
      </c>
      <c r="Q337" s="5">
        <v>24355870.109999999</v>
      </c>
      <c r="R337" s="5">
        <v>24355870.109999999</v>
      </c>
      <c r="S337" s="5">
        <v>24355870.109999999</v>
      </c>
      <c r="T337" s="5">
        <f t="shared" si="90"/>
        <v>24483090.023749996</v>
      </c>
      <c r="U337" s="5">
        <v>-2694093.62</v>
      </c>
      <c r="V337" s="5">
        <v>-2730210.39</v>
      </c>
      <c r="W337" s="5">
        <v>-2769586.79</v>
      </c>
      <c r="X337" s="5">
        <v>-2804293.9</v>
      </c>
      <c r="Y337" s="5">
        <v>-2852200.82</v>
      </c>
      <c r="Z337" s="5">
        <v>-2900114.73</v>
      </c>
      <c r="AA337" s="5">
        <v>-2948028.58</v>
      </c>
      <c r="AB337" s="5">
        <v>-2995942.4299999997</v>
      </c>
      <c r="AC337" s="5">
        <v>-3043856.2800000003</v>
      </c>
      <c r="AD337" s="5">
        <v>-3091770.13</v>
      </c>
      <c r="AE337" s="5">
        <v>-3139676.9899999998</v>
      </c>
      <c r="AF337" s="5">
        <v>-3187576.86</v>
      </c>
      <c r="AG337" s="5">
        <v>-3235476.73</v>
      </c>
      <c r="AH337" s="5">
        <f t="shared" si="91"/>
        <v>-2952336.9229166661</v>
      </c>
      <c r="AI337" s="5">
        <v>36116.769999999997</v>
      </c>
      <c r="AJ337" s="5">
        <v>35411.94</v>
      </c>
      <c r="AK337" s="5">
        <v>34707.11</v>
      </c>
      <c r="AL337" s="5">
        <v>47906.92</v>
      </c>
      <c r="AM337" s="5">
        <v>47913.91</v>
      </c>
      <c r="AN337" s="5">
        <v>47913.850000000006</v>
      </c>
      <c r="AO337" s="5">
        <v>47913.850000000006</v>
      </c>
      <c r="AP337" s="5">
        <v>47913.850000000006</v>
      </c>
      <c r="AQ337" s="5">
        <v>47913.850000000006</v>
      </c>
      <c r="AR337" s="5">
        <v>47906.86</v>
      </c>
      <c r="AS337" s="5">
        <v>47899.87</v>
      </c>
      <c r="AT337" s="5">
        <v>47899.87</v>
      </c>
      <c r="AU337" s="5">
        <f t="shared" si="92"/>
        <v>537418.64999999991</v>
      </c>
      <c r="AV337" s="6">
        <v>0.65639999999999998</v>
      </c>
      <c r="AW337" s="5">
        <f t="shared" si="93"/>
        <v>16070700.291589497</v>
      </c>
      <c r="AX337" s="26">
        <f t="shared" si="94"/>
        <v>15987193.140203999</v>
      </c>
      <c r="AY337" s="5">
        <f t="shared" si="95"/>
        <v>-1937913.9562024996</v>
      </c>
      <c r="AZ337" s="5">
        <f t="shared" si="96"/>
        <v>-2123766.925572</v>
      </c>
      <c r="BA337" s="5">
        <f t="shared" si="97"/>
        <v>352761.60185999994</v>
      </c>
      <c r="BB337" s="14">
        <f t="shared" si="98"/>
        <v>2.195060547825757E-2</v>
      </c>
      <c r="BC337" s="27">
        <v>2.3599999999999999E-2</v>
      </c>
      <c r="BD337" s="5">
        <f t="shared" si="101"/>
        <v>377297.75810881436</v>
      </c>
      <c r="BE337" s="5">
        <f t="shared" si="102"/>
        <v>377297.75810881436</v>
      </c>
      <c r="BF337" s="20">
        <f t="shared" si="99"/>
        <v>1</v>
      </c>
      <c r="BG337" s="5">
        <f t="shared" si="103"/>
        <v>24536.156248814426</v>
      </c>
      <c r="BH337" s="5">
        <f t="shared" si="104"/>
        <v>13486128.456523184</v>
      </c>
      <c r="BI337" s="5">
        <f t="shared" si="105"/>
        <v>13486128.456523184</v>
      </c>
    </row>
    <row r="338" spans="2:61" x14ac:dyDescent="0.25">
      <c r="B338" s="3" t="s">
        <v>720</v>
      </c>
      <c r="C338" s="3" t="s">
        <v>786</v>
      </c>
      <c r="D338" s="3" t="s">
        <v>706</v>
      </c>
      <c r="E338" s="3" t="s">
        <v>576</v>
      </c>
      <c r="F338" s="4" t="s">
        <v>346</v>
      </c>
      <c r="G338" s="5">
        <v>885404.99</v>
      </c>
      <c r="H338" s="5">
        <v>885404.99</v>
      </c>
      <c r="I338" s="5">
        <v>885404.99</v>
      </c>
      <c r="J338" s="5">
        <v>885404.99</v>
      </c>
      <c r="K338" s="5">
        <v>885404.99</v>
      </c>
      <c r="L338" s="5">
        <v>940718.91</v>
      </c>
      <c r="M338" s="5">
        <v>939804</v>
      </c>
      <c r="N338" s="5">
        <v>939804</v>
      </c>
      <c r="O338" s="5">
        <v>939804</v>
      </c>
      <c r="P338" s="5">
        <v>939804</v>
      </c>
      <c r="Q338" s="5">
        <v>939804</v>
      </c>
      <c r="R338" s="5">
        <v>939804</v>
      </c>
      <c r="S338" s="5">
        <v>939374.02</v>
      </c>
      <c r="T338" s="5">
        <f t="shared" si="90"/>
        <v>919462.69791666686</v>
      </c>
      <c r="U338" s="5">
        <v>-79925.42</v>
      </c>
      <c r="V338" s="5">
        <v>-81378.960000000006</v>
      </c>
      <c r="W338" s="5">
        <v>-82832.5</v>
      </c>
      <c r="X338" s="5">
        <v>-84286.04</v>
      </c>
      <c r="Y338" s="5">
        <v>-86086.36</v>
      </c>
      <c r="Z338" s="5">
        <v>-87941.99</v>
      </c>
      <c r="AA338" s="5">
        <v>-89852.930000000008</v>
      </c>
      <c r="AB338" s="5">
        <v>-91763.87000000001</v>
      </c>
      <c r="AC338" s="5">
        <v>-93674.810000000012</v>
      </c>
      <c r="AD338" s="5">
        <v>-95585.75</v>
      </c>
      <c r="AE338" s="5">
        <v>-97496.69</v>
      </c>
      <c r="AF338" s="5">
        <v>-99407.63</v>
      </c>
      <c r="AG338" s="5">
        <v>-101318.13</v>
      </c>
      <c r="AH338" s="5">
        <f t="shared" si="91"/>
        <v>-90077.442083333342</v>
      </c>
      <c r="AI338" s="5">
        <v>1453.54</v>
      </c>
      <c r="AJ338" s="5">
        <v>1453.54</v>
      </c>
      <c r="AK338" s="5">
        <v>1453.54</v>
      </c>
      <c r="AL338" s="5">
        <v>1800.32</v>
      </c>
      <c r="AM338" s="5">
        <v>1855.6299999999999</v>
      </c>
      <c r="AN338" s="5">
        <v>1910.94</v>
      </c>
      <c r="AO338" s="5">
        <v>1910.94</v>
      </c>
      <c r="AP338" s="5">
        <v>1910.94</v>
      </c>
      <c r="AQ338" s="5">
        <v>1910.94</v>
      </c>
      <c r="AR338" s="5">
        <v>1910.94</v>
      </c>
      <c r="AS338" s="5">
        <v>1910.94</v>
      </c>
      <c r="AT338" s="5">
        <v>1910.5</v>
      </c>
      <c r="AU338" s="5">
        <f t="shared" si="92"/>
        <v>21392.71</v>
      </c>
      <c r="AV338" s="6">
        <v>0.65639999999999998</v>
      </c>
      <c r="AW338" s="5">
        <f t="shared" si="93"/>
        <v>603535.31491250009</v>
      </c>
      <c r="AX338" s="26">
        <f t="shared" si="94"/>
        <v>616605.10672799998</v>
      </c>
      <c r="AY338" s="5">
        <f t="shared" si="95"/>
        <v>-59126.832983500004</v>
      </c>
      <c r="AZ338" s="5">
        <f t="shared" si="96"/>
        <v>-66505.220532000007</v>
      </c>
      <c r="BA338" s="5">
        <f t="shared" si="97"/>
        <v>14042.174843999999</v>
      </c>
      <c r="BB338" s="14">
        <f t="shared" si="98"/>
        <v>2.3266533866433018E-2</v>
      </c>
      <c r="BC338" s="27">
        <v>2.4399999999999998E-2</v>
      </c>
      <c r="BD338" s="5">
        <f t="shared" si="101"/>
        <v>15045.164604163199</v>
      </c>
      <c r="BE338" s="5">
        <f t="shared" si="102"/>
        <v>15045.164604163199</v>
      </c>
      <c r="BF338" s="20">
        <f t="shared" si="99"/>
        <v>1</v>
      </c>
      <c r="BG338" s="5">
        <f t="shared" si="103"/>
        <v>1002.9897601632001</v>
      </c>
      <c r="BH338" s="5">
        <f t="shared" si="104"/>
        <v>535054.72159183689</v>
      </c>
      <c r="BI338" s="5">
        <f t="shared" si="105"/>
        <v>535054.72159183689</v>
      </c>
    </row>
    <row r="339" spans="2:61" x14ac:dyDescent="0.25">
      <c r="B339" s="3" t="s">
        <v>720</v>
      </c>
      <c r="C339" s="3" t="s">
        <v>786</v>
      </c>
      <c r="D339" s="3" t="s">
        <v>706</v>
      </c>
      <c r="E339" s="3" t="s">
        <v>578</v>
      </c>
      <c r="F339" s="4" t="s">
        <v>347</v>
      </c>
      <c r="G339" s="5">
        <v>207277.62</v>
      </c>
      <c r="H339" s="5">
        <v>207277.62</v>
      </c>
      <c r="I339" s="5">
        <v>207277.62</v>
      </c>
      <c r="J339" s="5">
        <v>207277.62</v>
      </c>
      <c r="K339" s="5">
        <v>207277.62</v>
      </c>
      <c r="L339" s="5">
        <v>207277.62</v>
      </c>
      <c r="M339" s="5">
        <v>207277.62</v>
      </c>
      <c r="N339" s="5">
        <v>207277.62</v>
      </c>
      <c r="O339" s="5">
        <v>207277.62</v>
      </c>
      <c r="P339" s="5">
        <v>207277.62</v>
      </c>
      <c r="Q339" s="5">
        <v>207277.62</v>
      </c>
      <c r="R339" s="5">
        <v>207277.62</v>
      </c>
      <c r="S339" s="5">
        <v>207277.62</v>
      </c>
      <c r="T339" s="5">
        <f t="shared" si="90"/>
        <v>207277.62000000002</v>
      </c>
      <c r="U339" s="5">
        <v>-21352.37</v>
      </c>
      <c r="V339" s="5">
        <v>-21659.83</v>
      </c>
      <c r="W339" s="5">
        <v>-21967.29</v>
      </c>
      <c r="X339" s="5">
        <v>-22274.75</v>
      </c>
      <c r="Y339" s="5">
        <v>-22730.76</v>
      </c>
      <c r="Z339" s="5">
        <v>-23186.77</v>
      </c>
      <c r="AA339" s="5">
        <v>-23642.78</v>
      </c>
      <c r="AB339" s="5">
        <v>-24098.79</v>
      </c>
      <c r="AC339" s="5">
        <v>-24554.799999999999</v>
      </c>
      <c r="AD339" s="5">
        <v>-25010.81</v>
      </c>
      <c r="AE339" s="5">
        <v>-25466.82</v>
      </c>
      <c r="AF339" s="5">
        <v>-25922.83</v>
      </c>
      <c r="AG339" s="5">
        <v>-26378.84</v>
      </c>
      <c r="AH339" s="5">
        <f t="shared" si="91"/>
        <v>-23698.486249999998</v>
      </c>
      <c r="AI339" s="5">
        <v>307.45999999999998</v>
      </c>
      <c r="AJ339" s="5">
        <v>307.45999999999998</v>
      </c>
      <c r="AK339" s="5">
        <v>307.45999999999998</v>
      </c>
      <c r="AL339" s="5">
        <v>456.01</v>
      </c>
      <c r="AM339" s="5">
        <v>456.01</v>
      </c>
      <c r="AN339" s="5">
        <v>456.01</v>
      </c>
      <c r="AO339" s="5">
        <v>456.01</v>
      </c>
      <c r="AP339" s="5">
        <v>456.01</v>
      </c>
      <c r="AQ339" s="5">
        <v>456.01</v>
      </c>
      <c r="AR339" s="5">
        <v>456.01</v>
      </c>
      <c r="AS339" s="5">
        <v>456.01</v>
      </c>
      <c r="AT339" s="5">
        <v>456.01</v>
      </c>
      <c r="AU339" s="5">
        <f t="shared" si="92"/>
        <v>5026.4700000000012</v>
      </c>
      <c r="AV339" s="6">
        <v>0.65639999999999998</v>
      </c>
      <c r="AW339" s="5">
        <f t="shared" si="93"/>
        <v>136057.02976800001</v>
      </c>
      <c r="AX339" s="26">
        <f t="shared" si="94"/>
        <v>136057.02976800001</v>
      </c>
      <c r="AY339" s="5">
        <f t="shared" si="95"/>
        <v>-15555.686374499999</v>
      </c>
      <c r="AZ339" s="5">
        <f t="shared" si="96"/>
        <v>-17315.070575999998</v>
      </c>
      <c r="BA339" s="5">
        <f t="shared" si="97"/>
        <v>3299.3749080000007</v>
      </c>
      <c r="BB339" s="14">
        <f t="shared" si="98"/>
        <v>2.4249940731662208E-2</v>
      </c>
      <c r="BC339" s="27">
        <v>2.64E-2</v>
      </c>
      <c r="BD339" s="5">
        <f t="shared" si="101"/>
        <v>3591.9055858752004</v>
      </c>
      <c r="BE339" s="5">
        <f t="shared" si="102"/>
        <v>3591.9055858752004</v>
      </c>
      <c r="BF339" s="20">
        <f t="shared" si="99"/>
        <v>1</v>
      </c>
      <c r="BG339" s="5">
        <f t="shared" si="103"/>
        <v>292.53067787519967</v>
      </c>
      <c r="BH339" s="5">
        <f t="shared" si="104"/>
        <v>115150.05360612481</v>
      </c>
      <c r="BI339" s="5">
        <f t="shared" si="105"/>
        <v>115150.05360612481</v>
      </c>
    </row>
    <row r="340" spans="2:61" x14ac:dyDescent="0.25">
      <c r="B340" s="3" t="s">
        <v>720</v>
      </c>
      <c r="C340" s="3" t="s">
        <v>786</v>
      </c>
      <c r="D340" s="3" t="s">
        <v>706</v>
      </c>
      <c r="E340" s="3" t="s">
        <v>579</v>
      </c>
      <c r="F340" s="4" t="s">
        <v>348</v>
      </c>
      <c r="G340" s="5">
        <v>2233650.87</v>
      </c>
      <c r="H340" s="5">
        <v>2233650.87</v>
      </c>
      <c r="I340" s="5">
        <v>2233650.87</v>
      </c>
      <c r="J340" s="5">
        <v>2233650.87</v>
      </c>
      <c r="K340" s="5">
        <v>2233650.87</v>
      </c>
      <c r="L340" s="5">
        <v>2233650.87</v>
      </c>
      <c r="M340" s="5">
        <v>2233650.87</v>
      </c>
      <c r="N340" s="5">
        <v>2233650.87</v>
      </c>
      <c r="O340" s="5">
        <v>2233650.87</v>
      </c>
      <c r="P340" s="5">
        <v>2233650.87</v>
      </c>
      <c r="Q340" s="5">
        <v>2233650.87</v>
      </c>
      <c r="R340" s="5">
        <v>2233650.87</v>
      </c>
      <c r="S340" s="5">
        <v>2233650.87</v>
      </c>
      <c r="T340" s="5">
        <f t="shared" si="90"/>
        <v>2233650.8700000006</v>
      </c>
      <c r="U340" s="5">
        <v>-2457015.96</v>
      </c>
      <c r="V340" s="5">
        <v>-2457015.96</v>
      </c>
      <c r="W340" s="5">
        <v>-2457015.96</v>
      </c>
      <c r="X340" s="5">
        <v>-2457015.96</v>
      </c>
      <c r="Y340" s="5">
        <v>-2457015.96</v>
      </c>
      <c r="Z340" s="5">
        <v>-2457015.96</v>
      </c>
      <c r="AA340" s="5">
        <v>-2457015.96</v>
      </c>
      <c r="AB340" s="5">
        <v>-2457015.96</v>
      </c>
      <c r="AC340" s="5">
        <v>-2457015.96</v>
      </c>
      <c r="AD340" s="5">
        <v>-2457015.96</v>
      </c>
      <c r="AE340" s="5">
        <v>-2457015.96</v>
      </c>
      <c r="AF340" s="5">
        <v>-2457015.96</v>
      </c>
      <c r="AG340" s="5">
        <v>-2457015.96</v>
      </c>
      <c r="AH340" s="5">
        <f t="shared" si="91"/>
        <v>-2457015.9600000004</v>
      </c>
      <c r="AI340" s="5">
        <v>0</v>
      </c>
      <c r="AJ340" s="5">
        <v>0</v>
      </c>
      <c r="AK340" s="5">
        <v>0</v>
      </c>
      <c r="AL340" s="5">
        <v>0</v>
      </c>
      <c r="AM340" s="5">
        <v>0</v>
      </c>
      <c r="AN340" s="5">
        <v>0</v>
      </c>
      <c r="AO340" s="5">
        <v>0</v>
      </c>
      <c r="AP340" s="5">
        <v>0</v>
      </c>
      <c r="AQ340" s="5">
        <v>0</v>
      </c>
      <c r="AR340" s="5">
        <v>0</v>
      </c>
      <c r="AS340" s="5">
        <v>0</v>
      </c>
      <c r="AT340" s="5">
        <v>0</v>
      </c>
      <c r="AU340" s="5">
        <f t="shared" si="92"/>
        <v>0</v>
      </c>
      <c r="AV340" s="6">
        <v>0.65639999999999998</v>
      </c>
      <c r="AW340" s="5">
        <f t="shared" si="93"/>
        <v>1466168.4310680004</v>
      </c>
      <c r="AX340" s="26">
        <f t="shared" si="94"/>
        <v>1466168.4310680002</v>
      </c>
      <c r="AY340" s="5">
        <f t="shared" si="95"/>
        <v>-1612785.2761440002</v>
      </c>
      <c r="AZ340" s="5">
        <f t="shared" si="96"/>
        <v>-1612785.276144</v>
      </c>
      <c r="BA340" s="5">
        <f t="shared" si="97"/>
        <v>0</v>
      </c>
      <c r="BB340" s="14">
        <f t="shared" si="98"/>
        <v>0</v>
      </c>
      <c r="BC340" s="27">
        <v>7.9000000000000008E-3</v>
      </c>
      <c r="BD340" s="5">
        <f t="shared" si="101"/>
        <v>11582.730605437202</v>
      </c>
      <c r="BE340" s="5">
        <f t="shared" si="102"/>
        <v>-146616.84507599985</v>
      </c>
      <c r="BF340" s="20">
        <f t="shared" si="99"/>
        <v>1</v>
      </c>
      <c r="BG340" s="5">
        <f t="shared" si="103"/>
        <v>-146616.84507599985</v>
      </c>
      <c r="BH340" s="5">
        <f t="shared" si="104"/>
        <v>-158199.57568143704</v>
      </c>
      <c r="BI340" s="5">
        <f t="shared" si="105"/>
        <v>0</v>
      </c>
    </row>
    <row r="341" spans="2:61" x14ac:dyDescent="0.25">
      <c r="B341" s="3" t="s">
        <v>720</v>
      </c>
      <c r="C341" s="3" t="s">
        <v>786</v>
      </c>
      <c r="D341" s="3" t="s">
        <v>706</v>
      </c>
      <c r="E341" s="3" t="s">
        <v>580</v>
      </c>
      <c r="F341" s="4" t="s">
        <v>349</v>
      </c>
      <c r="G341" s="5">
        <v>1238855.19</v>
      </c>
      <c r="H341" s="5">
        <v>1238855.19</v>
      </c>
      <c r="I341" s="5">
        <v>1772450.33</v>
      </c>
      <c r="J341" s="5">
        <v>1785316.61</v>
      </c>
      <c r="K341" s="5">
        <v>1785316.61</v>
      </c>
      <c r="L341" s="5">
        <v>1785316.61</v>
      </c>
      <c r="M341" s="5">
        <v>1785316.61</v>
      </c>
      <c r="N341" s="5">
        <v>1755574.15</v>
      </c>
      <c r="O341" s="5">
        <v>1755574.15</v>
      </c>
      <c r="P341" s="5">
        <v>1755574.15</v>
      </c>
      <c r="Q341" s="5">
        <v>1760332.42</v>
      </c>
      <c r="R341" s="5">
        <v>1760332.42</v>
      </c>
      <c r="S341" s="5">
        <v>1760303.0499999998</v>
      </c>
      <c r="T341" s="5">
        <f t="shared" ref="T341:T403" si="106">((G341+S341)/2+SUM(H341:R341))/12</f>
        <v>1703294.8641666668</v>
      </c>
      <c r="U341" s="5">
        <v>-778330.84</v>
      </c>
      <c r="V341" s="5">
        <v>-740051.27</v>
      </c>
      <c r="W341" s="5">
        <v>-743539.36</v>
      </c>
      <c r="X341" s="5">
        <v>-747660.44</v>
      </c>
      <c r="Y341" s="5">
        <v>-749445.76</v>
      </c>
      <c r="Z341" s="5">
        <v>-751231.08</v>
      </c>
      <c r="AA341" s="5">
        <v>-753016.4</v>
      </c>
      <c r="AB341" s="5">
        <v>-721811.33</v>
      </c>
      <c r="AC341" s="5">
        <v>-723566.9</v>
      </c>
      <c r="AD341" s="5">
        <v>-725322.47</v>
      </c>
      <c r="AE341" s="5">
        <v>-727080.42999999993</v>
      </c>
      <c r="AF341" s="5">
        <v>-728840.7699999999</v>
      </c>
      <c r="AG341" s="5">
        <v>-730601.1</v>
      </c>
      <c r="AH341" s="5">
        <f t="shared" si="91"/>
        <v>-738836.01500000001</v>
      </c>
      <c r="AI341" s="5">
        <v>2870.01</v>
      </c>
      <c r="AJ341" s="5">
        <v>3488.09</v>
      </c>
      <c r="AK341" s="5">
        <v>4121.08</v>
      </c>
      <c r="AL341" s="5">
        <v>1785.32</v>
      </c>
      <c r="AM341" s="5">
        <v>1785.32</v>
      </c>
      <c r="AN341" s="5">
        <v>1785.32</v>
      </c>
      <c r="AO341" s="5">
        <v>1770.45</v>
      </c>
      <c r="AP341" s="5">
        <v>1755.57</v>
      </c>
      <c r="AQ341" s="5">
        <v>1755.57</v>
      </c>
      <c r="AR341" s="5">
        <v>1757.96</v>
      </c>
      <c r="AS341" s="5">
        <v>1760.34</v>
      </c>
      <c r="AT341" s="5">
        <v>1760.3300000000002</v>
      </c>
      <c r="AU341" s="5">
        <f t="shared" si="92"/>
        <v>26395.360000000001</v>
      </c>
      <c r="AV341" s="6">
        <v>0.65639999999999998</v>
      </c>
      <c r="AW341" s="5">
        <f t="shared" ref="AW341:AW403" si="107">T341*AV341</f>
        <v>1118042.748839</v>
      </c>
      <c r="AX341" s="26">
        <f t="shared" ref="AX341:AX403" si="108">S341*AV341</f>
        <v>1155462.9220199999</v>
      </c>
      <c r="AY341" s="5">
        <f t="shared" ref="AY341:AY403" si="109">AH341*AV341</f>
        <v>-484971.96024599997</v>
      </c>
      <c r="AZ341" s="5">
        <f t="shared" ref="AZ341:AZ403" si="110">AG341*AV341</f>
        <v>-479566.56203999999</v>
      </c>
      <c r="BA341" s="5">
        <f t="shared" si="97"/>
        <v>17325.914304000002</v>
      </c>
      <c r="BB341" s="14">
        <f t="shared" si="98"/>
        <v>1.5496647442140838E-2</v>
      </c>
      <c r="BC341" s="27">
        <v>1.2E-2</v>
      </c>
      <c r="BD341" s="5">
        <f t="shared" si="101"/>
        <v>13865.555064239999</v>
      </c>
      <c r="BE341" s="5">
        <f t="shared" si="102"/>
        <v>13865.555064239999</v>
      </c>
      <c r="BF341" s="20">
        <f t="shared" si="99"/>
        <v>1</v>
      </c>
      <c r="BG341" s="5">
        <f t="shared" si="103"/>
        <v>-3460.3592397600023</v>
      </c>
      <c r="BH341" s="5">
        <f t="shared" si="104"/>
        <v>662030.80491575995</v>
      </c>
      <c r="BI341" s="5">
        <f t="shared" si="105"/>
        <v>662030.80491575995</v>
      </c>
    </row>
    <row r="342" spans="2:61" x14ac:dyDescent="0.25">
      <c r="B342" s="3" t="s">
        <v>720</v>
      </c>
      <c r="C342" s="3" t="s">
        <v>786</v>
      </c>
      <c r="D342" s="3" t="s">
        <v>706</v>
      </c>
      <c r="E342" s="3" t="s">
        <v>581</v>
      </c>
      <c r="F342" s="4" t="s">
        <v>350</v>
      </c>
      <c r="G342" s="5">
        <v>743233.17</v>
      </c>
      <c r="H342" s="5">
        <v>743233.17</v>
      </c>
      <c r="I342" s="5">
        <v>799753.12</v>
      </c>
      <c r="J342" s="5">
        <v>786886.84</v>
      </c>
      <c r="K342" s="5">
        <v>786886.84</v>
      </c>
      <c r="L342" s="5">
        <v>786886.84</v>
      </c>
      <c r="M342" s="5">
        <v>786886.84</v>
      </c>
      <c r="N342" s="5">
        <v>786886.84</v>
      </c>
      <c r="O342" s="5">
        <v>786886.84</v>
      </c>
      <c r="P342" s="5">
        <v>786886.84</v>
      </c>
      <c r="Q342" s="5">
        <v>786886.84</v>
      </c>
      <c r="R342" s="5">
        <v>786886.84</v>
      </c>
      <c r="S342" s="5">
        <v>786886.84</v>
      </c>
      <c r="T342" s="5">
        <f t="shared" si="106"/>
        <v>782502.32125000004</v>
      </c>
      <c r="U342" s="5">
        <v>-85314.57</v>
      </c>
      <c r="V342" s="5">
        <v>-86026.84</v>
      </c>
      <c r="W342" s="5">
        <v>-86766.19</v>
      </c>
      <c r="X342" s="5">
        <v>-87526.45</v>
      </c>
      <c r="Y342" s="5">
        <v>-89093.67</v>
      </c>
      <c r="Z342" s="5">
        <v>-90660.89</v>
      </c>
      <c r="AA342" s="5">
        <v>-92228.11</v>
      </c>
      <c r="AB342" s="5">
        <v>-93795.33</v>
      </c>
      <c r="AC342" s="5">
        <v>-95362.55</v>
      </c>
      <c r="AD342" s="5">
        <v>-96929.77</v>
      </c>
      <c r="AE342" s="5">
        <v>-98496.99</v>
      </c>
      <c r="AF342" s="5">
        <v>-100064.21</v>
      </c>
      <c r="AG342" s="5">
        <v>-101631.43</v>
      </c>
      <c r="AH342" s="5">
        <f t="shared" ref="AH342:AH404" si="111">((U342+AG342)/2+SUM(V342:AF342))/12</f>
        <v>-92535.333333333328</v>
      </c>
      <c r="AI342" s="5">
        <v>712.27</v>
      </c>
      <c r="AJ342" s="5">
        <v>739.35</v>
      </c>
      <c r="AK342" s="5">
        <v>760.26</v>
      </c>
      <c r="AL342" s="5">
        <v>1567.22</v>
      </c>
      <c r="AM342" s="5">
        <v>1567.22</v>
      </c>
      <c r="AN342" s="5">
        <v>1567.22</v>
      </c>
      <c r="AO342" s="5">
        <v>1567.22</v>
      </c>
      <c r="AP342" s="5">
        <v>1567.22</v>
      </c>
      <c r="AQ342" s="5">
        <v>1567.22</v>
      </c>
      <c r="AR342" s="5">
        <v>1567.22</v>
      </c>
      <c r="AS342" s="5">
        <v>1567.22</v>
      </c>
      <c r="AT342" s="5">
        <v>1567.22</v>
      </c>
      <c r="AU342" s="5">
        <f t="shared" ref="AU342:AU404" si="112">SUM(AI342:AT342)</f>
        <v>16316.859999999997</v>
      </c>
      <c r="AV342" s="6">
        <v>0.65639999999999998</v>
      </c>
      <c r="AW342" s="5">
        <f t="shared" si="107"/>
        <v>513634.52366850001</v>
      </c>
      <c r="AX342" s="26">
        <f t="shared" si="108"/>
        <v>516512.52177599998</v>
      </c>
      <c r="AY342" s="5">
        <f t="shared" si="109"/>
        <v>-60740.192799999997</v>
      </c>
      <c r="AZ342" s="5">
        <f t="shared" si="110"/>
        <v>-66710.870651999998</v>
      </c>
      <c r="BA342" s="5">
        <f t="shared" ref="BA342:BA404" si="113">AU342*AV342</f>
        <v>10710.386903999997</v>
      </c>
      <c r="BB342" s="14">
        <f t="shared" ref="BB342:BB404" si="114">IFERROR(BA342/AW342,)</f>
        <v>2.0852155395443175E-2</v>
      </c>
      <c r="BC342" s="27">
        <v>2.3900000000000001E-2</v>
      </c>
      <c r="BD342" s="5">
        <f t="shared" si="101"/>
        <v>12344.6492704464</v>
      </c>
      <c r="BE342" s="5">
        <f t="shared" si="102"/>
        <v>12344.6492704464</v>
      </c>
      <c r="BF342" s="20">
        <f t="shared" si="99"/>
        <v>1</v>
      </c>
      <c r="BG342" s="5">
        <f t="shared" si="103"/>
        <v>1634.2623664464027</v>
      </c>
      <c r="BH342" s="5">
        <f t="shared" si="104"/>
        <v>437457.00185355358</v>
      </c>
      <c r="BI342" s="5">
        <f t="shared" si="105"/>
        <v>437457.00185355358</v>
      </c>
    </row>
    <row r="343" spans="2:61" x14ac:dyDescent="0.25">
      <c r="B343" s="3" t="s">
        <v>720</v>
      </c>
      <c r="C343" s="3" t="s">
        <v>786</v>
      </c>
      <c r="D343" s="3" t="s">
        <v>706</v>
      </c>
      <c r="E343" s="3" t="s">
        <v>585</v>
      </c>
      <c r="F343" s="4" t="s">
        <v>351</v>
      </c>
      <c r="G343" s="5">
        <v>577943.72</v>
      </c>
      <c r="H343" s="5">
        <v>577943.72</v>
      </c>
      <c r="I343" s="5">
        <v>577943.72</v>
      </c>
      <c r="J343" s="5">
        <v>577943.72</v>
      </c>
      <c r="K343" s="5">
        <v>577943.72</v>
      </c>
      <c r="L343" s="5">
        <v>577943.72</v>
      </c>
      <c r="M343" s="5">
        <v>577943.72</v>
      </c>
      <c r="N343" s="5">
        <v>577943.72</v>
      </c>
      <c r="O343" s="5">
        <v>577943.72</v>
      </c>
      <c r="P343" s="5">
        <v>577943.72</v>
      </c>
      <c r="Q343" s="5">
        <v>577943.72</v>
      </c>
      <c r="R343" s="5">
        <v>577943.72</v>
      </c>
      <c r="S343" s="5">
        <v>577943.72</v>
      </c>
      <c r="T343" s="5">
        <f t="shared" si="106"/>
        <v>577943.71999999986</v>
      </c>
      <c r="U343" s="5">
        <v>-11763.37</v>
      </c>
      <c r="V343" s="5">
        <v>-9793.3799999999992</v>
      </c>
      <c r="W343" s="5">
        <v>-10737.35</v>
      </c>
      <c r="X343" s="5">
        <v>-11681.32</v>
      </c>
      <c r="Y343" s="5">
        <v>-12943.16</v>
      </c>
      <c r="Z343" s="5">
        <v>-14205</v>
      </c>
      <c r="AA343" s="5">
        <v>-15466.84</v>
      </c>
      <c r="AB343" s="5">
        <v>-16728.68</v>
      </c>
      <c r="AC343" s="5">
        <v>-17990.52</v>
      </c>
      <c r="AD343" s="5">
        <v>-19252.36</v>
      </c>
      <c r="AE343" s="5">
        <v>-20514.2</v>
      </c>
      <c r="AF343" s="5">
        <v>-21776.04</v>
      </c>
      <c r="AG343" s="5">
        <v>-23037.88</v>
      </c>
      <c r="AH343" s="5">
        <f t="shared" si="111"/>
        <v>-15707.456250000003</v>
      </c>
      <c r="AI343" s="5">
        <v>943.97</v>
      </c>
      <c r="AJ343" s="5">
        <v>943.97</v>
      </c>
      <c r="AK343" s="5">
        <v>943.97</v>
      </c>
      <c r="AL343" s="5">
        <v>1261.8399999999999</v>
      </c>
      <c r="AM343" s="5">
        <v>1261.8399999999999</v>
      </c>
      <c r="AN343" s="5">
        <v>1261.8399999999999</v>
      </c>
      <c r="AO343" s="5">
        <v>1261.8399999999999</v>
      </c>
      <c r="AP343" s="5">
        <v>1261.8399999999999</v>
      </c>
      <c r="AQ343" s="5">
        <v>1261.8399999999999</v>
      </c>
      <c r="AR343" s="5">
        <v>1261.8399999999999</v>
      </c>
      <c r="AS343" s="5">
        <v>1261.8399999999999</v>
      </c>
      <c r="AT343" s="5">
        <v>1261.8399999999999</v>
      </c>
      <c r="AU343" s="5">
        <f t="shared" si="112"/>
        <v>14188.470000000001</v>
      </c>
      <c r="AV343" s="6">
        <v>0.65639999999999998</v>
      </c>
      <c r="AW343" s="5">
        <f t="shared" si="107"/>
        <v>379362.25780799991</v>
      </c>
      <c r="AX343" s="26">
        <f t="shared" si="108"/>
        <v>379362.25780799997</v>
      </c>
      <c r="AY343" s="5">
        <f t="shared" si="109"/>
        <v>-10310.374282500001</v>
      </c>
      <c r="AZ343" s="5">
        <f t="shared" si="110"/>
        <v>-15122.064432000001</v>
      </c>
      <c r="BA343" s="5">
        <f t="shared" si="113"/>
        <v>9313.3117080000011</v>
      </c>
      <c r="BB343" s="14">
        <f t="shared" si="114"/>
        <v>2.4549916382861647E-2</v>
      </c>
      <c r="BC343" s="27">
        <f>BB343</f>
        <v>2.4549916382861647E-2</v>
      </c>
      <c r="BD343" s="5">
        <f t="shared" si="101"/>
        <v>9313.3117080000011</v>
      </c>
      <c r="BE343" s="5">
        <f t="shared" si="102"/>
        <v>9313.3117080000011</v>
      </c>
      <c r="BF343" s="20">
        <f t="shared" si="99"/>
        <v>1</v>
      </c>
      <c r="BG343" s="5">
        <f t="shared" si="103"/>
        <v>0</v>
      </c>
      <c r="BH343" s="5">
        <f t="shared" si="104"/>
        <v>354926.88166799996</v>
      </c>
      <c r="BI343" s="5">
        <f t="shared" si="105"/>
        <v>354926.88166799996</v>
      </c>
    </row>
    <row r="344" spans="2:61" x14ac:dyDescent="0.25">
      <c r="B344" s="3" t="s">
        <v>721</v>
      </c>
      <c r="C344" s="3" t="s">
        <v>786</v>
      </c>
      <c r="D344" s="3" t="s">
        <v>707</v>
      </c>
      <c r="E344" s="3" t="s">
        <v>620</v>
      </c>
      <c r="F344" s="4" t="s">
        <v>352</v>
      </c>
      <c r="G344" s="5">
        <v>621681.62</v>
      </c>
      <c r="H344" s="5">
        <v>621681.62</v>
      </c>
      <c r="I344" s="5">
        <v>621681.62</v>
      </c>
      <c r="J344" s="5">
        <v>621681.62</v>
      </c>
      <c r="K344" s="5">
        <v>621681.62</v>
      </c>
      <c r="L344" s="5">
        <v>621681.62</v>
      </c>
      <c r="M344" s="5">
        <v>621681.62</v>
      </c>
      <c r="N344" s="5">
        <v>621681.62</v>
      </c>
      <c r="O344" s="5">
        <v>621681.62</v>
      </c>
      <c r="P344" s="5">
        <v>621681.62</v>
      </c>
      <c r="Q344" s="5">
        <v>621681.62</v>
      </c>
      <c r="R344" s="5">
        <v>621681.62</v>
      </c>
      <c r="S344" s="5">
        <v>621681.62</v>
      </c>
      <c r="T344" s="5">
        <f t="shared" si="106"/>
        <v>621681.62</v>
      </c>
      <c r="U344" s="5">
        <v>0</v>
      </c>
      <c r="V344" s="5">
        <v>0</v>
      </c>
      <c r="W344" s="5">
        <v>0</v>
      </c>
      <c r="X344" s="5">
        <v>0</v>
      </c>
      <c r="Y344" s="5">
        <v>0</v>
      </c>
      <c r="Z344" s="5">
        <v>0</v>
      </c>
      <c r="AA344" s="5">
        <v>0</v>
      </c>
      <c r="AB344" s="5">
        <v>0</v>
      </c>
      <c r="AC344" s="5">
        <v>0</v>
      </c>
      <c r="AD344" s="5">
        <v>0</v>
      </c>
      <c r="AE344" s="5">
        <v>0</v>
      </c>
      <c r="AF344" s="5">
        <v>0</v>
      </c>
      <c r="AG344" s="5">
        <v>0</v>
      </c>
      <c r="AH344" s="5">
        <f t="shared" si="111"/>
        <v>0</v>
      </c>
      <c r="AI344" s="5">
        <v>0</v>
      </c>
      <c r="AJ344" s="5">
        <v>0</v>
      </c>
      <c r="AK344" s="5">
        <v>0</v>
      </c>
      <c r="AL344" s="5">
        <v>0</v>
      </c>
      <c r="AM344" s="5">
        <v>0</v>
      </c>
      <c r="AN344" s="5">
        <v>0</v>
      </c>
      <c r="AO344" s="5">
        <v>0</v>
      </c>
      <c r="AP344" s="5">
        <v>0</v>
      </c>
      <c r="AQ344" s="5">
        <v>0</v>
      </c>
      <c r="AR344" s="5">
        <v>0</v>
      </c>
      <c r="AS344" s="5">
        <v>0</v>
      </c>
      <c r="AT344" s="5">
        <v>0</v>
      </c>
      <c r="AU344" s="5">
        <f t="shared" si="112"/>
        <v>0</v>
      </c>
      <c r="AV344" s="6">
        <v>0.65639999999999998</v>
      </c>
      <c r="AW344" s="5">
        <f t="shared" si="107"/>
        <v>408071.81536800001</v>
      </c>
      <c r="AX344" s="26">
        <f t="shared" si="108"/>
        <v>408071.81536800001</v>
      </c>
      <c r="AY344" s="5">
        <f t="shared" si="109"/>
        <v>0</v>
      </c>
      <c r="AZ344" s="5">
        <f t="shared" si="110"/>
        <v>0</v>
      </c>
      <c r="BA344" s="5">
        <f t="shared" si="113"/>
        <v>0</v>
      </c>
      <c r="BB344" s="14">
        <f t="shared" si="114"/>
        <v>0</v>
      </c>
      <c r="BC344" s="27">
        <f>BB344</f>
        <v>0</v>
      </c>
      <c r="BD344" s="5">
        <f t="shared" si="101"/>
        <v>0</v>
      </c>
      <c r="BE344" s="5">
        <f t="shared" si="102"/>
        <v>0</v>
      </c>
      <c r="BF344" s="20">
        <f t="shared" si="99"/>
        <v>1</v>
      </c>
      <c r="BG344" s="5">
        <f t="shared" si="103"/>
        <v>0</v>
      </c>
      <c r="BH344" s="5">
        <f t="shared" si="104"/>
        <v>408071.81536800001</v>
      </c>
      <c r="BI344" s="5">
        <f t="shared" si="105"/>
        <v>408071.81536800001</v>
      </c>
    </row>
    <row r="345" spans="2:61" x14ac:dyDescent="0.25">
      <c r="B345" s="3" t="s">
        <v>721</v>
      </c>
      <c r="C345" s="3" t="s">
        <v>786</v>
      </c>
      <c r="D345" s="3" t="s">
        <v>707</v>
      </c>
      <c r="E345" s="3" t="s">
        <v>586</v>
      </c>
      <c r="F345" s="4" t="s">
        <v>353</v>
      </c>
      <c r="G345" s="5">
        <v>3553636.86</v>
      </c>
      <c r="H345" s="5">
        <v>3553636.86</v>
      </c>
      <c r="I345" s="5">
        <v>3549259.51</v>
      </c>
      <c r="J345" s="5">
        <v>3549259.51</v>
      </c>
      <c r="K345" s="5">
        <v>3549259.51</v>
      </c>
      <c r="L345" s="5">
        <v>3549259.51</v>
      </c>
      <c r="M345" s="5">
        <v>3549259.51</v>
      </c>
      <c r="N345" s="5">
        <v>3549259.51</v>
      </c>
      <c r="O345" s="5">
        <v>3549259.51</v>
      </c>
      <c r="P345" s="5">
        <v>3549259.51</v>
      </c>
      <c r="Q345" s="5">
        <v>3553651.22</v>
      </c>
      <c r="R345" s="5">
        <v>3579986.7</v>
      </c>
      <c r="S345" s="5">
        <v>3579798.71</v>
      </c>
      <c r="T345" s="5">
        <f t="shared" si="106"/>
        <v>3554005.7204166665</v>
      </c>
      <c r="U345" s="5">
        <v>-1542029.13</v>
      </c>
      <c r="V345" s="5">
        <v>-1551268.59</v>
      </c>
      <c r="W345" s="5">
        <v>-1560502.36</v>
      </c>
      <c r="X345" s="5">
        <v>-1569730.43</v>
      </c>
      <c r="Y345" s="5">
        <v>-1580673.98</v>
      </c>
      <c r="Z345" s="5">
        <v>-1591617.53</v>
      </c>
      <c r="AA345" s="5">
        <v>-1602561.08</v>
      </c>
      <c r="AB345" s="5">
        <v>-1613504.63</v>
      </c>
      <c r="AC345" s="5">
        <v>-1624448.18</v>
      </c>
      <c r="AD345" s="5">
        <v>-1635391.73</v>
      </c>
      <c r="AE345" s="5">
        <v>-1646342.05</v>
      </c>
      <c r="AF345" s="5">
        <v>-1657339.74</v>
      </c>
      <c r="AG345" s="5">
        <v>-1668377.74</v>
      </c>
      <c r="AH345" s="5">
        <f t="shared" si="111"/>
        <v>-1603215.3112499996</v>
      </c>
      <c r="AI345" s="5">
        <v>9239.4599999999991</v>
      </c>
      <c r="AJ345" s="5">
        <v>9233.77</v>
      </c>
      <c r="AK345" s="5">
        <v>9228.07</v>
      </c>
      <c r="AL345" s="5">
        <v>10943.55</v>
      </c>
      <c r="AM345" s="5">
        <v>10943.55</v>
      </c>
      <c r="AN345" s="5">
        <v>10943.55</v>
      </c>
      <c r="AO345" s="5">
        <v>10943.55</v>
      </c>
      <c r="AP345" s="5">
        <v>10943.55</v>
      </c>
      <c r="AQ345" s="5">
        <v>10943.55</v>
      </c>
      <c r="AR345" s="5">
        <v>10950.32</v>
      </c>
      <c r="AS345" s="5">
        <v>10997.689999999999</v>
      </c>
      <c r="AT345" s="5">
        <v>11038</v>
      </c>
      <c r="AU345" s="5">
        <f t="shared" si="112"/>
        <v>126348.61000000002</v>
      </c>
      <c r="AV345" s="6">
        <v>0.65639999999999998</v>
      </c>
      <c r="AW345" s="5">
        <f t="shared" si="107"/>
        <v>2332849.3548814999</v>
      </c>
      <c r="AX345" s="26">
        <f t="shared" si="108"/>
        <v>2349779.8732440001</v>
      </c>
      <c r="AY345" s="5">
        <f t="shared" si="109"/>
        <v>-1052350.5303044997</v>
      </c>
      <c r="AZ345" s="5">
        <f t="shared" si="110"/>
        <v>-1095123.1485359999</v>
      </c>
      <c r="BA345" s="5">
        <f t="shared" si="113"/>
        <v>82935.227604000014</v>
      </c>
      <c r="BB345" s="14">
        <f t="shared" si="114"/>
        <v>3.5551042946882792E-2</v>
      </c>
      <c r="BC345" s="27">
        <v>3.7000000000000005E-2</v>
      </c>
      <c r="BD345" s="5">
        <f t="shared" si="101"/>
        <v>86941.855310028011</v>
      </c>
      <c r="BE345" s="5">
        <f t="shared" si="102"/>
        <v>86941.855310028011</v>
      </c>
      <c r="BF345" s="20">
        <f t="shared" si="99"/>
        <v>1</v>
      </c>
      <c r="BG345" s="5">
        <f t="shared" si="103"/>
        <v>4006.6277060279972</v>
      </c>
      <c r="BH345" s="5">
        <f t="shared" si="104"/>
        <v>1167714.8693979722</v>
      </c>
      <c r="BI345" s="5">
        <f t="shared" si="105"/>
        <v>1167714.8693979722</v>
      </c>
    </row>
    <row r="346" spans="2:61" x14ac:dyDescent="0.25">
      <c r="B346" s="3" t="s">
        <v>721</v>
      </c>
      <c r="C346" s="3" t="s">
        <v>786</v>
      </c>
      <c r="D346" s="3" t="s">
        <v>707</v>
      </c>
      <c r="E346" s="3" t="s">
        <v>587</v>
      </c>
      <c r="F346" s="4" t="s">
        <v>354</v>
      </c>
      <c r="G346" s="5">
        <v>1695808.4</v>
      </c>
      <c r="H346" s="5">
        <v>1695808.4</v>
      </c>
      <c r="I346" s="5">
        <v>1695808.4</v>
      </c>
      <c r="J346" s="5">
        <v>1695808.4</v>
      </c>
      <c r="K346" s="5">
        <v>1695808.4</v>
      </c>
      <c r="L346" s="5">
        <v>1695808.4</v>
      </c>
      <c r="M346" s="5">
        <v>1695808.4</v>
      </c>
      <c r="N346" s="5">
        <v>1695808.4</v>
      </c>
      <c r="O346" s="5">
        <v>1695808.4</v>
      </c>
      <c r="P346" s="5">
        <v>1695808.4</v>
      </c>
      <c r="Q346" s="5">
        <v>1695808.4</v>
      </c>
      <c r="R346" s="5">
        <v>1695808.4</v>
      </c>
      <c r="S346" s="5">
        <v>1695808.4</v>
      </c>
      <c r="T346" s="5">
        <f t="shared" si="106"/>
        <v>1695808.3999999997</v>
      </c>
      <c r="U346" s="5">
        <v>-822464.99</v>
      </c>
      <c r="V346" s="5">
        <v>-827510.02</v>
      </c>
      <c r="W346" s="5">
        <v>-832555.05</v>
      </c>
      <c r="X346" s="5">
        <v>-837600.08</v>
      </c>
      <c r="Y346" s="5">
        <v>-842630.98</v>
      </c>
      <c r="Z346" s="5">
        <v>-847661.88</v>
      </c>
      <c r="AA346" s="5">
        <v>-852692.78</v>
      </c>
      <c r="AB346" s="5">
        <v>-857723.68</v>
      </c>
      <c r="AC346" s="5">
        <v>-862754.58</v>
      </c>
      <c r="AD346" s="5">
        <v>-867785.48</v>
      </c>
      <c r="AE346" s="5">
        <v>-872816.38</v>
      </c>
      <c r="AF346" s="5">
        <v>-877847.28</v>
      </c>
      <c r="AG346" s="5">
        <v>-882878.18</v>
      </c>
      <c r="AH346" s="5">
        <f t="shared" si="111"/>
        <v>-852687.48124999984</v>
      </c>
      <c r="AI346" s="5">
        <v>5045.03</v>
      </c>
      <c r="AJ346" s="5">
        <v>5045.03</v>
      </c>
      <c r="AK346" s="5">
        <v>5045.03</v>
      </c>
      <c r="AL346" s="5">
        <v>5030.8999999999996</v>
      </c>
      <c r="AM346" s="5">
        <v>5030.8999999999996</v>
      </c>
      <c r="AN346" s="5">
        <v>5030.8999999999996</v>
      </c>
      <c r="AO346" s="5">
        <v>5030.8999999999996</v>
      </c>
      <c r="AP346" s="5">
        <v>5030.8999999999996</v>
      </c>
      <c r="AQ346" s="5">
        <v>5030.8999999999996</v>
      </c>
      <c r="AR346" s="5">
        <v>5030.8999999999996</v>
      </c>
      <c r="AS346" s="5">
        <v>5030.8999999999996</v>
      </c>
      <c r="AT346" s="5">
        <v>5030.8999999999996</v>
      </c>
      <c r="AU346" s="5">
        <f t="shared" si="112"/>
        <v>60413.19000000001</v>
      </c>
      <c r="AV346" s="6">
        <v>0.65639999999999998</v>
      </c>
      <c r="AW346" s="5">
        <f t="shared" si="107"/>
        <v>1113128.6337599996</v>
      </c>
      <c r="AX346" s="26">
        <f t="shared" si="108"/>
        <v>1113128.6337599999</v>
      </c>
      <c r="AY346" s="5">
        <f t="shared" si="109"/>
        <v>-559704.06269249984</v>
      </c>
      <c r="AZ346" s="5">
        <f t="shared" si="110"/>
        <v>-579521.23735199997</v>
      </c>
      <c r="BA346" s="5">
        <f t="shared" si="113"/>
        <v>39655.217916000009</v>
      </c>
      <c r="BB346" s="14">
        <f t="shared" si="114"/>
        <v>3.5625009287605862E-2</v>
      </c>
      <c r="BC346" s="27">
        <v>3.56E-2</v>
      </c>
      <c r="BD346" s="5">
        <f t="shared" si="101"/>
        <v>39627.379361855994</v>
      </c>
      <c r="BE346" s="5">
        <f t="shared" si="102"/>
        <v>39627.379361855994</v>
      </c>
      <c r="BF346" s="20">
        <f t="shared" si="99"/>
        <v>1</v>
      </c>
      <c r="BG346" s="5">
        <f t="shared" si="103"/>
        <v>-27.838554144014779</v>
      </c>
      <c r="BH346" s="5">
        <f t="shared" si="104"/>
        <v>493980.01704614394</v>
      </c>
      <c r="BI346" s="5">
        <f t="shared" si="105"/>
        <v>493980.01704614394</v>
      </c>
    </row>
    <row r="347" spans="2:61" x14ac:dyDescent="0.25">
      <c r="B347" s="3" t="s">
        <v>721</v>
      </c>
      <c r="C347" s="3" t="s">
        <v>786</v>
      </c>
      <c r="D347" s="3" t="s">
        <v>707</v>
      </c>
      <c r="E347" s="3" t="s">
        <v>588</v>
      </c>
      <c r="F347" s="4" t="s">
        <v>355</v>
      </c>
      <c r="G347" s="5">
        <v>5722486.0499999998</v>
      </c>
      <c r="H347" s="5">
        <v>5722486.0499999998</v>
      </c>
      <c r="I347" s="5">
        <v>5722486.0499999998</v>
      </c>
      <c r="J347" s="5">
        <v>5722486.0499999998</v>
      </c>
      <c r="K347" s="5">
        <v>5722486.0499999998</v>
      </c>
      <c r="L347" s="5">
        <v>5722486.0499999998</v>
      </c>
      <c r="M347" s="5">
        <v>5722486.0499999998</v>
      </c>
      <c r="N347" s="5">
        <v>5722486.0499999998</v>
      </c>
      <c r="O347" s="5">
        <v>5722486.0499999998</v>
      </c>
      <c r="P347" s="5">
        <v>5722486.0499999998</v>
      </c>
      <c r="Q347" s="5">
        <v>5722486.0499999998</v>
      </c>
      <c r="R347" s="5">
        <v>5722486.0499999998</v>
      </c>
      <c r="S347" s="5">
        <v>5722486.0499999998</v>
      </c>
      <c r="T347" s="5">
        <f t="shared" si="106"/>
        <v>5722486.049999998</v>
      </c>
      <c r="U347" s="5">
        <v>-2421425.58</v>
      </c>
      <c r="V347" s="5">
        <v>-2434634.9900000002</v>
      </c>
      <c r="W347" s="5">
        <v>-2447844.4</v>
      </c>
      <c r="X347" s="5">
        <v>-2461053.81</v>
      </c>
      <c r="Y347" s="5">
        <v>-2479031.96</v>
      </c>
      <c r="Z347" s="5">
        <v>-2497010.11</v>
      </c>
      <c r="AA347" s="5">
        <v>-2514988.2599999998</v>
      </c>
      <c r="AB347" s="5">
        <v>-2532966.41</v>
      </c>
      <c r="AC347" s="5">
        <v>-2550944.56</v>
      </c>
      <c r="AD347" s="5">
        <v>-2568922.71</v>
      </c>
      <c r="AE347" s="5">
        <v>-2586900.86</v>
      </c>
      <c r="AF347" s="5">
        <v>-2604879.0099999998</v>
      </c>
      <c r="AG347" s="5">
        <v>-2622857.16</v>
      </c>
      <c r="AH347" s="5">
        <f t="shared" si="111"/>
        <v>-2516776.5375000001</v>
      </c>
      <c r="AI347" s="5">
        <v>13209.41</v>
      </c>
      <c r="AJ347" s="5">
        <v>13209.41</v>
      </c>
      <c r="AK347" s="5">
        <v>13209.41</v>
      </c>
      <c r="AL347" s="5">
        <v>17978.150000000001</v>
      </c>
      <c r="AM347" s="5">
        <v>17978.150000000001</v>
      </c>
      <c r="AN347" s="5">
        <v>17978.150000000001</v>
      </c>
      <c r="AO347" s="5">
        <v>17978.150000000001</v>
      </c>
      <c r="AP347" s="5">
        <v>17978.150000000001</v>
      </c>
      <c r="AQ347" s="5">
        <v>17978.150000000001</v>
      </c>
      <c r="AR347" s="5">
        <v>17978.150000000001</v>
      </c>
      <c r="AS347" s="5">
        <v>17978.150000000001</v>
      </c>
      <c r="AT347" s="5">
        <v>17978.150000000001</v>
      </c>
      <c r="AU347" s="5">
        <f t="shared" si="112"/>
        <v>201431.57999999996</v>
      </c>
      <c r="AV347" s="6">
        <v>0.65639999999999998</v>
      </c>
      <c r="AW347" s="5">
        <f t="shared" si="107"/>
        <v>3756239.8432199988</v>
      </c>
      <c r="AX347" s="26">
        <f t="shared" si="108"/>
        <v>3756239.8432199997</v>
      </c>
      <c r="AY347" s="5">
        <f t="shared" si="109"/>
        <v>-1652012.119215</v>
      </c>
      <c r="AZ347" s="5">
        <f t="shared" si="110"/>
        <v>-1721643.439824</v>
      </c>
      <c r="BA347" s="5">
        <f t="shared" si="113"/>
        <v>132219.68911199996</v>
      </c>
      <c r="BB347" s="14">
        <f t="shared" si="114"/>
        <v>3.5200012414184918E-2</v>
      </c>
      <c r="BC347" s="27">
        <v>3.7699999999999997E-2</v>
      </c>
      <c r="BD347" s="5">
        <f t="shared" si="101"/>
        <v>141610.24208939399</v>
      </c>
      <c r="BE347" s="5">
        <f t="shared" si="102"/>
        <v>141610.24208939399</v>
      </c>
      <c r="BF347" s="20">
        <f t="shared" si="99"/>
        <v>1</v>
      </c>
      <c r="BG347" s="5">
        <f t="shared" si="103"/>
        <v>9390.5529773940216</v>
      </c>
      <c r="BH347" s="5">
        <f t="shared" si="104"/>
        <v>1892986.1613066057</v>
      </c>
      <c r="BI347" s="5">
        <f t="shared" si="105"/>
        <v>1892986.1613066057</v>
      </c>
    </row>
    <row r="348" spans="2:61" x14ac:dyDescent="0.25">
      <c r="B348" s="3" t="s">
        <v>721</v>
      </c>
      <c r="C348" s="3" t="s">
        <v>786</v>
      </c>
      <c r="D348" s="3" t="s">
        <v>707</v>
      </c>
      <c r="E348" s="3" t="s">
        <v>589</v>
      </c>
      <c r="F348" s="4" t="s">
        <v>356</v>
      </c>
      <c r="G348" s="5">
        <v>49712174.93</v>
      </c>
      <c r="H348" s="5">
        <v>49712174.93</v>
      </c>
      <c r="I348" s="5">
        <v>49712174.93</v>
      </c>
      <c r="J348" s="5">
        <v>49712174.93</v>
      </c>
      <c r="K348" s="5">
        <v>49710058.93</v>
      </c>
      <c r="L348" s="5">
        <v>49701947.299999997</v>
      </c>
      <c r="M348" s="5">
        <v>49701947.299999997</v>
      </c>
      <c r="N348" s="5">
        <v>49701947.299999997</v>
      </c>
      <c r="O348" s="5">
        <v>49701947.299999997</v>
      </c>
      <c r="P348" s="5">
        <v>49701947.299999997</v>
      </c>
      <c r="Q348" s="5">
        <v>49701947.299999997</v>
      </c>
      <c r="R348" s="5">
        <v>49701947.299999997</v>
      </c>
      <c r="S348" s="5">
        <v>49714929.640000001</v>
      </c>
      <c r="T348" s="5">
        <f t="shared" si="106"/>
        <v>49706147.258749999</v>
      </c>
      <c r="U348" s="5">
        <v>-23163027.390000001</v>
      </c>
      <c r="V348" s="5">
        <v>-23319206.469999999</v>
      </c>
      <c r="W348" s="5">
        <v>-23462174.34</v>
      </c>
      <c r="X348" s="5">
        <v>-23618353.420000002</v>
      </c>
      <c r="Y348" s="5">
        <v>-23779455.59</v>
      </c>
      <c r="Z348" s="5">
        <v>-23934545.34</v>
      </c>
      <c r="AA348" s="5">
        <v>-24097733.399999999</v>
      </c>
      <c r="AB348" s="5">
        <v>-24260921.460000001</v>
      </c>
      <c r="AC348" s="5">
        <v>-24424109.52</v>
      </c>
      <c r="AD348" s="5">
        <v>-24587297.579999998</v>
      </c>
      <c r="AE348" s="5">
        <v>-24750485.640000001</v>
      </c>
      <c r="AF348" s="5">
        <v>-24913673.699999999</v>
      </c>
      <c r="AG348" s="5">
        <v>-25076883.079999998</v>
      </c>
      <c r="AH348" s="5">
        <f t="shared" si="111"/>
        <v>-24105659.307916667</v>
      </c>
      <c r="AI348" s="5">
        <v>156179.07999999999</v>
      </c>
      <c r="AJ348" s="5">
        <v>156179.07999999999</v>
      </c>
      <c r="AK348" s="5">
        <v>156179.07999999999</v>
      </c>
      <c r="AL348" s="5">
        <v>163218.17000000001</v>
      </c>
      <c r="AM348" s="5">
        <v>163201.38</v>
      </c>
      <c r="AN348" s="5">
        <v>163188.06</v>
      </c>
      <c r="AO348" s="5">
        <v>163188.06</v>
      </c>
      <c r="AP348" s="5">
        <v>163188.06</v>
      </c>
      <c r="AQ348" s="5">
        <v>163188.06</v>
      </c>
      <c r="AR348" s="5">
        <v>163188.06</v>
      </c>
      <c r="AS348" s="5">
        <v>163188.06</v>
      </c>
      <c r="AT348" s="5">
        <v>163209.38</v>
      </c>
      <c r="AU348" s="5">
        <f t="shared" si="112"/>
        <v>1937294.5300000003</v>
      </c>
      <c r="AV348" s="6">
        <v>0.65639999999999998</v>
      </c>
      <c r="AW348" s="5">
        <f t="shared" si="107"/>
        <v>32627115.060643498</v>
      </c>
      <c r="AX348" s="26">
        <f t="shared" si="108"/>
        <v>32632879.815696001</v>
      </c>
      <c r="AY348" s="5">
        <f t="shared" si="109"/>
        <v>-15822954.769716499</v>
      </c>
      <c r="AZ348" s="5">
        <f t="shared" si="110"/>
        <v>-16460466.053711999</v>
      </c>
      <c r="BA348" s="5">
        <f t="shared" si="113"/>
        <v>1271640.1294920002</v>
      </c>
      <c r="BB348" s="14">
        <f t="shared" si="114"/>
        <v>3.8974948509190074E-2</v>
      </c>
      <c r="BC348" s="27">
        <v>3.9399999999999998E-2</v>
      </c>
      <c r="BD348" s="5">
        <f t="shared" si="101"/>
        <v>1285735.4647384223</v>
      </c>
      <c r="BE348" s="5">
        <f t="shared" si="102"/>
        <v>1285735.4647384223</v>
      </c>
      <c r="BF348" s="20">
        <f t="shared" si="99"/>
        <v>1</v>
      </c>
      <c r="BG348" s="5">
        <f t="shared" si="103"/>
        <v>14095.335246422095</v>
      </c>
      <c r="BH348" s="5">
        <f t="shared" si="104"/>
        <v>14886678.297245579</v>
      </c>
      <c r="BI348" s="5">
        <f t="shared" si="105"/>
        <v>14886678.297245579</v>
      </c>
    </row>
    <row r="349" spans="2:61" x14ac:dyDescent="0.25">
      <c r="B349" s="3" t="s">
        <v>721</v>
      </c>
      <c r="C349" s="3" t="s">
        <v>786</v>
      </c>
      <c r="D349" s="3" t="s">
        <v>707</v>
      </c>
      <c r="E349" s="3" t="s">
        <v>590</v>
      </c>
      <c r="F349" s="4" t="s">
        <v>357</v>
      </c>
      <c r="G349" s="5">
        <v>3184759.92</v>
      </c>
      <c r="H349" s="5">
        <v>3106286.92</v>
      </c>
      <c r="I349" s="5">
        <v>3110664.27</v>
      </c>
      <c r="J349" s="5">
        <v>3156121.74</v>
      </c>
      <c r="K349" s="5">
        <v>3399366.88</v>
      </c>
      <c r="L349" s="5">
        <v>3406073.86</v>
      </c>
      <c r="M349" s="5">
        <v>3385851.8400000003</v>
      </c>
      <c r="N349" s="5">
        <v>3456305.37</v>
      </c>
      <c r="O349" s="5">
        <v>3457242.62</v>
      </c>
      <c r="P349" s="5">
        <v>3463713.26</v>
      </c>
      <c r="Q349" s="5">
        <v>3459843.4099999997</v>
      </c>
      <c r="R349" s="5">
        <v>3459843.4099999997</v>
      </c>
      <c r="S349" s="5">
        <v>3458072.25</v>
      </c>
      <c r="T349" s="5">
        <f t="shared" si="106"/>
        <v>3348560.8054166664</v>
      </c>
      <c r="U349" s="5">
        <v>-461383.54</v>
      </c>
      <c r="V349" s="5">
        <v>-398349.81</v>
      </c>
      <c r="W349" s="5">
        <v>-413997.24</v>
      </c>
      <c r="X349" s="5">
        <v>-428092.88</v>
      </c>
      <c r="Y349" s="5">
        <v>-445082.53</v>
      </c>
      <c r="Z349" s="5">
        <v>-468381.04</v>
      </c>
      <c r="AA349" s="5">
        <v>-476096.49</v>
      </c>
      <c r="AB349" s="5">
        <v>-499252.71</v>
      </c>
      <c r="AC349" s="5">
        <v>-522931.62</v>
      </c>
      <c r="AD349" s="5">
        <v>-546635.89</v>
      </c>
      <c r="AE349" s="5">
        <v>-569306.07000000007</v>
      </c>
      <c r="AF349" s="5">
        <v>-593006</v>
      </c>
      <c r="AG349" s="5">
        <v>-616699.86</v>
      </c>
      <c r="AH349" s="5">
        <f t="shared" si="111"/>
        <v>-491681.16500000004</v>
      </c>
      <c r="AI349" s="5">
        <v>15439.27</v>
      </c>
      <c r="AJ349" s="5">
        <v>15257.43</v>
      </c>
      <c r="AK349" s="5">
        <v>15379.74</v>
      </c>
      <c r="AL349" s="5">
        <v>16989.650000000001</v>
      </c>
      <c r="AM349" s="5">
        <v>23298.51</v>
      </c>
      <c r="AN349" s="5">
        <v>23252.22</v>
      </c>
      <c r="AO349" s="5">
        <v>23434.390000000003</v>
      </c>
      <c r="AP349" s="5">
        <v>23678.91</v>
      </c>
      <c r="AQ349" s="5">
        <v>23704.27</v>
      </c>
      <c r="AR349" s="5">
        <v>23713.18</v>
      </c>
      <c r="AS349" s="5">
        <v>23699.93</v>
      </c>
      <c r="AT349" s="5">
        <v>23693.86</v>
      </c>
      <c r="AU349" s="5">
        <f t="shared" si="112"/>
        <v>251541.36</v>
      </c>
      <c r="AV349" s="6">
        <v>0.65639999999999998</v>
      </c>
      <c r="AW349" s="5">
        <f t="shared" si="107"/>
        <v>2197995.3126754998</v>
      </c>
      <c r="AX349" s="26">
        <f t="shared" si="108"/>
        <v>2269878.6249000002</v>
      </c>
      <c r="AY349" s="5">
        <f t="shared" si="109"/>
        <v>-322739.51670600002</v>
      </c>
      <c r="AZ349" s="5">
        <f t="shared" si="110"/>
        <v>-404801.78810399998</v>
      </c>
      <c r="BA349" s="5">
        <f t="shared" si="113"/>
        <v>165111.748704</v>
      </c>
      <c r="BB349" s="14">
        <f t="shared" si="114"/>
        <v>7.5119245137524188E-2</v>
      </c>
      <c r="BC349" s="27">
        <v>8.2200000000000009E-2</v>
      </c>
      <c r="BD349" s="5">
        <f t="shared" si="101"/>
        <v>186584.02296678003</v>
      </c>
      <c r="BE349" s="5">
        <f t="shared" si="102"/>
        <v>186584.02296678003</v>
      </c>
      <c r="BF349" s="20">
        <f t="shared" si="99"/>
        <v>1</v>
      </c>
      <c r="BG349" s="5">
        <f t="shared" si="103"/>
        <v>21472.274262780033</v>
      </c>
      <c r="BH349" s="5">
        <f t="shared" si="104"/>
        <v>1678492.8138292201</v>
      </c>
      <c r="BI349" s="5">
        <f t="shared" si="105"/>
        <v>1678492.8138292201</v>
      </c>
    </row>
    <row r="350" spans="2:61" x14ac:dyDescent="0.25">
      <c r="B350" s="3" t="s">
        <v>721</v>
      </c>
      <c r="C350" s="3" t="s">
        <v>786</v>
      </c>
      <c r="D350" s="3" t="s">
        <v>707</v>
      </c>
      <c r="E350" s="3" t="s">
        <v>592</v>
      </c>
      <c r="F350" s="4" t="s">
        <v>358</v>
      </c>
      <c r="G350" s="5">
        <v>307912.02</v>
      </c>
      <c r="H350" s="5">
        <v>307912.02</v>
      </c>
      <c r="I350" s="5">
        <v>307912.02</v>
      </c>
      <c r="J350" s="5">
        <v>262454.55</v>
      </c>
      <c r="K350" s="5">
        <v>262454.55</v>
      </c>
      <c r="L350" s="5">
        <v>333530.63</v>
      </c>
      <c r="M350" s="5">
        <v>332533.59999999998</v>
      </c>
      <c r="N350" s="5">
        <v>262454.55</v>
      </c>
      <c r="O350" s="5">
        <v>262454.55</v>
      </c>
      <c r="P350" s="5">
        <v>262454.55</v>
      </c>
      <c r="Q350" s="5">
        <v>262454.55</v>
      </c>
      <c r="R350" s="5">
        <v>262454.55</v>
      </c>
      <c r="S350" s="5">
        <v>249472.21</v>
      </c>
      <c r="T350" s="5">
        <f t="shared" si="106"/>
        <v>283146.8529166666</v>
      </c>
      <c r="U350" s="5">
        <v>-32863.019999999997</v>
      </c>
      <c r="V350" s="5">
        <v>-33599.440000000002</v>
      </c>
      <c r="W350" s="5">
        <v>-34335.86</v>
      </c>
      <c r="X350" s="5">
        <v>-35017.919999999998</v>
      </c>
      <c r="Y350" s="5">
        <v>-36262.39</v>
      </c>
      <c r="Z350" s="5">
        <v>-37673</v>
      </c>
      <c r="AA350" s="5">
        <v>-39249.760000000002</v>
      </c>
      <c r="AB350" s="5">
        <v>-40660.370000000003</v>
      </c>
      <c r="AC350" s="5">
        <v>-41904.840000000004</v>
      </c>
      <c r="AD350" s="5">
        <v>-43149.310000000005</v>
      </c>
      <c r="AE350" s="5">
        <v>-44393.780000000006</v>
      </c>
      <c r="AF350" s="5">
        <v>-45638.25</v>
      </c>
      <c r="AG350" s="5">
        <v>-46851.950000000004</v>
      </c>
      <c r="AH350" s="5">
        <f t="shared" si="111"/>
        <v>-39311.867083333338</v>
      </c>
      <c r="AI350" s="5">
        <v>736.42</v>
      </c>
      <c r="AJ350" s="5">
        <v>736.42</v>
      </c>
      <c r="AK350" s="5">
        <v>682.06</v>
      </c>
      <c r="AL350" s="5">
        <v>1244.47</v>
      </c>
      <c r="AM350" s="5">
        <v>1410.6100000000001</v>
      </c>
      <c r="AN350" s="5">
        <v>1576.76</v>
      </c>
      <c r="AO350" s="5">
        <v>1410.61</v>
      </c>
      <c r="AP350" s="5">
        <v>1244.47</v>
      </c>
      <c r="AQ350" s="5">
        <v>1244.47</v>
      </c>
      <c r="AR350" s="5">
        <v>1244.47</v>
      </c>
      <c r="AS350" s="5">
        <v>1244.47</v>
      </c>
      <c r="AT350" s="5">
        <v>1213.7</v>
      </c>
      <c r="AU350" s="5">
        <f t="shared" si="112"/>
        <v>13988.929999999998</v>
      </c>
      <c r="AV350" s="6">
        <v>0.65639999999999998</v>
      </c>
      <c r="AW350" s="5">
        <f t="shared" si="107"/>
        <v>185857.59425449994</v>
      </c>
      <c r="AX350" s="26">
        <f t="shared" si="108"/>
        <v>163753.558644</v>
      </c>
      <c r="AY350" s="5">
        <f t="shared" si="109"/>
        <v>-25804.309553500003</v>
      </c>
      <c r="AZ350" s="5">
        <f t="shared" si="110"/>
        <v>-30753.619980000003</v>
      </c>
      <c r="BA350" s="5">
        <f t="shared" si="113"/>
        <v>9182.3336519999993</v>
      </c>
      <c r="BB350" s="14">
        <f t="shared" si="114"/>
        <v>4.9405210956439995E-2</v>
      </c>
      <c r="BC350" s="27">
        <v>5.6900000000000006E-2</v>
      </c>
      <c r="BD350" s="5">
        <f t="shared" si="101"/>
        <v>9317.5774868436019</v>
      </c>
      <c r="BE350" s="5">
        <f t="shared" si="102"/>
        <v>9317.5774868436019</v>
      </c>
      <c r="BF350" s="20">
        <f t="shared" si="99"/>
        <v>1</v>
      </c>
      <c r="BG350" s="5">
        <f t="shared" si="103"/>
        <v>135.2438348436026</v>
      </c>
      <c r="BH350" s="5">
        <f t="shared" si="104"/>
        <v>123682.36117715642</v>
      </c>
      <c r="BI350" s="5">
        <f t="shared" si="105"/>
        <v>123682.36117715642</v>
      </c>
    </row>
    <row r="351" spans="2:61" x14ac:dyDescent="0.25">
      <c r="B351" s="3" t="s">
        <v>721</v>
      </c>
      <c r="C351" s="3" t="s">
        <v>786</v>
      </c>
      <c r="D351" s="3" t="s">
        <v>708</v>
      </c>
      <c r="E351" s="3" t="s">
        <v>621</v>
      </c>
      <c r="F351" s="4" t="s">
        <v>359</v>
      </c>
      <c r="G351" s="5">
        <v>149669.82</v>
      </c>
      <c r="H351" s="5">
        <v>149669.82</v>
      </c>
      <c r="I351" s="5">
        <v>149669.82</v>
      </c>
      <c r="J351" s="5">
        <v>149669.82</v>
      </c>
      <c r="K351" s="5">
        <v>149669.82</v>
      </c>
      <c r="L351" s="5">
        <v>149669.82</v>
      </c>
      <c r="M351" s="5">
        <v>149669.82</v>
      </c>
      <c r="N351" s="5">
        <v>149669.82</v>
      </c>
      <c r="O351" s="5">
        <v>149669.82</v>
      </c>
      <c r="P351" s="5">
        <v>149669.82</v>
      </c>
      <c r="Q351" s="5">
        <v>149669.82</v>
      </c>
      <c r="R351" s="5">
        <v>149669.82</v>
      </c>
      <c r="S351" s="5">
        <v>149669.82</v>
      </c>
      <c r="T351" s="5">
        <f t="shared" si="106"/>
        <v>149669.82000000004</v>
      </c>
      <c r="U351" s="5">
        <v>-60636.04</v>
      </c>
      <c r="V351" s="5">
        <v>-61297.08</v>
      </c>
      <c r="W351" s="5">
        <v>-61958.12</v>
      </c>
      <c r="X351" s="5">
        <v>-62619.16</v>
      </c>
      <c r="Y351" s="5">
        <v>-63453.57</v>
      </c>
      <c r="Z351" s="5">
        <v>-64287.98</v>
      </c>
      <c r="AA351" s="5">
        <v>-65122.39</v>
      </c>
      <c r="AB351" s="5">
        <v>-65956.800000000003</v>
      </c>
      <c r="AC351" s="5">
        <v>-66791.210000000006</v>
      </c>
      <c r="AD351" s="5">
        <v>-67625.62</v>
      </c>
      <c r="AE351" s="5">
        <v>-68460.03</v>
      </c>
      <c r="AF351" s="5">
        <v>-69294.44</v>
      </c>
      <c r="AG351" s="5">
        <v>-70128.850000000006</v>
      </c>
      <c r="AH351" s="5">
        <f t="shared" si="111"/>
        <v>-65187.403750000019</v>
      </c>
      <c r="AI351" s="5">
        <v>661.04</v>
      </c>
      <c r="AJ351" s="5">
        <v>661.04</v>
      </c>
      <c r="AK351" s="5">
        <v>661.04</v>
      </c>
      <c r="AL351" s="5">
        <v>834.41</v>
      </c>
      <c r="AM351" s="5">
        <v>834.41</v>
      </c>
      <c r="AN351" s="5">
        <v>834.41</v>
      </c>
      <c r="AO351" s="5">
        <v>834.41</v>
      </c>
      <c r="AP351" s="5">
        <v>834.41</v>
      </c>
      <c r="AQ351" s="5">
        <v>834.41</v>
      </c>
      <c r="AR351" s="5">
        <v>834.41</v>
      </c>
      <c r="AS351" s="5">
        <v>834.41</v>
      </c>
      <c r="AT351" s="5">
        <v>834.41</v>
      </c>
      <c r="AU351" s="5">
        <f t="shared" si="112"/>
        <v>9492.81</v>
      </c>
      <c r="AV351" s="6">
        <v>0.65639999999999998</v>
      </c>
      <c r="AW351" s="5">
        <f t="shared" si="107"/>
        <v>98243.269848000025</v>
      </c>
      <c r="AX351" s="26">
        <f t="shared" si="108"/>
        <v>98243.269847999996</v>
      </c>
      <c r="AY351" s="5">
        <f t="shared" si="109"/>
        <v>-42789.011821500011</v>
      </c>
      <c r="AZ351" s="5">
        <f t="shared" si="110"/>
        <v>-46032.577140000001</v>
      </c>
      <c r="BA351" s="5">
        <f t="shared" si="113"/>
        <v>6231.0804839999992</v>
      </c>
      <c r="BB351" s="14">
        <f t="shared" si="114"/>
        <v>6.3425011134509254E-2</v>
      </c>
      <c r="BC351" s="27">
        <v>6.6900000000000001E-2</v>
      </c>
      <c r="BD351" s="5">
        <f t="shared" si="101"/>
        <v>6572.4747528312</v>
      </c>
      <c r="BE351" s="5">
        <f t="shared" si="102"/>
        <v>6572.4747528312</v>
      </c>
      <c r="BF351" s="20">
        <f t="shared" si="99"/>
        <v>1</v>
      </c>
      <c r="BG351" s="5">
        <f t="shared" si="103"/>
        <v>341.39426883120086</v>
      </c>
      <c r="BH351" s="5">
        <f t="shared" si="104"/>
        <v>45638.217955168795</v>
      </c>
      <c r="BI351" s="5">
        <f t="shared" si="105"/>
        <v>45638.217955168795</v>
      </c>
    </row>
    <row r="352" spans="2:61" x14ac:dyDescent="0.25">
      <c r="B352" s="3" t="s">
        <v>721</v>
      </c>
      <c r="C352" s="3" t="s">
        <v>786</v>
      </c>
      <c r="D352" s="3" t="s">
        <v>708</v>
      </c>
      <c r="E352" s="3" t="s">
        <v>591</v>
      </c>
      <c r="F352" s="4" t="s">
        <v>360</v>
      </c>
      <c r="G352" s="5">
        <v>33209.410000000003</v>
      </c>
      <c r="H352" s="5">
        <v>33209.410000000003</v>
      </c>
      <c r="I352" s="5">
        <v>33209.410000000003</v>
      </c>
      <c r="J352" s="5">
        <v>33209.410000000003</v>
      </c>
      <c r="K352" s="5">
        <v>33209.410000000003</v>
      </c>
      <c r="L352" s="5">
        <v>33209.410000000003</v>
      </c>
      <c r="M352" s="5">
        <v>33209.410000000003</v>
      </c>
      <c r="N352" s="5">
        <v>33209.410000000003</v>
      </c>
      <c r="O352" s="5">
        <v>33209.410000000003</v>
      </c>
      <c r="P352" s="5">
        <v>33209.410000000003</v>
      </c>
      <c r="Q352" s="5">
        <v>33209.410000000003</v>
      </c>
      <c r="R352" s="5">
        <v>33209.410000000003</v>
      </c>
      <c r="S352" s="5">
        <v>33209.410000000003</v>
      </c>
      <c r="T352" s="5">
        <f t="shared" si="106"/>
        <v>33209.410000000011</v>
      </c>
      <c r="U352" s="5">
        <v>-3947.36</v>
      </c>
      <c r="V352" s="5">
        <v>-4029.55</v>
      </c>
      <c r="W352" s="5">
        <v>-4111.74</v>
      </c>
      <c r="X352" s="5">
        <v>-4193.93</v>
      </c>
      <c r="Y352" s="5">
        <v>-4421.41</v>
      </c>
      <c r="Z352" s="5">
        <v>-4648.8900000000003</v>
      </c>
      <c r="AA352" s="5">
        <v>-4876.37</v>
      </c>
      <c r="AB352" s="5">
        <v>-5103.8500000000004</v>
      </c>
      <c r="AC352" s="5">
        <v>-5331.33</v>
      </c>
      <c r="AD352" s="5">
        <v>-5558.81</v>
      </c>
      <c r="AE352" s="5">
        <v>-5786.29</v>
      </c>
      <c r="AF352" s="5">
        <v>-6013.77</v>
      </c>
      <c r="AG352" s="5">
        <v>-6241.25</v>
      </c>
      <c r="AH352" s="5">
        <f t="shared" si="111"/>
        <v>-4930.8537500000002</v>
      </c>
      <c r="AI352" s="5">
        <v>82.19</v>
      </c>
      <c r="AJ352" s="5">
        <v>82.19</v>
      </c>
      <c r="AK352" s="5">
        <v>82.19</v>
      </c>
      <c r="AL352" s="5">
        <v>227.48</v>
      </c>
      <c r="AM352" s="5">
        <v>227.48</v>
      </c>
      <c r="AN352" s="5">
        <v>227.48</v>
      </c>
      <c r="AO352" s="5">
        <v>227.48</v>
      </c>
      <c r="AP352" s="5">
        <v>227.48</v>
      </c>
      <c r="AQ352" s="5">
        <v>227.48</v>
      </c>
      <c r="AR352" s="5">
        <v>227.48</v>
      </c>
      <c r="AS352" s="5">
        <v>227.48</v>
      </c>
      <c r="AT352" s="5">
        <v>227.48</v>
      </c>
      <c r="AU352" s="5">
        <f t="shared" si="112"/>
        <v>2293.89</v>
      </c>
      <c r="AV352" s="6">
        <v>0.65639999999999998</v>
      </c>
      <c r="AW352" s="5">
        <f t="shared" si="107"/>
        <v>21798.656724000008</v>
      </c>
      <c r="AX352" s="26">
        <f t="shared" si="108"/>
        <v>21798.656724</v>
      </c>
      <c r="AY352" s="5">
        <f t="shared" si="109"/>
        <v>-3236.6124015</v>
      </c>
      <c r="AZ352" s="5">
        <f t="shared" si="110"/>
        <v>-4096.7564999999995</v>
      </c>
      <c r="BA352" s="5">
        <f t="shared" si="113"/>
        <v>1505.709396</v>
      </c>
      <c r="BB352" s="14">
        <f t="shared" si="114"/>
        <v>6.9073494530616453E-2</v>
      </c>
      <c r="BC352" s="27">
        <v>8.2200000000000009E-2</v>
      </c>
      <c r="BD352" s="5">
        <f t="shared" si="101"/>
        <v>1791.8495827128002</v>
      </c>
      <c r="BE352" s="5">
        <f t="shared" si="102"/>
        <v>1791.8495827128002</v>
      </c>
      <c r="BF352" s="20">
        <f t="shared" si="99"/>
        <v>1</v>
      </c>
      <c r="BG352" s="5">
        <f t="shared" si="103"/>
        <v>286.14018671280019</v>
      </c>
      <c r="BH352" s="5">
        <f t="shared" si="104"/>
        <v>15910.0506412872</v>
      </c>
      <c r="BI352" s="5">
        <f t="shared" si="105"/>
        <v>15910.0506412872</v>
      </c>
    </row>
    <row r="353" spans="2:61" x14ac:dyDescent="0.25">
      <c r="B353" s="3" t="s">
        <v>720</v>
      </c>
      <c r="C353" s="3" t="s">
        <v>786</v>
      </c>
      <c r="D353" s="3" t="s">
        <v>709</v>
      </c>
      <c r="E353" s="3" t="s">
        <v>623</v>
      </c>
      <c r="F353" s="4" t="s">
        <v>361</v>
      </c>
      <c r="G353" s="5">
        <v>1018290.73</v>
      </c>
      <c r="H353" s="5">
        <v>1018290.73</v>
      </c>
      <c r="I353" s="5">
        <v>1018290.73</v>
      </c>
      <c r="J353" s="5">
        <v>1018290.73</v>
      </c>
      <c r="K353" s="5">
        <v>1018290.73</v>
      </c>
      <c r="L353" s="5">
        <v>1018290.73</v>
      </c>
      <c r="M353" s="5">
        <v>1018290.73</v>
      </c>
      <c r="N353" s="5">
        <v>1018290.73</v>
      </c>
      <c r="O353" s="5">
        <v>1018290.73</v>
      </c>
      <c r="P353" s="5">
        <v>1018290.73</v>
      </c>
      <c r="Q353" s="5">
        <v>1018290.73</v>
      </c>
      <c r="R353" s="5">
        <v>1018290.73</v>
      </c>
      <c r="S353" s="5">
        <v>1018290.73</v>
      </c>
      <c r="T353" s="5">
        <f t="shared" si="106"/>
        <v>1018290.7300000003</v>
      </c>
      <c r="U353" s="5">
        <v>0</v>
      </c>
      <c r="V353" s="5">
        <v>0</v>
      </c>
      <c r="W353" s="5">
        <v>0</v>
      </c>
      <c r="X353" s="5">
        <v>0</v>
      </c>
      <c r="Y353" s="5">
        <v>0</v>
      </c>
      <c r="Z353" s="5">
        <v>0</v>
      </c>
      <c r="AA353" s="5">
        <v>0</v>
      </c>
      <c r="AB353" s="5">
        <v>0</v>
      </c>
      <c r="AC353" s="5">
        <v>0</v>
      </c>
      <c r="AD353" s="5">
        <v>0</v>
      </c>
      <c r="AE353" s="5">
        <v>0</v>
      </c>
      <c r="AF353" s="5">
        <v>0</v>
      </c>
      <c r="AG353" s="5">
        <v>0</v>
      </c>
      <c r="AH353" s="5">
        <f t="shared" si="111"/>
        <v>0</v>
      </c>
      <c r="AI353" s="5">
        <v>0</v>
      </c>
      <c r="AJ353" s="5">
        <v>0</v>
      </c>
      <c r="AK353" s="5">
        <v>0</v>
      </c>
      <c r="AL353" s="5">
        <v>0</v>
      </c>
      <c r="AM353" s="5">
        <v>0</v>
      </c>
      <c r="AN353" s="5">
        <v>0</v>
      </c>
      <c r="AO353" s="5">
        <v>0</v>
      </c>
      <c r="AP353" s="5">
        <v>0</v>
      </c>
      <c r="AQ353" s="5">
        <v>0</v>
      </c>
      <c r="AR353" s="5">
        <v>0</v>
      </c>
      <c r="AS353" s="5">
        <v>0</v>
      </c>
      <c r="AT353" s="5">
        <v>0</v>
      </c>
      <c r="AU353" s="5">
        <f t="shared" si="112"/>
        <v>0</v>
      </c>
      <c r="AV353" s="6">
        <v>0.65639999999999998</v>
      </c>
      <c r="AW353" s="5">
        <f t="shared" si="107"/>
        <v>668406.03517200018</v>
      </c>
      <c r="AX353" s="26">
        <f t="shared" si="108"/>
        <v>668406.03517199995</v>
      </c>
      <c r="AY353" s="5">
        <f t="shared" si="109"/>
        <v>0</v>
      </c>
      <c r="AZ353" s="5">
        <f t="shared" si="110"/>
        <v>0</v>
      </c>
      <c r="BA353" s="5">
        <f t="shared" si="113"/>
        <v>0</v>
      </c>
      <c r="BB353" s="14">
        <f t="shared" si="114"/>
        <v>0</v>
      </c>
      <c r="BC353" s="27">
        <f>BB353</f>
        <v>0</v>
      </c>
      <c r="BD353" s="5">
        <f t="shared" si="101"/>
        <v>0</v>
      </c>
      <c r="BE353" s="5">
        <f t="shared" si="102"/>
        <v>0</v>
      </c>
      <c r="BF353" s="20">
        <f t="shared" si="99"/>
        <v>1</v>
      </c>
      <c r="BG353" s="5">
        <f t="shared" si="103"/>
        <v>0</v>
      </c>
      <c r="BH353" s="5">
        <f t="shared" si="104"/>
        <v>668406.03517199995</v>
      </c>
      <c r="BI353" s="5">
        <f t="shared" si="105"/>
        <v>668406.03517199995</v>
      </c>
    </row>
    <row r="354" spans="2:61" x14ac:dyDescent="0.25">
      <c r="B354" s="3" t="s">
        <v>720</v>
      </c>
      <c r="C354" s="3" t="s">
        <v>786</v>
      </c>
      <c r="D354" s="3" t="s">
        <v>709</v>
      </c>
      <c r="E354" s="3" t="s">
        <v>627</v>
      </c>
      <c r="F354" s="4" t="s">
        <v>362</v>
      </c>
      <c r="G354" s="5">
        <v>63563.76</v>
      </c>
      <c r="H354" s="5">
        <v>63563.76</v>
      </c>
      <c r="I354" s="5">
        <v>63563.76</v>
      </c>
      <c r="J354" s="5">
        <v>63563.76</v>
      </c>
      <c r="K354" s="5">
        <v>63563.76</v>
      </c>
      <c r="L354" s="5">
        <v>63563.76</v>
      </c>
      <c r="M354" s="5">
        <v>63563.76</v>
      </c>
      <c r="N354" s="5">
        <v>63563.76</v>
      </c>
      <c r="O354" s="5">
        <v>63563.76</v>
      </c>
      <c r="P354" s="5">
        <v>63563.76</v>
      </c>
      <c r="Q354" s="5">
        <v>63563.76</v>
      </c>
      <c r="R354" s="5">
        <v>63563.76</v>
      </c>
      <c r="S354" s="5">
        <v>63563.76</v>
      </c>
      <c r="T354" s="5">
        <f t="shared" si="106"/>
        <v>63563.76</v>
      </c>
      <c r="U354" s="5">
        <v>-51925.79</v>
      </c>
      <c r="V354" s="5">
        <v>-52119.66</v>
      </c>
      <c r="W354" s="5">
        <v>-52313.53</v>
      </c>
      <c r="X354" s="5">
        <v>-52507.4</v>
      </c>
      <c r="Y354" s="5">
        <v>-52580.5</v>
      </c>
      <c r="Z354" s="5">
        <v>-52653.599999999999</v>
      </c>
      <c r="AA354" s="5">
        <v>-52726.7</v>
      </c>
      <c r="AB354" s="5">
        <v>-52799.8</v>
      </c>
      <c r="AC354" s="5">
        <v>-52872.9</v>
      </c>
      <c r="AD354" s="5">
        <v>-52946</v>
      </c>
      <c r="AE354" s="5">
        <v>-53019.1</v>
      </c>
      <c r="AF354" s="5">
        <v>-53092.2</v>
      </c>
      <c r="AG354" s="5">
        <v>-53165.3</v>
      </c>
      <c r="AH354" s="5">
        <f t="shared" si="111"/>
        <v>-52681.411250000005</v>
      </c>
      <c r="AI354" s="5">
        <v>193.87</v>
      </c>
      <c r="AJ354" s="5">
        <v>193.87</v>
      </c>
      <c r="AK354" s="5">
        <v>193.87</v>
      </c>
      <c r="AL354" s="5">
        <v>73.099999999999994</v>
      </c>
      <c r="AM354" s="5">
        <v>73.099999999999994</v>
      </c>
      <c r="AN354" s="5">
        <v>73.099999999999994</v>
      </c>
      <c r="AO354" s="5">
        <v>73.099999999999994</v>
      </c>
      <c r="AP354" s="5">
        <v>73.099999999999994</v>
      </c>
      <c r="AQ354" s="5">
        <v>73.099999999999994</v>
      </c>
      <c r="AR354" s="5">
        <v>73.099999999999994</v>
      </c>
      <c r="AS354" s="5">
        <v>73.099999999999994</v>
      </c>
      <c r="AT354" s="5">
        <v>73.099999999999994</v>
      </c>
      <c r="AU354" s="5">
        <f t="shared" si="112"/>
        <v>1239.51</v>
      </c>
      <c r="AV354" s="6">
        <v>0.65639999999999998</v>
      </c>
      <c r="AW354" s="5">
        <f t="shared" si="107"/>
        <v>41723.252064</v>
      </c>
      <c r="AX354" s="26">
        <f t="shared" si="108"/>
        <v>41723.252064</v>
      </c>
      <c r="AY354" s="5">
        <f t="shared" si="109"/>
        <v>-34580.078344500005</v>
      </c>
      <c r="AZ354" s="5">
        <f t="shared" si="110"/>
        <v>-34897.702920000003</v>
      </c>
      <c r="BA354" s="5">
        <f t="shared" si="113"/>
        <v>813.61436400000002</v>
      </c>
      <c r="BB354" s="14">
        <f t="shared" si="114"/>
        <v>1.9500262413677229E-2</v>
      </c>
      <c r="BC354" s="27">
        <v>1.38E-2</v>
      </c>
      <c r="BD354" s="5">
        <f t="shared" si="101"/>
        <v>575.78087848320001</v>
      </c>
      <c r="BE354" s="5">
        <f t="shared" si="102"/>
        <v>575.78087848320001</v>
      </c>
      <c r="BF354" s="20">
        <f t="shared" si="99"/>
        <v>1</v>
      </c>
      <c r="BG354" s="5">
        <f t="shared" si="103"/>
        <v>-237.83348551680001</v>
      </c>
      <c r="BH354" s="5">
        <f t="shared" si="104"/>
        <v>6249.7682655167973</v>
      </c>
      <c r="BI354" s="5">
        <f t="shared" si="105"/>
        <v>6249.7682655167973</v>
      </c>
    </row>
    <row r="355" spans="2:61" x14ac:dyDescent="0.25">
      <c r="B355" s="3" t="s">
        <v>720</v>
      </c>
      <c r="C355" s="3" t="s">
        <v>786</v>
      </c>
      <c r="D355" s="3" t="s">
        <v>709</v>
      </c>
      <c r="E355" s="3" t="s">
        <v>571</v>
      </c>
      <c r="F355" s="4" t="s">
        <v>363</v>
      </c>
      <c r="G355" s="5">
        <v>968637.17</v>
      </c>
      <c r="H355" s="5">
        <v>968637.17</v>
      </c>
      <c r="I355" s="5">
        <v>968637.17</v>
      </c>
      <c r="J355" s="5">
        <v>968637.17</v>
      </c>
      <c r="K355" s="5">
        <v>968637.17</v>
      </c>
      <c r="L355" s="5">
        <v>968637.17</v>
      </c>
      <c r="M355" s="5">
        <v>968637.17</v>
      </c>
      <c r="N355" s="5">
        <v>968637.17</v>
      </c>
      <c r="O355" s="5">
        <v>968637.17</v>
      </c>
      <c r="P355" s="5">
        <v>968637.17</v>
      </c>
      <c r="Q355" s="5">
        <v>968637.17</v>
      </c>
      <c r="R355" s="5">
        <v>968637.17</v>
      </c>
      <c r="S355" s="5">
        <v>968637.17</v>
      </c>
      <c r="T355" s="5">
        <f t="shared" si="106"/>
        <v>968637.17</v>
      </c>
      <c r="U355" s="5">
        <v>-508908.54</v>
      </c>
      <c r="V355" s="5">
        <v>-510337.28000000003</v>
      </c>
      <c r="W355" s="5">
        <v>-511766.02</v>
      </c>
      <c r="X355" s="5">
        <v>-513194.76</v>
      </c>
      <c r="Y355" s="5">
        <v>-514260.26</v>
      </c>
      <c r="Z355" s="5">
        <v>-515325.76</v>
      </c>
      <c r="AA355" s="5">
        <v>-516391.26</v>
      </c>
      <c r="AB355" s="5">
        <v>-517456.76</v>
      </c>
      <c r="AC355" s="5">
        <v>-518522.26</v>
      </c>
      <c r="AD355" s="5">
        <v>-519587.76</v>
      </c>
      <c r="AE355" s="5">
        <v>-520653.26</v>
      </c>
      <c r="AF355" s="5">
        <v>-521718.76</v>
      </c>
      <c r="AG355" s="5">
        <v>-522784.26</v>
      </c>
      <c r="AH355" s="5">
        <f t="shared" si="111"/>
        <v>-516255.04499999993</v>
      </c>
      <c r="AI355" s="5">
        <v>1428.74</v>
      </c>
      <c r="AJ355" s="5">
        <v>1428.74</v>
      </c>
      <c r="AK355" s="5">
        <v>1428.74</v>
      </c>
      <c r="AL355" s="5">
        <v>1065.5</v>
      </c>
      <c r="AM355" s="5">
        <v>1065.5</v>
      </c>
      <c r="AN355" s="5">
        <v>1065.5</v>
      </c>
      <c r="AO355" s="5">
        <v>1065.5</v>
      </c>
      <c r="AP355" s="5">
        <v>1065.5</v>
      </c>
      <c r="AQ355" s="5">
        <v>1065.5</v>
      </c>
      <c r="AR355" s="5">
        <v>1065.5</v>
      </c>
      <c r="AS355" s="5">
        <v>1065.5</v>
      </c>
      <c r="AT355" s="5">
        <v>1065.5</v>
      </c>
      <c r="AU355" s="5">
        <f t="shared" si="112"/>
        <v>13875.720000000001</v>
      </c>
      <c r="AV355" s="6">
        <v>0.65639999999999998</v>
      </c>
      <c r="AW355" s="5">
        <f t="shared" si="107"/>
        <v>635813.43838800001</v>
      </c>
      <c r="AX355" s="26">
        <f t="shared" si="108"/>
        <v>635813.43838800001</v>
      </c>
      <c r="AY355" s="5">
        <f t="shared" si="109"/>
        <v>-338869.81153799995</v>
      </c>
      <c r="AZ355" s="5">
        <f t="shared" si="110"/>
        <v>-343155.58826400002</v>
      </c>
      <c r="BA355" s="5">
        <f t="shared" si="113"/>
        <v>9108.0226080000011</v>
      </c>
      <c r="BB355" s="14">
        <f t="shared" si="114"/>
        <v>1.432499229819975E-2</v>
      </c>
      <c r="BC355" s="27">
        <v>1.32E-2</v>
      </c>
      <c r="BD355" s="5">
        <f t="shared" si="101"/>
        <v>8392.7373867215993</v>
      </c>
      <c r="BE355" s="5">
        <f t="shared" si="102"/>
        <v>8392.7373867215993</v>
      </c>
      <c r="BF355" s="20">
        <f t="shared" si="99"/>
        <v>1</v>
      </c>
      <c r="BG355" s="5">
        <f t="shared" si="103"/>
        <v>-715.28522127840188</v>
      </c>
      <c r="BH355" s="5">
        <f t="shared" si="104"/>
        <v>284265.1127372784</v>
      </c>
      <c r="BI355" s="5">
        <f t="shared" si="105"/>
        <v>284265.1127372784</v>
      </c>
    </row>
    <row r="356" spans="2:61" x14ac:dyDescent="0.25">
      <c r="B356" s="3" t="s">
        <v>720</v>
      </c>
      <c r="C356" s="3" t="s">
        <v>786</v>
      </c>
      <c r="D356" s="3" t="s">
        <v>709</v>
      </c>
      <c r="E356" s="3" t="s">
        <v>573</v>
      </c>
      <c r="F356" s="4" t="s">
        <v>364</v>
      </c>
      <c r="G356" s="5">
        <v>5979.7</v>
      </c>
      <c r="H356" s="5">
        <v>5979.7</v>
      </c>
      <c r="I356" s="5">
        <v>5979.7</v>
      </c>
      <c r="J356" s="5">
        <v>5979.7</v>
      </c>
      <c r="K356" s="5">
        <v>5979.7</v>
      </c>
      <c r="L356" s="5">
        <v>5979.7</v>
      </c>
      <c r="M356" s="5">
        <v>5979.7</v>
      </c>
      <c r="N356" s="5">
        <v>5979.7</v>
      </c>
      <c r="O356" s="5">
        <v>5979.7</v>
      </c>
      <c r="P356" s="5">
        <v>5979.7</v>
      </c>
      <c r="Q356" s="5">
        <v>5979.7</v>
      </c>
      <c r="R356" s="5">
        <v>5979.7</v>
      </c>
      <c r="S356" s="5">
        <v>5979.7</v>
      </c>
      <c r="T356" s="5">
        <f t="shared" si="106"/>
        <v>5979.699999999998</v>
      </c>
      <c r="U356" s="5">
        <v>-6278.69</v>
      </c>
      <c r="V356" s="5">
        <v>-6278.69</v>
      </c>
      <c r="W356" s="5">
        <v>-6278.69</v>
      </c>
      <c r="X356" s="5">
        <v>-6278.69</v>
      </c>
      <c r="Y356" s="5">
        <v>-6288.85</v>
      </c>
      <c r="Z356" s="5">
        <v>-6299.01</v>
      </c>
      <c r="AA356" s="5">
        <v>-6309.17</v>
      </c>
      <c r="AB356" s="5">
        <v>-6319.33</v>
      </c>
      <c r="AC356" s="5">
        <v>-6329.49</v>
      </c>
      <c r="AD356" s="5">
        <v>-6339.65</v>
      </c>
      <c r="AE356" s="5">
        <v>-6349.81</v>
      </c>
      <c r="AF356" s="5">
        <v>-6359.97</v>
      </c>
      <c r="AG356" s="5">
        <v>-6370.13</v>
      </c>
      <c r="AH356" s="5">
        <f t="shared" si="111"/>
        <v>-6312.98</v>
      </c>
      <c r="AI356" s="5">
        <v>0</v>
      </c>
      <c r="AJ356" s="5">
        <v>0</v>
      </c>
      <c r="AK356" s="5">
        <v>0</v>
      </c>
      <c r="AL356" s="5">
        <v>10.16</v>
      </c>
      <c r="AM356" s="5">
        <v>10.16</v>
      </c>
      <c r="AN356" s="5">
        <v>10.16</v>
      </c>
      <c r="AO356" s="5">
        <v>10.16</v>
      </c>
      <c r="AP356" s="5">
        <v>10.16</v>
      </c>
      <c r="AQ356" s="5">
        <v>10.16</v>
      </c>
      <c r="AR356" s="5">
        <v>10.16</v>
      </c>
      <c r="AS356" s="5">
        <v>10.16</v>
      </c>
      <c r="AT356" s="5">
        <v>10.16</v>
      </c>
      <c r="AU356" s="5">
        <f t="shared" si="112"/>
        <v>91.439999999999984</v>
      </c>
      <c r="AV356" s="6">
        <v>0.65639999999999998</v>
      </c>
      <c r="AW356" s="5">
        <f t="shared" si="107"/>
        <v>3925.0750799999987</v>
      </c>
      <c r="AX356" s="26">
        <f t="shared" si="108"/>
        <v>3925.0750799999996</v>
      </c>
      <c r="AY356" s="5">
        <f t="shared" si="109"/>
        <v>-4143.840072</v>
      </c>
      <c r="AZ356" s="5">
        <f t="shared" si="110"/>
        <v>-4181.3533319999997</v>
      </c>
      <c r="BA356" s="5">
        <f t="shared" si="113"/>
        <v>60.021215999999988</v>
      </c>
      <c r="BB356" s="14">
        <f t="shared" si="114"/>
        <v>1.52917370436644E-2</v>
      </c>
      <c r="BC356" s="27">
        <v>2.0400000000000001E-2</v>
      </c>
      <c r="BD356" s="5">
        <f t="shared" si="101"/>
        <v>80.071531632000003</v>
      </c>
      <c r="BE356" s="5">
        <f t="shared" si="102"/>
        <v>-256.27825200000007</v>
      </c>
      <c r="BF356" s="20">
        <f t="shared" si="99"/>
        <v>1</v>
      </c>
      <c r="BG356" s="5">
        <f t="shared" si="103"/>
        <v>-316.29946800000005</v>
      </c>
      <c r="BH356" s="5">
        <f t="shared" si="104"/>
        <v>-336.34978363200008</v>
      </c>
      <c r="BI356" s="5">
        <f t="shared" si="105"/>
        <v>0</v>
      </c>
    </row>
    <row r="357" spans="2:61" x14ac:dyDescent="0.25">
      <c r="B357" s="3" t="s">
        <v>720</v>
      </c>
      <c r="C357" s="3" t="s">
        <v>786</v>
      </c>
      <c r="D357" s="3" t="s">
        <v>709</v>
      </c>
      <c r="E357" s="3" t="s">
        <v>575</v>
      </c>
      <c r="F357" s="4" t="s">
        <v>365</v>
      </c>
      <c r="G357" s="5">
        <v>7607240.7000000002</v>
      </c>
      <c r="H357" s="5">
        <v>7607240.7000000002</v>
      </c>
      <c r="I357" s="5">
        <v>7607240.7000000002</v>
      </c>
      <c r="J357" s="5">
        <v>7607240.7000000002</v>
      </c>
      <c r="K357" s="5">
        <v>7607240.7000000002</v>
      </c>
      <c r="L357" s="5">
        <v>7607240.7000000002</v>
      </c>
      <c r="M357" s="5">
        <v>7607240.7000000002</v>
      </c>
      <c r="N357" s="5">
        <v>7607240.7000000002</v>
      </c>
      <c r="O357" s="5">
        <v>7607240.7000000002</v>
      </c>
      <c r="P357" s="5">
        <v>7607240.7000000002</v>
      </c>
      <c r="Q357" s="5">
        <v>7664813.0300000003</v>
      </c>
      <c r="R357" s="5">
        <v>7664813.0300000003</v>
      </c>
      <c r="S357" s="5">
        <v>7788856.2699999996</v>
      </c>
      <c r="T357" s="5">
        <f t="shared" si="106"/>
        <v>7624403.4037500015</v>
      </c>
      <c r="U357" s="5">
        <v>-2781715.24</v>
      </c>
      <c r="V357" s="5">
        <v>-2793443.07</v>
      </c>
      <c r="W357" s="5">
        <v>-2805170.9</v>
      </c>
      <c r="X357" s="5">
        <v>-2816898.73</v>
      </c>
      <c r="Y357" s="5">
        <v>-2828436.37</v>
      </c>
      <c r="Z357" s="5">
        <v>-2839974.01</v>
      </c>
      <c r="AA357" s="5">
        <v>-2851511.65</v>
      </c>
      <c r="AB357" s="5">
        <v>-2863049.29</v>
      </c>
      <c r="AC357" s="5">
        <v>-2874586.93</v>
      </c>
      <c r="AD357" s="5">
        <v>-2886124.57</v>
      </c>
      <c r="AE357" s="5">
        <v>-2894579.88</v>
      </c>
      <c r="AF357" s="5">
        <v>-2906204.85</v>
      </c>
      <c r="AG357" s="5">
        <v>-2917923.88</v>
      </c>
      <c r="AH357" s="5">
        <f t="shared" si="111"/>
        <v>-2850816.6508333334</v>
      </c>
      <c r="AI357" s="5">
        <v>11727.83</v>
      </c>
      <c r="AJ357" s="5">
        <v>11727.83</v>
      </c>
      <c r="AK357" s="5">
        <v>11727.83</v>
      </c>
      <c r="AL357" s="5">
        <v>11537.64</v>
      </c>
      <c r="AM357" s="5">
        <v>11537.64</v>
      </c>
      <c r="AN357" s="5">
        <v>11537.64</v>
      </c>
      <c r="AO357" s="5">
        <v>11537.64</v>
      </c>
      <c r="AP357" s="5">
        <v>11537.64</v>
      </c>
      <c r="AQ357" s="5">
        <v>11537.64</v>
      </c>
      <c r="AR357" s="5">
        <v>11581.31</v>
      </c>
      <c r="AS357" s="5">
        <v>11624.970000000001</v>
      </c>
      <c r="AT357" s="5">
        <v>11719.029999999999</v>
      </c>
      <c r="AU357" s="5">
        <f t="shared" si="112"/>
        <v>139334.64000000001</v>
      </c>
      <c r="AV357" s="6">
        <v>0.65639999999999998</v>
      </c>
      <c r="AW357" s="5">
        <f t="shared" si="107"/>
        <v>5004658.3942215005</v>
      </c>
      <c r="AX357" s="26">
        <f t="shared" si="108"/>
        <v>5112605.255628</v>
      </c>
      <c r="AY357" s="5">
        <f t="shared" si="109"/>
        <v>-1871276.0496070001</v>
      </c>
      <c r="AZ357" s="5">
        <f t="shared" si="110"/>
        <v>-1915325.234832</v>
      </c>
      <c r="BA357" s="5">
        <f t="shared" si="113"/>
        <v>91459.257696000001</v>
      </c>
      <c r="BB357" s="14">
        <f t="shared" si="114"/>
        <v>1.8274825271111624E-2</v>
      </c>
      <c r="BC357" s="27">
        <v>1.8200000000000001E-2</v>
      </c>
      <c r="BD357" s="5">
        <f t="shared" si="101"/>
        <v>93049.415652429598</v>
      </c>
      <c r="BE357" s="5">
        <f t="shared" si="102"/>
        <v>93049.415652429598</v>
      </c>
      <c r="BF357" s="20">
        <f t="shared" si="99"/>
        <v>1</v>
      </c>
      <c r="BG357" s="5">
        <f t="shared" si="103"/>
        <v>1590.1579564295971</v>
      </c>
      <c r="BH357" s="5">
        <f t="shared" si="104"/>
        <v>3104230.6051435703</v>
      </c>
      <c r="BI357" s="5">
        <f t="shared" si="105"/>
        <v>3104230.6051435703</v>
      </c>
    </row>
    <row r="358" spans="2:61" x14ac:dyDescent="0.25">
      <c r="B358" s="3" t="s">
        <v>720</v>
      </c>
      <c r="C358" s="3" t="s">
        <v>786</v>
      </c>
      <c r="D358" s="3" t="s">
        <v>709</v>
      </c>
      <c r="E358" s="3" t="s">
        <v>578</v>
      </c>
      <c r="F358" s="4" t="s">
        <v>366</v>
      </c>
      <c r="G358" s="5">
        <v>0</v>
      </c>
      <c r="H358" s="5">
        <v>0</v>
      </c>
      <c r="I358" s="5">
        <v>0</v>
      </c>
      <c r="J358" s="5">
        <v>0</v>
      </c>
      <c r="K358" s="5">
        <v>0</v>
      </c>
      <c r="L358" s="5">
        <v>0</v>
      </c>
      <c r="M358" s="5">
        <v>0</v>
      </c>
      <c r="N358" s="5">
        <v>0</v>
      </c>
      <c r="O358" s="5">
        <v>0</v>
      </c>
      <c r="P358" s="5">
        <v>0</v>
      </c>
      <c r="Q358" s="5">
        <v>0</v>
      </c>
      <c r="R358" s="5">
        <v>0</v>
      </c>
      <c r="S358" s="5">
        <v>0</v>
      </c>
      <c r="T358" s="5">
        <f t="shared" si="106"/>
        <v>0</v>
      </c>
      <c r="U358" s="5">
        <v>0</v>
      </c>
      <c r="V358" s="5">
        <v>0</v>
      </c>
      <c r="W358" s="5">
        <v>0</v>
      </c>
      <c r="X358" s="5">
        <v>0</v>
      </c>
      <c r="Y358" s="5">
        <v>0</v>
      </c>
      <c r="Z358" s="5">
        <v>0</v>
      </c>
      <c r="AA358" s="5">
        <v>0</v>
      </c>
      <c r="AB358" s="5">
        <v>0</v>
      </c>
      <c r="AC358" s="5">
        <v>0</v>
      </c>
      <c r="AD358" s="5">
        <v>0</v>
      </c>
      <c r="AE358" s="5">
        <v>0</v>
      </c>
      <c r="AF358" s="5">
        <v>0</v>
      </c>
      <c r="AG358" s="5">
        <v>0</v>
      </c>
      <c r="AH358" s="5">
        <f t="shared" si="111"/>
        <v>0</v>
      </c>
      <c r="AI358" s="5">
        <v>0</v>
      </c>
      <c r="AJ358" s="5">
        <v>0</v>
      </c>
      <c r="AK358" s="5">
        <v>0</v>
      </c>
      <c r="AL358" s="5">
        <v>0</v>
      </c>
      <c r="AM358" s="5">
        <v>0</v>
      </c>
      <c r="AN358" s="5">
        <v>0</v>
      </c>
      <c r="AO358" s="5">
        <v>0</v>
      </c>
      <c r="AP358" s="5">
        <v>0</v>
      </c>
      <c r="AQ358" s="5">
        <v>0</v>
      </c>
      <c r="AR358" s="5">
        <v>0</v>
      </c>
      <c r="AS358" s="5">
        <v>0</v>
      </c>
      <c r="AT358" s="5">
        <v>0</v>
      </c>
      <c r="AU358" s="5">
        <f t="shared" si="112"/>
        <v>0</v>
      </c>
      <c r="AV358" s="6">
        <v>0.65639999999999998</v>
      </c>
      <c r="AW358" s="5">
        <f t="shared" si="107"/>
        <v>0</v>
      </c>
      <c r="AX358" s="26">
        <f t="shared" si="108"/>
        <v>0</v>
      </c>
      <c r="AY358" s="5">
        <f t="shared" si="109"/>
        <v>0</v>
      </c>
      <c r="AZ358" s="5">
        <f t="shared" si="110"/>
        <v>0</v>
      </c>
      <c r="BA358" s="5">
        <f t="shared" si="113"/>
        <v>0</v>
      </c>
      <c r="BB358" s="14">
        <f t="shared" si="114"/>
        <v>0</v>
      </c>
      <c r="BC358" s="27">
        <f>BB358</f>
        <v>0</v>
      </c>
      <c r="BD358" s="5">
        <f t="shared" si="101"/>
        <v>0</v>
      </c>
      <c r="BE358" s="5">
        <f t="shared" si="102"/>
        <v>0</v>
      </c>
      <c r="BF358" s="20">
        <f t="shared" si="99"/>
        <v>1</v>
      </c>
      <c r="BG358" s="5">
        <f t="shared" si="103"/>
        <v>0</v>
      </c>
      <c r="BH358" s="5">
        <f t="shared" si="104"/>
        <v>0</v>
      </c>
      <c r="BI358" s="5">
        <f t="shared" si="105"/>
        <v>0</v>
      </c>
    </row>
    <row r="359" spans="2:61" x14ac:dyDescent="0.25">
      <c r="B359" s="3" t="s">
        <v>720</v>
      </c>
      <c r="C359" s="3" t="s">
        <v>786</v>
      </c>
      <c r="D359" s="3" t="s">
        <v>709</v>
      </c>
      <c r="E359" s="3" t="s">
        <v>579</v>
      </c>
      <c r="F359" s="4" t="s">
        <v>367</v>
      </c>
      <c r="G359" s="5">
        <v>1166450.56</v>
      </c>
      <c r="H359" s="5">
        <v>1166450.56</v>
      </c>
      <c r="I359" s="5">
        <v>1166450.56</v>
      </c>
      <c r="J359" s="5">
        <v>1166450.56</v>
      </c>
      <c r="K359" s="5">
        <v>1166450.56</v>
      </c>
      <c r="L359" s="5">
        <v>1166450.56</v>
      </c>
      <c r="M359" s="5">
        <v>1166450.56</v>
      </c>
      <c r="N359" s="5">
        <v>1166450.56</v>
      </c>
      <c r="O359" s="5">
        <v>1166450.56</v>
      </c>
      <c r="P359" s="5">
        <v>1166450.56</v>
      </c>
      <c r="Q359" s="5">
        <v>1166450.56</v>
      </c>
      <c r="R359" s="5">
        <v>1166450.56</v>
      </c>
      <c r="S359" s="5">
        <v>1166450.56</v>
      </c>
      <c r="T359" s="5">
        <f t="shared" si="106"/>
        <v>1166450.5600000003</v>
      </c>
      <c r="U359" s="5">
        <v>-1211145.5900000001</v>
      </c>
      <c r="V359" s="5">
        <v>-1213604.8600000001</v>
      </c>
      <c r="W359" s="5">
        <v>-1216064.1299999999</v>
      </c>
      <c r="X359" s="5">
        <v>-1218523.3999999999</v>
      </c>
      <c r="Y359" s="5">
        <v>-1218737.25</v>
      </c>
      <c r="Z359" s="5">
        <v>-1218951.1000000001</v>
      </c>
      <c r="AA359" s="5">
        <v>-1219164.95</v>
      </c>
      <c r="AB359" s="5">
        <v>-1219378.8</v>
      </c>
      <c r="AC359" s="5">
        <v>-1219592.6499999999</v>
      </c>
      <c r="AD359" s="5">
        <v>-1219806.5</v>
      </c>
      <c r="AE359" s="5">
        <v>-1220020.3500000001</v>
      </c>
      <c r="AF359" s="5">
        <v>-1220234.2</v>
      </c>
      <c r="AG359" s="5">
        <v>-1220448.05</v>
      </c>
      <c r="AH359" s="5">
        <f t="shared" si="111"/>
        <v>-1218322.9175</v>
      </c>
      <c r="AI359" s="5">
        <v>2459.27</v>
      </c>
      <c r="AJ359" s="5">
        <v>2459.27</v>
      </c>
      <c r="AK359" s="5">
        <v>2459.27</v>
      </c>
      <c r="AL359" s="5">
        <v>213.85</v>
      </c>
      <c r="AM359" s="5">
        <v>213.85</v>
      </c>
      <c r="AN359" s="5">
        <v>213.85</v>
      </c>
      <c r="AO359" s="5">
        <v>213.85</v>
      </c>
      <c r="AP359" s="5">
        <v>213.85</v>
      </c>
      <c r="AQ359" s="5">
        <v>213.85</v>
      </c>
      <c r="AR359" s="5">
        <v>213.85</v>
      </c>
      <c r="AS359" s="5">
        <v>213.85</v>
      </c>
      <c r="AT359" s="5">
        <v>213.85</v>
      </c>
      <c r="AU359" s="5">
        <f t="shared" si="112"/>
        <v>9302.4600000000028</v>
      </c>
      <c r="AV359" s="6">
        <v>0.65639999999999998</v>
      </c>
      <c r="AW359" s="5">
        <f t="shared" si="107"/>
        <v>765658.14758400014</v>
      </c>
      <c r="AX359" s="26">
        <f t="shared" si="108"/>
        <v>765658.14758400002</v>
      </c>
      <c r="AY359" s="5">
        <f t="shared" si="109"/>
        <v>-799707.16304699995</v>
      </c>
      <c r="AZ359" s="5">
        <f t="shared" si="110"/>
        <v>-801102.10002000001</v>
      </c>
      <c r="BA359" s="5">
        <f t="shared" si="113"/>
        <v>6106.1347440000018</v>
      </c>
      <c r="BB359" s="14">
        <f t="shared" si="114"/>
        <v>7.9750143889510423E-3</v>
      </c>
      <c r="BC359" s="27">
        <v>2.2000000000000001E-3</v>
      </c>
      <c r="BD359" s="5">
        <f t="shared" si="101"/>
        <v>1684.4479246848002</v>
      </c>
      <c r="BE359" s="5">
        <f t="shared" si="102"/>
        <v>-35443.952435999992</v>
      </c>
      <c r="BF359" s="20">
        <f t="shared" si="99"/>
        <v>1</v>
      </c>
      <c r="BG359" s="5">
        <f t="shared" si="103"/>
        <v>-41550.087179999995</v>
      </c>
      <c r="BH359" s="5">
        <f t="shared" si="104"/>
        <v>-37128.400360684791</v>
      </c>
      <c r="BI359" s="5">
        <f t="shared" si="105"/>
        <v>0</v>
      </c>
    </row>
    <row r="360" spans="2:61" x14ac:dyDescent="0.25">
      <c r="B360" s="3" t="s">
        <v>720</v>
      </c>
      <c r="C360" s="3" t="s">
        <v>786</v>
      </c>
      <c r="D360" s="3" t="s">
        <v>709</v>
      </c>
      <c r="E360" s="3" t="s">
        <v>580</v>
      </c>
      <c r="F360" s="4" t="s">
        <v>368</v>
      </c>
      <c r="G360" s="5">
        <v>4268621.54</v>
      </c>
      <c r="H360" s="5">
        <v>4268621.54</v>
      </c>
      <c r="I360" s="5">
        <v>4268621.54</v>
      </c>
      <c r="J360" s="5">
        <v>4268621.54</v>
      </c>
      <c r="K360" s="5">
        <v>4268621.54</v>
      </c>
      <c r="L360" s="5">
        <v>4268621.54</v>
      </c>
      <c r="M360" s="5">
        <v>4268621.54</v>
      </c>
      <c r="N360" s="5">
        <v>4268621.54</v>
      </c>
      <c r="O360" s="5">
        <v>4268621.54</v>
      </c>
      <c r="P360" s="5">
        <v>4268621.54</v>
      </c>
      <c r="Q360" s="5">
        <v>4268621.54</v>
      </c>
      <c r="R360" s="5">
        <v>4268621.54</v>
      </c>
      <c r="S360" s="5">
        <v>4268621.54</v>
      </c>
      <c r="T360" s="5">
        <f t="shared" si="106"/>
        <v>4268621.54</v>
      </c>
      <c r="U360" s="5">
        <v>-835971.68</v>
      </c>
      <c r="V360" s="5">
        <v>-845967.35999999999</v>
      </c>
      <c r="W360" s="5">
        <v>-855963.04</v>
      </c>
      <c r="X360" s="5">
        <v>-865958.72</v>
      </c>
      <c r="Y360" s="5">
        <v>-877021.57</v>
      </c>
      <c r="Z360" s="5">
        <v>-888084.42</v>
      </c>
      <c r="AA360" s="5">
        <v>-899147.27</v>
      </c>
      <c r="AB360" s="5">
        <v>-910210.12</v>
      </c>
      <c r="AC360" s="5">
        <v>-921272.97</v>
      </c>
      <c r="AD360" s="5">
        <v>-932335.82</v>
      </c>
      <c r="AE360" s="5">
        <v>-943398.67</v>
      </c>
      <c r="AF360" s="5">
        <v>-954461.52</v>
      </c>
      <c r="AG360" s="5">
        <v>-965524.37</v>
      </c>
      <c r="AH360" s="5">
        <f t="shared" si="111"/>
        <v>-899547.45875000011</v>
      </c>
      <c r="AI360" s="5">
        <v>9995.68</v>
      </c>
      <c r="AJ360" s="5">
        <v>9995.68</v>
      </c>
      <c r="AK360" s="5">
        <v>9995.68</v>
      </c>
      <c r="AL360" s="5">
        <v>11062.85</v>
      </c>
      <c r="AM360" s="5">
        <v>11062.85</v>
      </c>
      <c r="AN360" s="5">
        <v>11062.85</v>
      </c>
      <c r="AO360" s="5">
        <v>11062.85</v>
      </c>
      <c r="AP360" s="5">
        <v>11062.85</v>
      </c>
      <c r="AQ360" s="5">
        <v>11062.85</v>
      </c>
      <c r="AR360" s="5">
        <v>11062.85</v>
      </c>
      <c r="AS360" s="5">
        <v>11062.85</v>
      </c>
      <c r="AT360" s="5">
        <v>11062.85</v>
      </c>
      <c r="AU360" s="5">
        <f t="shared" si="112"/>
        <v>129552.69000000003</v>
      </c>
      <c r="AV360" s="6">
        <v>0.65639999999999998</v>
      </c>
      <c r="AW360" s="5">
        <f t="shared" si="107"/>
        <v>2801923.1788559998</v>
      </c>
      <c r="AX360" s="26">
        <f t="shared" si="108"/>
        <v>2801923.1788559998</v>
      </c>
      <c r="AY360" s="5">
        <f t="shared" si="109"/>
        <v>-590462.95192350005</v>
      </c>
      <c r="AZ360" s="5">
        <f t="shared" si="110"/>
        <v>-633770.19646799995</v>
      </c>
      <c r="BA360" s="5">
        <f t="shared" si="113"/>
        <v>85038.385716000019</v>
      </c>
      <c r="BB360" s="14">
        <f t="shared" si="114"/>
        <v>3.0350006152103152E-2</v>
      </c>
      <c r="BC360" s="27">
        <v>3.1099999999999999E-2</v>
      </c>
      <c r="BD360" s="5">
        <f t="shared" si="101"/>
        <v>87139.810862421597</v>
      </c>
      <c r="BE360" s="5">
        <f t="shared" si="102"/>
        <v>87139.810862421597</v>
      </c>
      <c r="BF360" s="20">
        <f t="shared" si="99"/>
        <v>1</v>
      </c>
      <c r="BG360" s="5">
        <f t="shared" si="103"/>
        <v>2101.4251464215777</v>
      </c>
      <c r="BH360" s="5">
        <f t="shared" si="104"/>
        <v>2081013.1715255785</v>
      </c>
      <c r="BI360" s="5">
        <f t="shared" si="105"/>
        <v>2081013.1715255785</v>
      </c>
    </row>
    <row r="361" spans="2:61" x14ac:dyDescent="0.25">
      <c r="B361" s="3" t="s">
        <v>720</v>
      </c>
      <c r="C361" s="3" t="s">
        <v>786</v>
      </c>
      <c r="D361" s="3" t="s">
        <v>709</v>
      </c>
      <c r="E361" s="3" t="s">
        <v>581</v>
      </c>
      <c r="F361" s="4" t="s">
        <v>369</v>
      </c>
      <c r="G361" s="5">
        <v>104449.82</v>
      </c>
      <c r="H361" s="5">
        <v>104449.82</v>
      </c>
      <c r="I361" s="5">
        <v>104449.82</v>
      </c>
      <c r="J361" s="5">
        <v>104449.82</v>
      </c>
      <c r="K361" s="5">
        <v>104449.82</v>
      </c>
      <c r="L361" s="5">
        <v>104449.82</v>
      </c>
      <c r="M361" s="5">
        <v>104449.82</v>
      </c>
      <c r="N361" s="5">
        <v>104449.82</v>
      </c>
      <c r="O361" s="5">
        <v>104449.82</v>
      </c>
      <c r="P361" s="5">
        <v>104449.82</v>
      </c>
      <c r="Q361" s="5">
        <v>104449.82</v>
      </c>
      <c r="R361" s="5">
        <v>104449.82</v>
      </c>
      <c r="S361" s="5">
        <v>104449.82</v>
      </c>
      <c r="T361" s="5">
        <f t="shared" si="106"/>
        <v>104449.82000000002</v>
      </c>
      <c r="U361" s="5">
        <v>-36359.85</v>
      </c>
      <c r="V361" s="5">
        <v>-36451.24</v>
      </c>
      <c r="W361" s="5">
        <v>-36542.629999999997</v>
      </c>
      <c r="X361" s="5">
        <v>-36634.019999999997</v>
      </c>
      <c r="Y361" s="5">
        <v>-36820.29</v>
      </c>
      <c r="Z361" s="5">
        <v>-37006.559999999998</v>
      </c>
      <c r="AA361" s="5">
        <v>-37192.83</v>
      </c>
      <c r="AB361" s="5">
        <v>-37379.1</v>
      </c>
      <c r="AC361" s="5">
        <v>-37565.370000000003</v>
      </c>
      <c r="AD361" s="5">
        <v>-37751.64</v>
      </c>
      <c r="AE361" s="5">
        <v>-37937.910000000003</v>
      </c>
      <c r="AF361" s="5">
        <v>-38124.18</v>
      </c>
      <c r="AG361" s="5">
        <v>-38310.449999999997</v>
      </c>
      <c r="AH361" s="5">
        <f t="shared" si="111"/>
        <v>-37228.410000000003</v>
      </c>
      <c r="AI361" s="5">
        <v>91.39</v>
      </c>
      <c r="AJ361" s="5">
        <v>91.39</v>
      </c>
      <c r="AK361" s="5">
        <v>91.39</v>
      </c>
      <c r="AL361" s="5">
        <v>186.27</v>
      </c>
      <c r="AM361" s="5">
        <v>186.27</v>
      </c>
      <c r="AN361" s="5">
        <v>186.27</v>
      </c>
      <c r="AO361" s="5">
        <v>186.27</v>
      </c>
      <c r="AP361" s="5">
        <v>186.27</v>
      </c>
      <c r="AQ361" s="5">
        <v>186.27</v>
      </c>
      <c r="AR361" s="5">
        <v>186.27</v>
      </c>
      <c r="AS361" s="5">
        <v>186.27</v>
      </c>
      <c r="AT361" s="5">
        <v>186.27</v>
      </c>
      <c r="AU361" s="5">
        <f t="shared" si="112"/>
        <v>1950.6</v>
      </c>
      <c r="AV361" s="6">
        <v>0.65639999999999998</v>
      </c>
      <c r="AW361" s="5">
        <f t="shared" si="107"/>
        <v>68560.861848000015</v>
      </c>
      <c r="AX361" s="26">
        <f t="shared" si="108"/>
        <v>68560.861848</v>
      </c>
      <c r="AY361" s="5">
        <f t="shared" si="109"/>
        <v>-24436.728324000003</v>
      </c>
      <c r="AZ361" s="5">
        <f t="shared" si="110"/>
        <v>-25146.979379999997</v>
      </c>
      <c r="BA361" s="5">
        <f t="shared" si="113"/>
        <v>1280.37384</v>
      </c>
      <c r="BB361" s="14">
        <f t="shared" si="114"/>
        <v>1.8674996280510579E-2</v>
      </c>
      <c r="BC361" s="27">
        <v>2.1400000000000002E-2</v>
      </c>
      <c r="BD361" s="5">
        <f t="shared" si="101"/>
        <v>1467.2024435472001</v>
      </c>
      <c r="BE361" s="5">
        <f t="shared" si="102"/>
        <v>1467.2024435472001</v>
      </c>
      <c r="BF361" s="20">
        <f t="shared" si="99"/>
        <v>1</v>
      </c>
      <c r="BG361" s="5">
        <f t="shared" si="103"/>
        <v>186.82860354720015</v>
      </c>
      <c r="BH361" s="5">
        <f t="shared" si="104"/>
        <v>41946.680024452806</v>
      </c>
      <c r="BI361" s="5">
        <f t="shared" si="105"/>
        <v>41946.680024452806</v>
      </c>
    </row>
    <row r="362" spans="2:61" x14ac:dyDescent="0.25">
      <c r="B362" s="3" t="s">
        <v>720</v>
      </c>
      <c r="C362" s="3" t="s">
        <v>786</v>
      </c>
      <c r="D362" s="3" t="s">
        <v>709</v>
      </c>
      <c r="E362" s="3" t="s">
        <v>585</v>
      </c>
      <c r="F362" s="4" t="s">
        <v>370</v>
      </c>
      <c r="G362" s="5">
        <v>508242.34</v>
      </c>
      <c r="H362" s="5">
        <v>508242.34</v>
      </c>
      <c r="I362" s="5">
        <v>508242.34</v>
      </c>
      <c r="J362" s="5">
        <v>508242.34</v>
      </c>
      <c r="K362" s="5">
        <v>508242.34</v>
      </c>
      <c r="L362" s="5">
        <v>508242.34</v>
      </c>
      <c r="M362" s="5">
        <v>508242.34</v>
      </c>
      <c r="N362" s="5">
        <v>508242.34</v>
      </c>
      <c r="O362" s="5">
        <v>508242.34</v>
      </c>
      <c r="P362" s="5">
        <v>508242.34</v>
      </c>
      <c r="Q362" s="5">
        <v>508242.34</v>
      </c>
      <c r="R362" s="5">
        <v>508242.34</v>
      </c>
      <c r="S362" s="5">
        <v>508242.34</v>
      </c>
      <c r="T362" s="5">
        <f t="shared" si="106"/>
        <v>508242.33999999991</v>
      </c>
      <c r="U362" s="5">
        <v>-37026.22</v>
      </c>
      <c r="V362" s="5">
        <v>-37814</v>
      </c>
      <c r="W362" s="5">
        <v>-38601.78</v>
      </c>
      <c r="X362" s="5">
        <v>-39389.56</v>
      </c>
      <c r="Y362" s="5">
        <v>-40461.11</v>
      </c>
      <c r="Z362" s="5">
        <v>-41532.660000000003</v>
      </c>
      <c r="AA362" s="5">
        <v>-42604.21</v>
      </c>
      <c r="AB362" s="5">
        <v>-43675.76</v>
      </c>
      <c r="AC362" s="5">
        <v>-44747.31</v>
      </c>
      <c r="AD362" s="5">
        <v>-45818.86</v>
      </c>
      <c r="AE362" s="5">
        <v>-46890.41</v>
      </c>
      <c r="AF362" s="5">
        <v>-47961.96</v>
      </c>
      <c r="AG362" s="5">
        <v>-49033.51</v>
      </c>
      <c r="AH362" s="5">
        <f t="shared" si="111"/>
        <v>-42710.623750000006</v>
      </c>
      <c r="AI362" s="5">
        <v>787.78</v>
      </c>
      <c r="AJ362" s="5">
        <v>787.78</v>
      </c>
      <c r="AK362" s="5">
        <v>787.78</v>
      </c>
      <c r="AL362" s="5">
        <v>1071.55</v>
      </c>
      <c r="AM362" s="5">
        <v>1071.55</v>
      </c>
      <c r="AN362" s="5">
        <v>1071.55</v>
      </c>
      <c r="AO362" s="5">
        <v>1071.55</v>
      </c>
      <c r="AP362" s="5">
        <v>1071.55</v>
      </c>
      <c r="AQ362" s="5">
        <v>1071.55</v>
      </c>
      <c r="AR362" s="5">
        <v>1071.55</v>
      </c>
      <c r="AS362" s="5">
        <v>1071.55</v>
      </c>
      <c r="AT362" s="5">
        <v>1071.55</v>
      </c>
      <c r="AU362" s="5">
        <f t="shared" si="112"/>
        <v>12007.289999999999</v>
      </c>
      <c r="AV362" s="6">
        <v>0.65639999999999998</v>
      </c>
      <c r="AW362" s="5">
        <f t="shared" si="107"/>
        <v>333610.27197599993</v>
      </c>
      <c r="AX362" s="26">
        <f t="shared" si="108"/>
        <v>333610.27197599999</v>
      </c>
      <c r="AY362" s="5">
        <f t="shared" si="109"/>
        <v>-28035.253429500004</v>
      </c>
      <c r="AZ362" s="5">
        <f t="shared" si="110"/>
        <v>-32185.595964</v>
      </c>
      <c r="BA362" s="5">
        <f t="shared" si="113"/>
        <v>7881.5851559999992</v>
      </c>
      <c r="BB362" s="14">
        <f t="shared" si="114"/>
        <v>2.36251273359083E-2</v>
      </c>
      <c r="BC362" s="27">
        <v>2.53E-2</v>
      </c>
      <c r="BD362" s="5">
        <f t="shared" si="101"/>
        <v>8440.3398809928003</v>
      </c>
      <c r="BE362" s="5">
        <f t="shared" si="102"/>
        <v>8440.3398809928003</v>
      </c>
      <c r="BF362" s="20">
        <f t="shared" si="99"/>
        <v>1</v>
      </c>
      <c r="BG362" s="5">
        <f t="shared" si="103"/>
        <v>558.75472499280113</v>
      </c>
      <c r="BH362" s="5">
        <f t="shared" si="104"/>
        <v>292984.33613100724</v>
      </c>
      <c r="BI362" s="5">
        <f t="shared" si="105"/>
        <v>292984.33613100724</v>
      </c>
    </row>
    <row r="363" spans="2:61" x14ac:dyDescent="0.25">
      <c r="B363" s="3" t="s">
        <v>714</v>
      </c>
      <c r="C363" s="3" t="s">
        <v>786</v>
      </c>
      <c r="D363" s="3" t="s">
        <v>710</v>
      </c>
      <c r="E363" s="3" t="s">
        <v>569</v>
      </c>
      <c r="F363" s="4" t="s">
        <v>371</v>
      </c>
      <c r="G363" s="5">
        <v>602703.89</v>
      </c>
      <c r="H363" s="5">
        <v>602703.89</v>
      </c>
      <c r="I363" s="5">
        <v>602703.89</v>
      </c>
      <c r="J363" s="5">
        <v>602703.89</v>
      </c>
      <c r="K363" s="5">
        <v>602703.89</v>
      </c>
      <c r="L363" s="5">
        <v>602703.89</v>
      </c>
      <c r="M363" s="5">
        <v>602703.89</v>
      </c>
      <c r="N363" s="5">
        <v>602703.89</v>
      </c>
      <c r="O363" s="5">
        <v>602703.89</v>
      </c>
      <c r="P363" s="5">
        <v>602703.89</v>
      </c>
      <c r="Q363" s="5">
        <v>602703.89</v>
      </c>
      <c r="R363" s="5">
        <v>602703.89</v>
      </c>
      <c r="S363" s="5">
        <v>324635.89</v>
      </c>
      <c r="T363" s="5">
        <f t="shared" si="106"/>
        <v>591117.72333333327</v>
      </c>
      <c r="U363" s="5">
        <v>-217694.42</v>
      </c>
      <c r="V363" s="5">
        <v>-219707.17</v>
      </c>
      <c r="W363" s="5">
        <v>-221719.92</v>
      </c>
      <c r="X363" s="5">
        <v>-223732.67</v>
      </c>
      <c r="Y363" s="5">
        <v>-225745.41</v>
      </c>
      <c r="Z363" s="5">
        <v>-227758.15</v>
      </c>
      <c r="AA363" s="5">
        <v>-229770.9</v>
      </c>
      <c r="AB363" s="5">
        <v>-231783.65</v>
      </c>
      <c r="AC363" s="5">
        <v>-233796.4</v>
      </c>
      <c r="AD363" s="5">
        <v>-235809.14</v>
      </c>
      <c r="AE363" s="5">
        <v>-237821.88</v>
      </c>
      <c r="AF363" s="5">
        <v>-239834.63</v>
      </c>
      <c r="AG363" s="5">
        <v>-196593.38</v>
      </c>
      <c r="AH363" s="5">
        <f t="shared" si="111"/>
        <v>-227885.31833333327</v>
      </c>
      <c r="AI363" s="5">
        <v>2012.75</v>
      </c>
      <c r="AJ363" s="5">
        <v>2012.75</v>
      </c>
      <c r="AK363" s="5">
        <v>2012.75</v>
      </c>
      <c r="AL363" s="5">
        <v>2012.74</v>
      </c>
      <c r="AM363" s="5">
        <v>2012.74</v>
      </c>
      <c r="AN363" s="5">
        <v>2012.75</v>
      </c>
      <c r="AO363" s="5">
        <v>2012.75</v>
      </c>
      <c r="AP363" s="5">
        <v>2012.75</v>
      </c>
      <c r="AQ363" s="5">
        <v>2012.74</v>
      </c>
      <c r="AR363" s="5">
        <v>2012.74</v>
      </c>
      <c r="AS363" s="5">
        <v>2012.75</v>
      </c>
      <c r="AT363" s="5">
        <v>2012.75</v>
      </c>
      <c r="AU363" s="5">
        <f t="shared" si="112"/>
        <v>24152.960000000003</v>
      </c>
      <c r="AV363" s="6">
        <v>1</v>
      </c>
      <c r="AW363" s="5">
        <f t="shared" si="107"/>
        <v>591117.72333333327</v>
      </c>
      <c r="AX363" s="26">
        <f t="shared" si="108"/>
        <v>324635.89</v>
      </c>
      <c r="AY363" s="5">
        <f t="shared" si="109"/>
        <v>-227885.31833333327</v>
      </c>
      <c r="AZ363" s="5">
        <f t="shared" si="110"/>
        <v>-196593.38</v>
      </c>
      <c r="BA363" s="5">
        <f t="shared" si="113"/>
        <v>24152.960000000003</v>
      </c>
      <c r="BB363" s="14">
        <f t="shared" si="114"/>
        <v>4.0859813615130039E-2</v>
      </c>
      <c r="BC363" s="27">
        <f t="shared" ref="BC363:BC366" si="115">BB363</f>
        <v>4.0859813615130039E-2</v>
      </c>
      <c r="BD363" s="5">
        <f t="shared" si="101"/>
        <v>13264.561958181857</v>
      </c>
      <c r="BE363" s="5">
        <f t="shared" si="102"/>
        <v>13264.561958181857</v>
      </c>
      <c r="BF363" s="20">
        <f t="shared" si="99"/>
        <v>1</v>
      </c>
      <c r="BG363" s="5">
        <f t="shared" si="103"/>
        <v>-10888.398041818145</v>
      </c>
      <c r="BH363" s="5">
        <f t="shared" si="104"/>
        <v>114777.94804181815</v>
      </c>
      <c r="BI363" s="5">
        <f t="shared" si="105"/>
        <v>114777.94804181815</v>
      </c>
    </row>
    <row r="364" spans="2:61" x14ac:dyDescent="0.25">
      <c r="B364" s="3" t="s">
        <v>714</v>
      </c>
      <c r="C364" s="3" t="s">
        <v>786</v>
      </c>
      <c r="D364" s="3" t="s">
        <v>710</v>
      </c>
      <c r="E364" s="3" t="s">
        <v>521</v>
      </c>
      <c r="F364" s="4" t="s">
        <v>372</v>
      </c>
      <c r="G364" s="5">
        <v>319716.34999999998</v>
      </c>
      <c r="H364" s="5">
        <v>319716.34999999998</v>
      </c>
      <c r="I364" s="5">
        <v>319716.34999999998</v>
      </c>
      <c r="J364" s="5">
        <v>319716.34999999998</v>
      </c>
      <c r="K364" s="5">
        <v>319716.34999999998</v>
      </c>
      <c r="L364" s="5">
        <v>639168.96</v>
      </c>
      <c r="M364" s="5">
        <v>639169.41999999993</v>
      </c>
      <c r="N364" s="5">
        <v>639169.41999999993</v>
      </c>
      <c r="O364" s="5">
        <v>639169.41999999993</v>
      </c>
      <c r="P364" s="5">
        <v>639169.41999999993</v>
      </c>
      <c r="Q364" s="5">
        <v>639169.41999999993</v>
      </c>
      <c r="R364" s="5">
        <v>319716.34999999998</v>
      </c>
      <c r="S364" s="5">
        <v>319716.34999999998</v>
      </c>
      <c r="T364" s="5">
        <f t="shared" si="106"/>
        <v>479442.8466666665</v>
      </c>
      <c r="U364" s="5">
        <v>-42673.25</v>
      </c>
      <c r="V364" s="5">
        <v>-43162.09</v>
      </c>
      <c r="W364" s="5">
        <v>-43650.93</v>
      </c>
      <c r="X364" s="5">
        <v>-44139.77</v>
      </c>
      <c r="Y364" s="5">
        <v>-44628.62</v>
      </c>
      <c r="Z364" s="5">
        <v>-45355.47</v>
      </c>
      <c r="AA364" s="5">
        <v>-46332.329999999994</v>
      </c>
      <c r="AB364" s="5">
        <v>-47305.19</v>
      </c>
      <c r="AC364" s="5">
        <v>-48278.05</v>
      </c>
      <c r="AD364" s="5">
        <v>-49250.909999999996</v>
      </c>
      <c r="AE364" s="5">
        <v>-50223.770000000004</v>
      </c>
      <c r="AF364" s="5">
        <v>-48050.5</v>
      </c>
      <c r="AG364" s="5">
        <v>-48539.35</v>
      </c>
      <c r="AH364" s="5">
        <f t="shared" si="111"/>
        <v>-46331.994166666664</v>
      </c>
      <c r="AI364" s="5">
        <v>488.84</v>
      </c>
      <c r="AJ364" s="5">
        <v>488.84</v>
      </c>
      <c r="AK364" s="5">
        <v>488.84</v>
      </c>
      <c r="AL364" s="5">
        <v>488.85</v>
      </c>
      <c r="AM364" s="5">
        <v>726.85</v>
      </c>
      <c r="AN364" s="5">
        <v>972.8599999999999</v>
      </c>
      <c r="AO364" s="5">
        <v>972.8599999999999</v>
      </c>
      <c r="AP364" s="5">
        <v>972.8599999999999</v>
      </c>
      <c r="AQ364" s="5">
        <v>972.8599999999999</v>
      </c>
      <c r="AR364" s="5">
        <v>972.8599999999999</v>
      </c>
      <c r="AS364" s="5">
        <v>-2173.27</v>
      </c>
      <c r="AT364" s="5">
        <v>488.85</v>
      </c>
      <c r="AU364" s="5">
        <f t="shared" si="112"/>
        <v>5862.0999999999985</v>
      </c>
      <c r="AV364" s="6">
        <v>1</v>
      </c>
      <c r="AW364" s="5">
        <f t="shared" si="107"/>
        <v>479442.8466666665</v>
      </c>
      <c r="AX364" s="26">
        <f t="shared" si="108"/>
        <v>319716.34999999998</v>
      </c>
      <c r="AY364" s="5">
        <f t="shared" si="109"/>
        <v>-46331.994166666664</v>
      </c>
      <c r="AZ364" s="5">
        <f t="shared" si="110"/>
        <v>-48539.35</v>
      </c>
      <c r="BA364" s="5">
        <f t="shared" si="113"/>
        <v>5862.0999999999985</v>
      </c>
      <c r="BB364" s="14">
        <f t="shared" si="114"/>
        <v>1.2226900538315121E-2</v>
      </c>
      <c r="BC364" s="27">
        <f t="shared" si="115"/>
        <v>1.2226900538315121E-2</v>
      </c>
      <c r="BD364" s="5">
        <f t="shared" si="101"/>
        <v>3909.1400119231453</v>
      </c>
      <c r="BE364" s="5">
        <f t="shared" si="102"/>
        <v>3909.1400119231453</v>
      </c>
      <c r="BF364" s="20">
        <f t="shared" si="99"/>
        <v>1</v>
      </c>
      <c r="BG364" s="5">
        <f t="shared" si="103"/>
        <v>-1952.9599880768533</v>
      </c>
      <c r="BH364" s="5">
        <f t="shared" si="104"/>
        <v>267267.85998807685</v>
      </c>
      <c r="BI364" s="5">
        <f t="shared" si="105"/>
        <v>267267.85998807685</v>
      </c>
    </row>
    <row r="365" spans="2:61" x14ac:dyDescent="0.25">
      <c r="B365" s="3" t="s">
        <v>714</v>
      </c>
      <c r="C365" s="3" t="s">
        <v>786</v>
      </c>
      <c r="D365" s="3" t="s">
        <v>710</v>
      </c>
      <c r="E365" s="3" t="s">
        <v>522</v>
      </c>
      <c r="F365" s="4" t="s">
        <v>373</v>
      </c>
      <c r="G365" s="5">
        <v>2309036.2999999998</v>
      </c>
      <c r="H365" s="5">
        <v>2309036.2999999998</v>
      </c>
      <c r="I365" s="5">
        <v>2309036.2999999998</v>
      </c>
      <c r="J365" s="5">
        <v>2309036.2999999998</v>
      </c>
      <c r="K365" s="5">
        <v>1432132.12</v>
      </c>
      <c r="L365" s="5">
        <v>1432132.12</v>
      </c>
      <c r="M365" s="5">
        <v>1432132.12</v>
      </c>
      <c r="N365" s="5">
        <v>1432132.12</v>
      </c>
      <c r="O365" s="5">
        <v>1432132.12</v>
      </c>
      <c r="P365" s="5">
        <v>1432132.12</v>
      </c>
      <c r="Q365" s="5">
        <v>764611.12</v>
      </c>
      <c r="R365" s="5">
        <v>1084064.19</v>
      </c>
      <c r="S365" s="5">
        <v>-81333.150000000023</v>
      </c>
      <c r="T365" s="5">
        <f t="shared" si="106"/>
        <v>1540202.375416667</v>
      </c>
      <c r="U365" s="5">
        <v>-2092181.13</v>
      </c>
      <c r="V365" s="5">
        <v>-2130570.13</v>
      </c>
      <c r="W365" s="5">
        <v>-2161651.98</v>
      </c>
      <c r="X365" s="5">
        <v>-2185426.63</v>
      </c>
      <c r="Y365" s="5">
        <v>-1332297.1200000001</v>
      </c>
      <c r="Z365" s="5">
        <v>-1356071.78</v>
      </c>
      <c r="AA365" s="5">
        <v>-1379846.45</v>
      </c>
      <c r="AB365" s="5">
        <v>-1403621.1</v>
      </c>
      <c r="AC365" s="5">
        <v>-1421877.25</v>
      </c>
      <c r="AD365" s="5">
        <v>-1428438.49</v>
      </c>
      <c r="AE365" s="5">
        <v>-761302.36</v>
      </c>
      <c r="AF365" s="5">
        <v>-770179.97000000009</v>
      </c>
      <c r="AG365" s="5">
        <v>33704.11</v>
      </c>
      <c r="AH365" s="5">
        <f t="shared" si="111"/>
        <v>-1446710.1475</v>
      </c>
      <c r="AI365" s="5">
        <v>38389</v>
      </c>
      <c r="AJ365" s="5">
        <v>31081.85</v>
      </c>
      <c r="AK365" s="5">
        <v>23774.65</v>
      </c>
      <c r="AL365" s="5">
        <v>23774.67</v>
      </c>
      <c r="AM365" s="5">
        <v>23774.66</v>
      </c>
      <c r="AN365" s="5">
        <v>23774.67</v>
      </c>
      <c r="AO365" s="5">
        <v>23774.65</v>
      </c>
      <c r="AP365" s="5">
        <v>18256.150000000001</v>
      </c>
      <c r="AQ365" s="5">
        <v>6561.24</v>
      </c>
      <c r="AR365" s="5">
        <v>384.87</v>
      </c>
      <c r="AS365" s="5">
        <v>8877.61</v>
      </c>
      <c r="AT365" s="5">
        <v>-7192.81</v>
      </c>
      <c r="AU365" s="5">
        <f t="shared" si="112"/>
        <v>215231.20999999996</v>
      </c>
      <c r="AV365" s="6">
        <v>1</v>
      </c>
      <c r="AW365" s="5">
        <f t="shared" si="107"/>
        <v>1540202.375416667</v>
      </c>
      <c r="AX365" s="26">
        <f t="shared" si="108"/>
        <v>-81333.150000000023</v>
      </c>
      <c r="AY365" s="5">
        <f t="shared" si="109"/>
        <v>-1446710.1475</v>
      </c>
      <c r="AZ365" s="5">
        <f t="shared" si="110"/>
        <v>33704.11</v>
      </c>
      <c r="BA365" s="5">
        <f t="shared" si="113"/>
        <v>215231.20999999996</v>
      </c>
      <c r="BB365" s="14">
        <f t="shared" si="114"/>
        <v>0.13974216209202639</v>
      </c>
      <c r="BC365" s="27">
        <f t="shared" si="115"/>
        <v>0.13974216209202639</v>
      </c>
      <c r="BD365" s="5">
        <f t="shared" si="101"/>
        <v>-11365.670230755099</v>
      </c>
      <c r="BE365" s="5">
        <f t="shared" si="102"/>
        <v>-47629.040000000023</v>
      </c>
      <c r="BF365" s="20">
        <f t="shared" si="99"/>
        <v>1</v>
      </c>
      <c r="BG365" s="5">
        <f t="shared" si="103"/>
        <v>-262860.25</v>
      </c>
      <c r="BH365" s="5">
        <f t="shared" si="104"/>
        <v>-36263.36976924492</v>
      </c>
      <c r="BI365" s="5">
        <f t="shared" si="105"/>
        <v>0</v>
      </c>
    </row>
    <row r="366" spans="2:61" x14ac:dyDescent="0.25">
      <c r="B366" s="3" t="s">
        <v>714</v>
      </c>
      <c r="C366" s="3" t="s">
        <v>778</v>
      </c>
      <c r="D366" s="3" t="s">
        <v>710</v>
      </c>
      <c r="E366" s="3" t="s">
        <v>526</v>
      </c>
      <c r="F366" s="4" t="s">
        <v>374</v>
      </c>
      <c r="G366" s="5"/>
      <c r="H366" s="5"/>
      <c r="I366" s="5"/>
      <c r="J366" s="5"/>
      <c r="K366" s="5"/>
      <c r="L366" s="5"/>
      <c r="M366" s="5">
        <v>0</v>
      </c>
      <c r="N366" s="5">
        <v>0</v>
      </c>
      <c r="O366" s="5">
        <v>0</v>
      </c>
      <c r="P366" s="5">
        <v>0</v>
      </c>
      <c r="Q366" s="5">
        <v>0</v>
      </c>
      <c r="R366" s="5">
        <v>364142.17</v>
      </c>
      <c r="S366" s="5">
        <v>776271.85</v>
      </c>
      <c r="T366" s="5">
        <f t="shared" si="106"/>
        <v>62689.841249999998</v>
      </c>
      <c r="U366" s="5"/>
      <c r="V366" s="5"/>
      <c r="W366" s="5"/>
      <c r="X366" s="5"/>
      <c r="Y366" s="5"/>
      <c r="Z366" s="5">
        <v>0</v>
      </c>
      <c r="AA366" s="5">
        <v>0</v>
      </c>
      <c r="AB366" s="5">
        <v>0</v>
      </c>
      <c r="AC366" s="5">
        <v>0</v>
      </c>
      <c r="AD366" s="5">
        <v>0</v>
      </c>
      <c r="AE366" s="5">
        <v>0</v>
      </c>
      <c r="AF366" s="5">
        <v>-3034.52</v>
      </c>
      <c r="AG366" s="5">
        <v>-12566.83</v>
      </c>
      <c r="AH366" s="5">
        <f t="shared" si="111"/>
        <v>-776.49458333333325</v>
      </c>
      <c r="AI366" s="5">
        <v>0</v>
      </c>
      <c r="AJ366" s="5">
        <v>0</v>
      </c>
      <c r="AK366" s="5">
        <v>0</v>
      </c>
      <c r="AL366" s="5">
        <v>0</v>
      </c>
      <c r="AM366" s="5">
        <v>0</v>
      </c>
      <c r="AN366" s="5">
        <v>0</v>
      </c>
      <c r="AO366" s="5">
        <v>0</v>
      </c>
      <c r="AP366" s="5">
        <v>0</v>
      </c>
      <c r="AQ366" s="5">
        <v>0</v>
      </c>
      <c r="AR366" s="5">
        <v>0</v>
      </c>
      <c r="AS366" s="5">
        <v>3034.52</v>
      </c>
      <c r="AT366" s="5">
        <v>9532.31</v>
      </c>
      <c r="AU366" s="5">
        <f t="shared" si="112"/>
        <v>12566.83</v>
      </c>
      <c r="AV366" s="6">
        <v>1</v>
      </c>
      <c r="AW366" s="5">
        <f t="shared" si="107"/>
        <v>62689.841249999998</v>
      </c>
      <c r="AX366" s="26">
        <f t="shared" si="108"/>
        <v>776271.85</v>
      </c>
      <c r="AY366" s="5">
        <f t="shared" si="109"/>
        <v>-776.49458333333325</v>
      </c>
      <c r="AZ366" s="5">
        <f t="shared" si="110"/>
        <v>-12566.83</v>
      </c>
      <c r="BA366" s="5">
        <f t="shared" si="113"/>
        <v>12566.83</v>
      </c>
      <c r="BB366" s="14">
        <f t="shared" si="114"/>
        <v>0.200460389585051</v>
      </c>
      <c r="BC366" s="27">
        <f t="shared" si="115"/>
        <v>0.200460389585051</v>
      </c>
      <c r="BD366" s="5">
        <f t="shared" si="101"/>
        <v>155611.75747490826</v>
      </c>
      <c r="BE366" s="5">
        <f t="shared" si="102"/>
        <v>155611.75747490826</v>
      </c>
      <c r="BF366" s="20">
        <f t="shared" si="99"/>
        <v>1</v>
      </c>
      <c r="BG366" s="5">
        <f t="shared" si="103"/>
        <v>143044.92747490827</v>
      </c>
      <c r="BH366" s="5">
        <f t="shared" si="104"/>
        <v>608093.26252509176</v>
      </c>
      <c r="BI366" s="5">
        <f t="shared" si="105"/>
        <v>608093.26252509176</v>
      </c>
    </row>
    <row r="367" spans="2:61" x14ac:dyDescent="0.25">
      <c r="B367" s="3" t="s">
        <v>721</v>
      </c>
      <c r="C367" s="3" t="s">
        <v>786</v>
      </c>
      <c r="D367" s="3" t="s">
        <v>710</v>
      </c>
      <c r="E367" s="3" t="s">
        <v>621</v>
      </c>
      <c r="F367" s="4" t="s">
        <v>375</v>
      </c>
      <c r="G367" s="5">
        <v>0</v>
      </c>
      <c r="H367" s="5">
        <v>0</v>
      </c>
      <c r="I367" s="5">
        <v>0</v>
      </c>
      <c r="J367" s="5">
        <v>0</v>
      </c>
      <c r="K367" s="5">
        <v>0</v>
      </c>
      <c r="L367" s="5">
        <v>0</v>
      </c>
      <c r="M367" s="5">
        <v>0</v>
      </c>
      <c r="N367" s="5">
        <v>0</v>
      </c>
      <c r="O367" s="5">
        <v>0</v>
      </c>
      <c r="P367" s="5">
        <v>0</v>
      </c>
      <c r="Q367" s="5">
        <v>0</v>
      </c>
      <c r="R367" s="5">
        <v>0</v>
      </c>
      <c r="S367" s="5">
        <v>0</v>
      </c>
      <c r="T367" s="5">
        <f t="shared" si="106"/>
        <v>0</v>
      </c>
      <c r="U367" s="5">
        <v>0</v>
      </c>
      <c r="V367" s="5">
        <v>0</v>
      </c>
      <c r="W367" s="5">
        <v>0</v>
      </c>
      <c r="X367" s="5">
        <v>0</v>
      </c>
      <c r="Y367" s="5">
        <v>0</v>
      </c>
      <c r="Z367" s="5">
        <v>0</v>
      </c>
      <c r="AA367" s="5">
        <v>0</v>
      </c>
      <c r="AB367" s="5">
        <v>0</v>
      </c>
      <c r="AC367" s="5">
        <v>0</v>
      </c>
      <c r="AD367" s="5">
        <v>0</v>
      </c>
      <c r="AE367" s="5">
        <v>0</v>
      </c>
      <c r="AF367" s="5">
        <v>0</v>
      </c>
      <c r="AG367" s="5">
        <v>0</v>
      </c>
      <c r="AH367" s="5">
        <f t="shared" si="111"/>
        <v>0</v>
      </c>
      <c r="AI367" s="5">
        <v>0</v>
      </c>
      <c r="AJ367" s="5">
        <v>0</v>
      </c>
      <c r="AK367" s="5">
        <v>0</v>
      </c>
      <c r="AL367" s="5">
        <v>1669.72</v>
      </c>
      <c r="AM367" s="5">
        <v>0</v>
      </c>
      <c r="AN367" s="5">
        <v>0</v>
      </c>
      <c r="AO367" s="5">
        <v>0</v>
      </c>
      <c r="AP367" s="5">
        <v>0</v>
      </c>
      <c r="AQ367" s="5">
        <v>0</v>
      </c>
      <c r="AR367" s="5">
        <v>0</v>
      </c>
      <c r="AS367" s="5">
        <v>0</v>
      </c>
      <c r="AT367" s="5">
        <v>0</v>
      </c>
      <c r="AU367" s="5">
        <f t="shared" si="112"/>
        <v>1669.72</v>
      </c>
      <c r="AV367" s="6">
        <v>1</v>
      </c>
      <c r="AW367" s="5">
        <f t="shared" si="107"/>
        <v>0</v>
      </c>
      <c r="AX367" s="26">
        <f t="shared" si="108"/>
        <v>0</v>
      </c>
      <c r="AY367" s="5">
        <f t="shared" si="109"/>
        <v>0</v>
      </c>
      <c r="AZ367" s="5">
        <f t="shared" si="110"/>
        <v>0</v>
      </c>
      <c r="BA367" s="5">
        <f t="shared" si="113"/>
        <v>1669.72</v>
      </c>
      <c r="BB367" s="14">
        <f t="shared" si="114"/>
        <v>0</v>
      </c>
      <c r="BC367" s="27">
        <v>6.6900000000000001E-2</v>
      </c>
      <c r="BD367" s="5">
        <f t="shared" si="101"/>
        <v>0</v>
      </c>
      <c r="BE367" s="5">
        <f t="shared" si="102"/>
        <v>0</v>
      </c>
      <c r="BF367" s="20">
        <f t="shared" si="99"/>
        <v>1</v>
      </c>
      <c r="BG367" s="5">
        <f t="shared" si="103"/>
        <v>-1669.72</v>
      </c>
      <c r="BH367" s="5">
        <f t="shared" si="104"/>
        <v>0</v>
      </c>
      <c r="BI367" s="5">
        <f t="shared" si="105"/>
        <v>0</v>
      </c>
    </row>
    <row r="368" spans="2:61" x14ac:dyDescent="0.25">
      <c r="B368" s="3" t="s">
        <v>724</v>
      </c>
      <c r="C368" s="3" t="s">
        <v>786</v>
      </c>
      <c r="D368" s="3" t="s">
        <v>710</v>
      </c>
      <c r="E368" s="3" t="s">
        <v>596</v>
      </c>
      <c r="F368" s="4" t="s">
        <v>376</v>
      </c>
      <c r="G368" s="5"/>
      <c r="H368" s="5"/>
      <c r="I368" s="5"/>
      <c r="J368" s="5"/>
      <c r="K368" s="5"/>
      <c r="L368" s="5"/>
      <c r="M368" s="5"/>
      <c r="N368" s="5"/>
      <c r="O368" s="5"/>
      <c r="P368" s="5"/>
      <c r="Q368" s="5"/>
      <c r="R368" s="5"/>
      <c r="S368" s="5">
        <v>-8947</v>
      </c>
      <c r="T368" s="5">
        <f t="shared" si="106"/>
        <v>-372.79166666666669</v>
      </c>
      <c r="U368" s="5"/>
      <c r="V368" s="5"/>
      <c r="W368" s="5"/>
      <c r="X368" s="5"/>
      <c r="Y368" s="5"/>
      <c r="Z368" s="5"/>
      <c r="AA368" s="5"/>
      <c r="AB368" s="5"/>
      <c r="AC368" s="5"/>
      <c r="AD368" s="5"/>
      <c r="AE368" s="5"/>
      <c r="AF368" s="5"/>
      <c r="AG368" s="5">
        <v>1456</v>
      </c>
      <c r="AH368" s="5">
        <f t="shared" si="111"/>
        <v>60.666666666666664</v>
      </c>
      <c r="AI368" s="5">
        <v>0</v>
      </c>
      <c r="AJ368" s="5">
        <v>0</v>
      </c>
      <c r="AK368" s="5">
        <v>0</v>
      </c>
      <c r="AL368" s="5">
        <v>0</v>
      </c>
      <c r="AM368" s="5">
        <v>0</v>
      </c>
      <c r="AN368" s="5">
        <v>0</v>
      </c>
      <c r="AO368" s="5">
        <v>0</v>
      </c>
      <c r="AP368" s="5">
        <v>0</v>
      </c>
      <c r="AQ368" s="5">
        <v>0</v>
      </c>
      <c r="AR368" s="5">
        <v>0</v>
      </c>
      <c r="AS368" s="5">
        <v>0</v>
      </c>
      <c r="AT368" s="5">
        <v>-284</v>
      </c>
      <c r="AU368" s="5">
        <f t="shared" si="112"/>
        <v>-284</v>
      </c>
      <c r="AV368" s="6">
        <v>1</v>
      </c>
      <c r="AW368" s="5">
        <f t="shared" si="107"/>
        <v>-372.79166666666669</v>
      </c>
      <c r="AX368" s="26">
        <f t="shared" si="108"/>
        <v>-8947</v>
      </c>
      <c r="AY368" s="5">
        <f t="shared" si="109"/>
        <v>60.666666666666664</v>
      </c>
      <c r="AZ368" s="5">
        <f t="shared" si="110"/>
        <v>1456</v>
      </c>
      <c r="BA368" s="5">
        <f t="shared" si="113"/>
        <v>-284</v>
      </c>
      <c r="BB368" s="14">
        <f t="shared" si="114"/>
        <v>0.76181960433664908</v>
      </c>
      <c r="BC368" s="27">
        <v>0</v>
      </c>
      <c r="BD368" s="5">
        <f t="shared" si="101"/>
        <v>0</v>
      </c>
      <c r="BE368" s="5">
        <f t="shared" si="102"/>
        <v>-7491</v>
      </c>
      <c r="BF368" s="20">
        <f t="shared" si="99"/>
        <v>1</v>
      </c>
      <c r="BG368" s="5">
        <f t="shared" si="103"/>
        <v>-7207</v>
      </c>
      <c r="BH368" s="5">
        <f t="shared" si="104"/>
        <v>-7491</v>
      </c>
      <c r="BI368" s="5">
        <f t="shared" si="105"/>
        <v>0</v>
      </c>
    </row>
    <row r="369" spans="2:62" x14ac:dyDescent="0.25">
      <c r="B369" s="3" t="s">
        <v>724</v>
      </c>
      <c r="C369" s="3" t="s">
        <v>786</v>
      </c>
      <c r="D369" s="3" t="s">
        <v>710</v>
      </c>
      <c r="E369" s="3" t="s">
        <v>597</v>
      </c>
      <c r="F369" s="4" t="s">
        <v>377</v>
      </c>
      <c r="G369" s="5"/>
      <c r="H369" s="5"/>
      <c r="I369" s="5"/>
      <c r="J369" s="5"/>
      <c r="K369" s="5"/>
      <c r="L369" s="5"/>
      <c r="M369" s="5"/>
      <c r="N369" s="5"/>
      <c r="O369" s="5"/>
      <c r="P369" s="5"/>
      <c r="Q369" s="5"/>
      <c r="R369" s="5"/>
      <c r="S369" s="5">
        <v>-12583</v>
      </c>
      <c r="T369" s="5">
        <f t="shared" si="106"/>
        <v>-524.29166666666663</v>
      </c>
      <c r="U369" s="5"/>
      <c r="V369" s="5"/>
      <c r="W369" s="5"/>
      <c r="X369" s="5"/>
      <c r="Y369" s="5"/>
      <c r="Z369" s="5"/>
      <c r="AA369" s="5"/>
      <c r="AB369" s="5"/>
      <c r="AC369" s="5"/>
      <c r="AD369" s="5"/>
      <c r="AE369" s="5"/>
      <c r="AF369" s="5"/>
      <c r="AG369" s="5">
        <v>2048</v>
      </c>
      <c r="AH369" s="5">
        <f t="shared" si="111"/>
        <v>85.333333333333329</v>
      </c>
      <c r="AI369" s="5">
        <v>0</v>
      </c>
      <c r="AJ369" s="5">
        <v>0</v>
      </c>
      <c r="AK369" s="5">
        <v>0</v>
      </c>
      <c r="AL369" s="5">
        <v>0</v>
      </c>
      <c r="AM369" s="5">
        <v>0</v>
      </c>
      <c r="AN369" s="5">
        <v>0</v>
      </c>
      <c r="AO369" s="5">
        <v>0</v>
      </c>
      <c r="AP369" s="5">
        <v>0</v>
      </c>
      <c r="AQ369" s="5">
        <v>0</v>
      </c>
      <c r="AR369" s="5">
        <v>0</v>
      </c>
      <c r="AS369" s="5">
        <v>0</v>
      </c>
      <c r="AT369" s="5">
        <v>-399</v>
      </c>
      <c r="AU369" s="5">
        <f t="shared" si="112"/>
        <v>-399</v>
      </c>
      <c r="AV369" s="6">
        <v>1</v>
      </c>
      <c r="AW369" s="5">
        <f t="shared" si="107"/>
        <v>-524.29166666666663</v>
      </c>
      <c r="AX369" s="26">
        <f t="shared" si="108"/>
        <v>-12583</v>
      </c>
      <c r="AY369" s="5">
        <f t="shared" si="109"/>
        <v>85.333333333333329</v>
      </c>
      <c r="AZ369" s="5">
        <f t="shared" si="110"/>
        <v>2048</v>
      </c>
      <c r="BA369" s="5">
        <f t="shared" si="113"/>
        <v>-399</v>
      </c>
      <c r="BB369" s="14">
        <f t="shared" si="114"/>
        <v>0.76102678216641506</v>
      </c>
      <c r="BC369" s="27">
        <v>0</v>
      </c>
      <c r="BD369" s="5">
        <f t="shared" si="101"/>
        <v>0</v>
      </c>
      <c r="BE369" s="5">
        <f t="shared" si="102"/>
        <v>-10535</v>
      </c>
      <c r="BF369" s="20">
        <f t="shared" ref="BF369:BF427" si="116">IF(B369="Transportation",40%,100%)</f>
        <v>1</v>
      </c>
      <c r="BG369" s="5">
        <f t="shared" si="103"/>
        <v>-10136</v>
      </c>
      <c r="BH369" s="5">
        <f t="shared" si="104"/>
        <v>-10535</v>
      </c>
      <c r="BI369" s="5">
        <f t="shared" si="105"/>
        <v>0</v>
      </c>
    </row>
    <row r="370" spans="2:62" x14ac:dyDescent="0.25">
      <c r="B370" s="3" t="s">
        <v>724</v>
      </c>
      <c r="C370" s="3" t="s">
        <v>786</v>
      </c>
      <c r="D370" s="3" t="s">
        <v>710</v>
      </c>
      <c r="E370" s="3" t="s">
        <v>600</v>
      </c>
      <c r="F370" s="4" t="s">
        <v>378</v>
      </c>
      <c r="G370" s="5"/>
      <c r="H370" s="5"/>
      <c r="I370" s="5"/>
      <c r="J370" s="5"/>
      <c r="K370" s="5"/>
      <c r="L370" s="5"/>
      <c r="M370" s="5"/>
      <c r="N370" s="5"/>
      <c r="O370" s="5"/>
      <c r="P370" s="5"/>
      <c r="Q370" s="5"/>
      <c r="R370" s="5"/>
      <c r="S370" s="5">
        <v>-823</v>
      </c>
      <c r="T370" s="5">
        <f t="shared" si="106"/>
        <v>-34.291666666666664</v>
      </c>
      <c r="U370" s="5"/>
      <c r="V370" s="5"/>
      <c r="W370" s="5"/>
      <c r="X370" s="5"/>
      <c r="Y370" s="5"/>
      <c r="Z370" s="5"/>
      <c r="AA370" s="5"/>
      <c r="AB370" s="5"/>
      <c r="AC370" s="5"/>
      <c r="AD370" s="5"/>
      <c r="AE370" s="5"/>
      <c r="AF370" s="5"/>
      <c r="AG370" s="5">
        <v>134</v>
      </c>
      <c r="AH370" s="5">
        <f t="shared" si="111"/>
        <v>5.583333333333333</v>
      </c>
      <c r="AI370" s="5">
        <v>0</v>
      </c>
      <c r="AJ370" s="5">
        <v>0</v>
      </c>
      <c r="AK370" s="5">
        <v>0</v>
      </c>
      <c r="AL370" s="5">
        <v>0</v>
      </c>
      <c r="AM370" s="5">
        <v>0</v>
      </c>
      <c r="AN370" s="5">
        <v>0</v>
      </c>
      <c r="AO370" s="5">
        <v>0</v>
      </c>
      <c r="AP370" s="5">
        <v>0</v>
      </c>
      <c r="AQ370" s="5">
        <v>0</v>
      </c>
      <c r="AR370" s="5">
        <v>0</v>
      </c>
      <c r="AS370" s="5">
        <v>0</v>
      </c>
      <c r="AT370" s="5">
        <v>-26</v>
      </c>
      <c r="AU370" s="5">
        <f t="shared" si="112"/>
        <v>-26</v>
      </c>
      <c r="AV370" s="6">
        <v>1</v>
      </c>
      <c r="AW370" s="5">
        <f t="shared" si="107"/>
        <v>-34.291666666666664</v>
      </c>
      <c r="AX370" s="26">
        <f t="shared" si="108"/>
        <v>-823</v>
      </c>
      <c r="AY370" s="5">
        <f t="shared" si="109"/>
        <v>5.583333333333333</v>
      </c>
      <c r="AZ370" s="5">
        <f t="shared" si="110"/>
        <v>134</v>
      </c>
      <c r="BA370" s="5">
        <f t="shared" si="113"/>
        <v>-26</v>
      </c>
      <c r="BB370" s="14">
        <f t="shared" si="114"/>
        <v>0.75820170109356022</v>
      </c>
      <c r="BC370" s="27">
        <v>0</v>
      </c>
      <c r="BD370" s="5">
        <f t="shared" si="101"/>
        <v>0</v>
      </c>
      <c r="BE370" s="5">
        <f t="shared" si="102"/>
        <v>-689</v>
      </c>
      <c r="BF370" s="20">
        <f t="shared" si="116"/>
        <v>1</v>
      </c>
      <c r="BG370" s="5">
        <f t="shared" si="103"/>
        <v>-663</v>
      </c>
      <c r="BH370" s="5">
        <f t="shared" si="104"/>
        <v>-689</v>
      </c>
      <c r="BI370" s="5">
        <f t="shared" si="105"/>
        <v>0</v>
      </c>
    </row>
    <row r="371" spans="2:62" x14ac:dyDescent="0.25">
      <c r="B371" s="3" t="s">
        <v>724</v>
      </c>
      <c r="C371" s="3" t="s">
        <v>786</v>
      </c>
      <c r="D371" s="3" t="s">
        <v>710</v>
      </c>
      <c r="E371" s="3" t="s">
        <v>601</v>
      </c>
      <c r="F371" s="4" t="s">
        <v>379</v>
      </c>
      <c r="G371" s="5"/>
      <c r="H371" s="5"/>
      <c r="I371" s="5"/>
      <c r="J371" s="5"/>
      <c r="K371" s="5"/>
      <c r="L371" s="5"/>
      <c r="M371" s="5"/>
      <c r="N371" s="5"/>
      <c r="O371" s="5"/>
      <c r="P371" s="5"/>
      <c r="Q371" s="5"/>
      <c r="R371" s="5"/>
      <c r="S371" s="5">
        <v>-1742</v>
      </c>
      <c r="T371" s="5">
        <f t="shared" si="106"/>
        <v>-72.583333333333329</v>
      </c>
      <c r="U371" s="5"/>
      <c r="V371" s="5"/>
      <c r="W371" s="5"/>
      <c r="X371" s="5"/>
      <c r="Y371" s="5"/>
      <c r="Z371" s="5"/>
      <c r="AA371" s="5"/>
      <c r="AB371" s="5"/>
      <c r="AC371" s="5"/>
      <c r="AD371" s="5"/>
      <c r="AE371" s="5"/>
      <c r="AF371" s="5"/>
      <c r="AG371" s="5">
        <v>283</v>
      </c>
      <c r="AH371" s="5">
        <f t="shared" si="111"/>
        <v>11.791666666666666</v>
      </c>
      <c r="AI371" s="5">
        <v>0</v>
      </c>
      <c r="AJ371" s="5">
        <v>0</v>
      </c>
      <c r="AK371" s="5">
        <v>0</v>
      </c>
      <c r="AL371" s="5">
        <v>0</v>
      </c>
      <c r="AM371" s="5">
        <v>0</v>
      </c>
      <c r="AN371" s="5">
        <v>0</v>
      </c>
      <c r="AO371" s="5">
        <v>0</v>
      </c>
      <c r="AP371" s="5">
        <v>0</v>
      </c>
      <c r="AQ371" s="5">
        <v>0</v>
      </c>
      <c r="AR371" s="5">
        <v>0</v>
      </c>
      <c r="AS371" s="5">
        <v>0</v>
      </c>
      <c r="AT371" s="5">
        <v>-55</v>
      </c>
      <c r="AU371" s="5">
        <f t="shared" si="112"/>
        <v>-55</v>
      </c>
      <c r="AV371" s="6">
        <v>1</v>
      </c>
      <c r="AW371" s="5">
        <f t="shared" si="107"/>
        <v>-72.583333333333329</v>
      </c>
      <c r="AX371" s="26">
        <f t="shared" si="108"/>
        <v>-1742</v>
      </c>
      <c r="AY371" s="5">
        <f t="shared" si="109"/>
        <v>11.791666666666666</v>
      </c>
      <c r="AZ371" s="5">
        <f t="shared" si="110"/>
        <v>283</v>
      </c>
      <c r="BA371" s="5">
        <f t="shared" si="113"/>
        <v>-55</v>
      </c>
      <c r="BB371" s="14">
        <f t="shared" si="114"/>
        <v>0.75774971297359361</v>
      </c>
      <c r="BC371" s="27">
        <v>0</v>
      </c>
      <c r="BD371" s="5">
        <f t="shared" si="101"/>
        <v>0</v>
      </c>
      <c r="BE371" s="5">
        <f t="shared" si="102"/>
        <v>-1459</v>
      </c>
      <c r="BF371" s="20">
        <f t="shared" si="116"/>
        <v>1</v>
      </c>
      <c r="BG371" s="5">
        <f t="shared" si="103"/>
        <v>-1404</v>
      </c>
      <c r="BH371" s="5">
        <f t="shared" si="104"/>
        <v>-1459</v>
      </c>
      <c r="BI371" s="5">
        <f t="shared" si="105"/>
        <v>0</v>
      </c>
    </row>
    <row r="372" spans="2:62" x14ac:dyDescent="0.25">
      <c r="B372" s="3" t="s">
        <v>716</v>
      </c>
      <c r="C372" s="3" t="s">
        <v>786</v>
      </c>
      <c r="D372" s="3" t="s">
        <v>710</v>
      </c>
      <c r="E372" s="3" t="s">
        <v>631</v>
      </c>
      <c r="F372" s="4" t="s">
        <v>380</v>
      </c>
      <c r="G372" s="5">
        <v>6104551.9199999999</v>
      </c>
      <c r="H372" s="5">
        <v>6104551.9199999999</v>
      </c>
      <c r="I372" s="5">
        <v>6104551.9199999999</v>
      </c>
      <c r="J372" s="5">
        <v>6104551.9199999999</v>
      </c>
      <c r="K372" s="5">
        <v>6378043.7199999997</v>
      </c>
      <c r="L372" s="5">
        <v>6378094.25</v>
      </c>
      <c r="M372" s="5">
        <v>6273567.54</v>
      </c>
      <c r="N372" s="5">
        <v>6295049.8799999999</v>
      </c>
      <c r="O372" s="5">
        <v>6289791.8899999997</v>
      </c>
      <c r="P372" s="5">
        <v>6289500.8899999997</v>
      </c>
      <c r="Q372" s="5">
        <v>6289500.8899999997</v>
      </c>
      <c r="R372" s="5">
        <v>6289500.8899999997</v>
      </c>
      <c r="S372" s="5">
        <v>6289500.8899999997</v>
      </c>
      <c r="T372" s="5">
        <f t="shared" si="106"/>
        <v>6249477.6762499996</v>
      </c>
      <c r="U372" s="5">
        <v>0</v>
      </c>
      <c r="V372" s="5">
        <v>0</v>
      </c>
      <c r="W372" s="5">
        <v>0</v>
      </c>
      <c r="X372" s="5">
        <v>0</v>
      </c>
      <c r="Y372" s="5">
        <v>0</v>
      </c>
      <c r="Z372" s="5">
        <v>0</v>
      </c>
      <c r="AA372" s="5">
        <v>0</v>
      </c>
      <c r="AB372" s="5">
        <v>0</v>
      </c>
      <c r="AC372" s="5">
        <v>0</v>
      </c>
      <c r="AD372" s="5">
        <v>0</v>
      </c>
      <c r="AE372" s="5">
        <v>0</v>
      </c>
      <c r="AF372" s="5">
        <v>0</v>
      </c>
      <c r="AG372" s="5">
        <v>0</v>
      </c>
      <c r="AH372" s="5">
        <f t="shared" si="111"/>
        <v>0</v>
      </c>
      <c r="AI372" s="5">
        <v>0</v>
      </c>
      <c r="AJ372" s="5">
        <v>0</v>
      </c>
      <c r="AK372" s="5">
        <v>0</v>
      </c>
      <c r="AL372" s="5">
        <v>0</v>
      </c>
      <c r="AM372" s="5">
        <v>0</v>
      </c>
      <c r="AN372" s="5">
        <v>0</v>
      </c>
      <c r="AO372" s="5">
        <v>0</v>
      </c>
      <c r="AP372" s="5">
        <v>0</v>
      </c>
      <c r="AQ372" s="5">
        <v>0</v>
      </c>
      <c r="AR372" s="5">
        <v>0</v>
      </c>
      <c r="AS372" s="5">
        <v>0</v>
      </c>
      <c r="AT372" s="5">
        <v>0</v>
      </c>
      <c r="AU372" s="5">
        <f t="shared" si="112"/>
        <v>0</v>
      </c>
      <c r="AV372" s="6">
        <v>1</v>
      </c>
      <c r="AW372" s="5">
        <f t="shared" si="107"/>
        <v>6249477.6762499996</v>
      </c>
      <c r="AX372" s="26">
        <f t="shared" si="108"/>
        <v>6289500.8899999997</v>
      </c>
      <c r="AY372" s="5">
        <f t="shared" si="109"/>
        <v>0</v>
      </c>
      <c r="AZ372" s="5">
        <f t="shared" si="110"/>
        <v>0</v>
      </c>
      <c r="BA372" s="5">
        <f t="shared" si="113"/>
        <v>0</v>
      </c>
      <c r="BB372" s="14">
        <f t="shared" si="114"/>
        <v>0</v>
      </c>
      <c r="BC372" s="27">
        <f>BB372</f>
        <v>0</v>
      </c>
      <c r="BD372" s="5">
        <f t="shared" si="101"/>
        <v>0</v>
      </c>
      <c r="BE372" s="5">
        <f t="shared" si="102"/>
        <v>0</v>
      </c>
      <c r="BF372" s="20">
        <f t="shared" si="116"/>
        <v>1</v>
      </c>
      <c r="BG372" s="5">
        <f t="shared" si="103"/>
        <v>0</v>
      </c>
      <c r="BH372" s="5">
        <f t="shared" si="104"/>
        <v>6289500.8899999997</v>
      </c>
      <c r="BI372" s="5">
        <f t="shared" si="105"/>
        <v>6289500.8899999997</v>
      </c>
    </row>
    <row r="373" spans="2:62" x14ac:dyDescent="0.25">
      <c r="B373" s="3" t="s">
        <v>716</v>
      </c>
      <c r="C373" s="3" t="s">
        <v>786</v>
      </c>
      <c r="D373" s="3" t="s">
        <v>710</v>
      </c>
      <c r="E373" s="3" t="s">
        <v>632</v>
      </c>
      <c r="F373" s="4" t="s">
        <v>381</v>
      </c>
      <c r="G373" s="5">
        <v>354601.55</v>
      </c>
      <c r="H373" s="5">
        <v>365437.69</v>
      </c>
      <c r="I373" s="5">
        <v>365765.5</v>
      </c>
      <c r="J373" s="5">
        <v>419212.78</v>
      </c>
      <c r="K373" s="5">
        <v>422834.66</v>
      </c>
      <c r="L373" s="5">
        <v>423441.22</v>
      </c>
      <c r="M373" s="5">
        <v>424130.64</v>
      </c>
      <c r="N373" s="5">
        <v>424403.49</v>
      </c>
      <c r="O373" s="5">
        <v>432716.45</v>
      </c>
      <c r="P373" s="5">
        <v>433483.75</v>
      </c>
      <c r="Q373" s="5">
        <v>966612.63</v>
      </c>
      <c r="R373" s="5">
        <v>997993.18</v>
      </c>
      <c r="S373" s="5">
        <v>1219257.8999999999</v>
      </c>
      <c r="T373" s="5">
        <f t="shared" si="106"/>
        <v>538580.14291666658</v>
      </c>
      <c r="U373" s="5">
        <v>-38028.910000000003</v>
      </c>
      <c r="V373" s="5">
        <v>-38430.93</v>
      </c>
      <c r="W373" s="5">
        <v>-38839.19</v>
      </c>
      <c r="X373" s="5">
        <v>-39277.47</v>
      </c>
      <c r="Y373" s="5">
        <v>-39747.61</v>
      </c>
      <c r="Z373" s="5">
        <v>-40220.11</v>
      </c>
      <c r="AA373" s="5">
        <v>-40693.339999999997</v>
      </c>
      <c r="AB373" s="5">
        <v>-41167.1</v>
      </c>
      <c r="AC373" s="5">
        <v>-41645.660000000003</v>
      </c>
      <c r="AD373" s="5">
        <v>-42129.29</v>
      </c>
      <c r="AE373" s="5">
        <v>-42911.01</v>
      </c>
      <c r="AF373" s="5">
        <v>-44007.91</v>
      </c>
      <c r="AG373" s="5">
        <v>-45245.88</v>
      </c>
      <c r="AH373" s="5">
        <f t="shared" si="111"/>
        <v>-40892.251250000001</v>
      </c>
      <c r="AI373" s="5">
        <v>402.02</v>
      </c>
      <c r="AJ373" s="5">
        <v>408.26</v>
      </c>
      <c r="AK373" s="5">
        <v>438.28</v>
      </c>
      <c r="AL373" s="5">
        <v>470.14</v>
      </c>
      <c r="AM373" s="5">
        <v>472.5</v>
      </c>
      <c r="AN373" s="5">
        <v>473.23</v>
      </c>
      <c r="AO373" s="5">
        <v>473.76</v>
      </c>
      <c r="AP373" s="5">
        <v>478.56</v>
      </c>
      <c r="AQ373" s="5">
        <v>483.63</v>
      </c>
      <c r="AR373" s="5">
        <v>781.72</v>
      </c>
      <c r="AS373" s="5">
        <v>1096.9000000000001</v>
      </c>
      <c r="AT373" s="5">
        <v>1237.97</v>
      </c>
      <c r="AU373" s="5">
        <f t="shared" si="112"/>
        <v>7216.97</v>
      </c>
      <c r="AV373" s="6">
        <v>1</v>
      </c>
      <c r="AW373" s="5">
        <f t="shared" si="107"/>
        <v>538580.14291666658</v>
      </c>
      <c r="AX373" s="26">
        <f t="shared" si="108"/>
        <v>1219257.8999999999</v>
      </c>
      <c r="AY373" s="5">
        <f t="shared" si="109"/>
        <v>-40892.251250000001</v>
      </c>
      <c r="AZ373" s="5">
        <f t="shared" si="110"/>
        <v>-45245.88</v>
      </c>
      <c r="BA373" s="5">
        <f t="shared" si="113"/>
        <v>7216.97</v>
      </c>
      <c r="BB373" s="14">
        <f t="shared" si="114"/>
        <v>1.3399992730732124E-2</v>
      </c>
      <c r="BC373" s="27">
        <v>1.34E-2</v>
      </c>
      <c r="BD373" s="5">
        <f t="shared" si="101"/>
        <v>16338.055859999999</v>
      </c>
      <c r="BE373" s="5">
        <f t="shared" si="102"/>
        <v>16338.055859999999</v>
      </c>
      <c r="BF373" s="20">
        <f t="shared" si="116"/>
        <v>1</v>
      </c>
      <c r="BG373" s="5">
        <f t="shared" si="103"/>
        <v>9121.0858599999992</v>
      </c>
      <c r="BH373" s="5">
        <f t="shared" si="104"/>
        <v>1157673.9641400001</v>
      </c>
      <c r="BI373" s="5">
        <f t="shared" si="105"/>
        <v>1157673.9641400001</v>
      </c>
      <c r="BJ373" s="29"/>
    </row>
    <row r="374" spans="2:62" x14ac:dyDescent="0.25">
      <c r="B374" s="3" t="s">
        <v>716</v>
      </c>
      <c r="C374" s="3" t="s">
        <v>786</v>
      </c>
      <c r="D374" s="3" t="s">
        <v>710</v>
      </c>
      <c r="E374" s="3" t="s">
        <v>633</v>
      </c>
      <c r="F374" s="4" t="s">
        <v>382</v>
      </c>
      <c r="G374" s="5">
        <v>27406930.079999998</v>
      </c>
      <c r="H374" s="5">
        <v>27094639.98</v>
      </c>
      <c r="I374" s="5">
        <v>27110735.640000001</v>
      </c>
      <c r="J374" s="5">
        <v>27008474.399999999</v>
      </c>
      <c r="K374" s="5">
        <v>27356128.260000002</v>
      </c>
      <c r="L374" s="5">
        <v>27601946.989999998</v>
      </c>
      <c r="M374" s="5">
        <v>27564981.02</v>
      </c>
      <c r="N374" s="5">
        <v>27734021.68</v>
      </c>
      <c r="O374" s="5">
        <v>27725806.079999998</v>
      </c>
      <c r="P374" s="5">
        <v>26845897.809999999</v>
      </c>
      <c r="Q374" s="5">
        <v>27131838.800000001</v>
      </c>
      <c r="R374" s="5">
        <v>27142880.82</v>
      </c>
      <c r="S374" s="5">
        <v>26774744.300000001</v>
      </c>
      <c r="T374" s="5">
        <f t="shared" si="106"/>
        <v>27284015.7225</v>
      </c>
      <c r="U374" s="5">
        <v>-4783170.59</v>
      </c>
      <c r="V374" s="5">
        <v>-4819959.1500000004</v>
      </c>
      <c r="W374" s="5">
        <v>-4856547.78</v>
      </c>
      <c r="X374" s="5">
        <v>-4780093.5599999996</v>
      </c>
      <c r="Y374" s="5">
        <v>-4819054.8600000003</v>
      </c>
      <c r="Z374" s="5">
        <v>-4858441.4800000004</v>
      </c>
      <c r="AA374" s="5">
        <v>-4898001.3</v>
      </c>
      <c r="AB374" s="5">
        <v>-4933805.95</v>
      </c>
      <c r="AC374" s="5">
        <v>-4973552.16</v>
      </c>
      <c r="AD374" s="5">
        <v>-5012661.88</v>
      </c>
      <c r="AE374" s="5">
        <v>-5051345.92</v>
      </c>
      <c r="AF374" s="5">
        <v>-5090242.8000000007</v>
      </c>
      <c r="AG374" s="5">
        <v>-5059293.5599999996</v>
      </c>
      <c r="AH374" s="5">
        <f t="shared" si="111"/>
        <v>-4917911.5762500009</v>
      </c>
      <c r="AI374" s="5">
        <v>36788.559999999998</v>
      </c>
      <c r="AJ374" s="5">
        <v>36588.629999999997</v>
      </c>
      <c r="AK374" s="5">
        <v>36530.47</v>
      </c>
      <c r="AL374" s="5">
        <v>38961.300000000003</v>
      </c>
      <c r="AM374" s="5">
        <v>39386.620000000003</v>
      </c>
      <c r="AN374" s="5">
        <v>39559.82</v>
      </c>
      <c r="AO374" s="5">
        <v>39630.949999999997</v>
      </c>
      <c r="AP374" s="5">
        <v>39746.21</v>
      </c>
      <c r="AQ374" s="5">
        <v>39109.72</v>
      </c>
      <c r="AR374" s="5">
        <v>38684.04</v>
      </c>
      <c r="AS374" s="5">
        <v>38896.879999999997</v>
      </c>
      <c r="AT374" s="5">
        <v>25333.760000000002</v>
      </c>
      <c r="AU374" s="5">
        <f t="shared" si="112"/>
        <v>449216.96</v>
      </c>
      <c r="AV374" s="6">
        <v>1</v>
      </c>
      <c r="AW374" s="5">
        <f t="shared" si="107"/>
        <v>27284015.7225</v>
      </c>
      <c r="AX374" s="26">
        <f t="shared" si="108"/>
        <v>26774744.300000001</v>
      </c>
      <c r="AY374" s="5">
        <f t="shared" si="109"/>
        <v>-4917911.5762500009</v>
      </c>
      <c r="AZ374" s="5">
        <f t="shared" si="110"/>
        <v>-5059293.5599999996</v>
      </c>
      <c r="BA374" s="5">
        <f t="shared" si="113"/>
        <v>449216.96</v>
      </c>
      <c r="BB374" s="14">
        <f t="shared" si="114"/>
        <v>1.6464473725894734E-2</v>
      </c>
      <c r="BC374" s="27">
        <v>1.72E-2</v>
      </c>
      <c r="BD374" s="5">
        <f t="shared" si="101"/>
        <v>460525.60196</v>
      </c>
      <c r="BE374" s="5">
        <f t="shared" si="102"/>
        <v>460525.60196</v>
      </c>
      <c r="BF374" s="20">
        <f t="shared" si="116"/>
        <v>1</v>
      </c>
      <c r="BG374" s="5">
        <f t="shared" si="103"/>
        <v>11308.641959999979</v>
      </c>
      <c r="BH374" s="5">
        <f t="shared" si="104"/>
        <v>21254925.138040002</v>
      </c>
      <c r="BI374" s="5">
        <f t="shared" si="105"/>
        <v>21254925.138040002</v>
      </c>
      <c r="BJ374" s="29"/>
    </row>
    <row r="375" spans="2:62" x14ac:dyDescent="0.25">
      <c r="B375" s="3" t="s">
        <v>716</v>
      </c>
      <c r="C375" s="3" t="s">
        <v>786</v>
      </c>
      <c r="D375" s="3" t="s">
        <v>710</v>
      </c>
      <c r="E375" s="3" t="s">
        <v>605</v>
      </c>
      <c r="F375" s="4" t="s">
        <v>383</v>
      </c>
      <c r="G375" s="5">
        <v>90565340.25</v>
      </c>
      <c r="H375" s="5">
        <v>90640215.340000004</v>
      </c>
      <c r="I375" s="5">
        <v>90701866.969999999</v>
      </c>
      <c r="J375" s="5">
        <v>90098612.930000007</v>
      </c>
      <c r="K375" s="5">
        <v>90121054.010000005</v>
      </c>
      <c r="L375" s="5">
        <v>90993298.549999997</v>
      </c>
      <c r="M375" s="5">
        <v>91892487.019999996</v>
      </c>
      <c r="N375" s="5">
        <v>92700081.700000003</v>
      </c>
      <c r="O375" s="5">
        <v>92673451.700000003</v>
      </c>
      <c r="P375" s="5">
        <v>93975434.230000004</v>
      </c>
      <c r="Q375" s="5">
        <v>96633597.590000004</v>
      </c>
      <c r="R375" s="5">
        <v>98939051.299999997</v>
      </c>
      <c r="S375" s="5">
        <v>98746875.349999994</v>
      </c>
      <c r="T375" s="5">
        <f t="shared" si="106"/>
        <v>92835438.26166667</v>
      </c>
      <c r="U375" s="5">
        <v>-23674952.710000001</v>
      </c>
      <c r="V375" s="5">
        <v>-23812561.379999999</v>
      </c>
      <c r="W375" s="5">
        <v>-23961050.510000002</v>
      </c>
      <c r="X375" s="5">
        <v>-23429312.98</v>
      </c>
      <c r="Y375" s="5">
        <v>-23629183.870000001</v>
      </c>
      <c r="Z375" s="5">
        <v>-23826241.240000002</v>
      </c>
      <c r="AA375" s="5">
        <v>-24025088.77</v>
      </c>
      <c r="AB375" s="5">
        <v>-24217070.399999999</v>
      </c>
      <c r="AC375" s="5">
        <v>-24422149.349999998</v>
      </c>
      <c r="AD375" s="5">
        <v>-24549187.18</v>
      </c>
      <c r="AE375" s="5">
        <v>-24762033.93</v>
      </c>
      <c r="AF375" s="5">
        <v>-24952213.5</v>
      </c>
      <c r="AG375" s="5">
        <v>-25052855.809999999</v>
      </c>
      <c r="AH375" s="5">
        <f t="shared" si="111"/>
        <v>-24162499.780833337</v>
      </c>
      <c r="AI375" s="5">
        <v>148739.56</v>
      </c>
      <c r="AJ375" s="5">
        <v>148851.63</v>
      </c>
      <c r="AK375" s="5">
        <v>148407.06</v>
      </c>
      <c r="AL375" s="5">
        <v>201245.3</v>
      </c>
      <c r="AM375" s="5">
        <v>202244.34999999998</v>
      </c>
      <c r="AN375" s="5">
        <v>204222.46</v>
      </c>
      <c r="AO375" s="5">
        <v>206128.37</v>
      </c>
      <c r="AP375" s="5">
        <v>207000.45</v>
      </c>
      <c r="AQ375" s="5">
        <v>208424.59</v>
      </c>
      <c r="AR375" s="5">
        <v>212846.75</v>
      </c>
      <c r="AS375" s="5">
        <v>218389.46000000002</v>
      </c>
      <c r="AT375" s="5">
        <v>199262.82</v>
      </c>
      <c r="AU375" s="5">
        <f t="shared" si="112"/>
        <v>2305762.7999999998</v>
      </c>
      <c r="AV375" s="6">
        <v>1</v>
      </c>
      <c r="AW375" s="5">
        <f t="shared" si="107"/>
        <v>92835438.26166667</v>
      </c>
      <c r="AX375" s="26">
        <f t="shared" si="108"/>
        <v>98746875.349999994</v>
      </c>
      <c r="AY375" s="5">
        <f t="shared" si="109"/>
        <v>-24162499.780833337</v>
      </c>
      <c r="AZ375" s="5">
        <f t="shared" si="110"/>
        <v>-25052855.809999999</v>
      </c>
      <c r="BA375" s="5">
        <f t="shared" si="113"/>
        <v>2305762.7999999998</v>
      </c>
      <c r="BB375" s="14">
        <f t="shared" si="114"/>
        <v>2.4837097160040969E-2</v>
      </c>
      <c r="BC375" s="27">
        <v>2.6800000000000001E-2</v>
      </c>
      <c r="BD375" s="5">
        <f t="shared" si="101"/>
        <v>2646416.2593799997</v>
      </c>
      <c r="BE375" s="5">
        <f t="shared" si="102"/>
        <v>2646416.2593799997</v>
      </c>
      <c r="BF375" s="20">
        <f t="shared" si="116"/>
        <v>1</v>
      </c>
      <c r="BG375" s="5">
        <f t="shared" si="103"/>
        <v>340653.4593799999</v>
      </c>
      <c r="BH375" s="5">
        <f t="shared" si="104"/>
        <v>71047603.280619994</v>
      </c>
      <c r="BI375" s="5">
        <f t="shared" si="105"/>
        <v>71047603.280619994</v>
      </c>
      <c r="BJ375" s="29"/>
    </row>
    <row r="376" spans="2:62" x14ac:dyDescent="0.25">
      <c r="B376" s="3" t="s">
        <v>716</v>
      </c>
      <c r="C376" s="3" t="s">
        <v>786</v>
      </c>
      <c r="D376" s="3" t="s">
        <v>710</v>
      </c>
      <c r="E376" s="3" t="s">
        <v>654</v>
      </c>
      <c r="F376" s="4" t="s">
        <v>384</v>
      </c>
      <c r="G376" s="5">
        <v>2597845.27</v>
      </c>
      <c r="H376" s="5">
        <v>2597845.27</v>
      </c>
      <c r="I376" s="5">
        <v>2597845.27</v>
      </c>
      <c r="J376" s="5">
        <v>2597845.27</v>
      </c>
      <c r="K376" s="5">
        <v>2597845.27</v>
      </c>
      <c r="L376" s="5">
        <v>2597845.27</v>
      </c>
      <c r="M376" s="5">
        <v>2597845.27</v>
      </c>
      <c r="N376" s="5">
        <v>2597845.27</v>
      </c>
      <c r="O376" s="5">
        <v>2597845.27</v>
      </c>
      <c r="P376" s="5">
        <v>2597845.27</v>
      </c>
      <c r="Q376" s="5">
        <v>2597845.27</v>
      </c>
      <c r="R376" s="5">
        <v>2597845.27</v>
      </c>
      <c r="S376" s="5">
        <v>2466982.27</v>
      </c>
      <c r="T376" s="5">
        <f t="shared" si="106"/>
        <v>2592392.645</v>
      </c>
      <c r="U376" s="5">
        <v>-474381.43</v>
      </c>
      <c r="V376" s="5">
        <v>-485205.79</v>
      </c>
      <c r="W376" s="5">
        <v>-496030.15</v>
      </c>
      <c r="X376" s="5">
        <v>-506854.51</v>
      </c>
      <c r="Y376" s="5">
        <v>-521575.63</v>
      </c>
      <c r="Z376" s="5">
        <v>-536296.75</v>
      </c>
      <c r="AA376" s="5">
        <v>-551017.87</v>
      </c>
      <c r="AB376" s="5">
        <v>-565738.99</v>
      </c>
      <c r="AC376" s="5">
        <v>-580460.11</v>
      </c>
      <c r="AD376" s="5">
        <v>-595181.23</v>
      </c>
      <c r="AE376" s="5">
        <v>-609902.35</v>
      </c>
      <c r="AF376" s="5">
        <v>-624623.47</v>
      </c>
      <c r="AG376" s="5">
        <v>-618047.59</v>
      </c>
      <c r="AH376" s="5">
        <f t="shared" si="111"/>
        <v>-551591.78</v>
      </c>
      <c r="AI376" s="5">
        <v>10824.36</v>
      </c>
      <c r="AJ376" s="5">
        <v>10824.36</v>
      </c>
      <c r="AK376" s="5">
        <v>10824.36</v>
      </c>
      <c r="AL376" s="5">
        <v>14721.12</v>
      </c>
      <c r="AM376" s="5">
        <v>14721.12</v>
      </c>
      <c r="AN376" s="5">
        <v>14721.12</v>
      </c>
      <c r="AO376" s="5">
        <v>14721.12</v>
      </c>
      <c r="AP376" s="5">
        <v>14721.12</v>
      </c>
      <c r="AQ376" s="5">
        <v>14721.12</v>
      </c>
      <c r="AR376" s="5">
        <v>14721.12</v>
      </c>
      <c r="AS376" s="5">
        <v>14721.12</v>
      </c>
      <c r="AT376" s="5">
        <v>10573.12</v>
      </c>
      <c r="AU376" s="5">
        <f t="shared" si="112"/>
        <v>160815.15999999997</v>
      </c>
      <c r="AV376" s="6">
        <v>1</v>
      </c>
      <c r="AW376" s="5">
        <f t="shared" si="107"/>
        <v>2592392.645</v>
      </c>
      <c r="AX376" s="26">
        <f t="shared" si="108"/>
        <v>2466982.27</v>
      </c>
      <c r="AY376" s="5">
        <f t="shared" si="109"/>
        <v>-551591.78</v>
      </c>
      <c r="AZ376" s="5">
        <f t="shared" si="110"/>
        <v>-618047.59</v>
      </c>
      <c r="BA376" s="5">
        <f t="shared" si="113"/>
        <v>160815.15999999997</v>
      </c>
      <c r="BB376" s="14">
        <f t="shared" si="114"/>
        <v>6.2033488758027229E-2</v>
      </c>
      <c r="BC376" s="27">
        <v>6.8000000000000005E-2</v>
      </c>
      <c r="BD376" s="5">
        <f t="shared" si="101"/>
        <v>167754.79436</v>
      </c>
      <c r="BE376" s="5">
        <f t="shared" si="102"/>
        <v>167754.79436</v>
      </c>
      <c r="BF376" s="20">
        <f t="shared" si="116"/>
        <v>1</v>
      </c>
      <c r="BG376" s="5">
        <f t="shared" si="103"/>
        <v>6939.6343600000255</v>
      </c>
      <c r="BH376" s="5">
        <f t="shared" si="104"/>
        <v>1681179.8856400002</v>
      </c>
      <c r="BI376" s="5">
        <f t="shared" si="105"/>
        <v>1681179.8856400002</v>
      </c>
      <c r="BJ376" s="29"/>
    </row>
    <row r="377" spans="2:62" x14ac:dyDescent="0.25">
      <c r="B377" s="3" t="s">
        <v>716</v>
      </c>
      <c r="C377" s="3" t="s">
        <v>786</v>
      </c>
      <c r="D377" s="3" t="s">
        <v>710</v>
      </c>
      <c r="E377" s="3" t="s">
        <v>634</v>
      </c>
      <c r="F377" s="4" t="s">
        <v>385</v>
      </c>
      <c r="G377" s="5">
        <v>263293555.28</v>
      </c>
      <c r="H377" s="5">
        <v>265062768.22</v>
      </c>
      <c r="I377" s="5">
        <v>266649188.12</v>
      </c>
      <c r="J377" s="5">
        <v>270942742.5</v>
      </c>
      <c r="K377" s="5">
        <v>272268902.98000002</v>
      </c>
      <c r="L377" s="5">
        <v>273233354.87</v>
      </c>
      <c r="M377" s="5">
        <v>274078865.17000002</v>
      </c>
      <c r="N377" s="5">
        <v>275576592.44</v>
      </c>
      <c r="O377" s="5">
        <v>277353001.50999999</v>
      </c>
      <c r="P377" s="5">
        <v>279076264.38</v>
      </c>
      <c r="Q377" s="5">
        <v>281205273.81999999</v>
      </c>
      <c r="R377" s="5">
        <v>283476943.25999999</v>
      </c>
      <c r="S377" s="5">
        <v>284149976.70999998</v>
      </c>
      <c r="T377" s="5">
        <f t="shared" si="106"/>
        <v>274387138.60541672</v>
      </c>
      <c r="U377" s="5">
        <v>-60268722.469999999</v>
      </c>
      <c r="V377" s="5">
        <v>-60512858.409999996</v>
      </c>
      <c r="W377" s="5">
        <v>-60782238.310000002</v>
      </c>
      <c r="X377" s="5">
        <v>-61052838.290000007</v>
      </c>
      <c r="Y377" s="5">
        <v>-61339986.099999994</v>
      </c>
      <c r="Z377" s="5">
        <v>-61497972.599999994</v>
      </c>
      <c r="AA377" s="5">
        <v>-61903749.879999995</v>
      </c>
      <c r="AB377" s="5">
        <v>-62141835.890000001</v>
      </c>
      <c r="AC377" s="5">
        <v>-62428701.840000004</v>
      </c>
      <c r="AD377" s="5">
        <v>-62837673.439999998</v>
      </c>
      <c r="AE377" s="5">
        <v>-63175566.310000002</v>
      </c>
      <c r="AF377" s="5">
        <v>-63511250.190000013</v>
      </c>
      <c r="AG377" s="5">
        <v>-63878131.460000008</v>
      </c>
      <c r="AH377" s="5">
        <f t="shared" si="111"/>
        <v>-61938174.852083333</v>
      </c>
      <c r="AI377" s="5">
        <v>509011.16</v>
      </c>
      <c r="AJ377" s="5">
        <v>512240.95</v>
      </c>
      <c r="AK377" s="5">
        <v>517901.71</v>
      </c>
      <c r="AL377" s="5">
        <v>559557.73</v>
      </c>
      <c r="AM377" s="5">
        <v>561912.78999999992</v>
      </c>
      <c r="AN377" s="5">
        <v>563776.12</v>
      </c>
      <c r="AO377" s="5">
        <v>562333.70000000007</v>
      </c>
      <c r="AP377" s="5">
        <v>569557.32999999996</v>
      </c>
      <c r="AQ377" s="5">
        <v>571232.06999999995</v>
      </c>
      <c r="AR377" s="5">
        <v>577123.69999999995</v>
      </c>
      <c r="AS377" s="5">
        <v>581652.73</v>
      </c>
      <c r="AT377" s="5">
        <v>576487.65</v>
      </c>
      <c r="AU377" s="5">
        <f t="shared" si="112"/>
        <v>6662787.6400000006</v>
      </c>
      <c r="AV377" s="6">
        <v>1</v>
      </c>
      <c r="AW377" s="5">
        <f t="shared" si="107"/>
        <v>274387138.60541672</v>
      </c>
      <c r="AX377" s="26">
        <f t="shared" si="108"/>
        <v>284149976.70999998</v>
      </c>
      <c r="AY377" s="5">
        <f t="shared" si="109"/>
        <v>-61938174.852083333</v>
      </c>
      <c r="AZ377" s="5">
        <f t="shared" si="110"/>
        <v>-63878131.460000008</v>
      </c>
      <c r="BA377" s="5">
        <f t="shared" si="113"/>
        <v>6662787.6400000006</v>
      </c>
      <c r="BB377" s="14">
        <f t="shared" si="114"/>
        <v>2.4282434205421862E-2</v>
      </c>
      <c r="BC377" s="27">
        <v>2.47E-2</v>
      </c>
      <c r="BD377" s="5">
        <f t="shared" si="101"/>
        <v>7018504.424736999</v>
      </c>
      <c r="BE377" s="5">
        <f t="shared" si="102"/>
        <v>7018504.424736999</v>
      </c>
      <c r="BF377" s="20">
        <f t="shared" si="116"/>
        <v>1</v>
      </c>
      <c r="BG377" s="5">
        <f t="shared" si="103"/>
        <v>355716.78473699838</v>
      </c>
      <c r="BH377" s="5">
        <f t="shared" si="104"/>
        <v>213253340.82526296</v>
      </c>
      <c r="BI377" s="5">
        <f t="shared" si="105"/>
        <v>213253340.82526296</v>
      </c>
      <c r="BJ377" s="29"/>
    </row>
    <row r="378" spans="2:62" x14ac:dyDescent="0.25">
      <c r="B378" s="3" t="s">
        <v>716</v>
      </c>
      <c r="C378" s="3" t="s">
        <v>786</v>
      </c>
      <c r="D378" s="3" t="s">
        <v>710</v>
      </c>
      <c r="E378" s="3" t="s">
        <v>635</v>
      </c>
      <c r="F378" s="4" t="s">
        <v>386</v>
      </c>
      <c r="G378" s="5">
        <v>171085433.22999999</v>
      </c>
      <c r="H378" s="5">
        <v>171432861.88</v>
      </c>
      <c r="I378" s="5">
        <v>171732632.78999999</v>
      </c>
      <c r="J378" s="5">
        <v>172434983.75999999</v>
      </c>
      <c r="K378" s="5">
        <v>172925005.53</v>
      </c>
      <c r="L378" s="5">
        <v>173249342.59999999</v>
      </c>
      <c r="M378" s="5">
        <v>174125295.64999998</v>
      </c>
      <c r="N378" s="5">
        <v>175705392.07000002</v>
      </c>
      <c r="O378" s="5">
        <v>176427528.69</v>
      </c>
      <c r="P378" s="5">
        <v>176702709.94999999</v>
      </c>
      <c r="Q378" s="5">
        <v>177982947.69</v>
      </c>
      <c r="R378" s="5">
        <v>178882394.94999999</v>
      </c>
      <c r="S378" s="5">
        <v>179737910.72</v>
      </c>
      <c r="T378" s="5">
        <f t="shared" si="106"/>
        <v>174751063.96125001</v>
      </c>
      <c r="U378" s="5">
        <v>-49974357.859999999</v>
      </c>
      <c r="V378" s="5">
        <v>-50315397.710000001</v>
      </c>
      <c r="W378" s="5">
        <v>-50738544.390000001</v>
      </c>
      <c r="X378" s="5">
        <v>-51101718.159999996</v>
      </c>
      <c r="Y378" s="5">
        <v>-51394165.200000003</v>
      </c>
      <c r="Z378" s="5">
        <v>-51714926.550000004</v>
      </c>
      <c r="AA378" s="5">
        <v>-52041545.899999999</v>
      </c>
      <c r="AB378" s="5">
        <v>-52358952.579999998</v>
      </c>
      <c r="AC378" s="5">
        <v>-52660571.149999999</v>
      </c>
      <c r="AD378" s="5">
        <v>-52990246.530000001</v>
      </c>
      <c r="AE378" s="5">
        <v>-53299653.5</v>
      </c>
      <c r="AF378" s="5">
        <v>-53631777.239999995</v>
      </c>
      <c r="AG378" s="5">
        <v>-53872616.509999998</v>
      </c>
      <c r="AH378" s="5">
        <f t="shared" si="111"/>
        <v>-52014248.841250002</v>
      </c>
      <c r="AI378" s="5">
        <v>402459</v>
      </c>
      <c r="AJ378" s="5">
        <v>403219.45</v>
      </c>
      <c r="AK378" s="5">
        <v>404396.95</v>
      </c>
      <c r="AL378" s="5">
        <v>326652.98</v>
      </c>
      <c r="AM378" s="5">
        <v>327418.23999999999</v>
      </c>
      <c r="AN378" s="5">
        <v>328558.52</v>
      </c>
      <c r="AO378" s="5">
        <v>330881.52</v>
      </c>
      <c r="AP378" s="5">
        <v>333059.06</v>
      </c>
      <c r="AQ378" s="5">
        <v>334002.34999999998</v>
      </c>
      <c r="AR378" s="5">
        <v>335473.52</v>
      </c>
      <c r="AS378" s="5">
        <v>337535.14</v>
      </c>
      <c r="AT378" s="5">
        <v>329423.56</v>
      </c>
      <c r="AU378" s="5">
        <f t="shared" si="112"/>
        <v>4193080.29</v>
      </c>
      <c r="AV378" s="6">
        <v>1</v>
      </c>
      <c r="AW378" s="5">
        <f t="shared" si="107"/>
        <v>174751063.96125001</v>
      </c>
      <c r="AX378" s="26">
        <f t="shared" si="108"/>
        <v>179737910.72</v>
      </c>
      <c r="AY378" s="5">
        <f t="shared" si="109"/>
        <v>-52014248.841250002</v>
      </c>
      <c r="AZ378" s="5">
        <f t="shared" si="110"/>
        <v>-53872616.509999998</v>
      </c>
      <c r="BA378" s="5">
        <f t="shared" si="113"/>
        <v>4193080.29</v>
      </c>
      <c r="BB378" s="14">
        <f t="shared" si="114"/>
        <v>2.3994590905207825E-2</v>
      </c>
      <c r="BC378" s="27">
        <v>2.2700000000000001E-2</v>
      </c>
      <c r="BD378" s="5">
        <f t="shared" si="101"/>
        <v>4080050.5733440001</v>
      </c>
      <c r="BE378" s="5">
        <f t="shared" si="102"/>
        <v>4080050.5733440001</v>
      </c>
      <c r="BF378" s="20">
        <f t="shared" si="116"/>
        <v>1</v>
      </c>
      <c r="BG378" s="5">
        <f t="shared" si="103"/>
        <v>-113029.71665599989</v>
      </c>
      <c r="BH378" s="5">
        <f t="shared" si="104"/>
        <v>121785243.636656</v>
      </c>
      <c r="BI378" s="5">
        <f t="shared" si="105"/>
        <v>121785243.636656</v>
      </c>
      <c r="BJ378" s="29"/>
    </row>
    <row r="379" spans="2:62" x14ac:dyDescent="0.25">
      <c r="B379" s="3" t="s">
        <v>716</v>
      </c>
      <c r="C379" s="3" t="s">
        <v>786</v>
      </c>
      <c r="D379" s="3" t="s">
        <v>710</v>
      </c>
      <c r="E379" s="3" t="s">
        <v>636</v>
      </c>
      <c r="F379" s="4" t="s">
        <v>387</v>
      </c>
      <c r="G379" s="5">
        <v>78298357.689999998</v>
      </c>
      <c r="H379" s="5">
        <v>78489648.620000005</v>
      </c>
      <c r="I379" s="5">
        <v>78567575.969999999</v>
      </c>
      <c r="J379" s="5">
        <v>78737131.810000002</v>
      </c>
      <c r="K379" s="5">
        <v>78920908.730000004</v>
      </c>
      <c r="L379" s="5">
        <v>79372605.469999999</v>
      </c>
      <c r="M379" s="5">
        <v>79731055.480000004</v>
      </c>
      <c r="N379" s="5">
        <v>79022383.74000001</v>
      </c>
      <c r="O379" s="5">
        <v>79385590.75999999</v>
      </c>
      <c r="P379" s="5">
        <v>79608163.489999995</v>
      </c>
      <c r="Q379" s="5">
        <v>79719036.219999999</v>
      </c>
      <c r="R379" s="5">
        <v>80072145.680000007</v>
      </c>
      <c r="S379" s="5">
        <v>80431406.060000002</v>
      </c>
      <c r="T379" s="5">
        <f t="shared" si="106"/>
        <v>79249260.653750002</v>
      </c>
      <c r="U379" s="5">
        <v>-23144835.239999998</v>
      </c>
      <c r="V379" s="5">
        <v>-23321588.739999998</v>
      </c>
      <c r="W379" s="5">
        <v>-23498914.239999998</v>
      </c>
      <c r="X379" s="5">
        <v>-23676374.52</v>
      </c>
      <c r="Y379" s="5">
        <v>-23778763.219999999</v>
      </c>
      <c r="Z379" s="5">
        <v>-23881645.650000002</v>
      </c>
      <c r="AA379" s="5">
        <v>-23985058.600000001</v>
      </c>
      <c r="AB379" s="5">
        <v>-24087844.23</v>
      </c>
      <c r="AC379" s="5">
        <v>-24190785.469999999</v>
      </c>
      <c r="AD379" s="5">
        <v>-24294052.93</v>
      </c>
      <c r="AE379" s="5">
        <v>-24397583.759999998</v>
      </c>
      <c r="AF379" s="5">
        <v>-24501414.600000001</v>
      </c>
      <c r="AG379" s="5">
        <v>-24586823.379999999</v>
      </c>
      <c r="AH379" s="5">
        <f t="shared" si="111"/>
        <v>-23956654.605833333</v>
      </c>
      <c r="AI379" s="5">
        <v>177039.79</v>
      </c>
      <c r="AJ379" s="5">
        <v>177343.79</v>
      </c>
      <c r="AK379" s="5">
        <v>177623.23</v>
      </c>
      <c r="AL379" s="5">
        <v>102510.58</v>
      </c>
      <c r="AM379" s="5">
        <v>102923.76</v>
      </c>
      <c r="AN379" s="5">
        <v>103450.53000000001</v>
      </c>
      <c r="AO379" s="5">
        <v>103222.81</v>
      </c>
      <c r="AP379" s="5">
        <v>102998.19</v>
      </c>
      <c r="AQ379" s="5">
        <v>103379.07</v>
      </c>
      <c r="AR379" s="5">
        <v>103595.87999999999</v>
      </c>
      <c r="AS379" s="5">
        <v>103897.56</v>
      </c>
      <c r="AT379" s="5">
        <v>100742.51</v>
      </c>
      <c r="AU379" s="5">
        <f t="shared" si="112"/>
        <v>1458727.7</v>
      </c>
      <c r="AV379" s="6">
        <v>1</v>
      </c>
      <c r="AW379" s="5">
        <f t="shared" si="107"/>
        <v>79249260.653750002</v>
      </c>
      <c r="AX379" s="26">
        <f t="shared" si="108"/>
        <v>80431406.060000002</v>
      </c>
      <c r="AY379" s="5">
        <f t="shared" si="109"/>
        <v>-23956654.605833333</v>
      </c>
      <c r="AZ379" s="5">
        <f t="shared" si="110"/>
        <v>-24586823.379999999</v>
      </c>
      <c r="BA379" s="5">
        <f t="shared" si="113"/>
        <v>1458727.7</v>
      </c>
      <c r="BB379" s="14">
        <f t="shared" si="114"/>
        <v>1.8406830397741689E-2</v>
      </c>
      <c r="BC379" s="27">
        <v>1.5599999999999999E-2</v>
      </c>
      <c r="BD379" s="5">
        <f t="shared" si="101"/>
        <v>1254729.934536</v>
      </c>
      <c r="BE379" s="5">
        <f t="shared" si="102"/>
        <v>1254729.934536</v>
      </c>
      <c r="BF379" s="20">
        <f t="shared" si="116"/>
        <v>1</v>
      </c>
      <c r="BG379" s="5">
        <f t="shared" si="103"/>
        <v>-203997.76546399994</v>
      </c>
      <c r="BH379" s="5">
        <f t="shared" si="104"/>
        <v>54589852.745464005</v>
      </c>
      <c r="BI379" s="5">
        <f t="shared" si="105"/>
        <v>54589852.745464005</v>
      </c>
      <c r="BJ379" s="29"/>
    </row>
    <row r="380" spans="2:62" x14ac:dyDescent="0.25">
      <c r="B380" s="3" t="s">
        <v>716</v>
      </c>
      <c r="C380" s="3" t="s">
        <v>786</v>
      </c>
      <c r="D380" s="3" t="s">
        <v>710</v>
      </c>
      <c r="E380" s="3" t="s">
        <v>637</v>
      </c>
      <c r="F380" s="4" t="s">
        <v>388</v>
      </c>
      <c r="G380" s="5">
        <v>139023709.97</v>
      </c>
      <c r="H380" s="5">
        <v>139481475.61000001</v>
      </c>
      <c r="I380" s="5">
        <v>139958916.56</v>
      </c>
      <c r="J380" s="5">
        <v>139213828.74000001</v>
      </c>
      <c r="K380" s="5">
        <v>139468373.59999999</v>
      </c>
      <c r="L380" s="5">
        <v>140485415.56999999</v>
      </c>
      <c r="M380" s="5">
        <v>141260896.09</v>
      </c>
      <c r="N380" s="5">
        <v>142612662.40000001</v>
      </c>
      <c r="O380" s="5">
        <v>143160011.76000002</v>
      </c>
      <c r="P380" s="5">
        <v>143735548.97</v>
      </c>
      <c r="Q380" s="5">
        <v>144485431.18000001</v>
      </c>
      <c r="R380" s="5">
        <v>145354785.60000002</v>
      </c>
      <c r="S380" s="5">
        <v>145738482.22</v>
      </c>
      <c r="T380" s="5">
        <f t="shared" si="106"/>
        <v>141799870.18125001</v>
      </c>
      <c r="U380" s="5">
        <v>-70571296.920000002</v>
      </c>
      <c r="V380" s="5">
        <v>-71228380.530000001</v>
      </c>
      <c r="W380" s="5">
        <v>-71902807.170000002</v>
      </c>
      <c r="X380" s="5">
        <v>-72568777.569999993</v>
      </c>
      <c r="Y380" s="5">
        <v>-72951060.879999995</v>
      </c>
      <c r="Z380" s="5">
        <v>-73348458.410000011</v>
      </c>
      <c r="AA380" s="5">
        <v>-73751869.00999999</v>
      </c>
      <c r="AB380" s="5">
        <v>-74146930.700000003</v>
      </c>
      <c r="AC380" s="5">
        <v>-74535115.629999995</v>
      </c>
      <c r="AD380" s="5">
        <v>-74938456.969999999</v>
      </c>
      <c r="AE380" s="5">
        <v>-75346004.950000003</v>
      </c>
      <c r="AF380" s="5">
        <v>-75752684.790000007</v>
      </c>
      <c r="AG380" s="5">
        <v>-76106884.140000001</v>
      </c>
      <c r="AH380" s="5">
        <f t="shared" si="111"/>
        <v>-73650803.094999999</v>
      </c>
      <c r="AI380" s="5">
        <v>676535.51</v>
      </c>
      <c r="AJ380" s="5">
        <v>678807.29</v>
      </c>
      <c r="AK380" s="5">
        <v>678157.13</v>
      </c>
      <c r="AL380" s="5">
        <v>399444.49</v>
      </c>
      <c r="AM380" s="5">
        <v>401265.1</v>
      </c>
      <c r="AN380" s="5">
        <v>403836.38</v>
      </c>
      <c r="AO380" s="5">
        <v>406885.43000000005</v>
      </c>
      <c r="AP380" s="5">
        <v>409607.5</v>
      </c>
      <c r="AQ380" s="5">
        <v>411216.97</v>
      </c>
      <c r="AR380" s="5">
        <v>413116.75</v>
      </c>
      <c r="AS380" s="5">
        <v>415437.65</v>
      </c>
      <c r="AT380" s="5">
        <v>410209.35000000003</v>
      </c>
      <c r="AU380" s="5">
        <f t="shared" si="112"/>
        <v>5704519.5499999998</v>
      </c>
      <c r="AV380" s="6">
        <v>1</v>
      </c>
      <c r="AW380" s="5">
        <f t="shared" si="107"/>
        <v>141799870.18125001</v>
      </c>
      <c r="AX380" s="26">
        <f t="shared" si="108"/>
        <v>145738482.22</v>
      </c>
      <c r="AY380" s="5">
        <f t="shared" si="109"/>
        <v>-73650803.094999999</v>
      </c>
      <c r="AZ380" s="5">
        <f t="shared" si="110"/>
        <v>-76106884.140000001</v>
      </c>
      <c r="BA380" s="5">
        <f t="shared" si="113"/>
        <v>5704519.5499999998</v>
      </c>
      <c r="BB380" s="14">
        <f t="shared" si="114"/>
        <v>4.0229370751245587E-2</v>
      </c>
      <c r="BC380" s="27">
        <v>3.44E-2</v>
      </c>
      <c r="BD380" s="5">
        <f t="shared" si="101"/>
        <v>5013403.7883679997</v>
      </c>
      <c r="BE380" s="5">
        <f t="shared" si="102"/>
        <v>5013403.7883679997</v>
      </c>
      <c r="BF380" s="20">
        <f t="shared" si="116"/>
        <v>1</v>
      </c>
      <c r="BG380" s="5">
        <f t="shared" si="103"/>
        <v>-691115.7616320001</v>
      </c>
      <c r="BH380" s="5">
        <f t="shared" si="104"/>
        <v>64618194.291631997</v>
      </c>
      <c r="BI380" s="5">
        <f t="shared" si="105"/>
        <v>64618194.291631997</v>
      </c>
      <c r="BJ380" s="29"/>
    </row>
    <row r="381" spans="2:62" x14ac:dyDescent="0.25">
      <c r="B381" s="3" t="s">
        <v>716</v>
      </c>
      <c r="C381" s="3" t="s">
        <v>786</v>
      </c>
      <c r="D381" s="3" t="s">
        <v>710</v>
      </c>
      <c r="E381" s="3" t="s">
        <v>638</v>
      </c>
      <c r="F381" s="4" t="s">
        <v>389</v>
      </c>
      <c r="G381" s="5">
        <v>186142659.72999999</v>
      </c>
      <c r="H381" s="5">
        <v>186690502.91999999</v>
      </c>
      <c r="I381" s="5">
        <v>187255945.96000001</v>
      </c>
      <c r="J381" s="5">
        <v>188014200.94999999</v>
      </c>
      <c r="K381" s="5">
        <v>188701493.09</v>
      </c>
      <c r="L381" s="5">
        <v>189241749.56</v>
      </c>
      <c r="M381" s="5">
        <v>189698698.93000001</v>
      </c>
      <c r="N381" s="5">
        <v>190505882.69</v>
      </c>
      <c r="O381" s="5">
        <v>191374664.35000002</v>
      </c>
      <c r="P381" s="5">
        <v>192033307.88000003</v>
      </c>
      <c r="Q381" s="5">
        <v>192555563.96000001</v>
      </c>
      <c r="R381" s="5">
        <v>193218015.29999998</v>
      </c>
      <c r="S381" s="5">
        <v>193792183.27000001</v>
      </c>
      <c r="T381" s="5">
        <f t="shared" si="106"/>
        <v>189938120.59083334</v>
      </c>
      <c r="U381" s="5">
        <v>-52710646.329999998</v>
      </c>
      <c r="V381" s="5">
        <v>-52987283.380000003</v>
      </c>
      <c r="W381" s="5">
        <v>-53305449.539999999</v>
      </c>
      <c r="X381" s="5">
        <v>-53627153.140000001</v>
      </c>
      <c r="Y381" s="5">
        <v>-53959510.600000001</v>
      </c>
      <c r="Z381" s="5">
        <v>-54291334.329999998</v>
      </c>
      <c r="AA381" s="5">
        <v>-54627743.219999999</v>
      </c>
      <c r="AB381" s="5">
        <v>-54944684.079999998</v>
      </c>
      <c r="AC381" s="5">
        <v>-55218880.870000005</v>
      </c>
      <c r="AD381" s="5">
        <v>-55549110.629999995</v>
      </c>
      <c r="AE381" s="5">
        <v>-55883940.939999998</v>
      </c>
      <c r="AF381" s="5">
        <v>-56226478.380000003</v>
      </c>
      <c r="AG381" s="5">
        <v>-56552439.640000001</v>
      </c>
      <c r="AH381" s="5">
        <f t="shared" si="111"/>
        <v>-54604426.007916667</v>
      </c>
      <c r="AI381" s="5">
        <v>327782.49</v>
      </c>
      <c r="AJ381" s="5">
        <v>328761.26</v>
      </c>
      <c r="AK381" s="5">
        <v>329925.01</v>
      </c>
      <c r="AL381" s="5">
        <v>339044.12</v>
      </c>
      <c r="AM381" s="5">
        <v>340148.92</v>
      </c>
      <c r="AN381" s="5">
        <v>341046.4</v>
      </c>
      <c r="AO381" s="5">
        <v>342184.12</v>
      </c>
      <c r="AP381" s="5">
        <v>343692.49000000005</v>
      </c>
      <c r="AQ381" s="5">
        <v>345067.18</v>
      </c>
      <c r="AR381" s="5">
        <v>346129.99</v>
      </c>
      <c r="AS381" s="5">
        <v>347196.22</v>
      </c>
      <c r="AT381" s="5">
        <v>346476.72</v>
      </c>
      <c r="AU381" s="5">
        <f t="shared" si="112"/>
        <v>4077454.92</v>
      </c>
      <c r="AV381" s="6">
        <v>1</v>
      </c>
      <c r="AW381" s="5">
        <f t="shared" si="107"/>
        <v>189938120.59083334</v>
      </c>
      <c r="AX381" s="26">
        <f t="shared" si="108"/>
        <v>193792183.27000001</v>
      </c>
      <c r="AY381" s="5">
        <f t="shared" si="109"/>
        <v>-54604426.007916667</v>
      </c>
      <c r="AZ381" s="5">
        <f t="shared" si="110"/>
        <v>-56552439.640000001</v>
      </c>
      <c r="BA381" s="5">
        <f t="shared" si="113"/>
        <v>4077454.92</v>
      </c>
      <c r="BB381" s="14">
        <f t="shared" si="114"/>
        <v>2.1467280540190748E-2</v>
      </c>
      <c r="BC381" s="27">
        <v>2.1600000000000001E-2</v>
      </c>
      <c r="BD381" s="5">
        <f t="shared" si="101"/>
        <v>4185911.1586320004</v>
      </c>
      <c r="BE381" s="5">
        <f t="shared" si="102"/>
        <v>4185911.1586320004</v>
      </c>
      <c r="BF381" s="20">
        <f t="shared" si="116"/>
        <v>1</v>
      </c>
      <c r="BG381" s="5">
        <f t="shared" si="103"/>
        <v>108456.23863200052</v>
      </c>
      <c r="BH381" s="5">
        <f t="shared" si="104"/>
        <v>133053832.471368</v>
      </c>
      <c r="BI381" s="5">
        <f t="shared" si="105"/>
        <v>133053832.471368</v>
      </c>
      <c r="BJ381" s="29"/>
    </row>
    <row r="382" spans="2:62" x14ac:dyDescent="0.25">
      <c r="B382" s="3" t="s">
        <v>716</v>
      </c>
      <c r="C382" s="3" t="s">
        <v>786</v>
      </c>
      <c r="D382" s="3" t="s">
        <v>710</v>
      </c>
      <c r="E382" s="3" t="s">
        <v>639</v>
      </c>
      <c r="F382" s="4" t="s">
        <v>390</v>
      </c>
      <c r="G382" s="5">
        <v>39858426.100000001</v>
      </c>
      <c r="H382" s="5">
        <v>39830928.420000002</v>
      </c>
      <c r="I382" s="5">
        <v>39802367.409999996</v>
      </c>
      <c r="J382" s="5">
        <v>39458115.25</v>
      </c>
      <c r="K382" s="5">
        <v>39518354.310000002</v>
      </c>
      <c r="L382" s="5">
        <v>39614723.740000002</v>
      </c>
      <c r="M382" s="5">
        <v>39670923.539999999</v>
      </c>
      <c r="N382" s="5">
        <v>39872632.240000002</v>
      </c>
      <c r="O382" s="5">
        <v>39944900.700000003</v>
      </c>
      <c r="P382" s="5">
        <v>39956289.520000003</v>
      </c>
      <c r="Q382" s="5">
        <v>40062274.539999999</v>
      </c>
      <c r="R382" s="5">
        <v>40163976.68</v>
      </c>
      <c r="S382" s="5">
        <v>40208963.829999998</v>
      </c>
      <c r="T382" s="5">
        <f t="shared" si="106"/>
        <v>39827431.776249997</v>
      </c>
      <c r="U382" s="5">
        <v>-19406492.870000001</v>
      </c>
      <c r="V382" s="5">
        <v>-19502411.93</v>
      </c>
      <c r="W382" s="5">
        <v>-19597570.57</v>
      </c>
      <c r="X382" s="5">
        <v>-19693491.280000001</v>
      </c>
      <c r="Y382" s="5">
        <v>-19761146.010000002</v>
      </c>
      <c r="Z382" s="5">
        <v>-19829099.27</v>
      </c>
      <c r="AA382" s="5">
        <v>-19897664.25</v>
      </c>
      <c r="AB382" s="5">
        <v>-19966071.66</v>
      </c>
      <c r="AC382" s="5">
        <v>-20034845.25</v>
      </c>
      <c r="AD382" s="5">
        <v>-20103570.720000003</v>
      </c>
      <c r="AE382" s="5">
        <v>-20172015.100000001</v>
      </c>
      <c r="AF382" s="5">
        <v>-20241037.900000002</v>
      </c>
      <c r="AG382" s="5">
        <v>-20307960.449999999</v>
      </c>
      <c r="AH382" s="5">
        <f t="shared" si="111"/>
        <v>-19888012.550000001</v>
      </c>
      <c r="AI382" s="5">
        <v>96955.38</v>
      </c>
      <c r="AJ382" s="5">
        <v>96887.18</v>
      </c>
      <c r="AK382" s="5">
        <v>96433.58</v>
      </c>
      <c r="AL382" s="5">
        <v>68446.27</v>
      </c>
      <c r="AM382" s="5">
        <v>68582</v>
      </c>
      <c r="AN382" s="5">
        <v>68714.23</v>
      </c>
      <c r="AO382" s="5">
        <v>68937.75</v>
      </c>
      <c r="AP382" s="5">
        <v>69175.189999999988</v>
      </c>
      <c r="AQ382" s="5">
        <v>69247.7</v>
      </c>
      <c r="AR382" s="5">
        <v>69349.42</v>
      </c>
      <c r="AS382" s="5">
        <v>69529.42</v>
      </c>
      <c r="AT382" s="5">
        <v>69242.2</v>
      </c>
      <c r="AU382" s="5">
        <f t="shared" si="112"/>
        <v>911500.32</v>
      </c>
      <c r="AV382" s="6">
        <v>1</v>
      </c>
      <c r="AW382" s="5">
        <f t="shared" si="107"/>
        <v>39827431.776249997</v>
      </c>
      <c r="AX382" s="26">
        <f t="shared" si="108"/>
        <v>40208963.829999998</v>
      </c>
      <c r="AY382" s="5">
        <f t="shared" si="109"/>
        <v>-19888012.550000001</v>
      </c>
      <c r="AZ382" s="5">
        <f t="shared" si="110"/>
        <v>-20307960.449999999</v>
      </c>
      <c r="BA382" s="5">
        <f t="shared" si="113"/>
        <v>911500.32</v>
      </c>
      <c r="BB382" s="14">
        <f t="shared" si="114"/>
        <v>2.288624396171958E-2</v>
      </c>
      <c r="BC382" s="27">
        <v>2.0799999999999999E-2</v>
      </c>
      <c r="BD382" s="5">
        <f t="shared" si="101"/>
        <v>836346.44766399998</v>
      </c>
      <c r="BE382" s="5">
        <f t="shared" si="102"/>
        <v>836346.44766399998</v>
      </c>
      <c r="BF382" s="20">
        <f t="shared" si="116"/>
        <v>1</v>
      </c>
      <c r="BG382" s="5">
        <f t="shared" si="103"/>
        <v>-75153.872335999971</v>
      </c>
      <c r="BH382" s="5">
        <f t="shared" si="104"/>
        <v>19064656.932335999</v>
      </c>
      <c r="BI382" s="5">
        <f t="shared" si="105"/>
        <v>19064656.932335999</v>
      </c>
      <c r="BJ382" s="29"/>
    </row>
    <row r="383" spans="2:62" x14ac:dyDescent="0.25">
      <c r="B383" s="3" t="s">
        <v>716</v>
      </c>
      <c r="C383" s="3" t="s">
        <v>786</v>
      </c>
      <c r="D383" s="3" t="s">
        <v>710</v>
      </c>
      <c r="E383" s="3" t="s">
        <v>640</v>
      </c>
      <c r="F383" s="4" t="s">
        <v>391</v>
      </c>
      <c r="G383" s="5">
        <v>5742344.3200000003</v>
      </c>
      <c r="H383" s="5">
        <v>5782521.0199999996</v>
      </c>
      <c r="I383" s="5">
        <v>5827036.2300000004</v>
      </c>
      <c r="J383" s="5">
        <v>5937100.8899999997</v>
      </c>
      <c r="K383" s="5">
        <v>5981193.7400000002</v>
      </c>
      <c r="L383" s="5">
        <v>6173811.3200000003</v>
      </c>
      <c r="M383" s="5">
        <v>6277268.3600000003</v>
      </c>
      <c r="N383" s="5">
        <v>6363482.6100000003</v>
      </c>
      <c r="O383" s="5">
        <v>6483340.1500000004</v>
      </c>
      <c r="P383" s="5">
        <v>6500038.4400000004</v>
      </c>
      <c r="Q383" s="5">
        <v>6550766.6900000004</v>
      </c>
      <c r="R383" s="5">
        <v>6580207.3400000008</v>
      </c>
      <c r="S383" s="5">
        <v>6677884.6399999997</v>
      </c>
      <c r="T383" s="5">
        <f t="shared" si="106"/>
        <v>6222240.105833333</v>
      </c>
      <c r="U383" s="5">
        <v>-1184939.3500000001</v>
      </c>
      <c r="V383" s="5">
        <v>-1198048.8799999999</v>
      </c>
      <c r="W383" s="5">
        <v>-1211254.75</v>
      </c>
      <c r="X383" s="5">
        <v>-1224636.45</v>
      </c>
      <c r="Y383" s="5">
        <v>-1235362.92</v>
      </c>
      <c r="Z383" s="5">
        <v>-1246302.42</v>
      </c>
      <c r="AA383" s="5">
        <v>-1257508.3899999999</v>
      </c>
      <c r="AB383" s="5">
        <v>-1268885.07</v>
      </c>
      <c r="AC383" s="5">
        <v>-1280447.21</v>
      </c>
      <c r="AD383" s="5">
        <v>-1292132.25</v>
      </c>
      <c r="AE383" s="5">
        <v>-1303695.53</v>
      </c>
      <c r="AF383" s="5">
        <v>-1315513.4099999999</v>
      </c>
      <c r="AG383" s="5">
        <v>-1327394.97</v>
      </c>
      <c r="AH383" s="5">
        <f t="shared" si="111"/>
        <v>-1257496.2033333334</v>
      </c>
      <c r="AI383" s="5">
        <v>13109.53</v>
      </c>
      <c r="AJ383" s="5">
        <v>13205.87</v>
      </c>
      <c r="AK383" s="5">
        <v>13381.7</v>
      </c>
      <c r="AL383" s="5">
        <v>10726.47</v>
      </c>
      <c r="AM383" s="5">
        <v>10939.5</v>
      </c>
      <c r="AN383" s="5">
        <v>11205.97</v>
      </c>
      <c r="AO383" s="5">
        <v>11376.68</v>
      </c>
      <c r="AP383" s="5">
        <v>11562.14</v>
      </c>
      <c r="AQ383" s="5">
        <v>11685.04</v>
      </c>
      <c r="AR383" s="5">
        <v>11745.72</v>
      </c>
      <c r="AS383" s="5">
        <v>11817.88</v>
      </c>
      <c r="AT383" s="5">
        <v>11922.56</v>
      </c>
      <c r="AU383" s="5">
        <f t="shared" si="112"/>
        <v>142679.06</v>
      </c>
      <c r="AV383" s="6">
        <v>1</v>
      </c>
      <c r="AW383" s="5">
        <f t="shared" si="107"/>
        <v>6222240.105833333</v>
      </c>
      <c r="AX383" s="26">
        <f t="shared" si="108"/>
        <v>6677884.6399999997</v>
      </c>
      <c r="AY383" s="5">
        <f t="shared" si="109"/>
        <v>-1257496.2033333334</v>
      </c>
      <c r="AZ383" s="5">
        <f t="shared" si="110"/>
        <v>-1327394.97</v>
      </c>
      <c r="BA383" s="5">
        <f t="shared" si="113"/>
        <v>142679.06</v>
      </c>
      <c r="BB383" s="14">
        <f t="shared" si="114"/>
        <v>2.2930497308555928E-2</v>
      </c>
      <c r="BC383" s="27">
        <v>2.1600000000000001E-2</v>
      </c>
      <c r="BD383" s="5">
        <f t="shared" si="101"/>
        <v>144242.30822400001</v>
      </c>
      <c r="BE383" s="5">
        <f t="shared" si="102"/>
        <v>144242.30822400001</v>
      </c>
      <c r="BF383" s="20">
        <f t="shared" si="116"/>
        <v>1</v>
      </c>
      <c r="BG383" s="5">
        <f t="shared" si="103"/>
        <v>1563.2482240000099</v>
      </c>
      <c r="BH383" s="5">
        <f t="shared" si="104"/>
        <v>5206247.3617759999</v>
      </c>
      <c r="BI383" s="5">
        <f t="shared" si="105"/>
        <v>5206247.3617759999</v>
      </c>
      <c r="BJ383" s="29"/>
    </row>
    <row r="384" spans="2:62" x14ac:dyDescent="0.25">
      <c r="B384" s="3" t="s">
        <v>716</v>
      </c>
      <c r="C384" s="3" t="s">
        <v>786</v>
      </c>
      <c r="D384" s="3" t="s">
        <v>710</v>
      </c>
      <c r="E384" s="3" t="s">
        <v>641</v>
      </c>
      <c r="F384" s="4" t="s">
        <v>392</v>
      </c>
      <c r="G384" s="5">
        <v>68513509.420000002</v>
      </c>
      <c r="H384" s="5">
        <v>68738368.329999998</v>
      </c>
      <c r="I384" s="5">
        <v>69048086.450000003</v>
      </c>
      <c r="J384" s="5">
        <v>68872932.370000005</v>
      </c>
      <c r="K384" s="5">
        <v>69143328.280000001</v>
      </c>
      <c r="L384" s="5">
        <v>69606606.780000001</v>
      </c>
      <c r="M384" s="5">
        <v>69875140.789999992</v>
      </c>
      <c r="N384" s="5">
        <v>70330558.219999999</v>
      </c>
      <c r="O384" s="5">
        <v>70671732.829999998</v>
      </c>
      <c r="P384" s="5">
        <v>70993108.939999998</v>
      </c>
      <c r="Q384" s="5">
        <v>70929465.950000003</v>
      </c>
      <c r="R384" s="5">
        <v>71433396.469999999</v>
      </c>
      <c r="S384" s="5">
        <v>71802700.959999993</v>
      </c>
      <c r="T384" s="5">
        <f t="shared" si="106"/>
        <v>69983402.550000012</v>
      </c>
      <c r="U384" s="5">
        <v>-25060323.84</v>
      </c>
      <c r="V384" s="5">
        <v>-25205024.859999999</v>
      </c>
      <c r="W384" s="5">
        <v>-25351903.68</v>
      </c>
      <c r="X384" s="5">
        <v>-25497394.539999999</v>
      </c>
      <c r="Y384" s="5">
        <v>-25615162.059999999</v>
      </c>
      <c r="Z384" s="5">
        <v>-25733672.890000001</v>
      </c>
      <c r="AA384" s="5">
        <v>-25852254.800000001</v>
      </c>
      <c r="AB384" s="5">
        <v>-25969754.59</v>
      </c>
      <c r="AC384" s="5">
        <v>-26089824.719999999</v>
      </c>
      <c r="AD384" s="5">
        <v>-26207951.199999999</v>
      </c>
      <c r="AE384" s="5">
        <v>-26329172.84</v>
      </c>
      <c r="AF384" s="5">
        <v>-26449689.970000003</v>
      </c>
      <c r="AG384" s="5">
        <v>-26570908.030000001</v>
      </c>
      <c r="AH384" s="5">
        <f t="shared" si="111"/>
        <v>-25843118.507083338</v>
      </c>
      <c r="AI384" s="5">
        <v>146973.88</v>
      </c>
      <c r="AJ384" s="5">
        <v>147546.32999999999</v>
      </c>
      <c r="AK384" s="5">
        <v>147690.42000000001</v>
      </c>
      <c r="AL384" s="5">
        <v>118463.95</v>
      </c>
      <c r="AM384" s="5">
        <v>119093.7</v>
      </c>
      <c r="AN384" s="5">
        <v>119721.83</v>
      </c>
      <c r="AO384" s="5">
        <v>120343.22</v>
      </c>
      <c r="AP384" s="5">
        <v>121026.97</v>
      </c>
      <c r="AQ384" s="5">
        <v>121595.65</v>
      </c>
      <c r="AR384" s="5">
        <v>121816.87999999999</v>
      </c>
      <c r="AS384" s="5">
        <v>122194.79</v>
      </c>
      <c r="AT384" s="5">
        <v>122882.04999999999</v>
      </c>
      <c r="AU384" s="5">
        <f t="shared" si="112"/>
        <v>1529349.6699999997</v>
      </c>
      <c r="AV384" s="6">
        <v>1</v>
      </c>
      <c r="AW384" s="5">
        <f t="shared" si="107"/>
        <v>69983402.550000012</v>
      </c>
      <c r="AX384" s="26">
        <f t="shared" si="108"/>
        <v>71802700.959999993</v>
      </c>
      <c r="AY384" s="5">
        <f t="shared" si="109"/>
        <v>-25843118.507083338</v>
      </c>
      <c r="AZ384" s="5">
        <f t="shared" si="110"/>
        <v>-26570908.030000001</v>
      </c>
      <c r="BA384" s="5">
        <f t="shared" si="113"/>
        <v>1529349.6699999997</v>
      </c>
      <c r="BB384" s="14">
        <f t="shared" si="114"/>
        <v>2.1853033923398449E-2</v>
      </c>
      <c r="BC384" s="27">
        <v>2.06E-2</v>
      </c>
      <c r="BD384" s="5">
        <f t="shared" si="101"/>
        <v>1479135.6397759998</v>
      </c>
      <c r="BE384" s="5">
        <f t="shared" si="102"/>
        <v>1479135.6397759998</v>
      </c>
      <c r="BF384" s="20">
        <f t="shared" si="116"/>
        <v>1</v>
      </c>
      <c r="BG384" s="5">
        <f t="shared" si="103"/>
        <v>-50214.030223999871</v>
      </c>
      <c r="BH384" s="5">
        <f t="shared" si="104"/>
        <v>43752657.290223993</v>
      </c>
      <c r="BI384" s="5">
        <f t="shared" si="105"/>
        <v>43752657.290223993</v>
      </c>
      <c r="BJ384" s="29"/>
    </row>
    <row r="385" spans="2:62" x14ac:dyDescent="0.25">
      <c r="B385" s="3" t="s">
        <v>716</v>
      </c>
      <c r="C385" s="3" t="s">
        <v>786</v>
      </c>
      <c r="D385" s="3" t="s">
        <v>710</v>
      </c>
      <c r="E385" s="3" t="s">
        <v>606</v>
      </c>
      <c r="F385" s="4" t="s">
        <v>393</v>
      </c>
      <c r="G385" s="5">
        <v>27052486.870000001</v>
      </c>
      <c r="H385" s="5">
        <v>27040062.440000001</v>
      </c>
      <c r="I385" s="5">
        <v>27077273.629999999</v>
      </c>
      <c r="J385" s="5">
        <v>27136751.66</v>
      </c>
      <c r="K385" s="5">
        <v>26863945.68</v>
      </c>
      <c r="L385" s="5">
        <v>26407447.079999998</v>
      </c>
      <c r="M385" s="5">
        <v>25706678.579999998</v>
      </c>
      <c r="N385" s="5">
        <v>24349717.16</v>
      </c>
      <c r="O385" s="5">
        <v>23490704.489999998</v>
      </c>
      <c r="P385" s="5">
        <v>22531058.050000001</v>
      </c>
      <c r="Q385" s="5">
        <v>21516223.829999998</v>
      </c>
      <c r="R385" s="5">
        <v>20666483.949999999</v>
      </c>
      <c r="S385" s="5">
        <v>12170391.77</v>
      </c>
      <c r="T385" s="5">
        <f t="shared" si="106"/>
        <v>24366482.155833334</v>
      </c>
      <c r="U385" s="5">
        <v>-5517335.5800000001</v>
      </c>
      <c r="V385" s="5">
        <v>-5555741.7199999997</v>
      </c>
      <c r="W385" s="5">
        <v>-5583013.8499999996</v>
      </c>
      <c r="X385" s="5">
        <v>-5508275.0999999996</v>
      </c>
      <c r="Y385" s="5">
        <v>-5251309.6100000003</v>
      </c>
      <c r="Z385" s="5">
        <v>-4766508.25</v>
      </c>
      <c r="AA385" s="5">
        <v>-3983308.15</v>
      </c>
      <c r="AB385" s="5">
        <v>-2634002.9300000002</v>
      </c>
      <c r="AC385" s="5">
        <v>-1664898.63</v>
      </c>
      <c r="AD385" s="5">
        <v>-706444.21</v>
      </c>
      <c r="AE385" s="5">
        <v>689482.55</v>
      </c>
      <c r="AF385" s="5">
        <v>1572483.67</v>
      </c>
      <c r="AG385" s="5">
        <v>9136821.8499999996</v>
      </c>
      <c r="AH385" s="5">
        <f t="shared" si="111"/>
        <v>-2631816.0912500005</v>
      </c>
      <c r="AI385" s="5">
        <v>76405.73</v>
      </c>
      <c r="AJ385" s="5">
        <v>76440.740000000005</v>
      </c>
      <c r="AK385" s="5">
        <v>76577.31</v>
      </c>
      <c r="AL385" s="5">
        <v>65025.84</v>
      </c>
      <c r="AM385" s="5">
        <v>64147.63</v>
      </c>
      <c r="AN385" s="5">
        <v>62754.09</v>
      </c>
      <c r="AO385" s="5">
        <v>60276.25</v>
      </c>
      <c r="AP385" s="5">
        <v>57607.839999999997</v>
      </c>
      <c r="AQ385" s="5">
        <v>55417.87</v>
      </c>
      <c r="AR385" s="5">
        <v>53040.27</v>
      </c>
      <c r="AS385" s="5">
        <v>50795.01</v>
      </c>
      <c r="AT385" s="5">
        <v>38424.089999999997</v>
      </c>
      <c r="AU385" s="5">
        <f t="shared" si="112"/>
        <v>736912.66999999993</v>
      </c>
      <c r="AV385" s="6">
        <v>1</v>
      </c>
      <c r="AW385" s="5">
        <f t="shared" si="107"/>
        <v>24366482.155833334</v>
      </c>
      <c r="AX385" s="26">
        <f t="shared" si="108"/>
        <v>12170391.77</v>
      </c>
      <c r="AY385" s="5">
        <f t="shared" si="109"/>
        <v>-2631816.0912500005</v>
      </c>
      <c r="AZ385" s="5">
        <f t="shared" si="110"/>
        <v>9136821.8499999996</v>
      </c>
      <c r="BA385" s="5">
        <f t="shared" si="113"/>
        <v>736912.66999999993</v>
      </c>
      <c r="BB385" s="14">
        <f t="shared" si="114"/>
        <v>3.0242883042662896E-2</v>
      </c>
      <c r="BC385" s="27">
        <v>2.8900000000000002E-2</v>
      </c>
      <c r="BD385" s="5">
        <f t="shared" si="101"/>
        <v>351724.32215299999</v>
      </c>
      <c r="BE385" s="5">
        <f t="shared" si="102"/>
        <v>351724.32215299999</v>
      </c>
      <c r="BF385" s="20">
        <f t="shared" si="116"/>
        <v>1</v>
      </c>
      <c r="BG385" s="5">
        <f t="shared" si="103"/>
        <v>-385188.34784699994</v>
      </c>
      <c r="BH385" s="5">
        <f t="shared" si="104"/>
        <v>20955489.297846999</v>
      </c>
      <c r="BI385" s="5">
        <f t="shared" si="105"/>
        <v>20955489.297846999</v>
      </c>
      <c r="BJ385" s="29"/>
    </row>
    <row r="386" spans="2:62" x14ac:dyDescent="0.25">
      <c r="B386" s="3" t="s">
        <v>716</v>
      </c>
      <c r="C386" s="3" t="s">
        <v>778</v>
      </c>
      <c r="D386" s="3" t="s">
        <v>710</v>
      </c>
      <c r="E386" s="3" t="s">
        <v>655</v>
      </c>
      <c r="F386" s="4" t="s">
        <v>394</v>
      </c>
      <c r="G386" s="5">
        <v>6420363.7300000004</v>
      </c>
      <c r="H386" s="5">
        <v>8140705.9100000001</v>
      </c>
      <c r="I386" s="5">
        <v>10067700.16</v>
      </c>
      <c r="J386" s="5">
        <v>12859452.369999999</v>
      </c>
      <c r="K386" s="5">
        <v>13128675.74</v>
      </c>
      <c r="L386" s="5">
        <v>16562382.5</v>
      </c>
      <c r="M386" s="5">
        <v>17694647.27</v>
      </c>
      <c r="N386" s="5">
        <v>19179054.010000002</v>
      </c>
      <c r="O386" s="5">
        <v>22785605.579999998</v>
      </c>
      <c r="P386" s="5">
        <v>25532531.159999996</v>
      </c>
      <c r="Q386" s="5">
        <v>29699852.979999997</v>
      </c>
      <c r="R386" s="5">
        <v>32518815.169999998</v>
      </c>
      <c r="S386" s="5">
        <v>36738215.75</v>
      </c>
      <c r="T386" s="5">
        <f t="shared" si="106"/>
        <v>19145726.049166664</v>
      </c>
      <c r="U386" s="5">
        <v>-68170.67</v>
      </c>
      <c r="V386" s="5">
        <v>-108577.64</v>
      </c>
      <c r="W386" s="5">
        <v>-159105.97</v>
      </c>
      <c r="X386" s="5">
        <v>-222728.82</v>
      </c>
      <c r="Y386" s="5">
        <v>-294845.88</v>
      </c>
      <c r="Z386" s="5">
        <v>-377238.57</v>
      </c>
      <c r="AA386" s="5">
        <v>-472301.83</v>
      </c>
      <c r="AB386" s="5">
        <v>-574626.35</v>
      </c>
      <c r="AC386" s="5">
        <v>-691078.28</v>
      </c>
      <c r="AD386" s="5">
        <v>-825161.11</v>
      </c>
      <c r="AE386" s="5">
        <v>-978430.98</v>
      </c>
      <c r="AF386" s="5">
        <v>-1151087.78</v>
      </c>
      <c r="AG386" s="5">
        <v>-1336131.97</v>
      </c>
      <c r="AH386" s="5">
        <f t="shared" si="111"/>
        <v>-546444.54416666669</v>
      </c>
      <c r="AI386" s="5">
        <v>40406.97</v>
      </c>
      <c r="AJ386" s="5">
        <v>50528.33</v>
      </c>
      <c r="AK386" s="5">
        <v>63622.85</v>
      </c>
      <c r="AL386" s="5">
        <v>72117.06</v>
      </c>
      <c r="AM386" s="5">
        <v>82392.69</v>
      </c>
      <c r="AN386" s="5">
        <v>95063.26</v>
      </c>
      <c r="AO386" s="5">
        <v>102324.52</v>
      </c>
      <c r="AP386" s="5">
        <v>116451.93</v>
      </c>
      <c r="AQ386" s="5">
        <v>134082.82999999999</v>
      </c>
      <c r="AR386" s="5">
        <v>153269.87</v>
      </c>
      <c r="AS386" s="5">
        <v>172656.8</v>
      </c>
      <c r="AT386" s="5">
        <v>190896.19</v>
      </c>
      <c r="AU386" s="5">
        <f t="shared" si="112"/>
        <v>1273813.3</v>
      </c>
      <c r="AV386" s="6">
        <v>1</v>
      </c>
      <c r="AW386" s="5">
        <f t="shared" si="107"/>
        <v>19145726.049166664</v>
      </c>
      <c r="AX386" s="26">
        <f t="shared" si="108"/>
        <v>36738215.75</v>
      </c>
      <c r="AY386" s="5">
        <f t="shared" si="109"/>
        <v>-546444.54416666669</v>
      </c>
      <c r="AZ386" s="5">
        <f t="shared" si="110"/>
        <v>-1336131.97</v>
      </c>
      <c r="BA386" s="5">
        <f t="shared" si="113"/>
        <v>1273813.3</v>
      </c>
      <c r="BB386" s="14">
        <f t="shared" si="114"/>
        <v>6.6532514710009857E-2</v>
      </c>
      <c r="BC386" s="27">
        <f>BB386</f>
        <v>6.6532514710009857E-2</v>
      </c>
      <c r="BD386" s="5">
        <f t="shared" si="101"/>
        <v>2444285.879806391</v>
      </c>
      <c r="BE386" s="5">
        <f t="shared" si="102"/>
        <v>2444285.879806391</v>
      </c>
      <c r="BF386" s="20">
        <f t="shared" si="116"/>
        <v>1</v>
      </c>
      <c r="BG386" s="5">
        <f t="shared" si="103"/>
        <v>1170472.5798063909</v>
      </c>
      <c r="BH386" s="5">
        <f t="shared" si="104"/>
        <v>32957797.900193609</v>
      </c>
      <c r="BI386" s="5">
        <f t="shared" si="105"/>
        <v>32957797.900193609</v>
      </c>
      <c r="BJ386" s="29"/>
    </row>
    <row r="387" spans="2:62" x14ac:dyDescent="0.25">
      <c r="B387" s="3" t="s">
        <v>716</v>
      </c>
      <c r="C387" s="3" t="s">
        <v>786</v>
      </c>
      <c r="D387" s="3" t="s">
        <v>710</v>
      </c>
      <c r="E387" s="3" t="s">
        <v>656</v>
      </c>
      <c r="F387" s="4" t="s">
        <v>395</v>
      </c>
      <c r="G387" s="5">
        <v>982886.91</v>
      </c>
      <c r="H387" s="5">
        <v>1008632.71</v>
      </c>
      <c r="I387" s="5">
        <v>1032705.61</v>
      </c>
      <c r="J387" s="5">
        <v>1038044.5</v>
      </c>
      <c r="K387" s="5">
        <v>1100701.06</v>
      </c>
      <c r="L387" s="5">
        <v>1128559.77</v>
      </c>
      <c r="M387" s="5">
        <v>1152948.55</v>
      </c>
      <c r="N387" s="5">
        <v>1211519.23</v>
      </c>
      <c r="O387" s="5">
        <v>1220217.83</v>
      </c>
      <c r="P387" s="5">
        <v>1229279.51</v>
      </c>
      <c r="Q387" s="5">
        <v>1229279.51</v>
      </c>
      <c r="R387" s="5">
        <v>1229279.51</v>
      </c>
      <c r="S387" s="5">
        <v>1227498.51</v>
      </c>
      <c r="T387" s="5">
        <f t="shared" si="106"/>
        <v>1140530.0416666667</v>
      </c>
      <c r="U387" s="5">
        <v>-101025.23</v>
      </c>
      <c r="V387" s="5">
        <v>-109323.23</v>
      </c>
      <c r="W387" s="5">
        <v>-117828.81</v>
      </c>
      <c r="X387" s="5">
        <v>-126456.94</v>
      </c>
      <c r="Y387" s="5">
        <v>-135689.19</v>
      </c>
      <c r="Z387" s="5">
        <v>-145312.17000000001</v>
      </c>
      <c r="AA387" s="5">
        <v>-155160.68</v>
      </c>
      <c r="AB387" s="5">
        <v>-165367.29999999999</v>
      </c>
      <c r="AC387" s="5">
        <v>-175864.3</v>
      </c>
      <c r="AD387" s="5">
        <v>-186437.96</v>
      </c>
      <c r="AE387" s="5">
        <v>-197050.74</v>
      </c>
      <c r="AF387" s="5">
        <v>-207663.52</v>
      </c>
      <c r="AG387" s="5">
        <v>-217986.3</v>
      </c>
      <c r="AH387" s="5">
        <f t="shared" si="111"/>
        <v>-156805.05041666667</v>
      </c>
      <c r="AI387" s="5">
        <v>8298</v>
      </c>
      <c r="AJ387" s="5">
        <v>8505.58</v>
      </c>
      <c r="AK387" s="5">
        <v>8628.1299999999992</v>
      </c>
      <c r="AL387" s="5">
        <v>9232.25</v>
      </c>
      <c r="AM387" s="5">
        <v>9622.98</v>
      </c>
      <c r="AN387" s="5">
        <v>9848.51</v>
      </c>
      <c r="AO387" s="5">
        <v>10206.620000000001</v>
      </c>
      <c r="AP387" s="5">
        <v>10497</v>
      </c>
      <c r="AQ387" s="5">
        <v>10573.66</v>
      </c>
      <c r="AR387" s="5">
        <v>10612.78</v>
      </c>
      <c r="AS387" s="5">
        <v>10612.78</v>
      </c>
      <c r="AT387" s="5">
        <v>10556.78</v>
      </c>
      <c r="AU387" s="5">
        <f t="shared" si="112"/>
        <v>117195.07</v>
      </c>
      <c r="AV387" s="6">
        <v>1</v>
      </c>
      <c r="AW387" s="5">
        <f t="shared" si="107"/>
        <v>1140530.0416666667</v>
      </c>
      <c r="AX387" s="26">
        <f t="shared" si="108"/>
        <v>1227498.51</v>
      </c>
      <c r="AY387" s="5">
        <f t="shared" si="109"/>
        <v>-156805.05041666667</v>
      </c>
      <c r="AZ387" s="5">
        <f t="shared" si="110"/>
        <v>-217986.3</v>
      </c>
      <c r="BA387" s="5">
        <f t="shared" si="113"/>
        <v>117195.07</v>
      </c>
      <c r="BB387" s="14">
        <f t="shared" si="114"/>
        <v>0.10275491720388338</v>
      </c>
      <c r="BC387" s="27">
        <v>0.1036</v>
      </c>
      <c r="BD387" s="5">
        <f t="shared" si="101"/>
        <v>127168.845636</v>
      </c>
      <c r="BE387" s="5">
        <f t="shared" si="102"/>
        <v>127168.845636</v>
      </c>
      <c r="BF387" s="20">
        <f t="shared" si="116"/>
        <v>1</v>
      </c>
      <c r="BG387" s="5">
        <f t="shared" si="103"/>
        <v>9973.7756359999912</v>
      </c>
      <c r="BH387" s="5">
        <f t="shared" si="104"/>
        <v>882343.36436399992</v>
      </c>
      <c r="BI387" s="5">
        <f t="shared" si="105"/>
        <v>882343.36436399992</v>
      </c>
      <c r="BJ387" s="29"/>
    </row>
    <row r="388" spans="2:62" x14ac:dyDescent="0.25">
      <c r="B388" s="3" t="s">
        <v>716</v>
      </c>
      <c r="C388" s="3" t="s">
        <v>786</v>
      </c>
      <c r="D388" s="3" t="s">
        <v>710</v>
      </c>
      <c r="E388" s="3" t="s">
        <v>657</v>
      </c>
      <c r="F388" s="4" t="s">
        <v>396</v>
      </c>
      <c r="G388" s="5">
        <v>165896.47</v>
      </c>
      <c r="H388" s="5">
        <v>165896.47</v>
      </c>
      <c r="I388" s="5">
        <v>165896.47</v>
      </c>
      <c r="J388" s="5">
        <v>165896.47</v>
      </c>
      <c r="K388" s="5">
        <v>165896.47</v>
      </c>
      <c r="L388" s="5">
        <v>165896.47</v>
      </c>
      <c r="M388" s="5">
        <v>165896.47</v>
      </c>
      <c r="N388" s="5">
        <v>165896.47</v>
      </c>
      <c r="O388" s="5">
        <v>165896.47</v>
      </c>
      <c r="P388" s="5">
        <v>165896.47</v>
      </c>
      <c r="Q388" s="5">
        <v>165896.47</v>
      </c>
      <c r="R388" s="5">
        <v>165896.47</v>
      </c>
      <c r="S388" s="5">
        <v>165662.47</v>
      </c>
      <c r="T388" s="5">
        <f t="shared" si="106"/>
        <v>165886.72</v>
      </c>
      <c r="U388" s="5">
        <v>-30750.7</v>
      </c>
      <c r="V388" s="5">
        <v>-32133.17</v>
      </c>
      <c r="W388" s="5">
        <v>-33515.64</v>
      </c>
      <c r="X388" s="5">
        <v>-34898.11</v>
      </c>
      <c r="Y388" s="5">
        <v>-36328.97</v>
      </c>
      <c r="Z388" s="5">
        <v>-37759.83</v>
      </c>
      <c r="AA388" s="5">
        <v>-39190.69</v>
      </c>
      <c r="AB388" s="5">
        <v>-40621.550000000003</v>
      </c>
      <c r="AC388" s="5">
        <v>-42052.41</v>
      </c>
      <c r="AD388" s="5">
        <v>-43483.27</v>
      </c>
      <c r="AE388" s="5">
        <v>-44914.13</v>
      </c>
      <c r="AF388" s="5">
        <v>-46344.99</v>
      </c>
      <c r="AG388" s="5">
        <v>-47737.85</v>
      </c>
      <c r="AH388" s="5">
        <f t="shared" si="111"/>
        <v>-39207.252916666672</v>
      </c>
      <c r="AI388" s="5">
        <v>1382.47</v>
      </c>
      <c r="AJ388" s="5">
        <v>1382.47</v>
      </c>
      <c r="AK388" s="5">
        <v>1382.47</v>
      </c>
      <c r="AL388" s="5">
        <v>1430.86</v>
      </c>
      <c r="AM388" s="5">
        <v>1430.86</v>
      </c>
      <c r="AN388" s="5">
        <v>1430.86</v>
      </c>
      <c r="AO388" s="5">
        <v>1430.86</v>
      </c>
      <c r="AP388" s="5">
        <v>1430.86</v>
      </c>
      <c r="AQ388" s="5">
        <v>1430.86</v>
      </c>
      <c r="AR388" s="5">
        <v>1430.86</v>
      </c>
      <c r="AS388" s="5">
        <v>1430.86</v>
      </c>
      <c r="AT388" s="5">
        <v>1423.86</v>
      </c>
      <c r="AU388" s="5">
        <f t="shared" si="112"/>
        <v>17018.150000000001</v>
      </c>
      <c r="AV388" s="6">
        <v>1</v>
      </c>
      <c r="AW388" s="5">
        <f t="shared" si="107"/>
        <v>165886.72</v>
      </c>
      <c r="AX388" s="26">
        <f t="shared" si="108"/>
        <v>165662.47</v>
      </c>
      <c r="AY388" s="5">
        <f t="shared" si="109"/>
        <v>-39207.252916666672</v>
      </c>
      <c r="AZ388" s="5">
        <f t="shared" si="110"/>
        <v>-47737.85</v>
      </c>
      <c r="BA388" s="5">
        <f t="shared" si="113"/>
        <v>17018.150000000001</v>
      </c>
      <c r="BB388" s="14">
        <f t="shared" si="114"/>
        <v>0.10258898361484271</v>
      </c>
      <c r="BC388" s="27">
        <v>0.10349999999999999</v>
      </c>
      <c r="BD388" s="5">
        <f t="shared" si="101"/>
        <v>17146.065644999999</v>
      </c>
      <c r="BE388" s="5">
        <f t="shared" si="102"/>
        <v>17146.065644999999</v>
      </c>
      <c r="BF388" s="20">
        <f t="shared" si="116"/>
        <v>1</v>
      </c>
      <c r="BG388" s="5">
        <f t="shared" si="103"/>
        <v>127.91564499999731</v>
      </c>
      <c r="BH388" s="5">
        <f t="shared" si="104"/>
        <v>100778.554355</v>
      </c>
      <c r="BI388" s="5">
        <f t="shared" si="105"/>
        <v>100778.554355</v>
      </c>
      <c r="BJ388" s="29"/>
    </row>
    <row r="389" spans="2:62" x14ac:dyDescent="0.25">
      <c r="B389" s="3" t="s">
        <v>716</v>
      </c>
      <c r="C389" s="3" t="s">
        <v>786</v>
      </c>
      <c r="D389" s="3" t="s">
        <v>710</v>
      </c>
      <c r="E389" s="3" t="s">
        <v>658</v>
      </c>
      <c r="F389" s="4" t="s">
        <v>397</v>
      </c>
      <c r="G389" s="5">
        <v>0</v>
      </c>
      <c r="H389" s="5">
        <v>0</v>
      </c>
      <c r="I389" s="5">
        <v>0</v>
      </c>
      <c r="J389" s="5">
        <v>0</v>
      </c>
      <c r="K389" s="5">
        <v>0</v>
      </c>
      <c r="L389" s="5">
        <v>0</v>
      </c>
      <c r="M389" s="5">
        <v>0</v>
      </c>
      <c r="N389" s="5">
        <v>0</v>
      </c>
      <c r="O389" s="5">
        <v>0</v>
      </c>
      <c r="P389" s="5">
        <v>0</v>
      </c>
      <c r="Q389" s="5">
        <v>0</v>
      </c>
      <c r="R389" s="5">
        <v>0</v>
      </c>
      <c r="S389" s="5">
        <v>-1137</v>
      </c>
      <c r="T389" s="5">
        <f t="shared" si="106"/>
        <v>-47.375</v>
      </c>
      <c r="U389" s="5">
        <v>-24683.23</v>
      </c>
      <c r="V389" s="5">
        <v>-24683.23</v>
      </c>
      <c r="W389" s="5">
        <v>-24683.23</v>
      </c>
      <c r="X389" s="5">
        <v>-24683.23</v>
      </c>
      <c r="Y389" s="5">
        <v>-24683.23</v>
      </c>
      <c r="Z389" s="5">
        <v>-24683.23</v>
      </c>
      <c r="AA389" s="5">
        <v>-24683.23</v>
      </c>
      <c r="AB389" s="5">
        <v>-24683.23</v>
      </c>
      <c r="AC389" s="5">
        <v>-24683.23</v>
      </c>
      <c r="AD389" s="5">
        <v>-24683.23</v>
      </c>
      <c r="AE389" s="5">
        <v>-24683.23</v>
      </c>
      <c r="AF389" s="5">
        <v>-24683.23</v>
      </c>
      <c r="AG389" s="5">
        <v>-24498.23</v>
      </c>
      <c r="AH389" s="5">
        <f t="shared" si="111"/>
        <v>-24675.521666666667</v>
      </c>
      <c r="AI389" s="5">
        <v>0</v>
      </c>
      <c r="AJ389" s="5">
        <v>0</v>
      </c>
      <c r="AK389" s="5">
        <v>0</v>
      </c>
      <c r="AL389" s="5">
        <v>0</v>
      </c>
      <c r="AM389" s="5">
        <v>0</v>
      </c>
      <c r="AN389" s="5">
        <v>0</v>
      </c>
      <c r="AO389" s="5">
        <v>0</v>
      </c>
      <c r="AP389" s="5">
        <v>0</v>
      </c>
      <c r="AQ389" s="5">
        <v>0</v>
      </c>
      <c r="AR389" s="5">
        <v>0</v>
      </c>
      <c r="AS389" s="5">
        <v>0</v>
      </c>
      <c r="AT389" s="5">
        <v>-36</v>
      </c>
      <c r="AU389" s="5">
        <f t="shared" si="112"/>
        <v>-36</v>
      </c>
      <c r="AV389" s="6">
        <v>1</v>
      </c>
      <c r="AW389" s="5">
        <f t="shared" si="107"/>
        <v>-47.375</v>
      </c>
      <c r="AX389" s="26">
        <f t="shared" si="108"/>
        <v>-1137</v>
      </c>
      <c r="AY389" s="5">
        <f t="shared" si="109"/>
        <v>-24675.521666666667</v>
      </c>
      <c r="AZ389" s="5">
        <f t="shared" si="110"/>
        <v>-24498.23</v>
      </c>
      <c r="BA389" s="5">
        <f t="shared" si="113"/>
        <v>-36</v>
      </c>
      <c r="BB389" s="14">
        <f t="shared" si="114"/>
        <v>0.75989445910290232</v>
      </c>
      <c r="BC389" s="27">
        <v>0</v>
      </c>
      <c r="BD389" s="5">
        <f t="shared" ref="BD389:BD427" si="117">BC389*AX389</f>
        <v>0</v>
      </c>
      <c r="BE389" s="5">
        <f t="shared" ref="BE389:BE427" si="118">IF(BH389&lt;0,BD389+BH389,BD389)</f>
        <v>-25635.23</v>
      </c>
      <c r="BF389" s="20">
        <f t="shared" si="116"/>
        <v>1</v>
      </c>
      <c r="BG389" s="5">
        <f t="shared" ref="BG389:BG427" si="119">(BE389-BA389)*BF389</f>
        <v>-25599.23</v>
      </c>
      <c r="BH389" s="5">
        <f t="shared" ref="BH389:BH427" si="120">AX389+AZ389-BD389</f>
        <v>-25635.23</v>
      </c>
      <c r="BI389" s="5">
        <f t="shared" ref="BI389:BI427" si="121">AX389+AZ389-BE389</f>
        <v>0</v>
      </c>
      <c r="BJ389" s="29"/>
    </row>
    <row r="390" spans="2:62" x14ac:dyDescent="0.25">
      <c r="B390" s="3" t="s">
        <v>716</v>
      </c>
      <c r="C390" s="3" t="s">
        <v>786</v>
      </c>
      <c r="D390" s="3" t="s">
        <v>710</v>
      </c>
      <c r="E390" s="3" t="s">
        <v>659</v>
      </c>
      <c r="F390" s="4" t="s">
        <v>398</v>
      </c>
      <c r="G390" s="5">
        <v>343002.79</v>
      </c>
      <c r="H390" s="5">
        <v>343002.79</v>
      </c>
      <c r="I390" s="5">
        <v>343002.79</v>
      </c>
      <c r="J390" s="5">
        <v>343002.79</v>
      </c>
      <c r="K390" s="5">
        <v>343002.79</v>
      </c>
      <c r="L390" s="5">
        <v>343002.79</v>
      </c>
      <c r="M390" s="5">
        <v>343002.79</v>
      </c>
      <c r="N390" s="5">
        <v>357141.71</v>
      </c>
      <c r="O390" s="5">
        <v>420019.16000000003</v>
      </c>
      <c r="P390" s="5">
        <v>479861.38</v>
      </c>
      <c r="Q390" s="5">
        <v>533726.78</v>
      </c>
      <c r="R390" s="5">
        <v>533726.78</v>
      </c>
      <c r="S390" s="5">
        <v>723542.05</v>
      </c>
      <c r="T390" s="5">
        <f t="shared" si="106"/>
        <v>409647.08083333337</v>
      </c>
      <c r="U390" s="5">
        <v>-48441.67</v>
      </c>
      <c r="V390" s="5">
        <v>-51300.03</v>
      </c>
      <c r="W390" s="5">
        <v>-54158.39</v>
      </c>
      <c r="X390" s="5">
        <v>-57016.75</v>
      </c>
      <c r="Y390" s="5">
        <v>-59875.11</v>
      </c>
      <c r="Z390" s="5">
        <v>-62733.47</v>
      </c>
      <c r="AA390" s="5">
        <v>-65591.83</v>
      </c>
      <c r="AB390" s="5">
        <v>-68509.100000000006</v>
      </c>
      <c r="AC390" s="5">
        <v>-71860.61</v>
      </c>
      <c r="AD390" s="5">
        <v>-75741.34</v>
      </c>
      <c r="AE390" s="5">
        <v>-80112.44</v>
      </c>
      <c r="AF390" s="5">
        <v>-84715.83</v>
      </c>
      <c r="AG390" s="5">
        <v>-89667.61</v>
      </c>
      <c r="AH390" s="5">
        <f t="shared" si="111"/>
        <v>-66722.46166666667</v>
      </c>
      <c r="AI390" s="5">
        <v>2858.36</v>
      </c>
      <c r="AJ390" s="5">
        <v>2858.36</v>
      </c>
      <c r="AK390" s="5">
        <v>2858.36</v>
      </c>
      <c r="AL390" s="5">
        <v>2858.36</v>
      </c>
      <c r="AM390" s="5">
        <v>2858.36</v>
      </c>
      <c r="AN390" s="5">
        <v>2858.36</v>
      </c>
      <c r="AO390" s="5">
        <v>2917.27</v>
      </c>
      <c r="AP390" s="5">
        <v>3351.51</v>
      </c>
      <c r="AQ390" s="5">
        <v>3880.73</v>
      </c>
      <c r="AR390" s="5">
        <v>4371.1000000000004</v>
      </c>
      <c r="AS390" s="5">
        <v>4603.3900000000003</v>
      </c>
      <c r="AT390" s="5">
        <v>5340.7800000000007</v>
      </c>
      <c r="AU390" s="5">
        <f t="shared" si="112"/>
        <v>41614.94</v>
      </c>
      <c r="AV390" s="6">
        <v>1</v>
      </c>
      <c r="AW390" s="5">
        <f t="shared" si="107"/>
        <v>409647.08083333337</v>
      </c>
      <c r="AX390" s="26">
        <f t="shared" si="108"/>
        <v>723542.05</v>
      </c>
      <c r="AY390" s="5">
        <f t="shared" si="109"/>
        <v>-66722.46166666667</v>
      </c>
      <c r="AZ390" s="5">
        <f t="shared" si="110"/>
        <v>-89667.61</v>
      </c>
      <c r="BA390" s="5">
        <f t="shared" si="113"/>
        <v>41614.94</v>
      </c>
      <c r="BB390" s="14">
        <f t="shared" si="114"/>
        <v>0.10158729781582702</v>
      </c>
      <c r="BC390" s="27">
        <f>BB390</f>
        <v>0.10158729781582702</v>
      </c>
      <c r="BD390" s="5">
        <f t="shared" si="117"/>
        <v>73502.681715624014</v>
      </c>
      <c r="BE390" s="5">
        <f t="shared" si="118"/>
        <v>73502.681715624014</v>
      </c>
      <c r="BF390" s="20">
        <f t="shared" si="116"/>
        <v>1</v>
      </c>
      <c r="BG390" s="5">
        <f t="shared" si="119"/>
        <v>31887.741715624012</v>
      </c>
      <c r="BH390" s="5">
        <f t="shared" si="120"/>
        <v>560371.758284376</v>
      </c>
      <c r="BI390" s="5">
        <f t="shared" si="121"/>
        <v>560371.758284376</v>
      </c>
      <c r="BJ390" s="29"/>
    </row>
    <row r="391" spans="2:62" x14ac:dyDescent="0.25">
      <c r="B391" s="3" t="s">
        <v>716</v>
      </c>
      <c r="C391" s="3" t="s">
        <v>786</v>
      </c>
      <c r="D391" s="3" t="s">
        <v>710</v>
      </c>
      <c r="E391" s="3" t="s">
        <v>642</v>
      </c>
      <c r="F391" s="4" t="s">
        <v>399</v>
      </c>
      <c r="G391" s="5">
        <v>2920880.85</v>
      </c>
      <c r="H391" s="5">
        <v>2921462.35</v>
      </c>
      <c r="I391" s="5">
        <v>2921200.98</v>
      </c>
      <c r="J391" s="5">
        <v>2920824.97</v>
      </c>
      <c r="K391" s="5">
        <v>2920920.8</v>
      </c>
      <c r="L391" s="5">
        <v>2920251</v>
      </c>
      <c r="M391" s="5">
        <v>2919708.41</v>
      </c>
      <c r="N391" s="5">
        <v>2919400.38</v>
      </c>
      <c r="O391" s="5">
        <v>2920923.47</v>
      </c>
      <c r="P391" s="5">
        <v>2921006.71</v>
      </c>
      <c r="Q391" s="5">
        <v>2921030.99</v>
      </c>
      <c r="R391" s="5">
        <v>2921003.73</v>
      </c>
      <c r="S391" s="5">
        <v>2911878.07</v>
      </c>
      <c r="T391" s="5">
        <f t="shared" si="106"/>
        <v>2920342.7708333335</v>
      </c>
      <c r="U391" s="5">
        <v>-3163828.25</v>
      </c>
      <c r="V391" s="5">
        <v>-3165553.09</v>
      </c>
      <c r="W391" s="5">
        <v>-3168536.99</v>
      </c>
      <c r="X391" s="5">
        <v>-3149961.8</v>
      </c>
      <c r="Y391" s="5">
        <v>-3151742.93</v>
      </c>
      <c r="Z391" s="5">
        <v>-3153361.31</v>
      </c>
      <c r="AA391" s="5">
        <v>-3155089.82</v>
      </c>
      <c r="AB391" s="5">
        <v>-3157135.84</v>
      </c>
      <c r="AC391" s="5">
        <v>-3159405.38</v>
      </c>
      <c r="AD391" s="5">
        <v>-3161744.95</v>
      </c>
      <c r="AE391" s="5">
        <v>-3163803.68</v>
      </c>
      <c r="AF391" s="5">
        <v>-3164903.12</v>
      </c>
      <c r="AG391" s="5">
        <v>-3156097.68</v>
      </c>
      <c r="AH391" s="5">
        <f t="shared" si="111"/>
        <v>-3159266.8229166665</v>
      </c>
      <c r="AI391" s="5">
        <v>3310.67</v>
      </c>
      <c r="AJ391" s="5">
        <v>3310.84</v>
      </c>
      <c r="AK391" s="5">
        <v>3310.48</v>
      </c>
      <c r="AL391" s="5">
        <v>2409.7199999999998</v>
      </c>
      <c r="AM391" s="5">
        <v>2409.4899999999998</v>
      </c>
      <c r="AN391" s="5">
        <v>2408.9899999999998</v>
      </c>
      <c r="AO391" s="5">
        <v>2408.63</v>
      </c>
      <c r="AP391" s="5">
        <v>2409.13</v>
      </c>
      <c r="AQ391" s="5">
        <v>2409.8000000000002</v>
      </c>
      <c r="AR391" s="5">
        <v>2409.84</v>
      </c>
      <c r="AS391" s="5">
        <v>2409.84</v>
      </c>
      <c r="AT391" s="5">
        <v>2406.0700000000002</v>
      </c>
      <c r="AU391" s="5">
        <f t="shared" si="112"/>
        <v>31613.5</v>
      </c>
      <c r="AV391" s="6">
        <v>1</v>
      </c>
      <c r="AW391" s="5">
        <f t="shared" si="107"/>
        <v>2920342.7708333335</v>
      </c>
      <c r="AX391" s="26">
        <f t="shared" si="108"/>
        <v>2911878.07</v>
      </c>
      <c r="AY391" s="5">
        <f t="shared" si="109"/>
        <v>-3159266.8229166665</v>
      </c>
      <c r="AZ391" s="5">
        <f t="shared" si="110"/>
        <v>-3156097.68</v>
      </c>
      <c r="BA391" s="5">
        <f t="shared" si="113"/>
        <v>31613.5</v>
      </c>
      <c r="BB391" s="14">
        <f t="shared" si="114"/>
        <v>1.0825270346939081E-2</v>
      </c>
      <c r="BC391" s="27">
        <v>9.9000000000000008E-3</v>
      </c>
      <c r="BD391" s="5">
        <f t="shared" si="117"/>
        <v>28827.592893000001</v>
      </c>
      <c r="BE391" s="5">
        <f t="shared" si="118"/>
        <v>-244219.61000000034</v>
      </c>
      <c r="BF391" s="20">
        <f t="shared" si="116"/>
        <v>1</v>
      </c>
      <c r="BG391" s="5">
        <f t="shared" si="119"/>
        <v>-275833.11000000034</v>
      </c>
      <c r="BH391" s="5">
        <f t="shared" si="120"/>
        <v>-273047.20289300033</v>
      </c>
      <c r="BI391" s="5">
        <f t="shared" si="121"/>
        <v>0</v>
      </c>
      <c r="BJ391" s="29"/>
    </row>
    <row r="392" spans="2:62" x14ac:dyDescent="0.25">
      <c r="B392" s="3" t="s">
        <v>716</v>
      </c>
      <c r="C392" s="3" t="s">
        <v>786</v>
      </c>
      <c r="D392" s="3" t="s">
        <v>710</v>
      </c>
      <c r="E392" s="3" t="s">
        <v>643</v>
      </c>
      <c r="F392" s="4" t="s">
        <v>400</v>
      </c>
      <c r="G392" s="5">
        <v>2722284.78</v>
      </c>
      <c r="H392" s="5">
        <v>2735848.63</v>
      </c>
      <c r="I392" s="5">
        <v>2771815.89</v>
      </c>
      <c r="J392" s="5">
        <v>2734703.63</v>
      </c>
      <c r="K392" s="5">
        <v>2760251.88</v>
      </c>
      <c r="L392" s="5">
        <v>2787551.44</v>
      </c>
      <c r="M392" s="5">
        <v>2808677.41</v>
      </c>
      <c r="N392" s="5">
        <v>2825170.84</v>
      </c>
      <c r="O392" s="5">
        <v>2843006.11</v>
      </c>
      <c r="P392" s="5">
        <v>2862518.09</v>
      </c>
      <c r="Q392" s="5">
        <v>2884929.07</v>
      </c>
      <c r="R392" s="5">
        <v>2926679.29</v>
      </c>
      <c r="S392" s="5">
        <v>2951459.61</v>
      </c>
      <c r="T392" s="5">
        <f t="shared" si="106"/>
        <v>2814835.3729166663</v>
      </c>
      <c r="U392" s="5">
        <v>-1275116.7</v>
      </c>
      <c r="V392" s="5">
        <v>-1279288.2</v>
      </c>
      <c r="W392" s="5">
        <v>-1283594.49</v>
      </c>
      <c r="X392" s="5">
        <v>-1287381.94</v>
      </c>
      <c r="Y392" s="5">
        <v>-1291802.94</v>
      </c>
      <c r="Z392" s="5">
        <v>-1296309.1599999999</v>
      </c>
      <c r="AA392" s="5">
        <v>-1300922.6199999999</v>
      </c>
      <c r="AB392" s="5">
        <v>-1305420.7999999998</v>
      </c>
      <c r="AC392" s="5">
        <v>-1310096.0900000001</v>
      </c>
      <c r="AD392" s="5">
        <v>-1314766.1600000001</v>
      </c>
      <c r="AE392" s="5">
        <v>-1319554.4000000001</v>
      </c>
      <c r="AF392" s="5">
        <v>-1324367.01</v>
      </c>
      <c r="AG392" s="5">
        <v>-1329236.33</v>
      </c>
      <c r="AH392" s="5">
        <f t="shared" si="111"/>
        <v>-1301306.6937500001</v>
      </c>
      <c r="AI392" s="5">
        <v>4343.76</v>
      </c>
      <c r="AJ392" s="5">
        <v>4383.1899999999996</v>
      </c>
      <c r="AK392" s="5">
        <v>4382.2700000000004</v>
      </c>
      <c r="AL392" s="5">
        <v>4602.03</v>
      </c>
      <c r="AM392" s="5">
        <v>4646.29</v>
      </c>
      <c r="AN392" s="5">
        <v>4686.84</v>
      </c>
      <c r="AO392" s="5">
        <v>4718.3500000000004</v>
      </c>
      <c r="AP392" s="5">
        <v>4747.1000000000004</v>
      </c>
      <c r="AQ392" s="5">
        <v>4778.37</v>
      </c>
      <c r="AR392" s="5">
        <v>4813.4900000000007</v>
      </c>
      <c r="AS392" s="5">
        <v>4867.22</v>
      </c>
      <c r="AT392" s="5">
        <v>4922.95</v>
      </c>
      <c r="AU392" s="5">
        <f t="shared" si="112"/>
        <v>55891.86</v>
      </c>
      <c r="AV392" s="6">
        <v>1</v>
      </c>
      <c r="AW392" s="5">
        <f t="shared" si="107"/>
        <v>2814835.3729166663</v>
      </c>
      <c r="AX392" s="26">
        <f t="shared" si="108"/>
        <v>2951459.61</v>
      </c>
      <c r="AY392" s="5">
        <f t="shared" si="109"/>
        <v>-1301306.6937500001</v>
      </c>
      <c r="AZ392" s="5">
        <f t="shared" si="110"/>
        <v>-1329236.33</v>
      </c>
      <c r="BA392" s="5">
        <f t="shared" si="113"/>
        <v>55891.86</v>
      </c>
      <c r="BB392" s="14">
        <f t="shared" si="114"/>
        <v>1.9856173663927695E-2</v>
      </c>
      <c r="BC392" s="27">
        <v>2.0099999999999996E-2</v>
      </c>
      <c r="BD392" s="5">
        <f t="shared" si="117"/>
        <v>59324.338160999985</v>
      </c>
      <c r="BE392" s="5">
        <f t="shared" si="118"/>
        <v>59324.338160999985</v>
      </c>
      <c r="BF392" s="20">
        <f t="shared" si="116"/>
        <v>1</v>
      </c>
      <c r="BG392" s="5">
        <f t="shared" si="119"/>
        <v>3432.4781609999845</v>
      </c>
      <c r="BH392" s="5">
        <f t="shared" si="120"/>
        <v>1562898.9418389997</v>
      </c>
      <c r="BI392" s="5">
        <f t="shared" si="121"/>
        <v>1562898.9418389997</v>
      </c>
      <c r="BJ392" s="29"/>
    </row>
    <row r="393" spans="2:62" x14ac:dyDescent="0.25">
      <c r="B393" s="3" t="s">
        <v>716</v>
      </c>
      <c r="C393" s="3" t="s">
        <v>786</v>
      </c>
      <c r="D393" s="3" t="s">
        <v>710</v>
      </c>
      <c r="E393" s="3" t="s">
        <v>644</v>
      </c>
      <c r="F393" s="4" t="s">
        <v>401</v>
      </c>
      <c r="G393" s="5">
        <v>7799145.0300000003</v>
      </c>
      <c r="H393" s="5">
        <v>7822851.2699999996</v>
      </c>
      <c r="I393" s="5">
        <v>7886434.8399999999</v>
      </c>
      <c r="J393" s="5">
        <v>7919540.3099999996</v>
      </c>
      <c r="K393" s="5">
        <v>7975127.2400000002</v>
      </c>
      <c r="L393" s="5">
        <v>8072384.7800000003</v>
      </c>
      <c r="M393" s="5">
        <v>8130231.4800000004</v>
      </c>
      <c r="N393" s="5">
        <v>8153612.1500000004</v>
      </c>
      <c r="O393" s="5">
        <v>8234274.8700000001</v>
      </c>
      <c r="P393" s="5">
        <v>8325127.1600000001</v>
      </c>
      <c r="Q393" s="5">
        <v>8384995.5099999998</v>
      </c>
      <c r="R393" s="5">
        <v>8479051.9000000004</v>
      </c>
      <c r="S393" s="5">
        <v>8555478.5</v>
      </c>
      <c r="T393" s="5">
        <f t="shared" si="106"/>
        <v>8130078.6062500002</v>
      </c>
      <c r="U393" s="5">
        <v>-3435573.06</v>
      </c>
      <c r="V393" s="5">
        <v>-3449301.36</v>
      </c>
      <c r="W393" s="5">
        <v>-3465258.68</v>
      </c>
      <c r="X393" s="5">
        <v>-3479356.59</v>
      </c>
      <c r="Y393" s="5">
        <v>-3495849.24</v>
      </c>
      <c r="Z393" s="5">
        <v>-3512310.2800000003</v>
      </c>
      <c r="AA393" s="5">
        <v>-3529181.63</v>
      </c>
      <c r="AB393" s="5">
        <v>-3545571.04</v>
      </c>
      <c r="AC393" s="5">
        <v>-3563240.24</v>
      </c>
      <c r="AD393" s="5">
        <v>-3580210.94</v>
      </c>
      <c r="AE393" s="5">
        <v>-3597442.2600000002</v>
      </c>
      <c r="AF393" s="5">
        <v>-3614780.17</v>
      </c>
      <c r="AG393" s="5">
        <v>-3630965.31</v>
      </c>
      <c r="AH393" s="5">
        <f t="shared" si="111"/>
        <v>-3530480.967916667</v>
      </c>
      <c r="AI393" s="5">
        <v>15947.45</v>
      </c>
      <c r="AJ393" s="5">
        <v>16036.56</v>
      </c>
      <c r="AK393" s="5">
        <v>16135.27</v>
      </c>
      <c r="AL393" s="5">
        <v>17285.45</v>
      </c>
      <c r="AM393" s="5">
        <v>17450.669999999998</v>
      </c>
      <c r="AN393" s="5">
        <v>17620.349999999999</v>
      </c>
      <c r="AO393" s="5">
        <v>17708.669999999998</v>
      </c>
      <c r="AP393" s="5">
        <v>17821.829999999998</v>
      </c>
      <c r="AQ393" s="5">
        <v>18008.349999999999</v>
      </c>
      <c r="AR393" s="5">
        <v>18172.259999999998</v>
      </c>
      <c r="AS393" s="5">
        <v>18339.649999999998</v>
      </c>
      <c r="AT393" s="5">
        <v>18513.460000000003</v>
      </c>
      <c r="AU393" s="5">
        <f t="shared" si="112"/>
        <v>209039.97</v>
      </c>
      <c r="AV393" s="6">
        <v>1</v>
      </c>
      <c r="AW393" s="5">
        <f t="shared" si="107"/>
        <v>8130078.6062500002</v>
      </c>
      <c r="AX393" s="26">
        <f t="shared" si="108"/>
        <v>8555478.5</v>
      </c>
      <c r="AY393" s="5">
        <f t="shared" si="109"/>
        <v>-3530480.967916667</v>
      </c>
      <c r="AZ393" s="5">
        <f t="shared" si="110"/>
        <v>-3630965.31</v>
      </c>
      <c r="BA393" s="5">
        <f t="shared" si="113"/>
        <v>209039.97</v>
      </c>
      <c r="BB393" s="14">
        <f t="shared" si="114"/>
        <v>2.5711924831735386E-2</v>
      </c>
      <c r="BC393" s="27">
        <v>2.6099999999999998E-2</v>
      </c>
      <c r="BD393" s="5">
        <f t="shared" si="117"/>
        <v>223297.98884999999</v>
      </c>
      <c r="BE393" s="5">
        <f t="shared" si="118"/>
        <v>223297.98884999999</v>
      </c>
      <c r="BF393" s="20">
        <f t="shared" si="116"/>
        <v>1</v>
      </c>
      <c r="BG393" s="5">
        <f t="shared" si="119"/>
        <v>14258.018849999993</v>
      </c>
      <c r="BH393" s="5">
        <f t="shared" si="120"/>
        <v>4701215.2011499992</v>
      </c>
      <c r="BI393" s="5">
        <f t="shared" si="121"/>
        <v>4701215.2011499992</v>
      </c>
    </row>
    <row r="394" spans="2:62" x14ac:dyDescent="0.25">
      <c r="B394" s="3" t="s">
        <v>716</v>
      </c>
      <c r="C394" s="3" t="s">
        <v>786</v>
      </c>
      <c r="D394" s="3" t="s">
        <v>710</v>
      </c>
      <c r="E394" s="3" t="s">
        <v>645</v>
      </c>
      <c r="F394" s="4" t="s">
        <v>402</v>
      </c>
      <c r="G394" s="5">
        <v>16465771.23</v>
      </c>
      <c r="H394" s="5">
        <v>16344718.970000001</v>
      </c>
      <c r="I394" s="5">
        <v>16376233.16</v>
      </c>
      <c r="J394" s="5">
        <v>16318511.5</v>
      </c>
      <c r="K394" s="5">
        <v>16380457.07</v>
      </c>
      <c r="L394" s="5">
        <v>16435321.550000001</v>
      </c>
      <c r="M394" s="5">
        <v>16469846.460000001</v>
      </c>
      <c r="N394" s="5">
        <v>16491336.01</v>
      </c>
      <c r="O394" s="5">
        <v>16548451.470000001</v>
      </c>
      <c r="P394" s="5">
        <v>16545208.99</v>
      </c>
      <c r="Q394" s="5">
        <v>16642408.26</v>
      </c>
      <c r="R394" s="5">
        <v>16712930.119999999</v>
      </c>
      <c r="S394" s="5">
        <v>16708671.15</v>
      </c>
      <c r="T394" s="5">
        <f t="shared" si="106"/>
        <v>16487720.395833334</v>
      </c>
      <c r="U394" s="5">
        <v>-2542271.4700000002</v>
      </c>
      <c r="V394" s="5">
        <v>-2483127.27</v>
      </c>
      <c r="W394" s="5">
        <v>-2479691.11</v>
      </c>
      <c r="X394" s="5">
        <v>-2485372.42</v>
      </c>
      <c r="Y394" s="5">
        <v>-2496056.7599999998</v>
      </c>
      <c r="Z394" s="5">
        <v>-2492379.6</v>
      </c>
      <c r="AA394" s="5">
        <v>-2495586.19</v>
      </c>
      <c r="AB394" s="5">
        <v>-2489591.19</v>
      </c>
      <c r="AC394" s="5">
        <v>-2510885.36</v>
      </c>
      <c r="AD394" s="5">
        <v>-2543150.59</v>
      </c>
      <c r="AE394" s="5">
        <v>-2557854.13</v>
      </c>
      <c r="AF394" s="5">
        <v>-2516969.19</v>
      </c>
      <c r="AG394" s="5">
        <v>-2481696.0699999998</v>
      </c>
      <c r="AH394" s="5">
        <f t="shared" si="111"/>
        <v>-2505220.6316666664</v>
      </c>
      <c r="AI394" s="5">
        <v>47575.21</v>
      </c>
      <c r="AJ394" s="5">
        <v>47445.38</v>
      </c>
      <c r="AK394" s="5">
        <v>47407.38</v>
      </c>
      <c r="AL394" s="5">
        <v>41418.69</v>
      </c>
      <c r="AM394" s="5">
        <v>41566.65</v>
      </c>
      <c r="AN394" s="5">
        <v>41679.870000000003</v>
      </c>
      <c r="AO394" s="5">
        <v>41750.83</v>
      </c>
      <c r="AP394" s="5">
        <v>41850.400000000001</v>
      </c>
      <c r="AQ394" s="5">
        <v>41918.629999999997</v>
      </c>
      <c r="AR394" s="5">
        <v>42037.65</v>
      </c>
      <c r="AS394" s="5">
        <v>42250.1</v>
      </c>
      <c r="AT394" s="5">
        <v>42334.04</v>
      </c>
      <c r="AU394" s="5">
        <f t="shared" si="112"/>
        <v>519234.83</v>
      </c>
      <c r="AV394" s="6">
        <v>1</v>
      </c>
      <c r="AW394" s="5">
        <f t="shared" si="107"/>
        <v>16487720.395833334</v>
      </c>
      <c r="AX394" s="26">
        <f t="shared" si="108"/>
        <v>16708671.15</v>
      </c>
      <c r="AY394" s="5">
        <f t="shared" si="109"/>
        <v>-2505220.6316666664</v>
      </c>
      <c r="AZ394" s="5">
        <f t="shared" si="110"/>
        <v>-2481696.0699999998</v>
      </c>
      <c r="BA394" s="5">
        <f t="shared" si="113"/>
        <v>519234.83</v>
      </c>
      <c r="BB394" s="14">
        <f t="shared" si="114"/>
        <v>3.1492214662447671E-2</v>
      </c>
      <c r="BC394" s="27">
        <v>3.04E-2</v>
      </c>
      <c r="BD394" s="5">
        <f t="shared" si="117"/>
        <v>507943.60295999999</v>
      </c>
      <c r="BE394" s="5">
        <f t="shared" si="118"/>
        <v>507943.60295999999</v>
      </c>
      <c r="BF394" s="20">
        <f t="shared" si="116"/>
        <v>1</v>
      </c>
      <c r="BG394" s="5">
        <f t="shared" si="119"/>
        <v>-11291.227040000027</v>
      </c>
      <c r="BH394" s="5">
        <f t="shared" si="120"/>
        <v>13719031.47704</v>
      </c>
      <c r="BI394" s="5">
        <f t="shared" si="121"/>
        <v>13719031.47704</v>
      </c>
    </row>
    <row r="395" spans="2:62" x14ac:dyDescent="0.25">
      <c r="B395" s="3" t="s">
        <v>716</v>
      </c>
      <c r="C395" s="3" t="s">
        <v>786</v>
      </c>
      <c r="D395" s="3" t="s">
        <v>710</v>
      </c>
      <c r="E395" s="3" t="s">
        <v>646</v>
      </c>
      <c r="F395" s="4" t="s">
        <v>403</v>
      </c>
      <c r="G395" s="5">
        <v>11396749.050000001</v>
      </c>
      <c r="H395" s="5">
        <v>10805494.92</v>
      </c>
      <c r="I395" s="5">
        <v>10906669.689999999</v>
      </c>
      <c r="J395" s="5">
        <v>10908932.1</v>
      </c>
      <c r="K395" s="5">
        <v>10992897.43</v>
      </c>
      <c r="L395" s="5">
        <v>11071367.279999999</v>
      </c>
      <c r="M395" s="5">
        <v>11121842.26</v>
      </c>
      <c r="N395" s="5">
        <v>11160173.85</v>
      </c>
      <c r="O395" s="5">
        <v>11238042.109999999</v>
      </c>
      <c r="P395" s="5">
        <v>11177547.880000001</v>
      </c>
      <c r="Q395" s="5">
        <v>11276316.630000001</v>
      </c>
      <c r="R395" s="5">
        <v>11380143.460000001</v>
      </c>
      <c r="S395" s="5">
        <v>11441119.6</v>
      </c>
      <c r="T395" s="5">
        <f t="shared" si="106"/>
        <v>11121530.161249999</v>
      </c>
      <c r="U395" s="5">
        <v>-1793010.59</v>
      </c>
      <c r="V395" s="5">
        <v>-1854621.82</v>
      </c>
      <c r="W395" s="5">
        <v>-1914873.08</v>
      </c>
      <c r="X395" s="5">
        <v>-1975411.37</v>
      </c>
      <c r="Y395" s="5">
        <v>-2004340.03</v>
      </c>
      <c r="Z395" s="5">
        <v>-2033483.24</v>
      </c>
      <c r="AA395" s="5">
        <v>-2062796.78</v>
      </c>
      <c r="AB395" s="5">
        <v>-2092227.61</v>
      </c>
      <c r="AC395" s="5">
        <v>-2121811.92</v>
      </c>
      <c r="AD395" s="5">
        <v>-2151419.1800000002</v>
      </c>
      <c r="AE395" s="5">
        <v>-2181077</v>
      </c>
      <c r="AF395" s="5">
        <v>-2211002.41</v>
      </c>
      <c r="AG395" s="5">
        <v>-2240246.9300000002</v>
      </c>
      <c r="AH395" s="5">
        <f t="shared" si="111"/>
        <v>-2051641.1000000003</v>
      </c>
      <c r="AI395" s="5">
        <v>61611.23</v>
      </c>
      <c r="AJ395" s="5">
        <v>60251.26</v>
      </c>
      <c r="AK395" s="5">
        <v>60538.29</v>
      </c>
      <c r="AL395" s="5">
        <v>28928.66</v>
      </c>
      <c r="AM395" s="5">
        <v>29143.21</v>
      </c>
      <c r="AN395" s="5">
        <v>29313.54</v>
      </c>
      <c r="AO395" s="5">
        <v>29430.83</v>
      </c>
      <c r="AP395" s="5">
        <v>29584.31</v>
      </c>
      <c r="AQ395" s="5">
        <v>29607.260000000002</v>
      </c>
      <c r="AR395" s="5">
        <v>29657.82</v>
      </c>
      <c r="AS395" s="5">
        <v>29925.41</v>
      </c>
      <c r="AT395" s="5">
        <v>30117.210000000003</v>
      </c>
      <c r="AU395" s="5">
        <f t="shared" si="112"/>
        <v>448109.03</v>
      </c>
      <c r="AV395" s="6">
        <v>1</v>
      </c>
      <c r="AW395" s="5">
        <f t="shared" si="107"/>
        <v>11121530.161249999</v>
      </c>
      <c r="AX395" s="26">
        <f t="shared" si="108"/>
        <v>11441119.6</v>
      </c>
      <c r="AY395" s="5">
        <f t="shared" si="109"/>
        <v>-2051641.1000000003</v>
      </c>
      <c r="AZ395" s="5">
        <f t="shared" si="110"/>
        <v>-2240246.9300000002</v>
      </c>
      <c r="BA395" s="5">
        <f t="shared" si="113"/>
        <v>448109.03</v>
      </c>
      <c r="BB395" s="14">
        <f t="shared" si="114"/>
        <v>4.0292030278469795E-2</v>
      </c>
      <c r="BC395" s="27">
        <v>3.1699999999999999E-2</v>
      </c>
      <c r="BD395" s="5">
        <f t="shared" si="117"/>
        <v>362683.49131999997</v>
      </c>
      <c r="BE395" s="5">
        <f t="shared" si="118"/>
        <v>362683.49131999997</v>
      </c>
      <c r="BF395" s="20">
        <f t="shared" si="116"/>
        <v>1</v>
      </c>
      <c r="BG395" s="5">
        <f t="shared" si="119"/>
        <v>-85425.538680000056</v>
      </c>
      <c r="BH395" s="5">
        <f t="shared" si="120"/>
        <v>8838189.1786800008</v>
      </c>
      <c r="BI395" s="5">
        <f t="shared" si="121"/>
        <v>8838189.1786800008</v>
      </c>
    </row>
    <row r="396" spans="2:62" x14ac:dyDescent="0.25">
      <c r="B396" s="3" t="s">
        <v>717</v>
      </c>
      <c r="C396" s="3" t="s">
        <v>786</v>
      </c>
      <c r="D396" s="3" t="s">
        <v>710</v>
      </c>
      <c r="E396" s="3" t="s">
        <v>528</v>
      </c>
      <c r="F396" s="4" t="s">
        <v>404</v>
      </c>
      <c r="G396" s="5">
        <v>113616.63</v>
      </c>
      <c r="H396" s="5">
        <v>113616.63</v>
      </c>
      <c r="I396" s="5">
        <v>113616.63</v>
      </c>
      <c r="J396" s="5">
        <v>113616.63</v>
      </c>
      <c r="K396" s="5">
        <v>113616.63</v>
      </c>
      <c r="L396" s="5">
        <v>113616.63</v>
      </c>
      <c r="M396" s="5">
        <v>122312.8</v>
      </c>
      <c r="N396" s="5">
        <v>122312.8</v>
      </c>
      <c r="O396" s="5">
        <v>122312.8</v>
      </c>
      <c r="P396" s="5">
        <v>122312.8</v>
      </c>
      <c r="Q396" s="5">
        <v>122312.8</v>
      </c>
      <c r="R396" s="5">
        <v>122312.8</v>
      </c>
      <c r="S396" s="5">
        <v>122312.8</v>
      </c>
      <c r="T396" s="5">
        <f t="shared" si="106"/>
        <v>118327.05541666668</v>
      </c>
      <c r="U396" s="5">
        <v>0</v>
      </c>
      <c r="V396" s="5">
        <v>0</v>
      </c>
      <c r="W396" s="5">
        <v>0</v>
      </c>
      <c r="X396" s="5">
        <v>0</v>
      </c>
      <c r="Y396" s="5">
        <v>0</v>
      </c>
      <c r="Z396" s="5">
        <v>0</v>
      </c>
      <c r="AA396" s="5">
        <v>0</v>
      </c>
      <c r="AB396" s="5">
        <v>0</v>
      </c>
      <c r="AC396" s="5">
        <v>0</v>
      </c>
      <c r="AD396" s="5">
        <v>0</v>
      </c>
      <c r="AE396" s="5">
        <v>0</v>
      </c>
      <c r="AF396" s="5">
        <v>0</v>
      </c>
      <c r="AG396" s="5">
        <v>0</v>
      </c>
      <c r="AH396" s="5">
        <f t="shared" si="111"/>
        <v>0</v>
      </c>
      <c r="AI396" s="5">
        <v>0</v>
      </c>
      <c r="AJ396" s="5">
        <v>0</v>
      </c>
      <c r="AK396" s="5">
        <v>0</v>
      </c>
      <c r="AL396" s="5">
        <v>0</v>
      </c>
      <c r="AM396" s="5">
        <v>0</v>
      </c>
      <c r="AN396" s="5">
        <v>0</v>
      </c>
      <c r="AO396" s="5">
        <v>0</v>
      </c>
      <c r="AP396" s="5">
        <v>0</v>
      </c>
      <c r="AQ396" s="5">
        <v>0</v>
      </c>
      <c r="AR396" s="5">
        <v>0</v>
      </c>
      <c r="AS396" s="5">
        <v>0</v>
      </c>
      <c r="AT396" s="5">
        <v>0</v>
      </c>
      <c r="AU396" s="5">
        <f t="shared" si="112"/>
        <v>0</v>
      </c>
      <c r="AV396" s="6">
        <v>1</v>
      </c>
      <c r="AW396" s="5">
        <f t="shared" si="107"/>
        <v>118327.05541666668</v>
      </c>
      <c r="AX396" s="26">
        <f t="shared" si="108"/>
        <v>122312.8</v>
      </c>
      <c r="AY396" s="5">
        <f t="shared" si="109"/>
        <v>0</v>
      </c>
      <c r="AZ396" s="5">
        <f t="shared" si="110"/>
        <v>0</v>
      </c>
      <c r="BA396" s="5">
        <f t="shared" si="113"/>
        <v>0</v>
      </c>
      <c r="BB396" s="14">
        <f t="shared" si="114"/>
        <v>0</v>
      </c>
      <c r="BC396" s="27">
        <f>BB396</f>
        <v>0</v>
      </c>
      <c r="BD396" s="5">
        <f t="shared" si="117"/>
        <v>0</v>
      </c>
      <c r="BE396" s="5">
        <f t="shared" si="118"/>
        <v>0</v>
      </c>
      <c r="BF396" s="20">
        <f t="shared" si="116"/>
        <v>1</v>
      </c>
      <c r="BG396" s="5">
        <f t="shared" si="119"/>
        <v>0</v>
      </c>
      <c r="BH396" s="5">
        <f t="shared" si="120"/>
        <v>122312.8</v>
      </c>
      <c r="BI396" s="5">
        <f t="shared" si="121"/>
        <v>122312.8</v>
      </c>
    </row>
    <row r="397" spans="2:62" x14ac:dyDescent="0.25">
      <c r="B397" s="3" t="s">
        <v>717</v>
      </c>
      <c r="C397" s="3" t="s">
        <v>786</v>
      </c>
      <c r="D397" s="3" t="s">
        <v>710</v>
      </c>
      <c r="E397" s="3" t="s">
        <v>530</v>
      </c>
      <c r="F397" s="4" t="s">
        <v>405</v>
      </c>
      <c r="G397" s="5">
        <v>1106086.24</v>
      </c>
      <c r="H397" s="5">
        <v>1106086.24</v>
      </c>
      <c r="I397" s="5">
        <v>1106086.24</v>
      </c>
      <c r="J397" s="5">
        <v>1106086.24</v>
      </c>
      <c r="K397" s="5">
        <v>1106086.24</v>
      </c>
      <c r="L397" s="5">
        <v>1106086.24</v>
      </c>
      <c r="M397" s="5">
        <v>1097390.07</v>
      </c>
      <c r="N397" s="5">
        <v>1097390.07</v>
      </c>
      <c r="O397" s="5">
        <v>1097390.07</v>
      </c>
      <c r="P397" s="5">
        <v>1097390.07</v>
      </c>
      <c r="Q397" s="5">
        <v>1127237.74</v>
      </c>
      <c r="R397" s="5">
        <v>1132383.1800000002</v>
      </c>
      <c r="S397" s="5">
        <v>1126034.8800000001</v>
      </c>
      <c r="T397" s="5">
        <f t="shared" si="106"/>
        <v>1107972.7466666668</v>
      </c>
      <c r="U397" s="5">
        <v>-336028.99</v>
      </c>
      <c r="V397" s="5">
        <v>-337568.29</v>
      </c>
      <c r="W397" s="5">
        <v>-339107.59</v>
      </c>
      <c r="X397" s="5">
        <v>-340646.89</v>
      </c>
      <c r="Y397" s="5">
        <v>-342398.2</v>
      </c>
      <c r="Z397" s="5">
        <v>-344149.51</v>
      </c>
      <c r="AA397" s="5">
        <v>-345893.93</v>
      </c>
      <c r="AB397" s="5">
        <v>-347631.47</v>
      </c>
      <c r="AC397" s="5">
        <v>-349369.01</v>
      </c>
      <c r="AD397" s="5">
        <v>-351106.55</v>
      </c>
      <c r="AE397" s="5">
        <v>-352867.72</v>
      </c>
      <c r="AF397" s="5">
        <v>-354656.58</v>
      </c>
      <c r="AG397" s="5">
        <v>-355419.50999999995</v>
      </c>
      <c r="AH397" s="5">
        <f t="shared" si="111"/>
        <v>-345926.66583333327</v>
      </c>
      <c r="AI397" s="5">
        <v>1539.3</v>
      </c>
      <c r="AJ397" s="5">
        <v>1539.3</v>
      </c>
      <c r="AK397" s="5">
        <v>1539.3</v>
      </c>
      <c r="AL397" s="5">
        <v>1751.31</v>
      </c>
      <c r="AM397" s="5">
        <v>1751.31</v>
      </c>
      <c r="AN397" s="5">
        <v>1744.42</v>
      </c>
      <c r="AO397" s="5">
        <v>1737.54</v>
      </c>
      <c r="AP397" s="5">
        <v>1737.54</v>
      </c>
      <c r="AQ397" s="5">
        <v>1737.54</v>
      </c>
      <c r="AR397" s="5">
        <v>1761.17</v>
      </c>
      <c r="AS397" s="5">
        <v>1788.8600000000001</v>
      </c>
      <c r="AT397" s="5">
        <v>1591.93</v>
      </c>
      <c r="AU397" s="5">
        <f t="shared" si="112"/>
        <v>20219.520000000004</v>
      </c>
      <c r="AV397" s="6">
        <v>1</v>
      </c>
      <c r="AW397" s="5">
        <f t="shared" si="107"/>
        <v>1107972.7466666668</v>
      </c>
      <c r="AX397" s="26">
        <f t="shared" si="108"/>
        <v>1126034.8800000001</v>
      </c>
      <c r="AY397" s="5">
        <f t="shared" si="109"/>
        <v>-345926.66583333327</v>
      </c>
      <c r="AZ397" s="5">
        <f t="shared" si="110"/>
        <v>-355419.50999999995</v>
      </c>
      <c r="BA397" s="5">
        <f t="shared" si="113"/>
        <v>20219.520000000004</v>
      </c>
      <c r="BB397" s="14">
        <f t="shared" si="114"/>
        <v>1.8249113131013718E-2</v>
      </c>
      <c r="BC397" s="27">
        <v>1.9E-2</v>
      </c>
      <c r="BD397" s="5">
        <f t="shared" si="117"/>
        <v>21394.66272</v>
      </c>
      <c r="BE397" s="5">
        <f t="shared" si="118"/>
        <v>21394.66272</v>
      </c>
      <c r="BF397" s="20">
        <f t="shared" si="116"/>
        <v>1</v>
      </c>
      <c r="BG397" s="5">
        <f t="shared" si="119"/>
        <v>1175.1427199999962</v>
      </c>
      <c r="BH397" s="5">
        <f t="shared" si="120"/>
        <v>749220.70728000009</v>
      </c>
      <c r="BI397" s="5">
        <f t="shared" si="121"/>
        <v>749220.70728000009</v>
      </c>
    </row>
    <row r="398" spans="2:62" x14ac:dyDescent="0.25">
      <c r="B398" s="3" t="s">
        <v>717</v>
      </c>
      <c r="C398" s="3" t="s">
        <v>786</v>
      </c>
      <c r="D398" s="3" t="s">
        <v>710</v>
      </c>
      <c r="E398" s="3" t="s">
        <v>533</v>
      </c>
      <c r="F398" s="4" t="s">
        <v>406</v>
      </c>
      <c r="G398" s="5">
        <v>603305.36</v>
      </c>
      <c r="H398" s="5">
        <v>216176.3</v>
      </c>
      <c r="I398" s="5">
        <v>216176.3</v>
      </c>
      <c r="J398" s="5">
        <v>483437.74</v>
      </c>
      <c r="K398" s="5">
        <v>483437.74</v>
      </c>
      <c r="L398" s="5">
        <v>483437.74</v>
      </c>
      <c r="M398" s="5">
        <v>483437.74</v>
      </c>
      <c r="N398" s="5">
        <v>66049.52</v>
      </c>
      <c r="O398" s="5">
        <v>66049.52</v>
      </c>
      <c r="P398" s="5">
        <v>66049.52</v>
      </c>
      <c r="Q398" s="5">
        <v>66049.52</v>
      </c>
      <c r="R398" s="5">
        <v>85232.099999999991</v>
      </c>
      <c r="S398" s="5">
        <v>-225517.95</v>
      </c>
      <c r="T398" s="5">
        <f t="shared" si="106"/>
        <v>242035.6204166667</v>
      </c>
      <c r="U398" s="5">
        <v>-672488.98</v>
      </c>
      <c r="V398" s="5">
        <v>-285359.92</v>
      </c>
      <c r="W398" s="5">
        <v>-288095.25</v>
      </c>
      <c r="X398" s="5">
        <v>-294298.49</v>
      </c>
      <c r="Y398" s="5">
        <v>-302355.78999999998</v>
      </c>
      <c r="Z398" s="5">
        <v>-310413.09000000003</v>
      </c>
      <c r="AA398" s="5">
        <v>-318470.39</v>
      </c>
      <c r="AB398" s="5">
        <v>94338.77</v>
      </c>
      <c r="AC398" s="5">
        <v>93237.94</v>
      </c>
      <c r="AD398" s="5">
        <v>92137.11</v>
      </c>
      <c r="AE398" s="5">
        <v>91036.28</v>
      </c>
      <c r="AF398" s="5">
        <v>89775.6</v>
      </c>
      <c r="AG398" s="5">
        <v>138907.19</v>
      </c>
      <c r="AH398" s="5">
        <f t="shared" si="111"/>
        <v>-133771.51041666666</v>
      </c>
      <c r="AI398" s="5">
        <v>0</v>
      </c>
      <c r="AJ398" s="5">
        <v>0</v>
      </c>
      <c r="AK398" s="5">
        <v>6203.24</v>
      </c>
      <c r="AL398" s="5">
        <v>8057.3</v>
      </c>
      <c r="AM398" s="5">
        <v>8057.3</v>
      </c>
      <c r="AN398" s="5">
        <v>8057.3</v>
      </c>
      <c r="AO398" s="5">
        <v>4579.0600000000004</v>
      </c>
      <c r="AP398" s="5">
        <v>1100.83</v>
      </c>
      <c r="AQ398" s="5">
        <v>1100.83</v>
      </c>
      <c r="AR398" s="5">
        <v>1100.83</v>
      </c>
      <c r="AS398" s="5">
        <v>1260.68</v>
      </c>
      <c r="AT398" s="5">
        <v>-8426.59</v>
      </c>
      <c r="AU398" s="5">
        <f t="shared" si="112"/>
        <v>31090.780000000002</v>
      </c>
      <c r="AV398" s="6">
        <v>1</v>
      </c>
      <c r="AW398" s="5">
        <f t="shared" si="107"/>
        <v>242035.6204166667</v>
      </c>
      <c r="AX398" s="26">
        <f t="shared" si="108"/>
        <v>-225517.95</v>
      </c>
      <c r="AY398" s="5">
        <f t="shared" si="109"/>
        <v>-133771.51041666666</v>
      </c>
      <c r="AZ398" s="5">
        <f t="shared" si="110"/>
        <v>138907.19</v>
      </c>
      <c r="BA398" s="5">
        <f t="shared" si="113"/>
        <v>31090.780000000002</v>
      </c>
      <c r="BB398" s="14">
        <f t="shared" si="114"/>
        <v>0.12845538994002997</v>
      </c>
      <c r="BC398" s="27">
        <v>0.2</v>
      </c>
      <c r="BD398" s="5">
        <f t="shared" si="117"/>
        <v>-45103.590000000004</v>
      </c>
      <c r="BE398" s="5">
        <f t="shared" si="118"/>
        <v>-86610.760000000009</v>
      </c>
      <c r="BF398" s="20">
        <f t="shared" si="116"/>
        <v>1</v>
      </c>
      <c r="BG398" s="5">
        <f t="shared" si="119"/>
        <v>-117701.54000000001</v>
      </c>
      <c r="BH398" s="5">
        <f t="shared" si="120"/>
        <v>-41507.170000000006</v>
      </c>
      <c r="BI398" s="5">
        <f t="shared" si="121"/>
        <v>0</v>
      </c>
    </row>
    <row r="399" spans="2:62" x14ac:dyDescent="0.25">
      <c r="B399" s="3" t="s">
        <v>717</v>
      </c>
      <c r="C399" s="3" t="s">
        <v>778</v>
      </c>
      <c r="D399" s="3" t="s">
        <v>710</v>
      </c>
      <c r="E399" s="3" t="s">
        <v>536</v>
      </c>
      <c r="F399" s="4" t="s">
        <v>407</v>
      </c>
      <c r="G399" s="5"/>
      <c r="H399" s="5"/>
      <c r="I399" s="5"/>
      <c r="J399" s="5"/>
      <c r="K399" s="5"/>
      <c r="L399" s="5"/>
      <c r="M399" s="5">
        <v>0</v>
      </c>
      <c r="N399" s="5">
        <v>0</v>
      </c>
      <c r="O399" s="5">
        <v>0</v>
      </c>
      <c r="P399" s="5">
        <v>0</v>
      </c>
      <c r="Q399" s="5">
        <v>0</v>
      </c>
      <c r="R399" s="5">
        <v>10710.05</v>
      </c>
      <c r="S399" s="5">
        <v>22831.5</v>
      </c>
      <c r="T399" s="5">
        <f t="shared" si="106"/>
        <v>1843.8166666666666</v>
      </c>
      <c r="U399" s="5"/>
      <c r="V399" s="5"/>
      <c r="W399" s="5"/>
      <c r="X399" s="5"/>
      <c r="Y399" s="5"/>
      <c r="Z399" s="5">
        <v>0</v>
      </c>
      <c r="AA399" s="5">
        <v>0</v>
      </c>
      <c r="AB399" s="5">
        <v>0</v>
      </c>
      <c r="AC399" s="5">
        <v>0</v>
      </c>
      <c r="AD399" s="5">
        <v>0</v>
      </c>
      <c r="AE399" s="5">
        <v>0</v>
      </c>
      <c r="AF399" s="5">
        <v>-89.25</v>
      </c>
      <c r="AG399" s="5">
        <v>-368.76</v>
      </c>
      <c r="AH399" s="5">
        <f t="shared" si="111"/>
        <v>-22.802499999999998</v>
      </c>
      <c r="AI399" s="5">
        <v>0</v>
      </c>
      <c r="AJ399" s="5">
        <v>0</v>
      </c>
      <c r="AK399" s="5">
        <v>0</v>
      </c>
      <c r="AL399" s="5">
        <v>0</v>
      </c>
      <c r="AM399" s="5">
        <v>0</v>
      </c>
      <c r="AN399" s="5">
        <v>0</v>
      </c>
      <c r="AO399" s="5">
        <v>0</v>
      </c>
      <c r="AP399" s="5">
        <v>0</v>
      </c>
      <c r="AQ399" s="5">
        <v>0</v>
      </c>
      <c r="AR399" s="5">
        <v>0</v>
      </c>
      <c r="AS399" s="5">
        <v>89.25</v>
      </c>
      <c r="AT399" s="5">
        <v>279.51</v>
      </c>
      <c r="AU399" s="5">
        <f t="shared" si="112"/>
        <v>368.76</v>
      </c>
      <c r="AV399" s="6">
        <v>1</v>
      </c>
      <c r="AW399" s="5">
        <f t="shared" si="107"/>
        <v>1843.8166666666666</v>
      </c>
      <c r="AX399" s="26">
        <f t="shared" si="108"/>
        <v>22831.5</v>
      </c>
      <c r="AY399" s="5">
        <f t="shared" si="109"/>
        <v>-22.802499999999998</v>
      </c>
      <c r="AZ399" s="5">
        <f t="shared" si="110"/>
        <v>-368.76</v>
      </c>
      <c r="BA399" s="5">
        <f t="shared" si="113"/>
        <v>368.76</v>
      </c>
      <c r="BB399" s="14">
        <f t="shared" si="114"/>
        <v>0.19999819215576387</v>
      </c>
      <c r="BC399" s="27">
        <f>BB399</f>
        <v>0.19999819215576387</v>
      </c>
      <c r="BD399" s="5">
        <f t="shared" si="117"/>
        <v>4566.2587242043228</v>
      </c>
      <c r="BE399" s="5">
        <f t="shared" si="118"/>
        <v>4566.2587242043228</v>
      </c>
      <c r="BF399" s="20">
        <f t="shared" si="116"/>
        <v>1</v>
      </c>
      <c r="BG399" s="5">
        <f t="shared" si="119"/>
        <v>4197.4987242043226</v>
      </c>
      <c r="BH399" s="5">
        <f t="shared" si="120"/>
        <v>17896.481275795679</v>
      </c>
      <c r="BI399" s="5">
        <f t="shared" si="121"/>
        <v>17896.481275795679</v>
      </c>
    </row>
    <row r="400" spans="2:62" x14ac:dyDescent="0.25">
      <c r="B400" s="3" t="s">
        <v>718</v>
      </c>
      <c r="C400" s="3" t="s">
        <v>786</v>
      </c>
      <c r="D400" s="3" t="s">
        <v>710</v>
      </c>
      <c r="E400" s="3" t="s">
        <v>538</v>
      </c>
      <c r="F400" s="4" t="s">
        <v>408</v>
      </c>
      <c r="G400" s="5">
        <v>2479333.35</v>
      </c>
      <c r="H400" s="5">
        <v>2479333.35</v>
      </c>
      <c r="I400" s="5">
        <v>2479333.35</v>
      </c>
      <c r="J400" s="5">
        <v>2479333.35</v>
      </c>
      <c r="K400" s="5">
        <v>2581161.88</v>
      </c>
      <c r="L400" s="5">
        <v>2581871.8199999998</v>
      </c>
      <c r="M400" s="5">
        <v>2581871.8199999998</v>
      </c>
      <c r="N400" s="5">
        <v>2581871.8199999998</v>
      </c>
      <c r="O400" s="5">
        <v>2626292.0499999998</v>
      </c>
      <c r="P400" s="5">
        <v>2626292.0499999998</v>
      </c>
      <c r="Q400" s="5">
        <v>2716564.52</v>
      </c>
      <c r="R400" s="5">
        <v>2733854.99</v>
      </c>
      <c r="S400" s="5">
        <v>2773758.63</v>
      </c>
      <c r="T400" s="5">
        <f t="shared" si="106"/>
        <v>2591193.9158333335</v>
      </c>
      <c r="U400" s="5">
        <v>-507897.14</v>
      </c>
      <c r="V400" s="5">
        <v>-514157.46</v>
      </c>
      <c r="W400" s="5">
        <v>-521109.78</v>
      </c>
      <c r="X400" s="5">
        <v>-527045.1</v>
      </c>
      <c r="Y400" s="5">
        <v>-553463.56000000006</v>
      </c>
      <c r="Z400" s="5">
        <v>-554036.47</v>
      </c>
      <c r="AA400" s="5">
        <v>-567505.23</v>
      </c>
      <c r="AB400" s="5">
        <v>-569785.99</v>
      </c>
      <c r="AC400" s="5">
        <v>-583218.62</v>
      </c>
      <c r="AD400" s="5">
        <v>-599898.11</v>
      </c>
      <c r="AE400" s="5">
        <v>-611839.06000000006</v>
      </c>
      <c r="AF400" s="5">
        <v>-601185.56999999995</v>
      </c>
      <c r="AG400" s="5">
        <v>-615551.26</v>
      </c>
      <c r="AH400" s="5">
        <f t="shared" si="111"/>
        <v>-563747.42916666681</v>
      </c>
      <c r="AI400" s="5">
        <v>6260.32</v>
      </c>
      <c r="AJ400" s="5">
        <v>6260.32</v>
      </c>
      <c r="AK400" s="5">
        <v>6260.32</v>
      </c>
      <c r="AL400" s="5">
        <v>13199.46</v>
      </c>
      <c r="AM400" s="5">
        <v>13466.91</v>
      </c>
      <c r="AN400" s="5">
        <v>13468.76</v>
      </c>
      <c r="AO400" s="5">
        <v>13468.76</v>
      </c>
      <c r="AP400" s="5">
        <v>13584.63</v>
      </c>
      <c r="AQ400" s="5">
        <v>13700.49</v>
      </c>
      <c r="AR400" s="5">
        <v>13935.95</v>
      </c>
      <c r="AS400" s="5">
        <v>14216.51</v>
      </c>
      <c r="AT400" s="5">
        <v>14365.69</v>
      </c>
      <c r="AU400" s="5">
        <f t="shared" si="112"/>
        <v>142188.12</v>
      </c>
      <c r="AV400" s="6">
        <v>1</v>
      </c>
      <c r="AW400" s="5">
        <f t="shared" si="107"/>
        <v>2591193.9158333335</v>
      </c>
      <c r="AX400" s="26">
        <f t="shared" si="108"/>
        <v>2773758.63</v>
      </c>
      <c r="AY400" s="5">
        <f t="shared" si="109"/>
        <v>-563747.42916666681</v>
      </c>
      <c r="AZ400" s="5">
        <f t="shared" si="110"/>
        <v>-615551.26</v>
      </c>
      <c r="BA400" s="5">
        <f t="shared" si="113"/>
        <v>142188.12</v>
      </c>
      <c r="BB400" s="14">
        <f t="shared" si="114"/>
        <v>5.4873592875920287E-2</v>
      </c>
      <c r="BC400" s="27">
        <v>6.2600000000000003E-2</v>
      </c>
      <c r="BD400" s="5">
        <f t="shared" si="117"/>
        <v>173637.29023799999</v>
      </c>
      <c r="BE400" s="5">
        <f t="shared" si="118"/>
        <v>173637.29023799999</v>
      </c>
      <c r="BF400" s="20">
        <f t="shared" si="116"/>
        <v>0.4</v>
      </c>
      <c r="BG400" s="5">
        <f t="shared" si="119"/>
        <v>12579.668095199997</v>
      </c>
      <c r="BH400" s="5">
        <f t="shared" si="120"/>
        <v>1984570.0797620001</v>
      </c>
      <c r="BI400" s="5">
        <f t="shared" si="121"/>
        <v>1984570.0797620001</v>
      </c>
    </row>
    <row r="401" spans="2:61" x14ac:dyDescent="0.25">
      <c r="B401" s="3" t="s">
        <v>718</v>
      </c>
      <c r="C401" s="3" t="s">
        <v>786</v>
      </c>
      <c r="D401" s="3" t="s">
        <v>710</v>
      </c>
      <c r="E401" s="3" t="s">
        <v>554</v>
      </c>
      <c r="F401" s="4" t="s">
        <v>409</v>
      </c>
      <c r="G401" s="5">
        <v>0</v>
      </c>
      <c r="H401" s="5">
        <v>0</v>
      </c>
      <c r="I401" s="5">
        <v>0</v>
      </c>
      <c r="J401" s="5">
        <v>0</v>
      </c>
      <c r="K401" s="5">
        <v>0</v>
      </c>
      <c r="L401" s="5">
        <v>0</v>
      </c>
      <c r="M401" s="5">
        <v>0</v>
      </c>
      <c r="N401" s="5">
        <v>0</v>
      </c>
      <c r="O401" s="5">
        <v>0</v>
      </c>
      <c r="P401" s="5">
        <v>0</v>
      </c>
      <c r="Q401" s="5">
        <v>0</v>
      </c>
      <c r="R401" s="5">
        <v>0</v>
      </c>
      <c r="S401" s="5">
        <v>0</v>
      </c>
      <c r="T401" s="5">
        <f t="shared" si="106"/>
        <v>0</v>
      </c>
      <c r="U401" s="5">
        <v>0</v>
      </c>
      <c r="V401" s="5">
        <v>0</v>
      </c>
      <c r="W401" s="5">
        <v>0</v>
      </c>
      <c r="X401" s="5">
        <v>0</v>
      </c>
      <c r="Y401" s="5">
        <v>0</v>
      </c>
      <c r="Z401" s="5">
        <v>0</v>
      </c>
      <c r="AA401" s="5">
        <v>0</v>
      </c>
      <c r="AB401" s="5">
        <v>0</v>
      </c>
      <c r="AC401" s="5">
        <v>0</v>
      </c>
      <c r="AD401" s="5">
        <v>0</v>
      </c>
      <c r="AE401" s="5">
        <v>0</v>
      </c>
      <c r="AF401" s="5">
        <v>0</v>
      </c>
      <c r="AG401" s="5">
        <v>0</v>
      </c>
      <c r="AH401" s="5">
        <f t="shared" si="111"/>
        <v>0</v>
      </c>
      <c r="AI401" s="5">
        <v>0</v>
      </c>
      <c r="AJ401" s="5">
        <v>0</v>
      </c>
      <c r="AK401" s="5">
        <v>0</v>
      </c>
      <c r="AL401" s="5">
        <v>0</v>
      </c>
      <c r="AM401" s="5">
        <v>0</v>
      </c>
      <c r="AN401" s="5">
        <v>0</v>
      </c>
      <c r="AO401" s="5">
        <v>0</v>
      </c>
      <c r="AP401" s="5">
        <v>0</v>
      </c>
      <c r="AQ401" s="5">
        <v>0</v>
      </c>
      <c r="AR401" s="5">
        <v>0</v>
      </c>
      <c r="AS401" s="5">
        <v>0</v>
      </c>
      <c r="AT401" s="5">
        <v>0</v>
      </c>
      <c r="AU401" s="5">
        <f t="shared" si="112"/>
        <v>0</v>
      </c>
      <c r="AV401" s="6">
        <v>1</v>
      </c>
      <c r="AW401" s="5">
        <f t="shared" si="107"/>
        <v>0</v>
      </c>
      <c r="AX401" s="26">
        <f t="shared" si="108"/>
        <v>0</v>
      </c>
      <c r="AY401" s="5">
        <f t="shared" si="109"/>
        <v>0</v>
      </c>
      <c r="AZ401" s="5">
        <f t="shared" si="110"/>
        <v>0</v>
      </c>
      <c r="BA401" s="5">
        <f t="shared" si="113"/>
        <v>0</v>
      </c>
      <c r="BB401" s="14">
        <f t="shared" si="114"/>
        <v>0</v>
      </c>
      <c r="BC401" s="27">
        <f>BB401</f>
        <v>0</v>
      </c>
      <c r="BD401" s="5">
        <f t="shared" si="117"/>
        <v>0</v>
      </c>
      <c r="BE401" s="5">
        <f t="shared" si="118"/>
        <v>0</v>
      </c>
      <c r="BF401" s="20">
        <f t="shared" si="116"/>
        <v>0.4</v>
      </c>
      <c r="BG401" s="5">
        <f t="shared" si="119"/>
        <v>0</v>
      </c>
      <c r="BH401" s="5">
        <f t="shared" si="120"/>
        <v>0</v>
      </c>
      <c r="BI401" s="5">
        <f t="shared" si="121"/>
        <v>0</v>
      </c>
    </row>
    <row r="402" spans="2:61" x14ac:dyDescent="0.25">
      <c r="B402" s="3" t="s">
        <v>718</v>
      </c>
      <c r="C402" s="3" t="s">
        <v>786</v>
      </c>
      <c r="D402" s="3" t="s">
        <v>710</v>
      </c>
      <c r="E402" s="3" t="s">
        <v>540</v>
      </c>
      <c r="F402" s="4" t="s">
        <v>410</v>
      </c>
      <c r="G402" s="5">
        <v>2427147.39</v>
      </c>
      <c r="H402" s="5">
        <v>2427147.39</v>
      </c>
      <c r="I402" s="5">
        <v>2427147.39</v>
      </c>
      <c r="J402" s="5">
        <v>2305158.2599999998</v>
      </c>
      <c r="K402" s="5">
        <v>2270556.9500000002</v>
      </c>
      <c r="L402" s="5">
        <v>2226259.39</v>
      </c>
      <c r="M402" s="5">
        <v>2226259.39</v>
      </c>
      <c r="N402" s="5">
        <v>2198719.7400000002</v>
      </c>
      <c r="O402" s="5">
        <v>2198719.7400000002</v>
      </c>
      <c r="P402" s="5">
        <v>2198719.7400000002</v>
      </c>
      <c r="Q402" s="5">
        <v>2198719.7400000002</v>
      </c>
      <c r="R402" s="5">
        <v>2198719.7400000002</v>
      </c>
      <c r="S402" s="5">
        <v>2198719.7400000002</v>
      </c>
      <c r="T402" s="5">
        <f t="shared" si="106"/>
        <v>2265755.0862500006</v>
      </c>
      <c r="U402" s="5">
        <v>-661757.74</v>
      </c>
      <c r="V402" s="5">
        <v>-676239.72</v>
      </c>
      <c r="W402" s="5">
        <v>-690721.7</v>
      </c>
      <c r="X402" s="5">
        <v>-582850.62</v>
      </c>
      <c r="Y402" s="5">
        <v>-563063.18999999994</v>
      </c>
      <c r="Z402" s="5">
        <v>-566203.43000000005</v>
      </c>
      <c r="AA402" s="5">
        <v>-580618.46</v>
      </c>
      <c r="AB402" s="5">
        <v>-567404.68000000005</v>
      </c>
      <c r="AC402" s="5">
        <v>-581641.39</v>
      </c>
      <c r="AD402" s="5">
        <v>-595878.1</v>
      </c>
      <c r="AE402" s="5">
        <v>-610114.81000000006</v>
      </c>
      <c r="AF402" s="5">
        <v>-624351.52</v>
      </c>
      <c r="AG402" s="5">
        <v>-638588.23</v>
      </c>
      <c r="AH402" s="5">
        <f t="shared" si="111"/>
        <v>-607438.38374999992</v>
      </c>
      <c r="AI402" s="5">
        <v>14481.98</v>
      </c>
      <c r="AJ402" s="5">
        <v>14481.98</v>
      </c>
      <c r="AK402" s="5">
        <v>14118.05</v>
      </c>
      <c r="AL402" s="5">
        <v>14813.88</v>
      </c>
      <c r="AM402" s="5">
        <v>14415.03</v>
      </c>
      <c r="AN402" s="5">
        <v>14415.03</v>
      </c>
      <c r="AO402" s="5">
        <v>14325.87</v>
      </c>
      <c r="AP402" s="5">
        <v>14236.71</v>
      </c>
      <c r="AQ402" s="5">
        <v>14236.71</v>
      </c>
      <c r="AR402" s="5">
        <v>14236.71</v>
      </c>
      <c r="AS402" s="5">
        <v>14236.71</v>
      </c>
      <c r="AT402" s="5">
        <v>14236.71</v>
      </c>
      <c r="AU402" s="5">
        <f t="shared" si="112"/>
        <v>172235.36999999997</v>
      </c>
      <c r="AV402" s="6">
        <v>1</v>
      </c>
      <c r="AW402" s="5">
        <f t="shared" si="107"/>
        <v>2265755.0862500006</v>
      </c>
      <c r="AX402" s="26">
        <f t="shared" si="108"/>
        <v>2198719.7400000002</v>
      </c>
      <c r="AY402" s="5">
        <f t="shared" si="109"/>
        <v>-607438.38374999992</v>
      </c>
      <c r="AZ402" s="5">
        <f t="shared" si="110"/>
        <v>-638588.23</v>
      </c>
      <c r="BA402" s="5">
        <f t="shared" si="113"/>
        <v>172235.36999999997</v>
      </c>
      <c r="BB402" s="14">
        <f t="shared" si="114"/>
        <v>7.6016764144205357E-2</v>
      </c>
      <c r="BC402" s="27">
        <v>7.7700000000000005E-2</v>
      </c>
      <c r="BD402" s="5">
        <f t="shared" si="117"/>
        <v>170840.52379800004</v>
      </c>
      <c r="BE402" s="5">
        <f t="shared" si="118"/>
        <v>170840.52379800004</v>
      </c>
      <c r="BF402" s="20">
        <f t="shared" si="116"/>
        <v>0.4</v>
      </c>
      <c r="BG402" s="5">
        <f t="shared" si="119"/>
        <v>-557.93848079997122</v>
      </c>
      <c r="BH402" s="5">
        <f t="shared" si="120"/>
        <v>1389290.9862020002</v>
      </c>
      <c r="BI402" s="5">
        <f t="shared" si="121"/>
        <v>1389290.9862020002</v>
      </c>
    </row>
    <row r="403" spans="2:61" x14ac:dyDescent="0.25">
      <c r="B403" s="3" t="s">
        <v>718</v>
      </c>
      <c r="C403" s="3" t="s">
        <v>786</v>
      </c>
      <c r="D403" s="3" t="s">
        <v>710</v>
      </c>
      <c r="E403" s="3" t="s">
        <v>556</v>
      </c>
      <c r="F403" s="4" t="s">
        <v>411</v>
      </c>
      <c r="G403" s="5">
        <v>100526.35</v>
      </c>
      <c r="H403" s="5">
        <v>100526.35</v>
      </c>
      <c r="I403" s="5">
        <v>100526.35</v>
      </c>
      <c r="J403" s="5">
        <v>100526.35</v>
      </c>
      <c r="K403" s="5">
        <v>100526.35</v>
      </c>
      <c r="L403" s="5">
        <v>100526.35</v>
      </c>
      <c r="M403" s="5">
        <v>100526.35</v>
      </c>
      <c r="N403" s="5">
        <v>100526.35</v>
      </c>
      <c r="O403" s="5">
        <v>100526.35</v>
      </c>
      <c r="P403" s="5">
        <v>100526.35</v>
      </c>
      <c r="Q403" s="5">
        <v>100526.35</v>
      </c>
      <c r="R403" s="5">
        <v>100526.35</v>
      </c>
      <c r="S403" s="5">
        <v>100526.35</v>
      </c>
      <c r="T403" s="5">
        <f t="shared" si="106"/>
        <v>100526.34999999999</v>
      </c>
      <c r="U403" s="5">
        <v>-63000.39</v>
      </c>
      <c r="V403" s="5">
        <v>-63600.2</v>
      </c>
      <c r="W403" s="5">
        <v>-64200.01</v>
      </c>
      <c r="X403" s="5">
        <v>-64799.82</v>
      </c>
      <c r="Y403" s="5">
        <v>-65450.73</v>
      </c>
      <c r="Z403" s="5">
        <v>-66101.64</v>
      </c>
      <c r="AA403" s="5">
        <v>-66752.55</v>
      </c>
      <c r="AB403" s="5">
        <v>-67403.460000000006</v>
      </c>
      <c r="AC403" s="5">
        <v>-68054.37</v>
      </c>
      <c r="AD403" s="5">
        <v>-68705.279999999999</v>
      </c>
      <c r="AE403" s="5">
        <v>-69356.19</v>
      </c>
      <c r="AF403" s="5">
        <v>-70007.100000000006</v>
      </c>
      <c r="AG403" s="5">
        <v>-70658.009999999995</v>
      </c>
      <c r="AH403" s="5">
        <f t="shared" si="111"/>
        <v>-66771.712499999994</v>
      </c>
      <c r="AI403" s="5">
        <v>599.80999999999995</v>
      </c>
      <c r="AJ403" s="5">
        <v>599.80999999999995</v>
      </c>
      <c r="AK403" s="5">
        <v>599.80999999999995</v>
      </c>
      <c r="AL403" s="5">
        <v>650.91</v>
      </c>
      <c r="AM403" s="5">
        <v>650.91</v>
      </c>
      <c r="AN403" s="5">
        <v>650.91</v>
      </c>
      <c r="AO403" s="5">
        <v>650.91</v>
      </c>
      <c r="AP403" s="5">
        <v>650.91</v>
      </c>
      <c r="AQ403" s="5">
        <v>650.91</v>
      </c>
      <c r="AR403" s="5">
        <v>650.91</v>
      </c>
      <c r="AS403" s="5">
        <v>650.91</v>
      </c>
      <c r="AT403" s="5">
        <v>650.91</v>
      </c>
      <c r="AU403" s="5">
        <f t="shared" si="112"/>
        <v>7657.619999999999</v>
      </c>
      <c r="AV403" s="6">
        <v>1</v>
      </c>
      <c r="AW403" s="5">
        <f t="shared" si="107"/>
        <v>100526.34999999999</v>
      </c>
      <c r="AX403" s="26">
        <f t="shared" si="108"/>
        <v>100526.35</v>
      </c>
      <c r="AY403" s="5">
        <f t="shared" si="109"/>
        <v>-66771.712499999994</v>
      </c>
      <c r="AZ403" s="5">
        <f t="shared" si="110"/>
        <v>-70658.009999999995</v>
      </c>
      <c r="BA403" s="5">
        <f t="shared" si="113"/>
        <v>7657.619999999999</v>
      </c>
      <c r="BB403" s="14">
        <f t="shared" si="114"/>
        <v>7.6175251563396065E-2</v>
      </c>
      <c r="BC403" s="27">
        <v>7.7700000000000005E-2</v>
      </c>
      <c r="BD403" s="5">
        <f t="shared" si="117"/>
        <v>7810.8973950000009</v>
      </c>
      <c r="BE403" s="5">
        <f t="shared" si="118"/>
        <v>7810.8973950000009</v>
      </c>
      <c r="BF403" s="20">
        <f t="shared" si="116"/>
        <v>0.4</v>
      </c>
      <c r="BG403" s="5">
        <f t="shared" si="119"/>
        <v>61.31095800000076</v>
      </c>
      <c r="BH403" s="5">
        <f t="shared" si="120"/>
        <v>22057.442605000011</v>
      </c>
      <c r="BI403" s="5">
        <f t="shared" si="121"/>
        <v>22057.442605000011</v>
      </c>
    </row>
    <row r="404" spans="2:61" x14ac:dyDescent="0.25">
      <c r="B404" s="3" t="s">
        <v>718</v>
      </c>
      <c r="C404" s="3" t="s">
        <v>786</v>
      </c>
      <c r="D404" s="3" t="s">
        <v>710</v>
      </c>
      <c r="E404" s="3" t="s">
        <v>541</v>
      </c>
      <c r="F404" s="4" t="s">
        <v>412</v>
      </c>
      <c r="G404" s="5">
        <v>392272.04</v>
      </c>
      <c r="H404" s="5">
        <v>392272.04</v>
      </c>
      <c r="I404" s="5">
        <v>392272.04</v>
      </c>
      <c r="J404" s="5">
        <v>392272.04</v>
      </c>
      <c r="K404" s="5">
        <v>392272.04</v>
      </c>
      <c r="L404" s="5">
        <v>392272.04</v>
      </c>
      <c r="M404" s="5">
        <v>392272.04</v>
      </c>
      <c r="N404" s="5">
        <v>392272.04</v>
      </c>
      <c r="O404" s="5">
        <v>392272.04</v>
      </c>
      <c r="P404" s="5">
        <v>392272.04</v>
      </c>
      <c r="Q404" s="5">
        <v>392272.04</v>
      </c>
      <c r="R404" s="5">
        <v>392272.04</v>
      </c>
      <c r="S404" s="5">
        <v>392272.04</v>
      </c>
      <c r="T404" s="5">
        <f t="shared" ref="T404:T427" si="122">((G404+S404)/2+SUM(H404:R404))/12</f>
        <v>392272.04</v>
      </c>
      <c r="U404" s="5">
        <v>-122519.62</v>
      </c>
      <c r="V404" s="5">
        <v>-124860.18</v>
      </c>
      <c r="W404" s="5">
        <v>-127200.74</v>
      </c>
      <c r="X404" s="5">
        <v>-129541.3</v>
      </c>
      <c r="Y404" s="5">
        <v>-132081.26</v>
      </c>
      <c r="Z404" s="5">
        <v>-134621.22</v>
      </c>
      <c r="AA404" s="5">
        <v>-137161.18</v>
      </c>
      <c r="AB404" s="5">
        <v>-139701.14000000001</v>
      </c>
      <c r="AC404" s="5">
        <v>-142241.1</v>
      </c>
      <c r="AD404" s="5">
        <v>-144781.06</v>
      </c>
      <c r="AE404" s="5">
        <v>-147321.01999999999</v>
      </c>
      <c r="AF404" s="5">
        <v>-149860.98000000001</v>
      </c>
      <c r="AG404" s="5">
        <v>-152400.94</v>
      </c>
      <c r="AH404" s="5">
        <f t="shared" si="111"/>
        <v>-137235.95499999999</v>
      </c>
      <c r="AI404" s="5">
        <v>2340.56</v>
      </c>
      <c r="AJ404" s="5">
        <v>2340.56</v>
      </c>
      <c r="AK404" s="5">
        <v>2340.56</v>
      </c>
      <c r="AL404" s="5">
        <v>2539.96</v>
      </c>
      <c r="AM404" s="5">
        <v>2539.96</v>
      </c>
      <c r="AN404" s="5">
        <v>2539.96</v>
      </c>
      <c r="AO404" s="5">
        <v>2539.96</v>
      </c>
      <c r="AP404" s="5">
        <v>2539.96</v>
      </c>
      <c r="AQ404" s="5">
        <v>2539.96</v>
      </c>
      <c r="AR404" s="5">
        <v>2539.96</v>
      </c>
      <c r="AS404" s="5">
        <v>2539.96</v>
      </c>
      <c r="AT404" s="5">
        <v>2539.96</v>
      </c>
      <c r="AU404" s="5">
        <f t="shared" si="112"/>
        <v>29881.319999999992</v>
      </c>
      <c r="AV404" s="6">
        <v>1</v>
      </c>
      <c r="AW404" s="5">
        <f t="shared" ref="AW404:AW427" si="123">T404*AV404</f>
        <v>392272.04</v>
      </c>
      <c r="AX404" s="26">
        <f t="shared" ref="AX404:AX427" si="124">S404*AV404</f>
        <v>392272.04</v>
      </c>
      <c r="AY404" s="5">
        <f t="shared" ref="AY404:AY427" si="125">AH404*AV404</f>
        <v>-137235.95499999999</v>
      </c>
      <c r="AZ404" s="5">
        <f t="shared" ref="AZ404:AZ427" si="126">AG404*AV404</f>
        <v>-152400.94</v>
      </c>
      <c r="BA404" s="5">
        <f t="shared" si="113"/>
        <v>29881.319999999992</v>
      </c>
      <c r="BB404" s="14">
        <f t="shared" si="114"/>
        <v>7.6174993252131853E-2</v>
      </c>
      <c r="BC404" s="27">
        <v>7.7700000000000005E-2</v>
      </c>
      <c r="BD404" s="5">
        <f t="shared" si="117"/>
        <v>30479.537508000001</v>
      </c>
      <c r="BE404" s="5">
        <f t="shared" si="118"/>
        <v>30479.537508000001</v>
      </c>
      <c r="BF404" s="20">
        <f t="shared" si="116"/>
        <v>0.4</v>
      </c>
      <c r="BG404" s="5">
        <f t="shared" si="119"/>
        <v>239.28700320000354</v>
      </c>
      <c r="BH404" s="5">
        <f t="shared" si="120"/>
        <v>209391.56249199997</v>
      </c>
      <c r="BI404" s="5">
        <f t="shared" si="121"/>
        <v>209391.56249199997</v>
      </c>
    </row>
    <row r="405" spans="2:61" x14ac:dyDescent="0.25">
      <c r="B405" s="3" t="s">
        <v>718</v>
      </c>
      <c r="C405" s="3" t="s">
        <v>786</v>
      </c>
      <c r="D405" s="3" t="s">
        <v>710</v>
      </c>
      <c r="E405" s="3" t="s">
        <v>542</v>
      </c>
      <c r="F405" s="4" t="s">
        <v>413</v>
      </c>
      <c r="G405" s="5">
        <v>4012264.15</v>
      </c>
      <c r="H405" s="5">
        <v>4097908.95</v>
      </c>
      <c r="I405" s="5">
        <v>4355086.24</v>
      </c>
      <c r="J405" s="5">
        <v>4412118.99</v>
      </c>
      <c r="K405" s="5">
        <v>4416874.63</v>
      </c>
      <c r="L405" s="5">
        <v>4416874.63</v>
      </c>
      <c r="M405" s="5">
        <v>4416874.63</v>
      </c>
      <c r="N405" s="5">
        <v>4208406.42</v>
      </c>
      <c r="O405" s="5">
        <v>4208406.42</v>
      </c>
      <c r="P405" s="5">
        <v>4208406.42</v>
      </c>
      <c r="Q405" s="5">
        <v>4208406.42</v>
      </c>
      <c r="R405" s="5">
        <v>4271920.32</v>
      </c>
      <c r="S405" s="5">
        <v>4271920.32</v>
      </c>
      <c r="T405" s="5">
        <f t="shared" si="122"/>
        <v>4280281.3587500006</v>
      </c>
      <c r="U405" s="5">
        <v>-1985191.96</v>
      </c>
      <c r="V405" s="5">
        <v>-2018240.92</v>
      </c>
      <c r="W405" s="5">
        <v>-2052686.88</v>
      </c>
      <c r="X405" s="5">
        <v>-2088413.24</v>
      </c>
      <c r="Y405" s="5">
        <v>-2108572.7799999998</v>
      </c>
      <c r="Z405" s="5">
        <v>-2128743.17</v>
      </c>
      <c r="AA405" s="5">
        <v>-2148913.56</v>
      </c>
      <c r="AB405" s="5">
        <v>-1960139.74</v>
      </c>
      <c r="AC405" s="5">
        <v>-1979358.13</v>
      </c>
      <c r="AD405" s="5">
        <v>-1998576.52</v>
      </c>
      <c r="AE405" s="5">
        <v>-2017794.91</v>
      </c>
      <c r="AF405" s="5">
        <v>-2077230.31</v>
      </c>
      <c r="AG405" s="5">
        <v>-2096738.75</v>
      </c>
      <c r="AH405" s="5">
        <f t="shared" ref="AH405:AH427" si="127">((U405+AG405)/2+SUM(V405:AF405))/12</f>
        <v>-2051636.2929166667</v>
      </c>
      <c r="AI405" s="5">
        <v>33048.959999999999</v>
      </c>
      <c r="AJ405" s="5">
        <v>34445.96</v>
      </c>
      <c r="AK405" s="5">
        <v>35726.36</v>
      </c>
      <c r="AL405" s="5">
        <v>20159.54</v>
      </c>
      <c r="AM405" s="5">
        <v>20170.39</v>
      </c>
      <c r="AN405" s="5">
        <v>20170.39</v>
      </c>
      <c r="AO405" s="5">
        <v>19694.39</v>
      </c>
      <c r="AP405" s="5">
        <v>19218.39</v>
      </c>
      <c r="AQ405" s="5">
        <v>19218.39</v>
      </c>
      <c r="AR405" s="5">
        <v>19218.39</v>
      </c>
      <c r="AS405" s="5">
        <v>19508.439999999999</v>
      </c>
      <c r="AT405" s="5">
        <v>19508.439999999999</v>
      </c>
      <c r="AU405" s="5">
        <f t="shared" ref="AU405:AU427" si="128">SUM(AI405:AT405)</f>
        <v>280088.0400000001</v>
      </c>
      <c r="AV405" s="6">
        <v>1</v>
      </c>
      <c r="AW405" s="5">
        <f t="shared" si="123"/>
        <v>4280281.3587500006</v>
      </c>
      <c r="AX405" s="26">
        <f t="shared" si="124"/>
        <v>4271920.32</v>
      </c>
      <c r="AY405" s="5">
        <f t="shared" si="125"/>
        <v>-2051636.2929166667</v>
      </c>
      <c r="AZ405" s="5">
        <f t="shared" si="126"/>
        <v>-2096738.75</v>
      </c>
      <c r="BA405" s="5">
        <f t="shared" ref="BA405:BA426" si="129">AU405*AV405</f>
        <v>280088.0400000001</v>
      </c>
      <c r="BB405" s="14">
        <f t="shared" ref="BB405:BB426" si="130">IFERROR(BA405/AW405,)</f>
        <v>6.5436829153164844E-2</v>
      </c>
      <c r="BC405" s="27">
        <v>5.4800000000000001E-2</v>
      </c>
      <c r="BD405" s="5">
        <f t="shared" si="117"/>
        <v>234101.23353600001</v>
      </c>
      <c r="BE405" s="5">
        <f t="shared" si="118"/>
        <v>234101.23353600001</v>
      </c>
      <c r="BF405" s="20">
        <f t="shared" si="116"/>
        <v>0.4</v>
      </c>
      <c r="BG405" s="5">
        <f t="shared" si="119"/>
        <v>-18394.722585600033</v>
      </c>
      <c r="BH405" s="5">
        <f t="shared" si="120"/>
        <v>1941080.3364640004</v>
      </c>
      <c r="BI405" s="5">
        <f t="shared" si="121"/>
        <v>1941080.3364640004</v>
      </c>
    </row>
    <row r="406" spans="2:61" x14ac:dyDescent="0.25">
      <c r="B406" s="3" t="s">
        <v>718</v>
      </c>
      <c r="C406" s="3" t="s">
        <v>786</v>
      </c>
      <c r="D406" s="3" t="s">
        <v>710</v>
      </c>
      <c r="E406" s="3" t="s">
        <v>557</v>
      </c>
      <c r="F406" s="4" t="s">
        <v>414</v>
      </c>
      <c r="G406" s="5">
        <v>1860738.84</v>
      </c>
      <c r="H406" s="5">
        <v>1860738.84</v>
      </c>
      <c r="I406" s="5">
        <v>1860738.84</v>
      </c>
      <c r="J406" s="5">
        <v>1860738.84</v>
      </c>
      <c r="K406" s="5">
        <v>1860738.84</v>
      </c>
      <c r="L406" s="5">
        <v>1860738.84</v>
      </c>
      <c r="M406" s="5">
        <v>1860738.84</v>
      </c>
      <c r="N406" s="5">
        <v>1860738.84</v>
      </c>
      <c r="O406" s="5">
        <v>1860738.84</v>
      </c>
      <c r="P406" s="5">
        <v>1860738.84</v>
      </c>
      <c r="Q406" s="5">
        <v>1860738.84</v>
      </c>
      <c r="R406" s="5">
        <v>1724900.83</v>
      </c>
      <c r="S406" s="5">
        <v>1724900.83</v>
      </c>
      <c r="T406" s="5">
        <f t="shared" si="122"/>
        <v>1843759.0887500003</v>
      </c>
      <c r="U406" s="5">
        <v>-1015129.64</v>
      </c>
      <c r="V406" s="5">
        <v>-1030294.66</v>
      </c>
      <c r="W406" s="5">
        <v>-1045459.68</v>
      </c>
      <c r="X406" s="5">
        <v>-1060624.7</v>
      </c>
      <c r="Y406" s="5">
        <v>-1069122.07</v>
      </c>
      <c r="Z406" s="5">
        <v>-1077619.44</v>
      </c>
      <c r="AA406" s="5">
        <v>-1086116.81</v>
      </c>
      <c r="AB406" s="5">
        <v>-1094614.18</v>
      </c>
      <c r="AC406" s="5">
        <v>-1103111.55</v>
      </c>
      <c r="AD406" s="5">
        <v>-1111608.92</v>
      </c>
      <c r="AE406" s="5">
        <v>-1120106.29</v>
      </c>
      <c r="AF406" s="5">
        <v>-992455.49</v>
      </c>
      <c r="AG406" s="5">
        <v>-1000332.54</v>
      </c>
      <c r="AH406" s="5">
        <f t="shared" si="127"/>
        <v>-1066572.0733333335</v>
      </c>
      <c r="AI406" s="5">
        <v>15165.02</v>
      </c>
      <c r="AJ406" s="5">
        <v>15165.02</v>
      </c>
      <c r="AK406" s="5">
        <v>15165.02</v>
      </c>
      <c r="AL406" s="5">
        <v>8497.3700000000008</v>
      </c>
      <c r="AM406" s="5">
        <v>8497.3700000000008</v>
      </c>
      <c r="AN406" s="5">
        <v>8497.3700000000008</v>
      </c>
      <c r="AO406" s="5">
        <v>8497.3700000000008</v>
      </c>
      <c r="AP406" s="5">
        <v>8497.3700000000008</v>
      </c>
      <c r="AQ406" s="5">
        <v>8497.3700000000008</v>
      </c>
      <c r="AR406" s="5">
        <v>8497.3700000000008</v>
      </c>
      <c r="AS406" s="5">
        <v>8187.21</v>
      </c>
      <c r="AT406" s="5">
        <v>7877.05</v>
      </c>
      <c r="AU406" s="5">
        <f t="shared" si="128"/>
        <v>121040.90999999999</v>
      </c>
      <c r="AV406" s="6">
        <v>1</v>
      </c>
      <c r="AW406" s="5">
        <f t="shared" si="123"/>
        <v>1843759.0887500003</v>
      </c>
      <c r="AX406" s="26">
        <f t="shared" si="124"/>
        <v>1724900.83</v>
      </c>
      <c r="AY406" s="5">
        <f t="shared" si="125"/>
        <v>-1066572.0733333335</v>
      </c>
      <c r="AZ406" s="5">
        <f t="shared" si="126"/>
        <v>-1000332.54</v>
      </c>
      <c r="BA406" s="5">
        <f t="shared" si="129"/>
        <v>121040.90999999999</v>
      </c>
      <c r="BB406" s="14">
        <f t="shared" si="130"/>
        <v>6.5648983502536215E-2</v>
      </c>
      <c r="BC406" s="27">
        <v>5.4800000000000001E-2</v>
      </c>
      <c r="BD406" s="5">
        <f t="shared" si="117"/>
        <v>94524.565484000006</v>
      </c>
      <c r="BE406" s="5">
        <f t="shared" si="118"/>
        <v>94524.565484000006</v>
      </c>
      <c r="BF406" s="20">
        <f t="shared" si="116"/>
        <v>0.4</v>
      </c>
      <c r="BG406" s="5">
        <f t="shared" si="119"/>
        <v>-10606.537806399994</v>
      </c>
      <c r="BH406" s="5">
        <f t="shared" si="120"/>
        <v>630043.72451600002</v>
      </c>
      <c r="BI406" s="5">
        <f t="shared" si="121"/>
        <v>630043.72451600002</v>
      </c>
    </row>
    <row r="407" spans="2:61" x14ac:dyDescent="0.25">
      <c r="B407" s="3" t="s">
        <v>718</v>
      </c>
      <c r="C407" s="3" t="s">
        <v>786</v>
      </c>
      <c r="D407" s="3" t="s">
        <v>710</v>
      </c>
      <c r="E407" s="3" t="s">
        <v>543</v>
      </c>
      <c r="F407" s="4" t="s">
        <v>415</v>
      </c>
      <c r="G407" s="5">
        <v>670893.74</v>
      </c>
      <c r="H407" s="5">
        <v>670893.74</v>
      </c>
      <c r="I407" s="5">
        <v>670893.74</v>
      </c>
      <c r="J407" s="5">
        <v>670893.74</v>
      </c>
      <c r="K407" s="5">
        <v>670893.74</v>
      </c>
      <c r="L407" s="5">
        <v>670893.74</v>
      </c>
      <c r="M407" s="5">
        <v>670893.74</v>
      </c>
      <c r="N407" s="5">
        <v>670893.74</v>
      </c>
      <c r="O407" s="5">
        <v>670893.74</v>
      </c>
      <c r="P407" s="5">
        <v>670893.74</v>
      </c>
      <c r="Q407" s="5">
        <v>670893.74</v>
      </c>
      <c r="R407" s="5">
        <v>1042454.07</v>
      </c>
      <c r="S407" s="5">
        <v>1043343.99</v>
      </c>
      <c r="T407" s="5">
        <f t="shared" si="122"/>
        <v>717375.86125000007</v>
      </c>
      <c r="U407" s="5">
        <v>-107403.52</v>
      </c>
      <c r="V407" s="5">
        <v>-110797.12</v>
      </c>
      <c r="W407" s="5">
        <v>-114190.72</v>
      </c>
      <c r="X407" s="5">
        <v>-117584.32000000001</v>
      </c>
      <c r="Y407" s="5">
        <v>-120648.07</v>
      </c>
      <c r="Z407" s="5">
        <v>-123801.27</v>
      </c>
      <c r="AA407" s="5">
        <v>-126954.47</v>
      </c>
      <c r="AB407" s="5">
        <v>-130107.67</v>
      </c>
      <c r="AC407" s="5">
        <v>-133260.87</v>
      </c>
      <c r="AD407" s="5">
        <v>-136414.07</v>
      </c>
      <c r="AE407" s="5">
        <v>-139567.26999999999</v>
      </c>
      <c r="AF407" s="5">
        <v>-143593.64000000001</v>
      </c>
      <c r="AG407" s="5">
        <v>-148495.26999999999</v>
      </c>
      <c r="AH407" s="5">
        <f t="shared" si="127"/>
        <v>-127072.40708333335</v>
      </c>
      <c r="AI407" s="5">
        <v>3393.6</v>
      </c>
      <c r="AJ407" s="5">
        <v>3393.6</v>
      </c>
      <c r="AK407" s="5">
        <v>3393.6</v>
      </c>
      <c r="AL407" s="5">
        <v>3063.75</v>
      </c>
      <c r="AM407" s="5">
        <v>3153.2</v>
      </c>
      <c r="AN407" s="5">
        <v>3153.2</v>
      </c>
      <c r="AO407" s="5">
        <v>3153.2</v>
      </c>
      <c r="AP407" s="5">
        <v>3153.2</v>
      </c>
      <c r="AQ407" s="5">
        <v>3153.2</v>
      </c>
      <c r="AR407" s="5">
        <v>3153.2</v>
      </c>
      <c r="AS407" s="5">
        <v>4026.37</v>
      </c>
      <c r="AT407" s="5">
        <v>4901.63</v>
      </c>
      <c r="AU407" s="5">
        <f t="shared" si="128"/>
        <v>41091.75</v>
      </c>
      <c r="AV407" s="6">
        <v>1</v>
      </c>
      <c r="AW407" s="5">
        <f t="shared" si="123"/>
        <v>717375.86125000007</v>
      </c>
      <c r="AX407" s="26">
        <f t="shared" si="124"/>
        <v>1043343.99</v>
      </c>
      <c r="AY407" s="5">
        <f t="shared" si="125"/>
        <v>-127072.40708333335</v>
      </c>
      <c r="AZ407" s="5">
        <f t="shared" si="126"/>
        <v>-148495.26999999999</v>
      </c>
      <c r="BA407" s="5">
        <f t="shared" si="129"/>
        <v>41091.75</v>
      </c>
      <c r="BB407" s="14">
        <f t="shared" si="130"/>
        <v>5.7280642156538684E-2</v>
      </c>
      <c r="BC407" s="27">
        <v>5.6399999999999999E-2</v>
      </c>
      <c r="BD407" s="5">
        <f t="shared" si="117"/>
        <v>58844.601036</v>
      </c>
      <c r="BE407" s="5">
        <f t="shared" si="118"/>
        <v>58844.601036</v>
      </c>
      <c r="BF407" s="20">
        <f t="shared" si="116"/>
        <v>0.4</v>
      </c>
      <c r="BG407" s="5">
        <f t="shared" si="119"/>
        <v>7101.1404144000007</v>
      </c>
      <c r="BH407" s="5">
        <f t="shared" si="120"/>
        <v>836004.11896400002</v>
      </c>
      <c r="BI407" s="5">
        <f t="shared" si="121"/>
        <v>836004.11896400002</v>
      </c>
    </row>
    <row r="408" spans="2:61" x14ac:dyDescent="0.25">
      <c r="B408" s="3" t="s">
        <v>718</v>
      </c>
      <c r="C408" s="3" t="s">
        <v>786</v>
      </c>
      <c r="D408" s="3" t="s">
        <v>710</v>
      </c>
      <c r="E408" s="3" t="s">
        <v>607</v>
      </c>
      <c r="F408" s="4" t="s">
        <v>416</v>
      </c>
      <c r="G408" s="5">
        <v>3274417.74</v>
      </c>
      <c r="H408" s="5">
        <v>3274417.74</v>
      </c>
      <c r="I408" s="5">
        <v>3274417.74</v>
      </c>
      <c r="J408" s="5">
        <v>3274417.74</v>
      </c>
      <c r="K408" s="5">
        <v>3274417.74</v>
      </c>
      <c r="L408" s="5">
        <v>3274417.74</v>
      </c>
      <c r="M408" s="5">
        <v>3274417.74</v>
      </c>
      <c r="N408" s="5">
        <v>3274417.74</v>
      </c>
      <c r="O408" s="5">
        <v>3274417.74</v>
      </c>
      <c r="P408" s="5">
        <v>3274417.74</v>
      </c>
      <c r="Q408" s="5">
        <v>3274417.74</v>
      </c>
      <c r="R408" s="5">
        <v>3274417.74</v>
      </c>
      <c r="S408" s="5">
        <v>3274417.74</v>
      </c>
      <c r="T408" s="5">
        <f t="shared" si="122"/>
        <v>3274417.7400000007</v>
      </c>
      <c r="U408" s="5">
        <v>-696455.28</v>
      </c>
      <c r="V408" s="5">
        <v>-713018.38</v>
      </c>
      <c r="W408" s="5">
        <v>-729581.48</v>
      </c>
      <c r="X408" s="5">
        <v>-746144.58</v>
      </c>
      <c r="Y408" s="5">
        <v>-761534.34</v>
      </c>
      <c r="Z408" s="5">
        <v>-776924.1</v>
      </c>
      <c r="AA408" s="5">
        <v>-792313.86</v>
      </c>
      <c r="AB408" s="5">
        <v>-807703.62</v>
      </c>
      <c r="AC408" s="5">
        <v>-823093.38</v>
      </c>
      <c r="AD408" s="5">
        <v>-838483.14</v>
      </c>
      <c r="AE408" s="5">
        <v>-853872.9</v>
      </c>
      <c r="AF408" s="5">
        <v>-869262.66</v>
      </c>
      <c r="AG408" s="5">
        <v>-884652.42</v>
      </c>
      <c r="AH408" s="5">
        <f t="shared" si="127"/>
        <v>-791873.85749999993</v>
      </c>
      <c r="AI408" s="5">
        <v>16563.099999999999</v>
      </c>
      <c r="AJ408" s="5">
        <v>16563.099999999999</v>
      </c>
      <c r="AK408" s="5">
        <v>16563.099999999999</v>
      </c>
      <c r="AL408" s="5">
        <v>15389.76</v>
      </c>
      <c r="AM408" s="5">
        <v>15389.76</v>
      </c>
      <c r="AN408" s="5">
        <v>15389.76</v>
      </c>
      <c r="AO408" s="5">
        <v>15389.76</v>
      </c>
      <c r="AP408" s="5">
        <v>15389.76</v>
      </c>
      <c r="AQ408" s="5">
        <v>15389.76</v>
      </c>
      <c r="AR408" s="5">
        <v>15389.76</v>
      </c>
      <c r="AS408" s="5">
        <v>15389.76</v>
      </c>
      <c r="AT408" s="5">
        <v>15389.76</v>
      </c>
      <c r="AU408" s="5">
        <f t="shared" si="128"/>
        <v>188197.14</v>
      </c>
      <c r="AV408" s="6">
        <v>1</v>
      </c>
      <c r="AW408" s="5">
        <f t="shared" si="123"/>
        <v>3274417.7400000007</v>
      </c>
      <c r="AX408" s="26">
        <f t="shared" si="124"/>
        <v>3274417.74</v>
      </c>
      <c r="AY408" s="5">
        <f t="shared" si="125"/>
        <v>-791873.85749999993</v>
      </c>
      <c r="AZ408" s="5">
        <f t="shared" si="126"/>
        <v>-884652.42</v>
      </c>
      <c r="BA408" s="5">
        <f t="shared" si="129"/>
        <v>188197.14</v>
      </c>
      <c r="BB408" s="14">
        <f t="shared" si="130"/>
        <v>5.7474994012217874E-2</v>
      </c>
      <c r="BC408" s="27">
        <f>BB408</f>
        <v>5.7474994012217874E-2</v>
      </c>
      <c r="BD408" s="5">
        <f t="shared" si="117"/>
        <v>188197.13999999998</v>
      </c>
      <c r="BE408" s="5">
        <f t="shared" si="118"/>
        <v>188197.13999999998</v>
      </c>
      <c r="BF408" s="20">
        <f t="shared" si="116"/>
        <v>0.4</v>
      </c>
      <c r="BG408" s="5">
        <f t="shared" si="119"/>
        <v>-1.1641532182693482E-11</v>
      </c>
      <c r="BH408" s="5">
        <f t="shared" si="120"/>
        <v>2201568.1800000002</v>
      </c>
      <c r="BI408" s="5">
        <f t="shared" si="121"/>
        <v>2201568.1800000002</v>
      </c>
    </row>
    <row r="409" spans="2:61" x14ac:dyDescent="0.25">
      <c r="B409" s="3" t="s">
        <v>718</v>
      </c>
      <c r="C409" s="3" t="s">
        <v>786</v>
      </c>
      <c r="D409" s="3" t="s">
        <v>710</v>
      </c>
      <c r="E409" s="3" t="s">
        <v>608</v>
      </c>
      <c r="F409" s="4" t="s">
        <v>417</v>
      </c>
      <c r="G409" s="5">
        <v>3528425.39</v>
      </c>
      <c r="H409" s="5">
        <v>3528425.39</v>
      </c>
      <c r="I409" s="5">
        <v>3528425.39</v>
      </c>
      <c r="J409" s="5">
        <v>3528425.39</v>
      </c>
      <c r="K409" s="5">
        <v>3528425.39</v>
      </c>
      <c r="L409" s="5">
        <v>3528425.39</v>
      </c>
      <c r="M409" s="5">
        <v>3528425.39</v>
      </c>
      <c r="N409" s="5">
        <v>4061464.71</v>
      </c>
      <c r="O409" s="5">
        <v>4063373.75</v>
      </c>
      <c r="P409" s="5">
        <v>4065524.83</v>
      </c>
      <c r="Q409" s="5">
        <v>4065524.83</v>
      </c>
      <c r="R409" s="5">
        <v>4265837.54</v>
      </c>
      <c r="S409" s="5">
        <v>4672647.34</v>
      </c>
      <c r="T409" s="5">
        <f t="shared" si="122"/>
        <v>3816067.86375</v>
      </c>
      <c r="U409" s="5">
        <v>-968444.03</v>
      </c>
      <c r="V409" s="5">
        <v>-997200.7</v>
      </c>
      <c r="W409" s="5">
        <v>-1025957.37</v>
      </c>
      <c r="X409" s="5">
        <v>-1054714.04</v>
      </c>
      <c r="Y409" s="5">
        <v>-1071297.6399999999</v>
      </c>
      <c r="Z409" s="5">
        <v>-1087410.78</v>
      </c>
      <c r="AA409" s="5">
        <v>-1103523.92</v>
      </c>
      <c r="AB409" s="5">
        <v>-1120854.17</v>
      </c>
      <c r="AC409" s="5">
        <v>-1139405.8799999999</v>
      </c>
      <c r="AD409" s="5">
        <v>-1157966.8700000001</v>
      </c>
      <c r="AE409" s="5">
        <v>-1176532.77</v>
      </c>
      <c r="AF409" s="5">
        <v>-1195556.05</v>
      </c>
      <c r="AG409" s="5">
        <v>-1215965.5900000001</v>
      </c>
      <c r="AH409" s="5">
        <f t="shared" si="127"/>
        <v>-1101885.4166666667</v>
      </c>
      <c r="AI409" s="5">
        <v>28756.67</v>
      </c>
      <c r="AJ409" s="5">
        <v>28756.67</v>
      </c>
      <c r="AK409" s="5">
        <v>28756.67</v>
      </c>
      <c r="AL409" s="5">
        <v>16583.599999999999</v>
      </c>
      <c r="AM409" s="5">
        <v>16113.14</v>
      </c>
      <c r="AN409" s="5">
        <v>16113.14</v>
      </c>
      <c r="AO409" s="5">
        <v>17330.25</v>
      </c>
      <c r="AP409" s="5">
        <v>18551.71</v>
      </c>
      <c r="AQ409" s="5">
        <v>18560.990000000002</v>
      </c>
      <c r="AR409" s="5">
        <v>18565.900000000001</v>
      </c>
      <c r="AS409" s="5">
        <v>19023.28</v>
      </c>
      <c r="AT409" s="5">
        <v>20409.54</v>
      </c>
      <c r="AU409" s="5">
        <f t="shared" si="128"/>
        <v>247521.55999999997</v>
      </c>
      <c r="AV409" s="6">
        <v>1</v>
      </c>
      <c r="AW409" s="5">
        <f t="shared" si="123"/>
        <v>3816067.86375</v>
      </c>
      <c r="AX409" s="26">
        <f t="shared" si="124"/>
        <v>4672647.34</v>
      </c>
      <c r="AY409" s="5">
        <f t="shared" si="125"/>
        <v>-1101885.4166666667</v>
      </c>
      <c r="AZ409" s="5">
        <f t="shared" si="126"/>
        <v>-1215965.5900000001</v>
      </c>
      <c r="BA409" s="5">
        <f t="shared" si="129"/>
        <v>247521.55999999997</v>
      </c>
      <c r="BB409" s="14">
        <f t="shared" si="130"/>
        <v>6.4862986937754233E-2</v>
      </c>
      <c r="BC409" s="27">
        <v>5.4800000000000001E-2</v>
      </c>
      <c r="BD409" s="5">
        <f t="shared" si="117"/>
        <v>256061.07423199998</v>
      </c>
      <c r="BE409" s="5">
        <f t="shared" si="118"/>
        <v>256061.07423199998</v>
      </c>
      <c r="BF409" s="20">
        <f t="shared" si="116"/>
        <v>0.4</v>
      </c>
      <c r="BG409" s="5">
        <f t="shared" si="119"/>
        <v>3415.8056928000065</v>
      </c>
      <c r="BH409" s="5">
        <f t="shared" si="120"/>
        <v>3200620.6757680001</v>
      </c>
      <c r="BI409" s="5">
        <f t="shared" si="121"/>
        <v>3200620.6757680001</v>
      </c>
    </row>
    <row r="410" spans="2:61" x14ac:dyDescent="0.25">
      <c r="B410" s="3" t="s">
        <v>718</v>
      </c>
      <c r="C410" s="3" t="s">
        <v>786</v>
      </c>
      <c r="D410" s="3" t="s">
        <v>710</v>
      </c>
      <c r="E410" s="3" t="s">
        <v>609</v>
      </c>
      <c r="F410" s="4" t="s">
        <v>418</v>
      </c>
      <c r="G410" s="5">
        <v>3451099.8</v>
      </c>
      <c r="H410" s="5">
        <v>3451099.8</v>
      </c>
      <c r="I410" s="5">
        <v>3451099.8</v>
      </c>
      <c r="J410" s="5">
        <v>3451099.8</v>
      </c>
      <c r="K410" s="5">
        <v>3451099.8</v>
      </c>
      <c r="L410" s="5">
        <v>3451099.8</v>
      </c>
      <c r="M410" s="5">
        <v>3451099.8</v>
      </c>
      <c r="N410" s="5">
        <v>3451099.8</v>
      </c>
      <c r="O410" s="5">
        <v>3451099.8</v>
      </c>
      <c r="P410" s="5">
        <v>3451099.8</v>
      </c>
      <c r="Q410" s="5">
        <v>3451099.8</v>
      </c>
      <c r="R410" s="5">
        <v>3451099.8</v>
      </c>
      <c r="S410" s="5">
        <v>3451099.8</v>
      </c>
      <c r="T410" s="5">
        <f t="shared" si="122"/>
        <v>3451099.7999999993</v>
      </c>
      <c r="U410" s="5">
        <v>-583709.91</v>
      </c>
      <c r="V410" s="5">
        <v>-601166.72</v>
      </c>
      <c r="W410" s="5">
        <v>-618623.53</v>
      </c>
      <c r="X410" s="5">
        <v>-636080.34</v>
      </c>
      <c r="Y410" s="5">
        <v>-652300.51</v>
      </c>
      <c r="Z410" s="5">
        <v>-668520.68000000005</v>
      </c>
      <c r="AA410" s="5">
        <v>-684740.85</v>
      </c>
      <c r="AB410" s="5">
        <v>-700961.02</v>
      </c>
      <c r="AC410" s="5">
        <v>-717181.19</v>
      </c>
      <c r="AD410" s="5">
        <v>-733401.36</v>
      </c>
      <c r="AE410" s="5">
        <v>-749621.53</v>
      </c>
      <c r="AF410" s="5">
        <v>-765841.7</v>
      </c>
      <c r="AG410" s="5">
        <v>-782061.87</v>
      </c>
      <c r="AH410" s="5">
        <f t="shared" si="127"/>
        <v>-684277.11</v>
      </c>
      <c r="AI410" s="5">
        <v>17456.810000000001</v>
      </c>
      <c r="AJ410" s="5">
        <v>17456.810000000001</v>
      </c>
      <c r="AK410" s="5">
        <v>17456.810000000001</v>
      </c>
      <c r="AL410" s="5">
        <v>16220.17</v>
      </c>
      <c r="AM410" s="5">
        <v>16220.17</v>
      </c>
      <c r="AN410" s="5">
        <v>16220.17</v>
      </c>
      <c r="AO410" s="5">
        <v>16220.17</v>
      </c>
      <c r="AP410" s="5">
        <v>16220.17</v>
      </c>
      <c r="AQ410" s="5">
        <v>16220.17</v>
      </c>
      <c r="AR410" s="5">
        <v>16220.17</v>
      </c>
      <c r="AS410" s="5">
        <v>16220.17</v>
      </c>
      <c r="AT410" s="5">
        <v>16220.17</v>
      </c>
      <c r="AU410" s="5">
        <f t="shared" si="128"/>
        <v>198351.96000000005</v>
      </c>
      <c r="AV410" s="6">
        <v>1</v>
      </c>
      <c r="AW410" s="5">
        <f t="shared" si="123"/>
        <v>3451099.7999999993</v>
      </c>
      <c r="AX410" s="26">
        <f t="shared" si="124"/>
        <v>3451099.8</v>
      </c>
      <c r="AY410" s="5">
        <f t="shared" si="125"/>
        <v>-684277.11</v>
      </c>
      <c r="AZ410" s="5">
        <f t="shared" si="126"/>
        <v>-782061.87</v>
      </c>
      <c r="BA410" s="5">
        <f t="shared" si="129"/>
        <v>198351.96000000005</v>
      </c>
      <c r="BB410" s="14">
        <f t="shared" si="130"/>
        <v>5.7474999708788513E-2</v>
      </c>
      <c r="BC410" s="27">
        <v>5.6399999999999999E-2</v>
      </c>
      <c r="BD410" s="5">
        <f t="shared" si="117"/>
        <v>194642.02871999997</v>
      </c>
      <c r="BE410" s="5">
        <f t="shared" si="118"/>
        <v>194642.02871999997</v>
      </c>
      <c r="BF410" s="20">
        <f t="shared" si="116"/>
        <v>0.4</v>
      </c>
      <c r="BG410" s="5">
        <f t="shared" si="119"/>
        <v>-1483.972512000031</v>
      </c>
      <c r="BH410" s="5">
        <f t="shared" si="120"/>
        <v>2474395.9012799999</v>
      </c>
      <c r="BI410" s="5">
        <f t="shared" si="121"/>
        <v>2474395.9012799999</v>
      </c>
    </row>
    <row r="411" spans="2:61" x14ac:dyDescent="0.25">
      <c r="B411" s="3" t="s">
        <v>718</v>
      </c>
      <c r="C411" s="3" t="s">
        <v>786</v>
      </c>
      <c r="D411" s="3" t="s">
        <v>710</v>
      </c>
      <c r="E411" s="3" t="s">
        <v>558</v>
      </c>
      <c r="F411" s="4" t="s">
        <v>419</v>
      </c>
      <c r="G411" s="5">
        <v>0</v>
      </c>
      <c r="H411" s="5">
        <v>0</v>
      </c>
      <c r="I411" s="5">
        <v>0</v>
      </c>
      <c r="J411" s="5">
        <v>0</v>
      </c>
      <c r="K411" s="5">
        <v>0</v>
      </c>
      <c r="L411" s="5">
        <v>0</v>
      </c>
      <c r="M411" s="5">
        <v>0</v>
      </c>
      <c r="N411" s="5">
        <v>0</v>
      </c>
      <c r="O411" s="5">
        <v>0</v>
      </c>
      <c r="P411" s="5">
        <v>0</v>
      </c>
      <c r="Q411" s="5">
        <v>0</v>
      </c>
      <c r="R411" s="5">
        <v>0</v>
      </c>
      <c r="S411" s="5">
        <v>0</v>
      </c>
      <c r="T411" s="5">
        <f t="shared" si="122"/>
        <v>0</v>
      </c>
      <c r="U411" s="5">
        <v>0</v>
      </c>
      <c r="V411" s="5">
        <v>0</v>
      </c>
      <c r="W411" s="5">
        <v>0</v>
      </c>
      <c r="X411" s="5">
        <v>0</v>
      </c>
      <c r="Y411" s="5">
        <v>0</v>
      </c>
      <c r="Z411" s="5">
        <v>0</v>
      </c>
      <c r="AA411" s="5">
        <v>0</v>
      </c>
      <c r="AB411" s="5">
        <v>0</v>
      </c>
      <c r="AC411" s="5">
        <v>0</v>
      </c>
      <c r="AD411" s="5">
        <v>0</v>
      </c>
      <c r="AE411" s="5">
        <v>0</v>
      </c>
      <c r="AF411" s="5">
        <v>0</v>
      </c>
      <c r="AG411" s="5">
        <v>0</v>
      </c>
      <c r="AH411" s="5">
        <f t="shared" si="127"/>
        <v>0</v>
      </c>
      <c r="AI411" s="5">
        <v>0</v>
      </c>
      <c r="AJ411" s="5">
        <v>0</v>
      </c>
      <c r="AK411" s="5">
        <v>0</v>
      </c>
      <c r="AL411" s="5">
        <v>0</v>
      </c>
      <c r="AM411" s="5">
        <v>0</v>
      </c>
      <c r="AN411" s="5">
        <v>0</v>
      </c>
      <c r="AO411" s="5">
        <v>0</v>
      </c>
      <c r="AP411" s="5">
        <v>0</v>
      </c>
      <c r="AQ411" s="5">
        <v>0</v>
      </c>
      <c r="AR411" s="5">
        <v>0</v>
      </c>
      <c r="AS411" s="5">
        <v>0</v>
      </c>
      <c r="AT411" s="5">
        <v>0</v>
      </c>
      <c r="AU411" s="5">
        <f t="shared" si="128"/>
        <v>0</v>
      </c>
      <c r="AV411" s="6">
        <v>1</v>
      </c>
      <c r="AW411" s="5">
        <f t="shared" si="123"/>
        <v>0</v>
      </c>
      <c r="AX411" s="26">
        <f t="shared" si="124"/>
        <v>0</v>
      </c>
      <c r="AY411" s="5">
        <f t="shared" si="125"/>
        <v>0</v>
      </c>
      <c r="AZ411" s="5">
        <f t="shared" si="126"/>
        <v>0</v>
      </c>
      <c r="BA411" s="5">
        <f t="shared" si="129"/>
        <v>0</v>
      </c>
      <c r="BB411" s="14">
        <f t="shared" si="130"/>
        <v>0</v>
      </c>
      <c r="BC411" s="27">
        <f>BB411</f>
        <v>0</v>
      </c>
      <c r="BD411" s="5">
        <f t="shared" si="117"/>
        <v>0</v>
      </c>
      <c r="BE411" s="5">
        <f t="shared" si="118"/>
        <v>0</v>
      </c>
      <c r="BF411" s="20">
        <f t="shared" si="116"/>
        <v>0.4</v>
      </c>
      <c r="BG411" s="5">
        <f t="shared" si="119"/>
        <v>0</v>
      </c>
      <c r="BH411" s="5">
        <f t="shared" si="120"/>
        <v>0</v>
      </c>
      <c r="BI411" s="5">
        <f t="shared" si="121"/>
        <v>0</v>
      </c>
    </row>
    <row r="412" spans="2:61" x14ac:dyDescent="0.25">
      <c r="B412" s="3" t="s">
        <v>717</v>
      </c>
      <c r="C412" s="3" t="s">
        <v>786</v>
      </c>
      <c r="D412" s="3" t="s">
        <v>710</v>
      </c>
      <c r="E412" s="3" t="s">
        <v>559</v>
      </c>
      <c r="F412" s="4" t="s">
        <v>420</v>
      </c>
      <c r="G412" s="5">
        <v>10461.280000000001</v>
      </c>
      <c r="H412" s="5">
        <v>980.44</v>
      </c>
      <c r="I412" s="5">
        <v>980.44</v>
      </c>
      <c r="J412" s="5">
        <v>980.44</v>
      </c>
      <c r="K412" s="5">
        <v>980.44</v>
      </c>
      <c r="L412" s="5">
        <v>980.44</v>
      </c>
      <c r="M412" s="5">
        <v>980.44</v>
      </c>
      <c r="N412" s="5">
        <v>980.44</v>
      </c>
      <c r="O412" s="5">
        <v>980.44</v>
      </c>
      <c r="P412" s="5">
        <v>980.44</v>
      </c>
      <c r="Q412" s="5">
        <v>980.44</v>
      </c>
      <c r="R412" s="5">
        <v>980.44</v>
      </c>
      <c r="S412" s="5">
        <v>980.44</v>
      </c>
      <c r="T412" s="5">
        <f t="shared" si="122"/>
        <v>1375.4750000000004</v>
      </c>
      <c r="U412" s="5">
        <v>-7668.36</v>
      </c>
      <c r="V412" s="5">
        <v>1790.65</v>
      </c>
      <c r="W412" s="5">
        <v>1786.91</v>
      </c>
      <c r="X412" s="5">
        <v>1783.17</v>
      </c>
      <c r="Y412" s="5">
        <v>1779.9</v>
      </c>
      <c r="Z412" s="5">
        <v>1776.63</v>
      </c>
      <c r="AA412" s="5">
        <v>1773.36</v>
      </c>
      <c r="AB412" s="5">
        <v>1770.09</v>
      </c>
      <c r="AC412" s="5">
        <v>1766.82</v>
      </c>
      <c r="AD412" s="5">
        <v>1763.55</v>
      </c>
      <c r="AE412" s="5">
        <v>1760.28</v>
      </c>
      <c r="AF412" s="5">
        <v>1757.01</v>
      </c>
      <c r="AG412" s="5">
        <v>1753.74</v>
      </c>
      <c r="AH412" s="5">
        <f t="shared" si="127"/>
        <v>1379.2549999999999</v>
      </c>
      <c r="AI412" s="5">
        <v>21.83</v>
      </c>
      <c r="AJ412" s="5">
        <v>3.74</v>
      </c>
      <c r="AK412" s="5">
        <v>3.74</v>
      </c>
      <c r="AL412" s="5">
        <v>3.27</v>
      </c>
      <c r="AM412" s="5">
        <v>3.27</v>
      </c>
      <c r="AN412" s="5">
        <v>3.27</v>
      </c>
      <c r="AO412" s="5">
        <v>3.27</v>
      </c>
      <c r="AP412" s="5">
        <v>3.27</v>
      </c>
      <c r="AQ412" s="5">
        <v>3.27</v>
      </c>
      <c r="AR412" s="5">
        <v>3.27</v>
      </c>
      <c r="AS412" s="5">
        <v>3.27</v>
      </c>
      <c r="AT412" s="5">
        <v>3.27</v>
      </c>
      <c r="AU412" s="5">
        <f t="shared" si="128"/>
        <v>58.74000000000003</v>
      </c>
      <c r="AV412" s="6">
        <v>1</v>
      </c>
      <c r="AW412" s="5">
        <f t="shared" si="123"/>
        <v>1375.4750000000004</v>
      </c>
      <c r="AX412" s="26">
        <f t="shared" si="124"/>
        <v>980.44</v>
      </c>
      <c r="AY412" s="5">
        <f t="shared" si="125"/>
        <v>1379.2549999999999</v>
      </c>
      <c r="AZ412" s="5">
        <f t="shared" si="126"/>
        <v>1753.74</v>
      </c>
      <c r="BA412" s="5">
        <f t="shared" si="129"/>
        <v>58.74000000000003</v>
      </c>
      <c r="BB412" s="14">
        <f t="shared" si="130"/>
        <v>4.2705247278212989E-2</v>
      </c>
      <c r="BC412" s="27">
        <v>0.04</v>
      </c>
      <c r="BD412" s="5">
        <f t="shared" si="117"/>
        <v>39.217600000000004</v>
      </c>
      <c r="BE412" s="5">
        <f t="shared" si="118"/>
        <v>39.217600000000004</v>
      </c>
      <c r="BF412" s="20">
        <f t="shared" si="116"/>
        <v>1</v>
      </c>
      <c r="BG412" s="5">
        <f t="shared" si="119"/>
        <v>-19.522400000000026</v>
      </c>
      <c r="BH412" s="5">
        <f t="shared" si="120"/>
        <v>2694.9624000000003</v>
      </c>
      <c r="BI412" s="5">
        <f t="shared" si="121"/>
        <v>2694.9624000000003</v>
      </c>
    </row>
    <row r="413" spans="2:61" x14ac:dyDescent="0.25">
      <c r="B413" s="3" t="s">
        <v>717</v>
      </c>
      <c r="C413" s="3" t="s">
        <v>786</v>
      </c>
      <c r="D413" s="3" t="s">
        <v>710</v>
      </c>
      <c r="E413" s="3" t="s">
        <v>545</v>
      </c>
      <c r="F413" s="4" t="s">
        <v>421</v>
      </c>
      <c r="G413" s="5">
        <v>768586.29</v>
      </c>
      <c r="H413" s="5">
        <v>700768.51</v>
      </c>
      <c r="I413" s="5">
        <v>703615.45</v>
      </c>
      <c r="J413" s="5">
        <v>703615.45</v>
      </c>
      <c r="K413" s="5">
        <v>703615.45</v>
      </c>
      <c r="L413" s="5">
        <v>703615.45</v>
      </c>
      <c r="M413" s="5">
        <v>703615.45</v>
      </c>
      <c r="N413" s="5">
        <v>703615.45</v>
      </c>
      <c r="O413" s="5">
        <v>776652.44</v>
      </c>
      <c r="P413" s="5">
        <v>776635.37</v>
      </c>
      <c r="Q413" s="5">
        <v>776635.37</v>
      </c>
      <c r="R413" s="5">
        <v>779139.38</v>
      </c>
      <c r="S413" s="5">
        <v>779139.38</v>
      </c>
      <c r="T413" s="5">
        <f t="shared" si="122"/>
        <v>733782.21708333341</v>
      </c>
      <c r="U413" s="5">
        <v>-504443.71</v>
      </c>
      <c r="V413" s="5">
        <v>-431585.8</v>
      </c>
      <c r="W413" s="5">
        <v>-434382.86</v>
      </c>
      <c r="X413" s="5">
        <v>-437185.59</v>
      </c>
      <c r="Y413" s="5">
        <v>-440117.32</v>
      </c>
      <c r="Z413" s="5">
        <v>-443049.05</v>
      </c>
      <c r="AA413" s="5">
        <v>-445980.78</v>
      </c>
      <c r="AB413" s="5">
        <v>-448912.51</v>
      </c>
      <c r="AC413" s="5">
        <v>-451996.4</v>
      </c>
      <c r="AD413" s="5">
        <v>-455232.42</v>
      </c>
      <c r="AE413" s="5">
        <v>-458468.4</v>
      </c>
      <c r="AF413" s="5">
        <v>-461709.6</v>
      </c>
      <c r="AG413" s="5">
        <v>-464956.01</v>
      </c>
      <c r="AH413" s="5">
        <f t="shared" si="127"/>
        <v>-449443.38250000001</v>
      </c>
      <c r="AI413" s="5">
        <v>2926.46</v>
      </c>
      <c r="AJ413" s="5">
        <v>2797.06</v>
      </c>
      <c r="AK413" s="5">
        <v>2802.73</v>
      </c>
      <c r="AL413" s="5">
        <v>2931.73</v>
      </c>
      <c r="AM413" s="5">
        <v>2931.73</v>
      </c>
      <c r="AN413" s="5">
        <v>2931.73</v>
      </c>
      <c r="AO413" s="5">
        <v>2931.73</v>
      </c>
      <c r="AP413" s="5">
        <v>3083.89</v>
      </c>
      <c r="AQ413" s="5">
        <v>3236.02</v>
      </c>
      <c r="AR413" s="5">
        <v>3235.98</v>
      </c>
      <c r="AS413" s="5">
        <v>3241.2</v>
      </c>
      <c r="AT413" s="5">
        <v>3246.41</v>
      </c>
      <c r="AU413" s="5">
        <f t="shared" si="128"/>
        <v>36296.67</v>
      </c>
      <c r="AV413" s="6">
        <v>1</v>
      </c>
      <c r="AW413" s="5">
        <f t="shared" si="123"/>
        <v>733782.21708333341</v>
      </c>
      <c r="AX413" s="26">
        <f t="shared" si="124"/>
        <v>779139.38</v>
      </c>
      <c r="AY413" s="5">
        <f t="shared" si="125"/>
        <v>-449443.38250000001</v>
      </c>
      <c r="AZ413" s="5">
        <f t="shared" si="126"/>
        <v>-464956.01</v>
      </c>
      <c r="BA413" s="5">
        <f t="shared" si="129"/>
        <v>36296.67</v>
      </c>
      <c r="BB413" s="14">
        <f t="shared" si="130"/>
        <v>4.9465180751140904E-2</v>
      </c>
      <c r="BC413" s="27">
        <v>0.05</v>
      </c>
      <c r="BD413" s="5">
        <f t="shared" si="117"/>
        <v>38956.969000000005</v>
      </c>
      <c r="BE413" s="5">
        <f t="shared" si="118"/>
        <v>38956.969000000005</v>
      </c>
      <c r="BF413" s="20">
        <f t="shared" si="116"/>
        <v>1</v>
      </c>
      <c r="BG413" s="5">
        <f t="shared" si="119"/>
        <v>2660.2990000000063</v>
      </c>
      <c r="BH413" s="5">
        <f t="shared" si="120"/>
        <v>275226.40100000001</v>
      </c>
      <c r="BI413" s="5">
        <f t="shared" si="121"/>
        <v>275226.40100000001</v>
      </c>
    </row>
    <row r="414" spans="2:61" x14ac:dyDescent="0.25">
      <c r="B414" s="3" t="s">
        <v>717</v>
      </c>
      <c r="C414" s="3" t="s">
        <v>786</v>
      </c>
      <c r="D414" s="3" t="s">
        <v>710</v>
      </c>
      <c r="E414" s="3" t="s">
        <v>546</v>
      </c>
      <c r="F414" s="4" t="s">
        <v>422</v>
      </c>
      <c r="G414" s="5">
        <v>201805.87</v>
      </c>
      <c r="H414" s="5">
        <v>201805.87</v>
      </c>
      <c r="I414" s="5">
        <v>201805.87</v>
      </c>
      <c r="J414" s="5">
        <v>201805.87</v>
      </c>
      <c r="K414" s="5">
        <v>201805.87</v>
      </c>
      <c r="L414" s="5">
        <v>201805.87</v>
      </c>
      <c r="M414" s="5">
        <v>201805.87</v>
      </c>
      <c r="N414" s="5">
        <v>201805.87</v>
      </c>
      <c r="O414" s="5">
        <v>201805.87</v>
      </c>
      <c r="P414" s="5">
        <v>201805.87</v>
      </c>
      <c r="Q414" s="5">
        <v>201805.87</v>
      </c>
      <c r="R414" s="5">
        <v>201805.87</v>
      </c>
      <c r="S414" s="5">
        <v>194923.87</v>
      </c>
      <c r="T414" s="5">
        <f t="shared" si="122"/>
        <v>201519.12000000002</v>
      </c>
      <c r="U414" s="5">
        <v>-200245.45</v>
      </c>
      <c r="V414" s="5">
        <v>-201805.87</v>
      </c>
      <c r="W414" s="5">
        <v>-201805.87</v>
      </c>
      <c r="X414" s="5">
        <v>-201805.87</v>
      </c>
      <c r="Y414" s="5">
        <v>-201805.87</v>
      </c>
      <c r="Z414" s="5">
        <v>-201805.87</v>
      </c>
      <c r="AA414" s="5">
        <v>-201805.87</v>
      </c>
      <c r="AB414" s="5">
        <v>-201805.87</v>
      </c>
      <c r="AC414" s="5">
        <v>-201805.87</v>
      </c>
      <c r="AD414" s="5">
        <v>-201805.87</v>
      </c>
      <c r="AE414" s="5">
        <v>-201805.87</v>
      </c>
      <c r="AF414" s="5">
        <v>-201805.87</v>
      </c>
      <c r="AG414" s="5">
        <v>-200685.87</v>
      </c>
      <c r="AH414" s="5">
        <f t="shared" si="127"/>
        <v>-201694.18583333338</v>
      </c>
      <c r="AI414" s="5">
        <v>1560.42</v>
      </c>
      <c r="AJ414" s="5">
        <v>0</v>
      </c>
      <c r="AK414" s="5">
        <v>0</v>
      </c>
      <c r="AL414" s="5">
        <v>0</v>
      </c>
      <c r="AM414" s="5">
        <v>0</v>
      </c>
      <c r="AN414" s="5">
        <v>0</v>
      </c>
      <c r="AO414" s="5">
        <v>0</v>
      </c>
      <c r="AP414" s="5">
        <v>0</v>
      </c>
      <c r="AQ414" s="5">
        <v>0</v>
      </c>
      <c r="AR414" s="5">
        <v>0</v>
      </c>
      <c r="AS414" s="5">
        <v>0</v>
      </c>
      <c r="AT414" s="5">
        <v>-218</v>
      </c>
      <c r="AU414" s="5">
        <f t="shared" si="128"/>
        <v>1342.42</v>
      </c>
      <c r="AV414" s="6">
        <v>1</v>
      </c>
      <c r="AW414" s="5">
        <f t="shared" si="123"/>
        <v>201519.12000000002</v>
      </c>
      <c r="AX414" s="26">
        <f t="shared" si="124"/>
        <v>194923.87</v>
      </c>
      <c r="AY414" s="5">
        <f t="shared" si="125"/>
        <v>-201694.18583333338</v>
      </c>
      <c r="AZ414" s="5">
        <f t="shared" si="126"/>
        <v>-200685.87</v>
      </c>
      <c r="BA414" s="5">
        <f t="shared" si="129"/>
        <v>1342.42</v>
      </c>
      <c r="BB414" s="14">
        <f t="shared" si="130"/>
        <v>6.6615018961972434E-3</v>
      </c>
      <c r="BC414" s="27">
        <v>0.06</v>
      </c>
      <c r="BD414" s="5">
        <f t="shared" si="117"/>
        <v>11695.432199999999</v>
      </c>
      <c r="BE414" s="5">
        <f t="shared" si="118"/>
        <v>-5762</v>
      </c>
      <c r="BF414" s="20">
        <f t="shared" si="116"/>
        <v>1</v>
      </c>
      <c r="BG414" s="5">
        <f t="shared" si="119"/>
        <v>-7104.42</v>
      </c>
      <c r="BH414" s="5">
        <f t="shared" si="120"/>
        <v>-17457.432199999999</v>
      </c>
      <c r="BI414" s="5">
        <f t="shared" si="121"/>
        <v>0</v>
      </c>
    </row>
    <row r="415" spans="2:61" x14ac:dyDescent="0.25">
      <c r="B415" s="3" t="s">
        <v>717</v>
      </c>
      <c r="C415" s="3" t="s">
        <v>778</v>
      </c>
      <c r="D415" s="3" t="s">
        <v>710</v>
      </c>
      <c r="E415" s="3" t="s">
        <v>660</v>
      </c>
      <c r="F415" s="4" t="s">
        <v>423</v>
      </c>
      <c r="G415" s="5">
        <v>134411.5</v>
      </c>
      <c r="H415" s="5">
        <v>134411.5</v>
      </c>
      <c r="I415" s="5">
        <v>134411.5</v>
      </c>
      <c r="J415" s="5">
        <v>135369.04999999999</v>
      </c>
      <c r="K415" s="5">
        <v>135369.04999999999</v>
      </c>
      <c r="L415" s="5">
        <v>147466.71</v>
      </c>
      <c r="M415" s="5">
        <v>157836.82999999999</v>
      </c>
      <c r="N415" s="5">
        <v>164482.5</v>
      </c>
      <c r="O415" s="5">
        <v>170213.12</v>
      </c>
      <c r="P415" s="5">
        <v>173118.98</v>
      </c>
      <c r="Q415" s="5">
        <v>186811.25</v>
      </c>
      <c r="R415" s="5">
        <v>207803.82</v>
      </c>
      <c r="S415" s="5">
        <v>216366.66</v>
      </c>
      <c r="T415" s="5">
        <f t="shared" si="122"/>
        <v>160223.61583333332</v>
      </c>
      <c r="U415" s="5">
        <v>-5311.41</v>
      </c>
      <c r="V415" s="5">
        <v>-6912.03</v>
      </c>
      <c r="W415" s="5">
        <v>-8512.65</v>
      </c>
      <c r="X415" s="5">
        <v>-10118.969999999999</v>
      </c>
      <c r="Y415" s="5">
        <v>-11730.99</v>
      </c>
      <c r="Z415" s="5">
        <v>-13415.04</v>
      </c>
      <c r="AA415" s="5">
        <v>-15232.87</v>
      </c>
      <c r="AB415" s="5">
        <v>-17152.009999999998</v>
      </c>
      <c r="AC415" s="5">
        <v>-19144.84</v>
      </c>
      <c r="AD415" s="5">
        <v>-21189.1</v>
      </c>
      <c r="AE415" s="5">
        <v>-23332.18</v>
      </c>
      <c r="AF415" s="5">
        <v>-25681.78</v>
      </c>
      <c r="AG415" s="5">
        <v>-28173.65</v>
      </c>
      <c r="AH415" s="5">
        <f t="shared" si="127"/>
        <v>-15763.749166666666</v>
      </c>
      <c r="AI415" s="5">
        <v>1600.62</v>
      </c>
      <c r="AJ415" s="5">
        <v>1600.62</v>
      </c>
      <c r="AK415" s="5">
        <v>1606.32</v>
      </c>
      <c r="AL415" s="5">
        <v>1612.02</v>
      </c>
      <c r="AM415" s="5">
        <v>1684.05</v>
      </c>
      <c r="AN415" s="5">
        <v>1817.83</v>
      </c>
      <c r="AO415" s="5">
        <v>1919.14</v>
      </c>
      <c r="AP415" s="5">
        <v>1992.83</v>
      </c>
      <c r="AQ415" s="5">
        <v>2044.26</v>
      </c>
      <c r="AR415" s="5">
        <v>2143.08</v>
      </c>
      <c r="AS415" s="5">
        <v>2349.6</v>
      </c>
      <c r="AT415" s="5">
        <v>2520.87</v>
      </c>
      <c r="AU415" s="5">
        <f t="shared" si="128"/>
        <v>22891.239999999994</v>
      </c>
      <c r="AV415" s="6">
        <v>1</v>
      </c>
      <c r="AW415" s="5">
        <f t="shared" si="123"/>
        <v>160223.61583333332</v>
      </c>
      <c r="AX415" s="26">
        <f t="shared" si="124"/>
        <v>216366.66</v>
      </c>
      <c r="AY415" s="5">
        <f t="shared" si="125"/>
        <v>-15763.749166666666</v>
      </c>
      <c r="AZ415" s="5">
        <f t="shared" si="126"/>
        <v>-28173.65</v>
      </c>
      <c r="BA415" s="5">
        <f t="shared" si="129"/>
        <v>22891.239999999994</v>
      </c>
      <c r="BB415" s="14">
        <f t="shared" si="130"/>
        <v>0.14287057423427368</v>
      </c>
      <c r="BC415" s="27">
        <v>6.6699999999999995E-2</v>
      </c>
      <c r="BD415" s="5">
        <f t="shared" si="117"/>
        <v>14431.656222</v>
      </c>
      <c r="BE415" s="5">
        <f t="shared" si="118"/>
        <v>14431.656222</v>
      </c>
      <c r="BF415" s="20">
        <f t="shared" si="116"/>
        <v>1</v>
      </c>
      <c r="BG415" s="5">
        <f t="shared" si="119"/>
        <v>-8459.5837779999947</v>
      </c>
      <c r="BH415" s="5">
        <f t="shared" si="120"/>
        <v>173761.35377800002</v>
      </c>
      <c r="BI415" s="5">
        <f t="shared" si="121"/>
        <v>173761.35377800002</v>
      </c>
    </row>
    <row r="416" spans="2:61" x14ac:dyDescent="0.25">
      <c r="B416" s="3" t="s">
        <v>718</v>
      </c>
      <c r="C416" s="3" t="s">
        <v>786</v>
      </c>
      <c r="D416" s="3" t="s">
        <v>710</v>
      </c>
      <c r="E416" s="3" t="s">
        <v>547</v>
      </c>
      <c r="F416" s="4" t="s">
        <v>424</v>
      </c>
      <c r="G416" s="5">
        <v>1541302.7</v>
      </c>
      <c r="H416" s="5">
        <v>1541302.7</v>
      </c>
      <c r="I416" s="5">
        <v>1541302.7</v>
      </c>
      <c r="J416" s="5">
        <v>1541302.7</v>
      </c>
      <c r="K416" s="5">
        <v>1762406.44</v>
      </c>
      <c r="L416" s="5">
        <v>1762545.9</v>
      </c>
      <c r="M416" s="5">
        <v>1762545.9</v>
      </c>
      <c r="N416" s="5">
        <v>1515994.52</v>
      </c>
      <c r="O416" s="5">
        <v>1515994.52</v>
      </c>
      <c r="P416" s="5">
        <v>1515994.52</v>
      </c>
      <c r="Q416" s="5">
        <v>1621542.25</v>
      </c>
      <c r="R416" s="5">
        <v>1621542.25</v>
      </c>
      <c r="S416" s="5">
        <v>1621542.25</v>
      </c>
      <c r="T416" s="5">
        <f t="shared" si="122"/>
        <v>1606991.40625</v>
      </c>
      <c r="U416" s="5">
        <v>-360258.63</v>
      </c>
      <c r="V416" s="5">
        <v>-367220.18</v>
      </c>
      <c r="W416" s="5">
        <v>-374181.73</v>
      </c>
      <c r="X416" s="5">
        <v>-381143.28</v>
      </c>
      <c r="Y416" s="5">
        <v>-392403.42</v>
      </c>
      <c r="Z416" s="5">
        <v>-404417.63</v>
      </c>
      <c r="AA416" s="5">
        <v>-416432.32</v>
      </c>
      <c r="AB416" s="5">
        <v>-181055.3</v>
      </c>
      <c r="AC416" s="5">
        <v>-191389.33</v>
      </c>
      <c r="AD416" s="5">
        <v>-201723.36</v>
      </c>
      <c r="AE416" s="5">
        <v>-229337.3</v>
      </c>
      <c r="AF416" s="5">
        <v>-240390.81</v>
      </c>
      <c r="AG416" s="5">
        <v>-251444.32</v>
      </c>
      <c r="AH416" s="5">
        <f t="shared" si="127"/>
        <v>-307128.8445833333</v>
      </c>
      <c r="AI416" s="5">
        <v>6961.55</v>
      </c>
      <c r="AJ416" s="5">
        <v>6961.55</v>
      </c>
      <c r="AK416" s="5">
        <v>6961.55</v>
      </c>
      <c r="AL416" s="5">
        <v>11260.14</v>
      </c>
      <c r="AM416" s="5">
        <v>12014.21</v>
      </c>
      <c r="AN416" s="5">
        <v>12014.69</v>
      </c>
      <c r="AO416" s="5">
        <v>11174.36</v>
      </c>
      <c r="AP416" s="5">
        <v>10334.030000000001</v>
      </c>
      <c r="AQ416" s="5">
        <v>10334.030000000001</v>
      </c>
      <c r="AR416" s="5">
        <v>11053.51</v>
      </c>
      <c r="AS416" s="5">
        <v>11053.51</v>
      </c>
      <c r="AT416" s="5">
        <v>11053.51</v>
      </c>
      <c r="AU416" s="5">
        <f t="shared" si="128"/>
        <v>121176.63999999998</v>
      </c>
      <c r="AV416" s="6">
        <v>1</v>
      </c>
      <c r="AW416" s="5">
        <f t="shared" si="123"/>
        <v>1606991.40625</v>
      </c>
      <c r="AX416" s="26">
        <f t="shared" si="124"/>
        <v>1621542.25</v>
      </c>
      <c r="AY416" s="5">
        <f t="shared" si="125"/>
        <v>-307128.8445833333</v>
      </c>
      <c r="AZ416" s="5">
        <f t="shared" si="126"/>
        <v>-251444.32</v>
      </c>
      <c r="BA416" s="5">
        <f t="shared" si="129"/>
        <v>121176.63999999998</v>
      </c>
      <c r="BB416" s="14">
        <f t="shared" si="130"/>
        <v>7.5405904181387082E-2</v>
      </c>
      <c r="BC416" s="27">
        <v>8.1799999999999998E-2</v>
      </c>
      <c r="BD416" s="5">
        <f t="shared" si="117"/>
        <v>132642.15604999999</v>
      </c>
      <c r="BE416" s="5">
        <f t="shared" si="118"/>
        <v>132642.15604999999</v>
      </c>
      <c r="BF416" s="20">
        <f t="shared" si="116"/>
        <v>0.4</v>
      </c>
      <c r="BG416" s="5">
        <f t="shared" si="119"/>
        <v>4586.2064200000023</v>
      </c>
      <c r="BH416" s="5">
        <f t="shared" si="120"/>
        <v>1237455.7739499998</v>
      </c>
      <c r="BI416" s="5">
        <f t="shared" si="121"/>
        <v>1237455.7739499998</v>
      </c>
    </row>
    <row r="417" spans="2:61" x14ac:dyDescent="0.25">
      <c r="B417" s="3" t="s">
        <v>718</v>
      </c>
      <c r="C417" s="3" t="s">
        <v>786</v>
      </c>
      <c r="D417" s="3" t="s">
        <v>710</v>
      </c>
      <c r="E417" s="3" t="s">
        <v>614</v>
      </c>
      <c r="F417" s="4" t="s">
        <v>425</v>
      </c>
      <c r="G417" s="5">
        <v>324824.09000000003</v>
      </c>
      <c r="H417" s="5">
        <v>324824.09000000003</v>
      </c>
      <c r="I417" s="5">
        <v>324824.09000000003</v>
      </c>
      <c r="J417" s="5">
        <v>324824.09000000003</v>
      </c>
      <c r="K417" s="5">
        <v>324824.09000000003</v>
      </c>
      <c r="L417" s="5">
        <v>324824.09000000003</v>
      </c>
      <c r="M417" s="5">
        <v>324824.09000000003</v>
      </c>
      <c r="N417" s="5">
        <v>324824.09000000003</v>
      </c>
      <c r="O417" s="5">
        <v>324824.09000000003</v>
      </c>
      <c r="P417" s="5">
        <v>324824.09000000003</v>
      </c>
      <c r="Q417" s="5">
        <v>324824.09000000003</v>
      </c>
      <c r="R417" s="5">
        <v>324824.09000000003</v>
      </c>
      <c r="S417" s="5">
        <v>324824.09000000003</v>
      </c>
      <c r="T417" s="5">
        <f t="shared" si="122"/>
        <v>324824.08999999997</v>
      </c>
      <c r="U417" s="5">
        <v>-59510.47</v>
      </c>
      <c r="V417" s="5">
        <v>-61378.21</v>
      </c>
      <c r="W417" s="5">
        <v>-63245.95</v>
      </c>
      <c r="X417" s="5">
        <v>-65113.69</v>
      </c>
      <c r="Y417" s="5">
        <v>-67165.5</v>
      </c>
      <c r="Z417" s="5">
        <v>-69217.31</v>
      </c>
      <c r="AA417" s="5">
        <v>-71269.119999999995</v>
      </c>
      <c r="AB417" s="5">
        <v>-73320.929999999993</v>
      </c>
      <c r="AC417" s="5">
        <v>-75372.740000000005</v>
      </c>
      <c r="AD417" s="5">
        <v>-77424.55</v>
      </c>
      <c r="AE417" s="5">
        <v>-79476.36</v>
      </c>
      <c r="AF417" s="5">
        <v>-81528.17</v>
      </c>
      <c r="AG417" s="5">
        <v>-83579.98</v>
      </c>
      <c r="AH417" s="5">
        <f t="shared" si="127"/>
        <v>-71338.146250000005</v>
      </c>
      <c r="AI417" s="5">
        <v>1867.74</v>
      </c>
      <c r="AJ417" s="5">
        <v>1867.74</v>
      </c>
      <c r="AK417" s="5">
        <v>1867.74</v>
      </c>
      <c r="AL417" s="5">
        <v>2051.81</v>
      </c>
      <c r="AM417" s="5">
        <v>2051.81</v>
      </c>
      <c r="AN417" s="5">
        <v>2051.81</v>
      </c>
      <c r="AO417" s="5">
        <v>2051.81</v>
      </c>
      <c r="AP417" s="5">
        <v>2051.81</v>
      </c>
      <c r="AQ417" s="5">
        <v>2051.81</v>
      </c>
      <c r="AR417" s="5">
        <v>2051.81</v>
      </c>
      <c r="AS417" s="5">
        <v>2051.81</v>
      </c>
      <c r="AT417" s="5">
        <v>2051.81</v>
      </c>
      <c r="AU417" s="5">
        <f t="shared" si="128"/>
        <v>24069.510000000002</v>
      </c>
      <c r="AV417" s="6">
        <v>1</v>
      </c>
      <c r="AW417" s="5">
        <f t="shared" si="123"/>
        <v>324824.08999999997</v>
      </c>
      <c r="AX417" s="26">
        <f t="shared" si="124"/>
        <v>324824.09000000003</v>
      </c>
      <c r="AY417" s="5">
        <f t="shared" si="125"/>
        <v>-71338.146250000005</v>
      </c>
      <c r="AZ417" s="5">
        <f t="shared" si="126"/>
        <v>-83579.98</v>
      </c>
      <c r="BA417" s="5">
        <f t="shared" si="129"/>
        <v>24069.510000000002</v>
      </c>
      <c r="BB417" s="14">
        <f t="shared" si="130"/>
        <v>7.4100138324100298E-2</v>
      </c>
      <c r="BC417" s="27">
        <v>7.5800000000000006E-2</v>
      </c>
      <c r="BD417" s="5">
        <f t="shared" si="117"/>
        <v>24621.666022000005</v>
      </c>
      <c r="BE417" s="5">
        <f t="shared" si="118"/>
        <v>24621.666022000005</v>
      </c>
      <c r="BF417" s="20">
        <f t="shared" si="116"/>
        <v>0.4</v>
      </c>
      <c r="BG417" s="5">
        <f t="shared" si="119"/>
        <v>220.86240880000116</v>
      </c>
      <c r="BH417" s="5">
        <f t="shared" si="120"/>
        <v>216622.44397800002</v>
      </c>
      <c r="BI417" s="5">
        <f t="shared" si="121"/>
        <v>216622.44397800002</v>
      </c>
    </row>
    <row r="418" spans="2:61" x14ac:dyDescent="0.25">
      <c r="B418" s="3" t="s">
        <v>718</v>
      </c>
      <c r="C418" s="3" t="s">
        <v>786</v>
      </c>
      <c r="D418" s="3" t="s">
        <v>710</v>
      </c>
      <c r="E418" s="3" t="s">
        <v>615</v>
      </c>
      <c r="F418" s="4" t="s">
        <v>426</v>
      </c>
      <c r="G418" s="5">
        <v>4226.9799999999996</v>
      </c>
      <c r="H418" s="5">
        <v>4226.9799999999996</v>
      </c>
      <c r="I418" s="5">
        <v>4226.9799999999996</v>
      </c>
      <c r="J418" s="5">
        <v>4226.9799999999996</v>
      </c>
      <c r="K418" s="5">
        <v>4226.9799999999996</v>
      </c>
      <c r="L418" s="5">
        <v>4226.9799999999996</v>
      </c>
      <c r="M418" s="5">
        <v>4226.9799999999996</v>
      </c>
      <c r="N418" s="5">
        <v>4226.9799999999996</v>
      </c>
      <c r="O418" s="5">
        <v>4226.9799999999996</v>
      </c>
      <c r="P418" s="5">
        <v>4226.9799999999996</v>
      </c>
      <c r="Q418" s="5">
        <v>4226.9799999999996</v>
      </c>
      <c r="R418" s="5">
        <v>4226.9799999999996</v>
      </c>
      <c r="S418" s="5">
        <v>4226.9799999999996</v>
      </c>
      <c r="T418" s="5">
        <f t="shared" si="122"/>
        <v>4226.9799999999987</v>
      </c>
      <c r="U418" s="5">
        <v>-4226.9799999999996</v>
      </c>
      <c r="V418" s="5">
        <v>-4226.9799999999996</v>
      </c>
      <c r="W418" s="5">
        <v>-4226.9799999999996</v>
      </c>
      <c r="X418" s="5">
        <v>-4226.9799999999996</v>
      </c>
      <c r="Y418" s="5">
        <v>-4226.9799999999996</v>
      </c>
      <c r="Z418" s="5">
        <v>-4226.9799999999996</v>
      </c>
      <c r="AA418" s="5">
        <v>-4226.9799999999996</v>
      </c>
      <c r="AB418" s="5">
        <v>-4226.9799999999996</v>
      </c>
      <c r="AC418" s="5">
        <v>-4226.9799999999996</v>
      </c>
      <c r="AD418" s="5">
        <v>-4226.9799999999996</v>
      </c>
      <c r="AE418" s="5">
        <v>-4226.9799999999996</v>
      </c>
      <c r="AF418" s="5">
        <v>-4226.9799999999996</v>
      </c>
      <c r="AG418" s="5">
        <v>-4226.9799999999996</v>
      </c>
      <c r="AH418" s="5">
        <f t="shared" si="127"/>
        <v>-4226.9799999999987</v>
      </c>
      <c r="AI418" s="5">
        <v>0</v>
      </c>
      <c r="AJ418" s="5">
        <v>0</v>
      </c>
      <c r="AK418" s="5">
        <v>0</v>
      </c>
      <c r="AL418" s="5">
        <v>0</v>
      </c>
      <c r="AM418" s="5">
        <v>0</v>
      </c>
      <c r="AN418" s="5">
        <v>0</v>
      </c>
      <c r="AO418" s="5">
        <v>0</v>
      </c>
      <c r="AP418" s="5">
        <v>0</v>
      </c>
      <c r="AQ418" s="5">
        <v>0</v>
      </c>
      <c r="AR418" s="5">
        <v>0</v>
      </c>
      <c r="AS418" s="5">
        <v>0</v>
      </c>
      <c r="AT418" s="5">
        <v>0</v>
      </c>
      <c r="AU418" s="5">
        <f t="shared" si="128"/>
        <v>0</v>
      </c>
      <c r="AV418" s="6">
        <v>1</v>
      </c>
      <c r="AW418" s="5">
        <f t="shared" si="123"/>
        <v>4226.9799999999987</v>
      </c>
      <c r="AX418" s="26">
        <f t="shared" si="124"/>
        <v>4226.9799999999996</v>
      </c>
      <c r="AY418" s="5">
        <f t="shared" si="125"/>
        <v>-4226.9799999999987</v>
      </c>
      <c r="AZ418" s="5">
        <f t="shared" si="126"/>
        <v>-4226.9799999999996</v>
      </c>
      <c r="BA418" s="5">
        <f t="shared" si="129"/>
        <v>0</v>
      </c>
      <c r="BB418" s="14">
        <f t="shared" si="130"/>
        <v>0</v>
      </c>
      <c r="BC418" s="27">
        <v>7.5800000000000006E-2</v>
      </c>
      <c r="BD418" s="5">
        <f t="shared" si="117"/>
        <v>320.40508399999999</v>
      </c>
      <c r="BE418" s="5">
        <f t="shared" si="118"/>
        <v>0</v>
      </c>
      <c r="BF418" s="20">
        <f t="shared" si="116"/>
        <v>0.4</v>
      </c>
      <c r="BG418" s="5">
        <f t="shared" si="119"/>
        <v>0</v>
      </c>
      <c r="BH418" s="5">
        <f t="shared" si="120"/>
        <v>-320.40508399999999</v>
      </c>
      <c r="BI418" s="5">
        <f t="shared" si="121"/>
        <v>0</v>
      </c>
    </row>
    <row r="419" spans="2:61" x14ac:dyDescent="0.25">
      <c r="B419" s="3" t="s">
        <v>718</v>
      </c>
      <c r="C419" s="3" t="s">
        <v>786</v>
      </c>
      <c r="D419" s="3" t="s">
        <v>710</v>
      </c>
      <c r="E419" s="3" t="s">
        <v>647</v>
      </c>
      <c r="F419" s="4" t="s">
        <v>427</v>
      </c>
      <c r="G419" s="5">
        <v>2881.32</v>
      </c>
      <c r="H419" s="5">
        <v>2881.32</v>
      </c>
      <c r="I419" s="5">
        <v>2881.32</v>
      </c>
      <c r="J419" s="5">
        <v>2881.32</v>
      </c>
      <c r="K419" s="5">
        <v>2881.32</v>
      </c>
      <c r="L419" s="5">
        <v>2881.32</v>
      </c>
      <c r="M419" s="5">
        <v>2881.32</v>
      </c>
      <c r="N419" s="5">
        <v>2881.32</v>
      </c>
      <c r="O419" s="5">
        <v>2881.32</v>
      </c>
      <c r="P419" s="5">
        <v>2881.32</v>
      </c>
      <c r="Q419" s="5">
        <v>2881.32</v>
      </c>
      <c r="R419" s="5">
        <v>2881.32</v>
      </c>
      <c r="S419" s="5">
        <v>2881.32</v>
      </c>
      <c r="T419" s="5">
        <f t="shared" si="122"/>
        <v>2881.32</v>
      </c>
      <c r="U419" s="5">
        <v>-2881.32</v>
      </c>
      <c r="V419" s="5">
        <v>-2881.32</v>
      </c>
      <c r="W419" s="5">
        <v>-2881.32</v>
      </c>
      <c r="X419" s="5">
        <v>-2881.32</v>
      </c>
      <c r="Y419" s="5">
        <v>-2881.32</v>
      </c>
      <c r="Z419" s="5">
        <v>-2881.32</v>
      </c>
      <c r="AA419" s="5">
        <v>-2881.32</v>
      </c>
      <c r="AB419" s="5">
        <v>-2881.32</v>
      </c>
      <c r="AC419" s="5">
        <v>-2881.32</v>
      </c>
      <c r="AD419" s="5">
        <v>-2881.32</v>
      </c>
      <c r="AE419" s="5">
        <v>-2881.32</v>
      </c>
      <c r="AF419" s="5">
        <v>-2881.32</v>
      </c>
      <c r="AG419" s="5">
        <v>-2881.32</v>
      </c>
      <c r="AH419" s="5">
        <f t="shared" si="127"/>
        <v>-2881.32</v>
      </c>
      <c r="AI419" s="5">
        <v>0</v>
      </c>
      <c r="AJ419" s="5">
        <v>0</v>
      </c>
      <c r="AK419" s="5">
        <v>0</v>
      </c>
      <c r="AL419" s="5">
        <v>0</v>
      </c>
      <c r="AM419" s="5">
        <v>0</v>
      </c>
      <c r="AN419" s="5">
        <v>0</v>
      </c>
      <c r="AO419" s="5">
        <v>0</v>
      </c>
      <c r="AP419" s="5">
        <v>0</v>
      </c>
      <c r="AQ419" s="5">
        <v>0</v>
      </c>
      <c r="AR419" s="5">
        <v>0</v>
      </c>
      <c r="AS419" s="5">
        <v>0</v>
      </c>
      <c r="AT419" s="5">
        <v>0</v>
      </c>
      <c r="AU419" s="5">
        <f t="shared" si="128"/>
        <v>0</v>
      </c>
      <c r="AV419" s="6">
        <v>1</v>
      </c>
      <c r="AW419" s="5">
        <f t="shared" si="123"/>
        <v>2881.32</v>
      </c>
      <c r="AX419" s="26">
        <f t="shared" si="124"/>
        <v>2881.32</v>
      </c>
      <c r="AY419" s="5">
        <f t="shared" si="125"/>
        <v>-2881.32</v>
      </c>
      <c r="AZ419" s="5">
        <f t="shared" si="126"/>
        <v>-2881.32</v>
      </c>
      <c r="BA419" s="5">
        <f t="shared" si="129"/>
        <v>0</v>
      </c>
      <c r="BB419" s="14">
        <f t="shared" si="130"/>
        <v>0</v>
      </c>
      <c r="BC419" s="27">
        <v>7.5800000000000006E-2</v>
      </c>
      <c r="BD419" s="5">
        <f t="shared" si="117"/>
        <v>218.40405600000003</v>
      </c>
      <c r="BE419" s="5">
        <f t="shared" si="118"/>
        <v>0</v>
      </c>
      <c r="BF419" s="20">
        <f t="shared" si="116"/>
        <v>0.4</v>
      </c>
      <c r="BG419" s="5">
        <f t="shared" si="119"/>
        <v>0</v>
      </c>
      <c r="BH419" s="5">
        <f t="shared" si="120"/>
        <v>-218.40405600000003</v>
      </c>
      <c r="BI419" s="5">
        <f t="shared" si="121"/>
        <v>0</v>
      </c>
    </row>
    <row r="420" spans="2:61" x14ac:dyDescent="0.25">
      <c r="B420" s="3" t="s">
        <v>718</v>
      </c>
      <c r="C420" s="3" t="s">
        <v>786</v>
      </c>
      <c r="D420" s="3" t="s">
        <v>710</v>
      </c>
      <c r="E420" s="3" t="s">
        <v>616</v>
      </c>
      <c r="F420" s="4" t="s">
        <v>428</v>
      </c>
      <c r="G420" s="5">
        <v>0</v>
      </c>
      <c r="H420" s="5">
        <v>0</v>
      </c>
      <c r="I420" s="5">
        <v>0</v>
      </c>
      <c r="J420" s="5">
        <v>0</v>
      </c>
      <c r="K420" s="5">
        <v>0</v>
      </c>
      <c r="L420" s="5">
        <v>0</v>
      </c>
      <c r="M420" s="5">
        <v>0</v>
      </c>
      <c r="N420" s="5">
        <v>0</v>
      </c>
      <c r="O420" s="5">
        <v>0</v>
      </c>
      <c r="P420" s="5">
        <v>0</v>
      </c>
      <c r="Q420" s="5">
        <v>0</v>
      </c>
      <c r="R420" s="5">
        <v>0</v>
      </c>
      <c r="S420" s="5">
        <v>0</v>
      </c>
      <c r="T420" s="5">
        <f t="shared" si="122"/>
        <v>0</v>
      </c>
      <c r="U420" s="5">
        <v>0</v>
      </c>
      <c r="V420" s="5">
        <v>0</v>
      </c>
      <c r="W420" s="5">
        <v>0</v>
      </c>
      <c r="X420" s="5">
        <v>0</v>
      </c>
      <c r="Y420" s="5">
        <v>0</v>
      </c>
      <c r="Z420" s="5">
        <v>0</v>
      </c>
      <c r="AA420" s="5">
        <v>0</v>
      </c>
      <c r="AB420" s="5">
        <v>0</v>
      </c>
      <c r="AC420" s="5">
        <v>0</v>
      </c>
      <c r="AD420" s="5">
        <v>0</v>
      </c>
      <c r="AE420" s="5">
        <v>0</v>
      </c>
      <c r="AF420" s="5">
        <v>0</v>
      </c>
      <c r="AG420" s="5">
        <v>0</v>
      </c>
      <c r="AH420" s="5">
        <f t="shared" si="127"/>
        <v>0</v>
      </c>
      <c r="AI420" s="5">
        <v>0</v>
      </c>
      <c r="AJ420" s="5">
        <v>0</v>
      </c>
      <c r="AK420" s="5">
        <v>0</v>
      </c>
      <c r="AL420" s="5">
        <v>0</v>
      </c>
      <c r="AM420" s="5">
        <v>0</v>
      </c>
      <c r="AN420" s="5">
        <v>0</v>
      </c>
      <c r="AO420" s="5">
        <v>0</v>
      </c>
      <c r="AP420" s="5">
        <v>0</v>
      </c>
      <c r="AQ420" s="5">
        <v>0</v>
      </c>
      <c r="AR420" s="5">
        <v>0</v>
      </c>
      <c r="AS420" s="5">
        <v>0</v>
      </c>
      <c r="AT420" s="5">
        <v>0</v>
      </c>
      <c r="AU420" s="5">
        <f t="shared" si="128"/>
        <v>0</v>
      </c>
      <c r="AV420" s="6">
        <v>1</v>
      </c>
      <c r="AW420" s="5">
        <f t="shared" si="123"/>
        <v>0</v>
      </c>
      <c r="AX420" s="26">
        <f t="shared" si="124"/>
        <v>0</v>
      </c>
      <c r="AY420" s="5">
        <f t="shared" si="125"/>
        <v>0</v>
      </c>
      <c r="AZ420" s="5">
        <f t="shared" si="126"/>
        <v>0</v>
      </c>
      <c r="BA420" s="5">
        <f t="shared" si="129"/>
        <v>0</v>
      </c>
      <c r="BB420" s="14">
        <f t="shared" si="130"/>
        <v>0</v>
      </c>
      <c r="BC420" s="27">
        <v>3.7499999999999999E-2</v>
      </c>
      <c r="BD420" s="5">
        <f t="shared" si="117"/>
        <v>0</v>
      </c>
      <c r="BE420" s="5">
        <f t="shared" si="118"/>
        <v>0</v>
      </c>
      <c r="BF420" s="20">
        <f t="shared" si="116"/>
        <v>0.4</v>
      </c>
      <c r="BG420" s="5">
        <f t="shared" si="119"/>
        <v>0</v>
      </c>
      <c r="BH420" s="5">
        <f t="shared" si="120"/>
        <v>0</v>
      </c>
      <c r="BI420" s="5">
        <f t="shared" si="121"/>
        <v>0</v>
      </c>
    </row>
    <row r="421" spans="2:61" x14ac:dyDescent="0.25">
      <c r="B421" s="3" t="s">
        <v>718</v>
      </c>
      <c r="C421" s="3" t="s">
        <v>786</v>
      </c>
      <c r="D421" s="3" t="s">
        <v>710</v>
      </c>
      <c r="E421" s="3" t="s">
        <v>661</v>
      </c>
      <c r="F421" s="4" t="s">
        <v>429</v>
      </c>
      <c r="G421" s="5">
        <v>123874.51</v>
      </c>
      <c r="H421" s="5">
        <v>123874.51</v>
      </c>
      <c r="I421" s="5">
        <v>123874.51</v>
      </c>
      <c r="J421" s="5">
        <v>123874.51</v>
      </c>
      <c r="K421" s="5">
        <v>123874.51</v>
      </c>
      <c r="L421" s="5">
        <v>123874.51</v>
      </c>
      <c r="M421" s="5">
        <v>123874.51</v>
      </c>
      <c r="N421" s="5">
        <v>123874.51</v>
      </c>
      <c r="O421" s="5">
        <v>123874.51</v>
      </c>
      <c r="P421" s="5">
        <v>123874.51</v>
      </c>
      <c r="Q421" s="5">
        <v>123874.51</v>
      </c>
      <c r="R421" s="5">
        <v>123874.51</v>
      </c>
      <c r="S421" s="5">
        <v>123874.51</v>
      </c>
      <c r="T421" s="5">
        <f t="shared" si="122"/>
        <v>123874.51</v>
      </c>
      <c r="U421" s="5">
        <v>-94019.86</v>
      </c>
      <c r="V421" s="5">
        <v>-94923.11</v>
      </c>
      <c r="W421" s="5">
        <v>-95826.36</v>
      </c>
      <c r="X421" s="5">
        <v>-96729.61</v>
      </c>
      <c r="Y421" s="5">
        <v>-97116.72</v>
      </c>
      <c r="Z421" s="5">
        <v>-97503.83</v>
      </c>
      <c r="AA421" s="5">
        <v>-97890.94</v>
      </c>
      <c r="AB421" s="5">
        <v>-98278.05</v>
      </c>
      <c r="AC421" s="5">
        <v>-98665.16</v>
      </c>
      <c r="AD421" s="5">
        <v>-99052.27</v>
      </c>
      <c r="AE421" s="5">
        <v>-99439.38</v>
      </c>
      <c r="AF421" s="5">
        <v>-99826.49</v>
      </c>
      <c r="AG421" s="5">
        <v>-100213.6</v>
      </c>
      <c r="AH421" s="5">
        <f t="shared" si="127"/>
        <v>-97697.387500000012</v>
      </c>
      <c r="AI421" s="5">
        <v>903.25</v>
      </c>
      <c r="AJ421" s="5">
        <v>903.25</v>
      </c>
      <c r="AK421" s="5">
        <v>903.25</v>
      </c>
      <c r="AL421" s="5">
        <v>387.11</v>
      </c>
      <c r="AM421" s="5">
        <v>387.11</v>
      </c>
      <c r="AN421" s="5">
        <v>387.11</v>
      </c>
      <c r="AO421" s="5">
        <v>387.11</v>
      </c>
      <c r="AP421" s="5">
        <v>387.11</v>
      </c>
      <c r="AQ421" s="5">
        <v>387.11</v>
      </c>
      <c r="AR421" s="5">
        <v>387.11</v>
      </c>
      <c r="AS421" s="5">
        <v>387.11</v>
      </c>
      <c r="AT421" s="5">
        <v>387.11</v>
      </c>
      <c r="AU421" s="5">
        <f t="shared" si="128"/>
        <v>6193.7399999999989</v>
      </c>
      <c r="AV421" s="6">
        <v>1</v>
      </c>
      <c r="AW421" s="5">
        <f t="shared" si="123"/>
        <v>123874.51</v>
      </c>
      <c r="AX421" s="26">
        <f t="shared" si="124"/>
        <v>123874.51</v>
      </c>
      <c r="AY421" s="5">
        <f t="shared" si="125"/>
        <v>-97697.387500000012</v>
      </c>
      <c r="AZ421" s="5">
        <f t="shared" si="126"/>
        <v>-100213.6</v>
      </c>
      <c r="BA421" s="5">
        <f t="shared" si="129"/>
        <v>6193.7399999999989</v>
      </c>
      <c r="BB421" s="14">
        <f t="shared" si="130"/>
        <v>5.0000117053944346E-2</v>
      </c>
      <c r="BC421" s="27">
        <v>5.6399999999999999E-2</v>
      </c>
      <c r="BD421" s="5">
        <f t="shared" si="117"/>
        <v>6986.5223639999995</v>
      </c>
      <c r="BE421" s="5">
        <f t="shared" si="118"/>
        <v>6986.5223639999995</v>
      </c>
      <c r="BF421" s="20">
        <f t="shared" si="116"/>
        <v>0.4</v>
      </c>
      <c r="BG421" s="5">
        <f t="shared" si="119"/>
        <v>317.11294560000027</v>
      </c>
      <c r="BH421" s="5">
        <f t="shared" si="120"/>
        <v>16674.387635999989</v>
      </c>
      <c r="BI421" s="5">
        <f t="shared" si="121"/>
        <v>16674.387635999989</v>
      </c>
    </row>
    <row r="422" spans="2:61" x14ac:dyDescent="0.25">
      <c r="B422" s="3" t="s">
        <v>718</v>
      </c>
      <c r="C422" s="3" t="s">
        <v>786</v>
      </c>
      <c r="D422" s="3" t="s">
        <v>710</v>
      </c>
      <c r="E422" s="3" t="s">
        <v>617</v>
      </c>
      <c r="F422" s="4" t="s">
        <v>430</v>
      </c>
      <c r="G422" s="5">
        <v>5815378.6399999997</v>
      </c>
      <c r="H422" s="5">
        <v>5815378.6399999997</v>
      </c>
      <c r="I422" s="5">
        <v>5815378.6399999997</v>
      </c>
      <c r="J422" s="5">
        <v>5815378.6399999997</v>
      </c>
      <c r="K422" s="5">
        <v>5815378.6399999997</v>
      </c>
      <c r="L422" s="5">
        <v>5815378.6399999997</v>
      </c>
      <c r="M422" s="5">
        <v>5815378.6399999997</v>
      </c>
      <c r="N422" s="5">
        <v>5815378.6399999997</v>
      </c>
      <c r="O422" s="5">
        <v>5815378.6399999997</v>
      </c>
      <c r="P422" s="5">
        <v>5815378.6399999997</v>
      </c>
      <c r="Q422" s="5">
        <v>5815378.6399999997</v>
      </c>
      <c r="R422" s="5">
        <v>5815378.6399999997</v>
      </c>
      <c r="S422" s="5">
        <v>5815378.6399999997</v>
      </c>
      <c r="T422" s="5">
        <f t="shared" si="122"/>
        <v>5815378.6399999997</v>
      </c>
      <c r="U422" s="5">
        <v>-3356895.77</v>
      </c>
      <c r="V422" s="5">
        <v>-3399299.57</v>
      </c>
      <c r="W422" s="5">
        <v>-3441703.37</v>
      </c>
      <c r="X422" s="5">
        <v>-3484107.17</v>
      </c>
      <c r="Y422" s="5">
        <v>-3502280.23</v>
      </c>
      <c r="Z422" s="5">
        <v>-3520453.29</v>
      </c>
      <c r="AA422" s="5">
        <v>-3538626.35</v>
      </c>
      <c r="AB422" s="5">
        <v>-3556799.41</v>
      </c>
      <c r="AC422" s="5">
        <v>-3574972.47</v>
      </c>
      <c r="AD422" s="5">
        <v>-3593145.53</v>
      </c>
      <c r="AE422" s="5">
        <v>-3611318.59</v>
      </c>
      <c r="AF422" s="5">
        <v>-3629491.65</v>
      </c>
      <c r="AG422" s="5">
        <v>-3647664.71</v>
      </c>
      <c r="AH422" s="5">
        <f t="shared" si="127"/>
        <v>-3529539.8225000002</v>
      </c>
      <c r="AI422" s="5">
        <v>42403.8</v>
      </c>
      <c r="AJ422" s="5">
        <v>42403.8</v>
      </c>
      <c r="AK422" s="5">
        <v>42403.8</v>
      </c>
      <c r="AL422" s="5">
        <v>18173.060000000001</v>
      </c>
      <c r="AM422" s="5">
        <v>18173.060000000001</v>
      </c>
      <c r="AN422" s="5">
        <v>18173.060000000001</v>
      </c>
      <c r="AO422" s="5">
        <v>18173.060000000001</v>
      </c>
      <c r="AP422" s="5">
        <v>18173.060000000001</v>
      </c>
      <c r="AQ422" s="5">
        <v>18173.060000000001</v>
      </c>
      <c r="AR422" s="5">
        <v>18173.060000000001</v>
      </c>
      <c r="AS422" s="5">
        <v>18173.060000000001</v>
      </c>
      <c r="AT422" s="5">
        <v>18173.060000000001</v>
      </c>
      <c r="AU422" s="5">
        <f t="shared" si="128"/>
        <v>290768.94</v>
      </c>
      <c r="AV422" s="6">
        <v>1</v>
      </c>
      <c r="AW422" s="5">
        <f t="shared" si="123"/>
        <v>5815378.6399999997</v>
      </c>
      <c r="AX422" s="26">
        <f t="shared" si="124"/>
        <v>5815378.6399999997</v>
      </c>
      <c r="AY422" s="5">
        <f t="shared" si="125"/>
        <v>-3529539.8225000002</v>
      </c>
      <c r="AZ422" s="5">
        <f t="shared" si="126"/>
        <v>-3647664.71</v>
      </c>
      <c r="BA422" s="5">
        <f t="shared" si="129"/>
        <v>290768.94</v>
      </c>
      <c r="BB422" s="14">
        <f t="shared" si="130"/>
        <v>5.0000001375662795E-2</v>
      </c>
      <c r="BC422" s="27">
        <v>5.6399999999999999E-2</v>
      </c>
      <c r="BD422" s="5">
        <f t="shared" si="117"/>
        <v>327987.35529599997</v>
      </c>
      <c r="BE422" s="5">
        <f t="shared" si="118"/>
        <v>327987.35529599997</v>
      </c>
      <c r="BF422" s="20">
        <f t="shared" si="116"/>
        <v>0.4</v>
      </c>
      <c r="BG422" s="5">
        <f t="shared" si="119"/>
        <v>14887.366118399987</v>
      </c>
      <c r="BH422" s="5">
        <f t="shared" si="120"/>
        <v>1839726.5747039998</v>
      </c>
      <c r="BI422" s="5">
        <f t="shared" si="121"/>
        <v>1839726.5747039998</v>
      </c>
    </row>
    <row r="423" spans="2:61" x14ac:dyDescent="0.25">
      <c r="B423" s="3" t="s">
        <v>718</v>
      </c>
      <c r="C423" s="3" t="s">
        <v>786</v>
      </c>
      <c r="D423" s="3" t="s">
        <v>710</v>
      </c>
      <c r="E423" s="3" t="s">
        <v>561</v>
      </c>
      <c r="F423" s="4" t="s">
        <v>431</v>
      </c>
      <c r="G423" s="5">
        <v>2628160.71</v>
      </c>
      <c r="H423" s="5">
        <v>2628160.71</v>
      </c>
      <c r="I423" s="5">
        <v>2628160.71</v>
      </c>
      <c r="J423" s="5">
        <v>2628160.71</v>
      </c>
      <c r="K423" s="5">
        <v>2474624.4500000002</v>
      </c>
      <c r="L423" s="5">
        <v>2320187.29</v>
      </c>
      <c r="M423" s="5">
        <v>2320187.29</v>
      </c>
      <c r="N423" s="5">
        <v>2320187.29</v>
      </c>
      <c r="O423" s="5">
        <v>2320187.29</v>
      </c>
      <c r="P423" s="5">
        <v>2320187.29</v>
      </c>
      <c r="Q423" s="5">
        <v>2320187.29</v>
      </c>
      <c r="R423" s="5">
        <v>2273305.77</v>
      </c>
      <c r="S423" s="5">
        <v>2273305.77</v>
      </c>
      <c r="T423" s="5">
        <f t="shared" si="122"/>
        <v>2417022.4441666664</v>
      </c>
      <c r="U423" s="5">
        <v>-1392862.75</v>
      </c>
      <c r="V423" s="5">
        <v>-1407974.67</v>
      </c>
      <c r="W423" s="5">
        <v>-1423086.59</v>
      </c>
      <c r="X423" s="5">
        <v>-1438198.51</v>
      </c>
      <c r="Y423" s="5">
        <v>-1292635.3500000001</v>
      </c>
      <c r="Z423" s="5">
        <v>-1153341.8</v>
      </c>
      <c r="AA423" s="5">
        <v>-1167997.6499999999</v>
      </c>
      <c r="AB423" s="5">
        <v>-1182653.5</v>
      </c>
      <c r="AC423" s="5">
        <v>-1197309.3500000001</v>
      </c>
      <c r="AD423" s="5">
        <v>-1211965.2</v>
      </c>
      <c r="AE423" s="5">
        <v>-1226621.05</v>
      </c>
      <c r="AF423" s="5">
        <v>-1194247.31</v>
      </c>
      <c r="AG423" s="5">
        <v>-1208607.02</v>
      </c>
      <c r="AH423" s="5">
        <f t="shared" si="127"/>
        <v>-1266397.1554166665</v>
      </c>
      <c r="AI423" s="5">
        <v>15111.92</v>
      </c>
      <c r="AJ423" s="5">
        <v>15111.92</v>
      </c>
      <c r="AK423" s="5">
        <v>15111.92</v>
      </c>
      <c r="AL423" s="5">
        <v>7973.1</v>
      </c>
      <c r="AM423" s="5">
        <v>15143.61</v>
      </c>
      <c r="AN423" s="5">
        <v>14655.85</v>
      </c>
      <c r="AO423" s="5">
        <v>14655.85</v>
      </c>
      <c r="AP423" s="5">
        <v>14655.85</v>
      </c>
      <c r="AQ423" s="5">
        <v>14655.85</v>
      </c>
      <c r="AR423" s="5">
        <v>14655.85</v>
      </c>
      <c r="AS423" s="5">
        <v>14507.78</v>
      </c>
      <c r="AT423" s="5">
        <v>14359.71</v>
      </c>
      <c r="AU423" s="5">
        <f t="shared" si="128"/>
        <v>170599.21000000002</v>
      </c>
      <c r="AV423" s="6">
        <v>1</v>
      </c>
      <c r="AW423" s="5">
        <f t="shared" si="123"/>
        <v>2417022.4441666664</v>
      </c>
      <c r="AX423" s="26">
        <f t="shared" si="124"/>
        <v>2273305.77</v>
      </c>
      <c r="AY423" s="5">
        <f t="shared" si="125"/>
        <v>-1266397.1554166665</v>
      </c>
      <c r="AZ423" s="5">
        <f t="shared" si="126"/>
        <v>-1208607.02</v>
      </c>
      <c r="BA423" s="5">
        <f t="shared" si="129"/>
        <v>170599.21000000002</v>
      </c>
      <c r="BB423" s="14">
        <f t="shared" si="130"/>
        <v>7.0582385534619513E-2</v>
      </c>
      <c r="BC423" s="27">
        <v>5.4800000000000001E-2</v>
      </c>
      <c r="BD423" s="5">
        <f t="shared" si="117"/>
        <v>124577.15619600001</v>
      </c>
      <c r="BE423" s="5">
        <f t="shared" si="118"/>
        <v>124577.15619600001</v>
      </c>
      <c r="BF423" s="20">
        <f t="shared" si="116"/>
        <v>0.4</v>
      </c>
      <c r="BG423" s="5">
        <f t="shared" si="119"/>
        <v>-18408.821521600006</v>
      </c>
      <c r="BH423" s="5">
        <f t="shared" si="120"/>
        <v>940121.59380399995</v>
      </c>
      <c r="BI423" s="5">
        <f t="shared" si="121"/>
        <v>940121.59380399995</v>
      </c>
    </row>
    <row r="424" spans="2:61" x14ac:dyDescent="0.25">
      <c r="B424" s="3" t="s">
        <v>718</v>
      </c>
      <c r="C424" s="3" t="s">
        <v>786</v>
      </c>
      <c r="D424" s="3" t="s">
        <v>710</v>
      </c>
      <c r="E424" s="3" t="s">
        <v>618</v>
      </c>
      <c r="F424" s="4" t="s">
        <v>432</v>
      </c>
      <c r="G424" s="5">
        <v>3693310.46</v>
      </c>
      <c r="H424" s="5">
        <v>3693310.46</v>
      </c>
      <c r="I424" s="5">
        <v>3693310.46</v>
      </c>
      <c r="J424" s="5">
        <v>3693310.46</v>
      </c>
      <c r="K424" s="5">
        <v>3693310.46</v>
      </c>
      <c r="L424" s="5">
        <v>3693310.46</v>
      </c>
      <c r="M424" s="5">
        <v>3693310.46</v>
      </c>
      <c r="N424" s="5">
        <v>3693310.46</v>
      </c>
      <c r="O424" s="5">
        <v>3693310.46</v>
      </c>
      <c r="P424" s="5">
        <v>3693310.46</v>
      </c>
      <c r="Q424" s="5">
        <v>3693310.46</v>
      </c>
      <c r="R424" s="5">
        <v>3693310.46</v>
      </c>
      <c r="S424" s="5">
        <v>3693310.46</v>
      </c>
      <c r="T424" s="5">
        <f t="shared" si="122"/>
        <v>3693310.4600000004</v>
      </c>
      <c r="U424" s="5">
        <v>-2573224.85</v>
      </c>
      <c r="V424" s="5">
        <v>-2600155.2400000002</v>
      </c>
      <c r="W424" s="5">
        <v>-2627085.63</v>
      </c>
      <c r="X424" s="5">
        <v>-2654016.02</v>
      </c>
      <c r="Y424" s="5">
        <v>-2665557.62</v>
      </c>
      <c r="Z424" s="5">
        <v>-2677099.2200000002</v>
      </c>
      <c r="AA424" s="5">
        <v>-2688640.82</v>
      </c>
      <c r="AB424" s="5">
        <v>-2700182.42</v>
      </c>
      <c r="AC424" s="5">
        <v>-2711724.02</v>
      </c>
      <c r="AD424" s="5">
        <v>-2723265.62</v>
      </c>
      <c r="AE424" s="5">
        <v>-2734807.22</v>
      </c>
      <c r="AF424" s="5">
        <v>-2746348.82</v>
      </c>
      <c r="AG424" s="5">
        <v>-2757890.42</v>
      </c>
      <c r="AH424" s="5">
        <f t="shared" si="127"/>
        <v>-2682870.0237500002</v>
      </c>
      <c r="AI424" s="5">
        <v>26930.39</v>
      </c>
      <c r="AJ424" s="5">
        <v>26930.39</v>
      </c>
      <c r="AK424" s="5">
        <v>26930.39</v>
      </c>
      <c r="AL424" s="5">
        <v>11541.6</v>
      </c>
      <c r="AM424" s="5">
        <v>11541.6</v>
      </c>
      <c r="AN424" s="5">
        <v>11541.6</v>
      </c>
      <c r="AO424" s="5">
        <v>11541.6</v>
      </c>
      <c r="AP424" s="5">
        <v>11541.6</v>
      </c>
      <c r="AQ424" s="5">
        <v>11541.6</v>
      </c>
      <c r="AR424" s="5">
        <v>11541.6</v>
      </c>
      <c r="AS424" s="5">
        <v>11541.6</v>
      </c>
      <c r="AT424" s="5">
        <v>11541.6</v>
      </c>
      <c r="AU424" s="5">
        <f t="shared" si="128"/>
        <v>184665.57000000004</v>
      </c>
      <c r="AV424" s="6">
        <v>1</v>
      </c>
      <c r="AW424" s="5">
        <f t="shared" si="123"/>
        <v>3693310.4600000004</v>
      </c>
      <c r="AX424" s="26">
        <f t="shared" si="124"/>
        <v>3693310.46</v>
      </c>
      <c r="AY424" s="5">
        <f t="shared" si="125"/>
        <v>-2682870.0237500002</v>
      </c>
      <c r="AZ424" s="5">
        <f t="shared" si="126"/>
        <v>-2757890.42</v>
      </c>
      <c r="BA424" s="5">
        <f t="shared" si="129"/>
        <v>184665.57000000004</v>
      </c>
      <c r="BB424" s="14">
        <f t="shared" si="130"/>
        <v>5.0000012725710585E-2</v>
      </c>
      <c r="BC424" s="27">
        <v>5.6399999999999999E-2</v>
      </c>
      <c r="BD424" s="5">
        <f t="shared" si="117"/>
        <v>208302.709944</v>
      </c>
      <c r="BE424" s="5">
        <f t="shared" si="118"/>
        <v>208302.709944</v>
      </c>
      <c r="BF424" s="20">
        <f t="shared" si="116"/>
        <v>0.4</v>
      </c>
      <c r="BG424" s="5">
        <f t="shared" si="119"/>
        <v>9454.8559775999875</v>
      </c>
      <c r="BH424" s="5">
        <f t="shared" si="120"/>
        <v>727117.33005600004</v>
      </c>
      <c r="BI424" s="5">
        <f t="shared" si="121"/>
        <v>727117.33005600004</v>
      </c>
    </row>
    <row r="425" spans="2:61" x14ac:dyDescent="0.25">
      <c r="B425" s="3" t="s">
        <v>717</v>
      </c>
      <c r="C425" s="3" t="s">
        <v>786</v>
      </c>
      <c r="D425" s="3" t="s">
        <v>710</v>
      </c>
      <c r="E425" s="3" t="s">
        <v>548</v>
      </c>
      <c r="F425" s="4" t="s">
        <v>433</v>
      </c>
      <c r="G425" s="5">
        <v>12712264.720000001</v>
      </c>
      <c r="H425" s="5">
        <v>12709729.039999999</v>
      </c>
      <c r="I425" s="5">
        <v>12845472.33</v>
      </c>
      <c r="J425" s="5">
        <v>12580975.869999999</v>
      </c>
      <c r="K425" s="5">
        <v>10790445.369999999</v>
      </c>
      <c r="L425" s="5">
        <v>10794471.710000001</v>
      </c>
      <c r="M425" s="5">
        <v>10797229.43</v>
      </c>
      <c r="N425" s="5">
        <v>10797324.359999999</v>
      </c>
      <c r="O425" s="5">
        <v>10721592.530000001</v>
      </c>
      <c r="P425" s="5">
        <v>10721681.440000001</v>
      </c>
      <c r="Q425" s="5">
        <v>10808551.119999999</v>
      </c>
      <c r="R425" s="5">
        <v>10117002.789999999</v>
      </c>
      <c r="S425" s="5">
        <v>9769494.5499999989</v>
      </c>
      <c r="T425" s="5">
        <f t="shared" si="122"/>
        <v>11243779.635416666</v>
      </c>
      <c r="U425" s="5">
        <v>-4949744.6500000004</v>
      </c>
      <c r="V425" s="5">
        <v>-4965823.8</v>
      </c>
      <c r="W425" s="5">
        <v>-4992726.29</v>
      </c>
      <c r="X425" s="5">
        <v>-5003731.42</v>
      </c>
      <c r="Y425" s="5">
        <v>-3123920.69</v>
      </c>
      <c r="Z425" s="5">
        <v>-3196797.28</v>
      </c>
      <c r="AA425" s="5">
        <v>-3256809.22</v>
      </c>
      <c r="AB425" s="5">
        <v>-3328012.8800000004</v>
      </c>
      <c r="AC425" s="5">
        <v>-3387817.54</v>
      </c>
      <c r="AD425" s="5">
        <v>-3447411.97</v>
      </c>
      <c r="AE425" s="5">
        <v>-3507248.07</v>
      </c>
      <c r="AF425" s="5">
        <v>-3566096.5</v>
      </c>
      <c r="AG425" s="5">
        <v>-3566115.27</v>
      </c>
      <c r="AH425" s="5">
        <f t="shared" si="127"/>
        <v>-3836193.8016666663</v>
      </c>
      <c r="AI425" s="5">
        <v>29768.12</v>
      </c>
      <c r="AJ425" s="5">
        <v>29920.880000000001</v>
      </c>
      <c r="AK425" s="5">
        <v>29770.13</v>
      </c>
      <c r="AL425" s="5">
        <v>64953.07</v>
      </c>
      <c r="AM425" s="5">
        <v>59983.08</v>
      </c>
      <c r="AN425" s="5">
        <v>60006.94</v>
      </c>
      <c r="AO425" s="5">
        <v>60014.86</v>
      </c>
      <c r="AP425" s="5">
        <v>59804.66</v>
      </c>
      <c r="AQ425" s="5">
        <v>59594.43</v>
      </c>
      <c r="AR425" s="5">
        <v>59836.100000000006</v>
      </c>
      <c r="AS425" s="5">
        <v>58155.6</v>
      </c>
      <c r="AT425" s="5">
        <v>45278.77</v>
      </c>
      <c r="AU425" s="5">
        <f t="shared" si="128"/>
        <v>617086.64</v>
      </c>
      <c r="AV425" s="6">
        <v>1</v>
      </c>
      <c r="AW425" s="5">
        <f t="shared" si="123"/>
        <v>11243779.635416666</v>
      </c>
      <c r="AX425" s="26">
        <f t="shared" si="124"/>
        <v>9769494.5499999989</v>
      </c>
      <c r="AY425" s="5">
        <f t="shared" si="125"/>
        <v>-3836193.8016666663</v>
      </c>
      <c r="AZ425" s="5">
        <f t="shared" si="126"/>
        <v>-3566115.27</v>
      </c>
      <c r="BA425" s="5">
        <f t="shared" si="129"/>
        <v>617086.64</v>
      </c>
      <c r="BB425" s="14">
        <f t="shared" si="130"/>
        <v>5.488249147610872E-2</v>
      </c>
      <c r="BC425" s="27">
        <v>6.6699999999999995E-2</v>
      </c>
      <c r="BD425" s="5">
        <f t="shared" si="117"/>
        <v>651625.28648499993</v>
      </c>
      <c r="BE425" s="5">
        <f t="shared" si="118"/>
        <v>651625.28648499993</v>
      </c>
      <c r="BF425" s="20">
        <f t="shared" si="116"/>
        <v>1</v>
      </c>
      <c r="BG425" s="5">
        <f t="shared" si="119"/>
        <v>34538.646484999917</v>
      </c>
      <c r="BH425" s="5">
        <f t="shared" si="120"/>
        <v>5551753.9935149997</v>
      </c>
      <c r="BI425" s="5">
        <f t="shared" si="121"/>
        <v>5551753.9935149997</v>
      </c>
    </row>
    <row r="426" spans="2:61" x14ac:dyDescent="0.25">
      <c r="B426" s="3" t="s">
        <v>717</v>
      </c>
      <c r="C426" s="3" t="s">
        <v>786</v>
      </c>
      <c r="D426" s="3" t="s">
        <v>710</v>
      </c>
      <c r="E426" s="3" t="s">
        <v>549</v>
      </c>
      <c r="F426" s="4" t="s">
        <v>434</v>
      </c>
      <c r="G426" s="5"/>
      <c r="H426" s="5"/>
      <c r="I426" s="5"/>
      <c r="J426" s="5"/>
      <c r="K426" s="5"/>
      <c r="L426" s="5"/>
      <c r="M426" s="5"/>
      <c r="N426" s="5"/>
      <c r="O426" s="5"/>
      <c r="P426" s="5"/>
      <c r="Q426" s="5"/>
      <c r="R426" s="5"/>
      <c r="S426" s="5">
        <v>-402</v>
      </c>
      <c r="T426" s="5">
        <f t="shared" si="122"/>
        <v>-16.75</v>
      </c>
      <c r="U426" s="5"/>
      <c r="V426" s="5"/>
      <c r="W426" s="5"/>
      <c r="X426" s="5"/>
      <c r="Y426" s="5"/>
      <c r="Z426" s="5"/>
      <c r="AA426" s="5"/>
      <c r="AB426" s="5"/>
      <c r="AC426" s="5"/>
      <c r="AD426" s="5"/>
      <c r="AE426" s="5"/>
      <c r="AF426" s="5"/>
      <c r="AG426" s="5">
        <v>65</v>
      </c>
      <c r="AH426" s="5">
        <f t="shared" si="127"/>
        <v>2.7083333333333335</v>
      </c>
      <c r="AI426" s="5">
        <v>0</v>
      </c>
      <c r="AJ426" s="5">
        <v>0</v>
      </c>
      <c r="AK426" s="5">
        <v>0</v>
      </c>
      <c r="AL426" s="5">
        <v>0</v>
      </c>
      <c r="AM426" s="5">
        <v>0</v>
      </c>
      <c r="AN426" s="5">
        <v>0</v>
      </c>
      <c r="AO426" s="5">
        <v>0</v>
      </c>
      <c r="AP426" s="5">
        <v>0</v>
      </c>
      <c r="AQ426" s="5">
        <v>0</v>
      </c>
      <c r="AR426" s="5">
        <v>0</v>
      </c>
      <c r="AS426" s="5">
        <v>0</v>
      </c>
      <c r="AT426" s="5">
        <v>-13</v>
      </c>
      <c r="AU426" s="5">
        <f t="shared" si="128"/>
        <v>-13</v>
      </c>
      <c r="AV426" s="6">
        <v>1</v>
      </c>
      <c r="AW426" s="5">
        <f t="shared" si="123"/>
        <v>-16.75</v>
      </c>
      <c r="AX426" s="26">
        <f t="shared" si="124"/>
        <v>-402</v>
      </c>
      <c r="AY426" s="5">
        <f t="shared" si="125"/>
        <v>2.7083333333333335</v>
      </c>
      <c r="AZ426" s="5">
        <f t="shared" si="126"/>
        <v>65</v>
      </c>
      <c r="BA426" s="5">
        <f t="shared" si="129"/>
        <v>-13</v>
      </c>
      <c r="BB426" s="14">
        <f t="shared" si="130"/>
        <v>0.77611940298507465</v>
      </c>
      <c r="BC426" s="27">
        <v>0</v>
      </c>
      <c r="BD426" s="5">
        <f t="shared" si="117"/>
        <v>0</v>
      </c>
      <c r="BE426" s="5">
        <f t="shared" si="118"/>
        <v>-337</v>
      </c>
      <c r="BF426" s="20">
        <f t="shared" si="116"/>
        <v>1</v>
      </c>
      <c r="BG426" s="5">
        <f t="shared" si="119"/>
        <v>-324</v>
      </c>
      <c r="BH426" s="5">
        <f t="shared" si="120"/>
        <v>-337</v>
      </c>
      <c r="BI426" s="5">
        <f t="shared" si="121"/>
        <v>0</v>
      </c>
    </row>
    <row r="427" spans="2:61" x14ac:dyDescent="0.25">
      <c r="B427" s="3" t="s">
        <v>717</v>
      </c>
      <c r="C427" s="3" t="s">
        <v>786</v>
      </c>
      <c r="D427" s="3" t="s">
        <v>710</v>
      </c>
      <c r="E427" s="3" t="s">
        <v>619</v>
      </c>
      <c r="F427" s="4" t="s">
        <v>435</v>
      </c>
      <c r="G427" s="5"/>
      <c r="H427" s="5"/>
      <c r="I427" s="5"/>
      <c r="J427" s="5"/>
      <c r="K427" s="5"/>
      <c r="L427" s="5"/>
      <c r="M427" s="5"/>
      <c r="N427" s="5"/>
      <c r="O427" s="5"/>
      <c r="P427" s="5"/>
      <c r="Q427" s="5"/>
      <c r="R427" s="5">
        <v>695666.81</v>
      </c>
      <c r="S427" s="5">
        <v>695666.81</v>
      </c>
      <c r="T427" s="5">
        <f t="shared" si="122"/>
        <v>86958.351250000007</v>
      </c>
      <c r="U427" s="5"/>
      <c r="V427" s="5"/>
      <c r="W427" s="5"/>
      <c r="X427" s="5"/>
      <c r="Y427" s="5"/>
      <c r="Z427" s="5"/>
      <c r="AA427" s="5"/>
      <c r="AB427" s="5"/>
      <c r="AC427" s="5"/>
      <c r="AD427" s="5"/>
      <c r="AE427" s="5"/>
      <c r="AF427" s="5">
        <v>-26110.13</v>
      </c>
      <c r="AG427" s="5">
        <v>-29976.880000000001</v>
      </c>
      <c r="AH427" s="5">
        <f t="shared" si="127"/>
        <v>-3424.8808333333332</v>
      </c>
      <c r="AI427" s="5">
        <v>0</v>
      </c>
      <c r="AJ427" s="5">
        <v>0</v>
      </c>
      <c r="AK427" s="5">
        <v>0</v>
      </c>
      <c r="AL427" s="5">
        <v>0</v>
      </c>
      <c r="AM427" s="5">
        <v>0</v>
      </c>
      <c r="AN427" s="5">
        <v>0</v>
      </c>
      <c r="AO427" s="5">
        <v>0</v>
      </c>
      <c r="AP427" s="5">
        <v>0</v>
      </c>
      <c r="AQ427" s="5">
        <v>0</v>
      </c>
      <c r="AR427" s="5">
        <v>0</v>
      </c>
      <c r="AS427" s="5">
        <v>1933.37</v>
      </c>
      <c r="AT427" s="5">
        <v>3866.75</v>
      </c>
      <c r="AU427" s="5">
        <f t="shared" si="128"/>
        <v>5800.12</v>
      </c>
      <c r="AV427" s="6">
        <v>1</v>
      </c>
      <c r="AW427" s="5">
        <f t="shared" si="123"/>
        <v>86958.351250000007</v>
      </c>
      <c r="AX427" s="26">
        <f t="shared" si="124"/>
        <v>695666.81</v>
      </c>
      <c r="AY427" s="5">
        <f t="shared" si="125"/>
        <v>-3424.8808333333332</v>
      </c>
      <c r="AZ427" s="5">
        <f t="shared" si="126"/>
        <v>-29976.880000000001</v>
      </c>
      <c r="BA427" s="5">
        <f>AU427*AV427</f>
        <v>5800.12</v>
      </c>
      <c r="BB427" s="14">
        <f>IFERROR(BA427/AW427,)</f>
        <v>6.6699976674178249E-2</v>
      </c>
      <c r="BC427" s="27">
        <f>BB427</f>
        <v>6.6699976674178249E-2</v>
      </c>
      <c r="BD427" s="5">
        <f t="shared" si="117"/>
        <v>46400.959999999999</v>
      </c>
      <c r="BE427" s="5">
        <f t="shared" si="118"/>
        <v>46400.959999999999</v>
      </c>
      <c r="BF427" s="20">
        <f t="shared" si="116"/>
        <v>1</v>
      </c>
      <c r="BG427" s="5">
        <f t="shared" si="119"/>
        <v>40600.839999999997</v>
      </c>
      <c r="BH427" s="5">
        <f t="shared" si="120"/>
        <v>619288.97000000009</v>
      </c>
      <c r="BI427" s="5">
        <f t="shared" si="121"/>
        <v>619288.97000000009</v>
      </c>
    </row>
    <row r="429" spans="2:61" x14ac:dyDescent="0.25">
      <c r="B429" s="15" t="s">
        <v>759</v>
      </c>
      <c r="S429" s="5"/>
      <c r="U429" s="7"/>
      <c r="V429" s="7"/>
      <c r="W429" s="7"/>
      <c r="X429" s="7"/>
      <c r="Y429" s="7"/>
      <c r="Z429" s="7"/>
      <c r="AA429" s="7"/>
      <c r="AB429" s="7"/>
      <c r="AC429" s="7"/>
      <c r="AD429" s="7"/>
      <c r="AE429" s="7"/>
      <c r="AF429" s="7"/>
      <c r="AG429" s="7"/>
      <c r="AI429" s="5"/>
      <c r="AJ429" s="5"/>
      <c r="AK429" s="5"/>
      <c r="AL429" s="5"/>
      <c r="AM429" s="5"/>
      <c r="AN429" s="5"/>
      <c r="AO429" s="5"/>
      <c r="AP429" s="5"/>
      <c r="AQ429" s="5"/>
      <c r="AR429" s="5"/>
      <c r="AS429" s="5"/>
      <c r="AT429" s="5"/>
    </row>
    <row r="430" spans="2:61" x14ac:dyDescent="0.25">
      <c r="B430" s="15" t="s">
        <v>762</v>
      </c>
      <c r="U430" s="5"/>
      <c r="V430" s="5"/>
      <c r="W430" s="5"/>
      <c r="X430" s="5"/>
      <c r="Y430" s="5"/>
      <c r="Z430" s="5"/>
      <c r="AA430" s="5"/>
      <c r="AB430" s="5"/>
      <c r="AC430" s="5"/>
      <c r="AD430" s="5"/>
      <c r="AE430" s="5"/>
      <c r="AF430" s="5"/>
      <c r="AG430" s="5"/>
      <c r="BC430" s="3" t="s">
        <v>777</v>
      </c>
    </row>
    <row r="431" spans="2:61" ht="53.4" x14ac:dyDescent="0.3">
      <c r="R431"/>
      <c r="S431"/>
      <c r="T431"/>
      <c r="U431"/>
      <c r="V431"/>
      <c r="W431"/>
      <c r="X431"/>
      <c r="Y431"/>
      <c r="Z431"/>
      <c r="AA431"/>
      <c r="AB431"/>
      <c r="AC431"/>
      <c r="AD431"/>
      <c r="AE431"/>
      <c r="AF431"/>
      <c r="AG431"/>
      <c r="AH431"/>
      <c r="AI431"/>
      <c r="AJ431"/>
      <c r="AK431"/>
      <c r="AL431"/>
      <c r="AM431"/>
      <c r="AN431"/>
      <c r="AO431"/>
      <c r="AP431"/>
      <c r="AQ431"/>
      <c r="AR431"/>
      <c r="AS431"/>
      <c r="AT431"/>
      <c r="AU431"/>
      <c r="AW431" s="13" t="s">
        <v>767</v>
      </c>
      <c r="AX431" s="13" t="s">
        <v>768</v>
      </c>
      <c r="AY431" s="13" t="s">
        <v>769</v>
      </c>
      <c r="AZ431" s="13" t="s">
        <v>770</v>
      </c>
      <c r="BA431" s="13" t="s">
        <v>766</v>
      </c>
      <c r="BG431" s="22" t="s">
        <v>771</v>
      </c>
    </row>
    <row r="432" spans="2:61" ht="14.4" x14ac:dyDescent="0.3">
      <c r="F432" s="8" t="s">
        <v>714</v>
      </c>
      <c r="R432"/>
      <c r="S432"/>
      <c r="T432"/>
      <c r="U432"/>
      <c r="V432"/>
      <c r="W432"/>
      <c r="X432"/>
      <c r="Y432"/>
      <c r="Z432"/>
      <c r="AA432"/>
      <c r="AB432"/>
      <c r="AC432"/>
      <c r="AD432"/>
      <c r="AE432"/>
      <c r="AF432"/>
      <c r="AG432"/>
      <c r="AH432"/>
      <c r="AI432"/>
      <c r="AJ432"/>
      <c r="AK432"/>
      <c r="AL432"/>
      <c r="AM432"/>
      <c r="AN432"/>
      <c r="AO432"/>
      <c r="AP432"/>
      <c r="AQ432"/>
      <c r="AR432"/>
      <c r="AS432"/>
      <c r="AT432"/>
      <c r="AU432"/>
      <c r="AV432" s="8" t="s">
        <v>714</v>
      </c>
      <c r="AW432" s="7">
        <f t="shared" ref="AW432:AW439" si="131">SUMIFS($AW$4:$AW$427,$B$4:$B$427,$AV432)</f>
        <v>183166901.54828173</v>
      </c>
      <c r="AX432" s="7">
        <f t="shared" ref="AX432:AX439" si="132">SUMIFS($AX$4:$AX$427,$B$4:$B$427,$AV432)</f>
        <v>185592003.32425469</v>
      </c>
      <c r="AY432" s="7">
        <f t="shared" ref="AY432:AY439" si="133">SUMIFS($AY$4:$AY$427,$B$4:$B$427,$AV432)</f>
        <v>-56900045.211901844</v>
      </c>
      <c r="AZ432" s="7">
        <f t="shared" ref="AZ432:AZ439" si="134">SUMIFS($AZ$4:$AZ$427,$B$4:$B$427,$AV432)</f>
        <v>-64181553.360725328</v>
      </c>
      <c r="BA432" s="7">
        <f t="shared" ref="BA432:BA439" si="135">SUMIFS($BA$4:$BA$427,$B$4:$B$427,$AV432)</f>
        <v>20661462.804223467</v>
      </c>
      <c r="BF432" s="8" t="s">
        <v>714</v>
      </c>
      <c r="BG432" s="23">
        <f t="shared" ref="BG432:BG439" si="136">SUMIFS($BG$4:$BG$427,$B$4:$B$427,BF432)</f>
        <v>920468.38000062644</v>
      </c>
    </row>
    <row r="433" spans="6:59" ht="14.4" x14ac:dyDescent="0.3">
      <c r="F433" s="8" t="s">
        <v>719</v>
      </c>
      <c r="G433" s="5"/>
      <c r="R433"/>
      <c r="S433"/>
      <c r="T433"/>
      <c r="U433"/>
      <c r="V433"/>
      <c r="W433"/>
      <c r="X433"/>
      <c r="Y433"/>
      <c r="Z433"/>
      <c r="AA433"/>
      <c r="AB433"/>
      <c r="AC433"/>
      <c r="AD433"/>
      <c r="AE433"/>
      <c r="AF433"/>
      <c r="AG433"/>
      <c r="AH433"/>
      <c r="AI433"/>
      <c r="AJ433"/>
      <c r="AK433"/>
      <c r="AL433"/>
      <c r="AM433"/>
      <c r="AN433"/>
      <c r="AO433"/>
      <c r="AP433"/>
      <c r="AQ433"/>
      <c r="AR433"/>
      <c r="AS433"/>
      <c r="AT433"/>
      <c r="AU433"/>
      <c r="AV433" s="8" t="s">
        <v>719</v>
      </c>
      <c r="AW433" s="7">
        <f t="shared" si="131"/>
        <v>286545335.60832769</v>
      </c>
      <c r="AX433" s="7">
        <f t="shared" si="132"/>
        <v>287448492.22886407</v>
      </c>
      <c r="AY433" s="7">
        <f t="shared" si="133"/>
        <v>-202373415.32400852</v>
      </c>
      <c r="AZ433" s="7">
        <f t="shared" si="134"/>
        <v>-204605177.29408407</v>
      </c>
      <c r="BA433" s="7">
        <f t="shared" si="135"/>
        <v>6039796.2497160016</v>
      </c>
      <c r="BF433" s="8" t="s">
        <v>719</v>
      </c>
      <c r="BG433" s="23">
        <f t="shared" si="136"/>
        <v>7076197.5948589919</v>
      </c>
    </row>
    <row r="434" spans="6:59" ht="14.4" x14ac:dyDescent="0.3">
      <c r="F434" s="8" t="s">
        <v>720</v>
      </c>
      <c r="R434"/>
      <c r="S434"/>
      <c r="T434"/>
      <c r="U434"/>
      <c r="V434"/>
      <c r="W434"/>
      <c r="X434"/>
      <c r="Y434"/>
      <c r="Z434"/>
      <c r="AA434"/>
      <c r="AB434"/>
      <c r="AC434"/>
      <c r="AD434"/>
      <c r="AE434"/>
      <c r="AF434"/>
      <c r="AG434"/>
      <c r="AH434"/>
      <c r="AI434"/>
      <c r="AJ434"/>
      <c r="AK434"/>
      <c r="AL434"/>
      <c r="AM434"/>
      <c r="AN434"/>
      <c r="AO434"/>
      <c r="AP434"/>
      <c r="AQ434"/>
      <c r="AR434"/>
      <c r="AS434"/>
      <c r="AT434"/>
      <c r="AU434"/>
      <c r="AV434" s="8" t="s">
        <v>720</v>
      </c>
      <c r="AW434" s="7">
        <f t="shared" si="131"/>
        <v>442055861.10127902</v>
      </c>
      <c r="AX434" s="7">
        <f t="shared" si="132"/>
        <v>444091358.12431204</v>
      </c>
      <c r="AY434" s="7">
        <f t="shared" si="133"/>
        <v>-92485465.366690472</v>
      </c>
      <c r="AZ434" s="7">
        <f t="shared" si="134"/>
        <v>-94993368.661319971</v>
      </c>
      <c r="BA434" s="7">
        <f t="shared" si="135"/>
        <v>8916339.8201160002</v>
      </c>
      <c r="BF434" s="8" t="s">
        <v>720</v>
      </c>
      <c r="BG434" s="23">
        <f t="shared" si="136"/>
        <v>-3946952.3364827721</v>
      </c>
    </row>
    <row r="435" spans="6:59" ht="14.4" x14ac:dyDescent="0.3">
      <c r="F435" s="8" t="s">
        <v>721</v>
      </c>
      <c r="R435"/>
      <c r="S435"/>
      <c r="T435"/>
      <c r="U435"/>
      <c r="V435"/>
      <c r="W435"/>
      <c r="X435"/>
      <c r="Y435"/>
      <c r="Z435"/>
      <c r="AA435"/>
      <c r="AB435"/>
      <c r="AC435"/>
      <c r="AD435"/>
      <c r="AE435"/>
      <c r="AF435"/>
      <c r="AG435"/>
      <c r="AH435"/>
      <c r="AI435"/>
      <c r="AJ435"/>
      <c r="AK435"/>
      <c r="AL435"/>
      <c r="AM435"/>
      <c r="AN435"/>
      <c r="AO435"/>
      <c r="AP435"/>
      <c r="AQ435"/>
      <c r="AR435"/>
      <c r="AS435"/>
      <c r="AT435"/>
      <c r="AU435"/>
      <c r="AV435" s="8" t="s">
        <v>721</v>
      </c>
      <c r="AW435" s="7">
        <f t="shared" si="131"/>
        <v>201558952.83871651</v>
      </c>
      <c r="AX435" s="7">
        <f t="shared" si="132"/>
        <v>202599447.18176407</v>
      </c>
      <c r="AY435" s="7">
        <f t="shared" si="133"/>
        <v>-87578969.289872497</v>
      </c>
      <c r="AZ435" s="7">
        <f t="shared" si="134"/>
        <v>-91012588.43162401</v>
      </c>
      <c r="BA435" s="7">
        <f t="shared" si="135"/>
        <v>6970838.8098519994</v>
      </c>
      <c r="BF435" s="8" t="s">
        <v>721</v>
      </c>
      <c r="BG435" s="23">
        <f t="shared" si="136"/>
        <v>-367197.92597779131</v>
      </c>
    </row>
    <row r="436" spans="6:59" ht="14.4" x14ac:dyDescent="0.3">
      <c r="F436" s="8" t="s">
        <v>724</v>
      </c>
      <c r="R436"/>
      <c r="S436"/>
      <c r="T436"/>
      <c r="U436"/>
      <c r="V436"/>
      <c r="W436"/>
      <c r="X436"/>
      <c r="Y436"/>
      <c r="Z436"/>
      <c r="AA436"/>
      <c r="AB436"/>
      <c r="AC436"/>
      <c r="AD436"/>
      <c r="AE436"/>
      <c r="AF436"/>
      <c r="AG436"/>
      <c r="AH436"/>
      <c r="AI436"/>
      <c r="AJ436"/>
      <c r="AK436"/>
      <c r="AL436"/>
      <c r="AM436"/>
      <c r="AN436"/>
      <c r="AO436"/>
      <c r="AP436"/>
      <c r="AQ436"/>
      <c r="AR436"/>
      <c r="AS436"/>
      <c r="AT436"/>
      <c r="AU436"/>
      <c r="AV436" s="8" t="s">
        <v>724</v>
      </c>
      <c r="AW436" s="7">
        <f t="shared" si="131"/>
        <v>509896910.67469078</v>
      </c>
      <c r="AX436" s="7">
        <f t="shared" si="132"/>
        <v>527864245.85417205</v>
      </c>
      <c r="AY436" s="7">
        <f t="shared" si="133"/>
        <v>-147015720.97046465</v>
      </c>
      <c r="AZ436" s="7">
        <f t="shared" si="134"/>
        <v>-150786727.61333603</v>
      </c>
      <c r="BA436" s="7">
        <f t="shared" si="135"/>
        <v>9925424.0353840049</v>
      </c>
      <c r="BF436" s="8" t="s">
        <v>724</v>
      </c>
      <c r="BG436" s="23">
        <f t="shared" si="136"/>
        <v>804753.95845194266</v>
      </c>
    </row>
    <row r="437" spans="6:59" ht="14.4" x14ac:dyDescent="0.3">
      <c r="F437" s="8" t="s">
        <v>716</v>
      </c>
      <c r="R437"/>
      <c r="S437"/>
      <c r="T437"/>
      <c r="U437"/>
      <c r="V437"/>
      <c r="W437"/>
      <c r="X437"/>
      <c r="Y437"/>
      <c r="Z437"/>
      <c r="AA437"/>
      <c r="AB437"/>
      <c r="AC437"/>
      <c r="AD437"/>
      <c r="AE437"/>
      <c r="AF437"/>
      <c r="AG437"/>
      <c r="AH437"/>
      <c r="AI437"/>
      <c r="AJ437"/>
      <c r="AK437"/>
      <c r="AL437"/>
      <c r="AM437"/>
      <c r="AN437"/>
      <c r="AO437"/>
      <c r="AP437"/>
      <c r="AQ437"/>
      <c r="AR437"/>
      <c r="AS437"/>
      <c r="AT437"/>
      <c r="AU437"/>
      <c r="AV437" s="8" t="s">
        <v>716</v>
      </c>
      <c r="AW437" s="7">
        <f t="shared" si="131"/>
        <v>1194585355.2922163</v>
      </c>
      <c r="AX437" s="7">
        <f t="shared" si="132"/>
        <v>1233798870.995873</v>
      </c>
      <c r="AY437" s="7">
        <f t="shared" si="133"/>
        <v>-359027148.97592145</v>
      </c>
      <c r="AZ437" s="7">
        <f t="shared" si="134"/>
        <v>-359606194.62207544</v>
      </c>
      <c r="BA437" s="7">
        <f t="shared" si="135"/>
        <v>31105807.368850797</v>
      </c>
      <c r="BF437" s="8" t="s">
        <v>716</v>
      </c>
      <c r="BG437" s="23">
        <f t="shared" si="136"/>
        <v>153137.90638528686</v>
      </c>
    </row>
    <row r="438" spans="6:59" ht="14.4" x14ac:dyDescent="0.3">
      <c r="F438" s="8" t="s">
        <v>717</v>
      </c>
      <c r="R438"/>
      <c r="S438"/>
      <c r="T438"/>
      <c r="U438"/>
      <c r="V438"/>
      <c r="W438"/>
      <c r="X438"/>
      <c r="Y438"/>
      <c r="Z438"/>
      <c r="AA438"/>
      <c r="AB438"/>
      <c r="AC438"/>
      <c r="AD438"/>
      <c r="AE438"/>
      <c r="AF438"/>
      <c r="AG438"/>
      <c r="AH438"/>
      <c r="AI438"/>
      <c r="AJ438"/>
      <c r="AK438"/>
      <c r="AL438"/>
      <c r="AM438"/>
      <c r="AN438"/>
      <c r="AO438"/>
      <c r="AP438"/>
      <c r="AQ438"/>
      <c r="AR438"/>
      <c r="AS438"/>
      <c r="AT438"/>
      <c r="AU438"/>
      <c r="AV438" s="8" t="s">
        <v>717</v>
      </c>
      <c r="AW438" s="7">
        <f t="shared" si="131"/>
        <v>218336702.96263948</v>
      </c>
      <c r="AX438" s="7">
        <f t="shared" si="132"/>
        <v>223841667.75411215</v>
      </c>
      <c r="AY438" s="7">
        <f t="shared" si="133"/>
        <v>-63778823.438336194</v>
      </c>
      <c r="AZ438" s="7">
        <f t="shared" si="134"/>
        <v>-62078056.421743192</v>
      </c>
      <c r="BA438" s="7">
        <f t="shared" si="135"/>
        <v>15604895.979169704</v>
      </c>
      <c r="BF438" s="8" t="s">
        <v>717</v>
      </c>
      <c r="BG438" s="23">
        <f t="shared" si="136"/>
        <v>-438847.30648959009</v>
      </c>
    </row>
    <row r="439" spans="6:59" ht="14.4" x14ac:dyDescent="0.3">
      <c r="F439" s="8" t="s">
        <v>718</v>
      </c>
      <c r="R439"/>
      <c r="S439"/>
      <c r="T439"/>
      <c r="U439"/>
      <c r="V439"/>
      <c r="W439"/>
      <c r="X439"/>
      <c r="Y439"/>
      <c r="Z439"/>
      <c r="AA439"/>
      <c r="AB439"/>
      <c r="AC439"/>
      <c r="AD439"/>
      <c r="AE439"/>
      <c r="AF439"/>
      <c r="AG439"/>
      <c r="AH439"/>
      <c r="AI439"/>
      <c r="AJ439"/>
      <c r="AK439"/>
      <c r="AL439"/>
      <c r="AM439"/>
      <c r="AN439"/>
      <c r="AO439"/>
      <c r="AP439"/>
      <c r="AQ439"/>
      <c r="AR439"/>
      <c r="AS439"/>
      <c r="AT439"/>
      <c r="AU439"/>
      <c r="AV439" s="8" t="s">
        <v>718</v>
      </c>
      <c r="AW439" s="17">
        <f t="shared" si="131"/>
        <v>61220026.739885792</v>
      </c>
      <c r="AX439" s="17">
        <f t="shared" si="132"/>
        <v>62846089.710349955</v>
      </c>
      <c r="AY439" s="17">
        <f t="shared" si="133"/>
        <v>-29085754.77114908</v>
      </c>
      <c r="AZ439" s="17">
        <f t="shared" si="134"/>
        <v>-30268023.64055635</v>
      </c>
      <c r="BA439" s="17">
        <f t="shared" si="135"/>
        <v>3634137.9760147464</v>
      </c>
      <c r="BF439" s="8" t="s">
        <v>718</v>
      </c>
      <c r="BG439" s="23">
        <f t="shared" si="136"/>
        <v>-563460.13896242238</v>
      </c>
    </row>
    <row r="440" spans="6:59" ht="15" thickBot="1" x14ac:dyDescent="0.35">
      <c r="R440"/>
      <c r="S440"/>
      <c r="T440"/>
      <c r="U440"/>
      <c r="V440"/>
      <c r="W440"/>
      <c r="X440"/>
      <c r="Y440"/>
      <c r="Z440"/>
      <c r="AA440"/>
      <c r="AB440"/>
      <c r="AC440"/>
      <c r="AD440"/>
      <c r="AE440"/>
      <c r="AF440"/>
      <c r="AG440"/>
      <c r="AH440"/>
      <c r="AI440"/>
      <c r="AJ440"/>
      <c r="AK440"/>
      <c r="AL440"/>
      <c r="AM440"/>
      <c r="AN440"/>
      <c r="AO440"/>
      <c r="AP440"/>
      <c r="AQ440"/>
      <c r="AR440"/>
      <c r="AS440"/>
      <c r="AT440"/>
      <c r="AU440"/>
      <c r="AW440" s="5">
        <f>SUM(AW432:AW439)</f>
        <v>3097366046.766037</v>
      </c>
      <c r="AX440" s="5">
        <f>SUM(AX432:AX439)</f>
        <v>3168082175.1737022</v>
      </c>
      <c r="AY440" s="5">
        <f>SUM(AY432:AY439)</f>
        <v>-1038245343.3483444</v>
      </c>
      <c r="AZ440" s="5">
        <f>SUM(AZ432:AZ439)</f>
        <v>-1057531690.0454644</v>
      </c>
      <c r="BA440" s="5">
        <f t="shared" ref="BA440" si="137">SUM(BA432:BA439)</f>
        <v>102858703.04332672</v>
      </c>
      <c r="BG440" s="25">
        <f>SUM(BG432:BG439)</f>
        <v>3638100.1317842724</v>
      </c>
    </row>
    <row r="441" spans="6:59" ht="15" thickTop="1" x14ac:dyDescent="0.3">
      <c r="R441"/>
      <c r="S441"/>
      <c r="T441"/>
      <c r="U441"/>
      <c r="V441"/>
      <c r="W441"/>
      <c r="X441"/>
      <c r="Y441"/>
      <c r="Z441"/>
      <c r="AA441"/>
      <c r="AB441"/>
      <c r="AC441"/>
      <c r="AD441"/>
      <c r="AE441"/>
      <c r="AF441"/>
      <c r="AG441"/>
      <c r="AH441"/>
      <c r="AI441"/>
      <c r="AJ441"/>
      <c r="AK441"/>
      <c r="AL441"/>
      <c r="AM441"/>
      <c r="AN441"/>
      <c r="AO441"/>
      <c r="AP441"/>
      <c r="AQ441"/>
      <c r="AR441"/>
      <c r="AS441"/>
      <c r="AT441"/>
      <c r="AU441"/>
    </row>
    <row r="442" spans="6:59" ht="14.4" x14ac:dyDescent="0.3">
      <c r="R442"/>
      <c r="S442"/>
      <c r="T442"/>
      <c r="U442"/>
      <c r="V442"/>
      <c r="W442"/>
      <c r="X442"/>
      <c r="Y442"/>
      <c r="Z442"/>
      <c r="AA442"/>
      <c r="AB442"/>
      <c r="AC442"/>
      <c r="AD442"/>
      <c r="AE442"/>
      <c r="AF442"/>
      <c r="AG442"/>
      <c r="AH442"/>
      <c r="AI442"/>
      <c r="AJ442"/>
      <c r="AK442"/>
      <c r="AL442"/>
      <c r="AM442"/>
      <c r="AN442"/>
      <c r="AO442"/>
      <c r="AP442"/>
      <c r="AQ442"/>
      <c r="AR442"/>
      <c r="AS442"/>
      <c r="AT442"/>
      <c r="AU442"/>
    </row>
    <row r="443" spans="6:59" ht="53.4" x14ac:dyDescent="0.3">
      <c r="F443" s="3" t="s">
        <v>727</v>
      </c>
      <c r="R443"/>
      <c r="S443"/>
      <c r="T443"/>
      <c r="U443"/>
      <c r="V443"/>
      <c r="W443"/>
      <c r="X443"/>
      <c r="Y443"/>
      <c r="Z443"/>
      <c r="AA443"/>
      <c r="AB443"/>
      <c r="AC443"/>
      <c r="AD443"/>
      <c r="AE443"/>
      <c r="AF443"/>
      <c r="AG443"/>
      <c r="AH443"/>
      <c r="AI443"/>
      <c r="AJ443"/>
      <c r="AK443"/>
      <c r="AL443"/>
      <c r="AM443"/>
      <c r="AN443"/>
      <c r="AO443"/>
      <c r="AP443"/>
      <c r="AQ443"/>
      <c r="AR443"/>
      <c r="AS443"/>
      <c r="AT443"/>
      <c r="AU443"/>
      <c r="AV443" s="3" t="s">
        <v>727</v>
      </c>
      <c r="AW443" s="13" t="s">
        <v>767</v>
      </c>
      <c r="AX443" s="13" t="s">
        <v>768</v>
      </c>
      <c r="AY443" s="13" t="s">
        <v>769</v>
      </c>
      <c r="AZ443" s="13" t="s">
        <v>770</v>
      </c>
      <c r="BA443" s="13" t="s">
        <v>766</v>
      </c>
      <c r="BF443" s="21"/>
      <c r="BG443" s="22" t="s">
        <v>783</v>
      </c>
    </row>
    <row r="444" spans="6:59" ht="14.4" x14ac:dyDescent="0.3">
      <c r="F444" s="8" t="s">
        <v>714</v>
      </c>
      <c r="R444"/>
      <c r="S444"/>
      <c r="T444"/>
      <c r="U444"/>
      <c r="V444"/>
      <c r="W444"/>
      <c r="X444"/>
      <c r="Y444"/>
      <c r="Z444"/>
      <c r="AA444"/>
      <c r="AB444"/>
      <c r="AC444"/>
      <c r="AD444"/>
      <c r="AE444"/>
      <c r="AF444"/>
      <c r="AG444"/>
      <c r="AH444"/>
      <c r="AI444"/>
      <c r="AJ444"/>
      <c r="AK444"/>
      <c r="AL444"/>
      <c r="AM444"/>
      <c r="AN444"/>
      <c r="AO444"/>
      <c r="AP444"/>
      <c r="AQ444"/>
      <c r="AR444"/>
      <c r="AS444"/>
      <c r="AT444"/>
      <c r="AU444"/>
      <c r="AV444" s="8" t="s">
        <v>714</v>
      </c>
      <c r="AW444" s="7">
        <v>211035289</v>
      </c>
      <c r="AX444" s="7">
        <v>213101930</v>
      </c>
      <c r="AY444" s="7">
        <v>-57078473</v>
      </c>
      <c r="AZ444" s="7">
        <f>-64518855+132744</f>
        <v>-64386111</v>
      </c>
      <c r="BA444" s="7">
        <f>20791149-32822</f>
        <v>20758327</v>
      </c>
      <c r="BF444" s="8" t="s">
        <v>714</v>
      </c>
      <c r="BG444" s="23">
        <f t="shared" ref="BG444:BG451" si="138">SUMIFS($BG$4:$BG$427,$B$4:$B$427,BF444,$C$4:$C$427,"AMI")</f>
        <v>72288.396421350772</v>
      </c>
    </row>
    <row r="445" spans="6:59" ht="14.4" x14ac:dyDescent="0.3">
      <c r="F445" s="8" t="s">
        <v>719</v>
      </c>
      <c r="R445"/>
      <c r="S445"/>
      <c r="T445"/>
      <c r="U445"/>
      <c r="V445"/>
      <c r="W445"/>
      <c r="X445"/>
      <c r="Y445"/>
      <c r="Z445"/>
      <c r="AA445"/>
      <c r="AB445"/>
      <c r="AC445"/>
      <c r="AD445"/>
      <c r="AE445"/>
      <c r="AF445"/>
      <c r="AG445"/>
      <c r="AH445"/>
      <c r="AI445"/>
      <c r="AJ445"/>
      <c r="AK445"/>
      <c r="AL445"/>
      <c r="AM445"/>
      <c r="AN445"/>
      <c r="AO445"/>
      <c r="AP445"/>
      <c r="AQ445"/>
      <c r="AR445"/>
      <c r="AS445"/>
      <c r="AT445"/>
      <c r="AU445"/>
      <c r="AV445" s="8" t="s">
        <v>719</v>
      </c>
      <c r="AW445" s="7">
        <v>286545336</v>
      </c>
      <c r="AX445" s="7">
        <v>287448494</v>
      </c>
      <c r="AY445" s="7">
        <v>-382437851</v>
      </c>
      <c r="AZ445" s="7">
        <f>-46553967-158051211</f>
        <v>-204605178</v>
      </c>
      <c r="BA445" s="7">
        <f>2926438+3113360</f>
        <v>6039798</v>
      </c>
      <c r="BF445" s="8" t="s">
        <v>719</v>
      </c>
      <c r="BG445" s="23">
        <f t="shared" si="138"/>
        <v>0</v>
      </c>
    </row>
    <row r="446" spans="6:59" ht="14.4" x14ac:dyDescent="0.3">
      <c r="F446" s="8" t="s">
        <v>720</v>
      </c>
      <c r="R446"/>
      <c r="S446"/>
      <c r="T446"/>
      <c r="U446"/>
      <c r="V446"/>
      <c r="W446"/>
      <c r="X446"/>
      <c r="Y446"/>
      <c r="Z446"/>
      <c r="AA446"/>
      <c r="AB446"/>
      <c r="AC446"/>
      <c r="AD446"/>
      <c r="AE446"/>
      <c r="AF446"/>
      <c r="AG446"/>
      <c r="AH446"/>
      <c r="AI446"/>
      <c r="AJ446"/>
      <c r="AK446"/>
      <c r="AL446"/>
      <c r="AM446"/>
      <c r="AN446"/>
      <c r="AO446"/>
      <c r="AP446"/>
      <c r="AQ446"/>
      <c r="AR446"/>
      <c r="AS446"/>
      <c r="AT446"/>
      <c r="AU446"/>
      <c r="AV446" s="8" t="s">
        <v>720</v>
      </c>
      <c r="AW446" s="7">
        <v>442055860</v>
      </c>
      <c r="AX446" s="7">
        <v>444091359</v>
      </c>
      <c r="AY446" s="7"/>
      <c r="AZ446" s="7">
        <v>-94993369</v>
      </c>
      <c r="BA446" s="7">
        <v>8916340</v>
      </c>
      <c r="BF446" s="8" t="s">
        <v>720</v>
      </c>
      <c r="BG446" s="23">
        <f t="shared" si="138"/>
        <v>0</v>
      </c>
    </row>
    <row r="447" spans="6:59" ht="14.4" x14ac:dyDescent="0.3">
      <c r="F447" s="8" t="s">
        <v>721</v>
      </c>
      <c r="R447"/>
      <c r="S447"/>
      <c r="T447"/>
      <c r="U447"/>
      <c r="V447"/>
      <c r="W447"/>
      <c r="X447"/>
      <c r="Y447"/>
      <c r="Z447"/>
      <c r="AA447"/>
      <c r="AB447"/>
      <c r="AC447"/>
      <c r="AD447"/>
      <c r="AE447"/>
      <c r="AF447"/>
      <c r="AG447"/>
      <c r="AH447"/>
      <c r="AI447"/>
      <c r="AJ447"/>
      <c r="AK447"/>
      <c r="AL447"/>
      <c r="AM447"/>
      <c r="AN447"/>
      <c r="AO447"/>
      <c r="AP447"/>
      <c r="AQ447"/>
      <c r="AR447"/>
      <c r="AS447"/>
      <c r="AT447"/>
      <c r="AU447"/>
      <c r="AV447" s="8" t="s">
        <v>721</v>
      </c>
      <c r="AW447" s="7">
        <v>201558954</v>
      </c>
      <c r="AX447" s="7">
        <v>202599448</v>
      </c>
      <c r="AY447" s="7"/>
      <c r="AZ447" s="7">
        <v>-91012588</v>
      </c>
      <c r="BA447" s="7">
        <v>6969177</v>
      </c>
      <c r="BF447" s="8" t="s">
        <v>721</v>
      </c>
      <c r="BG447" s="23">
        <f t="shared" si="138"/>
        <v>0</v>
      </c>
    </row>
    <row r="448" spans="6:59" ht="14.4" x14ac:dyDescent="0.3">
      <c r="F448" s="8" t="s">
        <v>724</v>
      </c>
      <c r="R448"/>
      <c r="S448"/>
      <c r="T448"/>
      <c r="U448"/>
      <c r="V448"/>
      <c r="W448"/>
      <c r="X448"/>
      <c r="Y448"/>
      <c r="Z448"/>
      <c r="AA448"/>
      <c r="AB448"/>
      <c r="AC448"/>
      <c r="AD448"/>
      <c r="AE448"/>
      <c r="AF448"/>
      <c r="AG448"/>
      <c r="AH448"/>
      <c r="AI448"/>
      <c r="AJ448"/>
      <c r="AK448"/>
      <c r="AL448"/>
      <c r="AM448"/>
      <c r="AN448"/>
      <c r="AO448"/>
      <c r="AP448"/>
      <c r="AQ448"/>
      <c r="AR448"/>
      <c r="AS448"/>
      <c r="AT448"/>
      <c r="AU448"/>
      <c r="AV448" s="8" t="s">
        <v>724</v>
      </c>
      <c r="AW448" s="7">
        <v>509896912</v>
      </c>
      <c r="AX448" s="7">
        <v>527864248</v>
      </c>
      <c r="AY448" s="7">
        <v>-147015726</v>
      </c>
      <c r="AZ448" s="7">
        <f>-135565363-15221365</f>
        <v>-150786728</v>
      </c>
      <c r="BA448" s="7">
        <v>9924612</v>
      </c>
      <c r="BF448" s="8" t="s">
        <v>724</v>
      </c>
      <c r="BG448" s="23">
        <f t="shared" si="138"/>
        <v>0</v>
      </c>
    </row>
    <row r="449" spans="6:59" ht="14.4" x14ac:dyDescent="0.3">
      <c r="F449" s="8" t="s">
        <v>716</v>
      </c>
      <c r="R449"/>
      <c r="S449"/>
      <c r="T449"/>
      <c r="U449"/>
      <c r="V449"/>
      <c r="W449"/>
      <c r="X449"/>
      <c r="Y449"/>
      <c r="Z449"/>
      <c r="AA449"/>
      <c r="AB449"/>
      <c r="AC449"/>
      <c r="AD449"/>
      <c r="AE449"/>
      <c r="AF449"/>
      <c r="AG449"/>
      <c r="AH449"/>
      <c r="AI449"/>
      <c r="AJ449"/>
      <c r="AK449"/>
      <c r="AL449"/>
      <c r="AM449"/>
      <c r="AN449"/>
      <c r="AO449"/>
      <c r="AP449"/>
      <c r="AQ449"/>
      <c r="AR449"/>
      <c r="AS449"/>
      <c r="AT449"/>
      <c r="AU449"/>
      <c r="AV449" s="8" t="s">
        <v>716</v>
      </c>
      <c r="AW449" s="7">
        <v>1194476413</v>
      </c>
      <c r="AX449" s="7">
        <v>1233689928</v>
      </c>
      <c r="AY449" s="7">
        <v>-358988795</v>
      </c>
      <c r="AZ449" s="7">
        <f>-170174-359396044</f>
        <v>-359566218</v>
      </c>
      <c r="BA449" s="7">
        <v>31102442</v>
      </c>
      <c r="BF449" s="8" t="s">
        <v>716</v>
      </c>
      <c r="BG449" s="23">
        <f t="shared" si="138"/>
        <v>1170472.5798063909</v>
      </c>
    </row>
    <row r="450" spans="6:59" ht="14.4" x14ac:dyDescent="0.3">
      <c r="F450" s="8" t="s">
        <v>717</v>
      </c>
      <c r="R450"/>
      <c r="S450"/>
      <c r="T450"/>
      <c r="U450"/>
      <c r="V450"/>
      <c r="W450"/>
      <c r="X450"/>
      <c r="Y450"/>
      <c r="Z450"/>
      <c r="AA450"/>
      <c r="AB450"/>
      <c r="AC450"/>
      <c r="AD450"/>
      <c r="AE450"/>
      <c r="AF450"/>
      <c r="AG450"/>
      <c r="AH450"/>
      <c r="AI450"/>
      <c r="AJ450"/>
      <c r="AK450"/>
      <c r="AL450"/>
      <c r="AM450"/>
      <c r="AN450"/>
      <c r="AO450"/>
      <c r="AP450"/>
      <c r="AQ450"/>
      <c r="AR450"/>
      <c r="AS450"/>
      <c r="AT450"/>
      <c r="AU450"/>
      <c r="AV450" s="8" t="s">
        <v>717</v>
      </c>
      <c r="AW450" s="7">
        <f>279556249-AW451</f>
        <v>218336277</v>
      </c>
      <c r="AX450" s="7">
        <f>286687292-AX451</f>
        <v>244404755</v>
      </c>
      <c r="AY450" s="7">
        <f>-92747703-116774</f>
        <v>-92864477</v>
      </c>
      <c r="AZ450" s="7">
        <f>-92213227-132744</f>
        <v>-92345971</v>
      </c>
      <c r="BA450" s="7">
        <f>15582519+32822</f>
        <v>15615341</v>
      </c>
      <c r="BF450" s="8" t="s">
        <v>717</v>
      </c>
      <c r="BG450" s="23">
        <f t="shared" si="138"/>
        <v>193844.57795641883</v>
      </c>
    </row>
    <row r="451" spans="6:59" ht="14.4" x14ac:dyDescent="0.3">
      <c r="F451" s="8" t="s">
        <v>718</v>
      </c>
      <c r="R451"/>
      <c r="S451"/>
      <c r="T451"/>
      <c r="U451"/>
      <c r="V451"/>
      <c r="W451"/>
      <c r="X451"/>
      <c r="Y451"/>
      <c r="Z451"/>
      <c r="AA451"/>
      <c r="AB451"/>
      <c r="AC451"/>
      <c r="AD451"/>
      <c r="AE451"/>
      <c r="AF451"/>
      <c r="AG451"/>
      <c r="AH451"/>
      <c r="AI451"/>
      <c r="AJ451"/>
      <c r="AK451"/>
      <c r="AL451"/>
      <c r="AM451"/>
      <c r="AN451"/>
      <c r="AO451"/>
      <c r="AP451"/>
      <c r="AQ451"/>
      <c r="AR451"/>
      <c r="AS451"/>
      <c r="AT451"/>
      <c r="AU451"/>
      <c r="AV451" s="8" t="s">
        <v>718</v>
      </c>
      <c r="AW451" s="17">
        <f>40505302+20714670</f>
        <v>61219972</v>
      </c>
      <c r="AX451" s="17">
        <v>42282537</v>
      </c>
      <c r="AY451" s="17"/>
      <c r="AZ451" s="17"/>
      <c r="BA451" s="17"/>
      <c r="BF451" s="8" t="s">
        <v>718</v>
      </c>
      <c r="BG451" s="23">
        <f t="shared" si="138"/>
        <v>0</v>
      </c>
    </row>
    <row r="452" spans="6:59" ht="15" thickBot="1" x14ac:dyDescent="0.35">
      <c r="R452"/>
      <c r="S452"/>
      <c r="T452"/>
      <c r="U452"/>
      <c r="V452"/>
      <c r="W452"/>
      <c r="X452"/>
      <c r="Y452"/>
      <c r="Z452"/>
      <c r="AA452"/>
      <c r="AB452"/>
      <c r="AC452"/>
      <c r="AD452"/>
      <c r="AE452"/>
      <c r="AF452"/>
      <c r="AG452"/>
      <c r="AH452"/>
      <c r="AI452"/>
      <c r="AJ452"/>
      <c r="AK452"/>
      <c r="AL452"/>
      <c r="AM452"/>
      <c r="AN452"/>
      <c r="AO452"/>
      <c r="AP452"/>
      <c r="AQ452"/>
      <c r="AR452"/>
      <c r="AS452"/>
      <c r="AT452"/>
      <c r="AU452"/>
      <c r="AW452" s="5">
        <f>SUM(AW444:AW451)</f>
        <v>3125125013</v>
      </c>
      <c r="AX452" s="5">
        <f>SUM(AX444:AX451)</f>
        <v>3195482699</v>
      </c>
      <c r="AY452" s="5">
        <f t="shared" ref="AY452:BA452" si="139">SUM(AY444:AY451)</f>
        <v>-1038385322</v>
      </c>
      <c r="AZ452" s="5">
        <f t="shared" si="139"/>
        <v>-1057696163</v>
      </c>
      <c r="BA452" s="5">
        <f t="shared" si="139"/>
        <v>99326037</v>
      </c>
      <c r="BG452" s="25">
        <f>SUM(BG444:BG451)</f>
        <v>1436605.5541841604</v>
      </c>
    </row>
    <row r="453" spans="6:59" ht="15" thickTop="1" x14ac:dyDescent="0.3">
      <c r="R453"/>
      <c r="S453"/>
      <c r="T453"/>
      <c r="U453"/>
      <c r="V453"/>
      <c r="W453"/>
      <c r="X453"/>
      <c r="Y453"/>
      <c r="Z453"/>
      <c r="AA453"/>
      <c r="AB453"/>
      <c r="AC453"/>
      <c r="AD453"/>
      <c r="AE453"/>
      <c r="AF453"/>
      <c r="AG453"/>
      <c r="AH453"/>
      <c r="AI453"/>
      <c r="AJ453"/>
      <c r="AK453"/>
      <c r="AL453"/>
      <c r="AM453"/>
      <c r="AN453"/>
      <c r="AO453"/>
      <c r="AP453"/>
      <c r="AQ453"/>
      <c r="AR453"/>
      <c r="AS453"/>
      <c r="AT453"/>
      <c r="AU453"/>
      <c r="AW453" s="5"/>
      <c r="AX453" s="5"/>
      <c r="AY453" s="5"/>
      <c r="AZ453" s="5"/>
      <c r="BA453" s="5"/>
    </row>
    <row r="454" spans="6:59" ht="14.4" x14ac:dyDescent="0.3">
      <c r="R454"/>
      <c r="S454"/>
      <c r="T454"/>
      <c r="U454"/>
      <c r="V454"/>
      <c r="W454"/>
      <c r="X454"/>
      <c r="Y454"/>
      <c r="Z454"/>
      <c r="AA454"/>
      <c r="AB454"/>
      <c r="AC454"/>
      <c r="AD454"/>
      <c r="AE454"/>
      <c r="AF454"/>
      <c r="AG454"/>
      <c r="AH454"/>
      <c r="AI454"/>
      <c r="AJ454"/>
      <c r="AK454"/>
      <c r="AL454"/>
      <c r="AM454"/>
      <c r="AN454"/>
      <c r="AO454"/>
      <c r="AP454"/>
      <c r="AQ454"/>
      <c r="AR454"/>
      <c r="AS454"/>
      <c r="AT454"/>
      <c r="AU454"/>
      <c r="AW454" s="5"/>
      <c r="AX454" s="9" t="s">
        <v>755</v>
      </c>
      <c r="AY454" s="5">
        <v>-981190075</v>
      </c>
      <c r="AZ454" s="5">
        <v>-993177308</v>
      </c>
      <c r="BA454" s="5">
        <v>78534888</v>
      </c>
    </row>
    <row r="455" spans="6:59" ht="14.4" x14ac:dyDescent="0.3">
      <c r="R455"/>
      <c r="S455"/>
      <c r="T455"/>
      <c r="U455"/>
      <c r="V455"/>
      <c r="W455"/>
      <c r="X455"/>
      <c r="Y455"/>
      <c r="Z455"/>
      <c r="AA455"/>
      <c r="AB455"/>
      <c r="AC455"/>
      <c r="AD455"/>
      <c r="AE455"/>
      <c r="AF455"/>
      <c r="AG455"/>
      <c r="AH455"/>
      <c r="AI455"/>
      <c r="AJ455"/>
      <c r="AK455"/>
      <c r="AL455"/>
      <c r="AM455"/>
      <c r="AN455"/>
      <c r="AO455"/>
      <c r="AP455"/>
      <c r="AQ455"/>
      <c r="AR455"/>
      <c r="AS455"/>
      <c r="AT455"/>
      <c r="AU455"/>
      <c r="AW455" s="5"/>
      <c r="AX455" s="9" t="s">
        <v>756</v>
      </c>
      <c r="AY455" s="5">
        <v>-57195247</v>
      </c>
      <c r="AZ455" s="5">
        <v>-64518899</v>
      </c>
      <c r="BA455" s="5">
        <v>20791149</v>
      </c>
    </row>
    <row r="456" spans="6:59" ht="14.4" x14ac:dyDescent="0.3">
      <c r="R456"/>
      <c r="S456"/>
      <c r="T456"/>
      <c r="U456"/>
      <c r="V456"/>
      <c r="W456"/>
      <c r="X456"/>
      <c r="Y456"/>
      <c r="Z456"/>
      <c r="AA456"/>
      <c r="AB456"/>
      <c r="AC456"/>
      <c r="AD456"/>
      <c r="AE456"/>
      <c r="AF456"/>
      <c r="AG456"/>
      <c r="AH456"/>
      <c r="AI456"/>
      <c r="AJ456"/>
      <c r="AK456"/>
      <c r="AL456"/>
      <c r="AM456"/>
      <c r="AN456"/>
      <c r="AO456"/>
      <c r="AP456"/>
      <c r="AQ456"/>
      <c r="AR456"/>
      <c r="AS456"/>
      <c r="AT456"/>
      <c r="AU456"/>
      <c r="AY456" s="5">
        <f>SUM(AY454:AY455)</f>
        <v>-1038385322</v>
      </c>
      <c r="AZ456" s="5">
        <f>SUM(AZ454:AZ455)</f>
        <v>-1057696207</v>
      </c>
      <c r="BA456" s="5">
        <f>SUM(BA454:BA455)</f>
        <v>99326037</v>
      </c>
    </row>
    <row r="457" spans="6:59" ht="14.4" x14ac:dyDescent="0.3">
      <c r="R457"/>
      <c r="S457"/>
      <c r="T457"/>
      <c r="U457"/>
      <c r="V457"/>
      <c r="W457"/>
      <c r="X457"/>
      <c r="Y457"/>
      <c r="Z457"/>
      <c r="AA457"/>
      <c r="AB457"/>
      <c r="AC457"/>
      <c r="AD457"/>
      <c r="AE457"/>
      <c r="AF457"/>
      <c r="AG457"/>
      <c r="AH457"/>
      <c r="AI457"/>
      <c r="AJ457"/>
      <c r="AK457"/>
      <c r="AL457"/>
      <c r="AM457"/>
      <c r="AN457"/>
      <c r="AO457"/>
      <c r="AP457"/>
      <c r="AQ457"/>
      <c r="AR457"/>
      <c r="AS457"/>
      <c r="AT457"/>
      <c r="AU457"/>
      <c r="AY457" s="5">
        <f>AY452-AY456</f>
        <v>0</v>
      </c>
      <c r="AZ457" s="5">
        <f>AZ452-AZ456</f>
        <v>44</v>
      </c>
      <c r="BA457" s="5">
        <f t="shared" ref="BA457" si="140">BA452-BA456</f>
        <v>0</v>
      </c>
    </row>
    <row r="458" spans="6:59" ht="14.4" x14ac:dyDescent="0.3">
      <c r="F458" s="8" t="s">
        <v>728</v>
      </c>
      <c r="R458"/>
      <c r="S458"/>
      <c r="T458"/>
      <c r="U458"/>
      <c r="V458"/>
      <c r="W458"/>
      <c r="X458"/>
      <c r="Y458"/>
      <c r="Z458"/>
      <c r="AA458"/>
      <c r="AB458"/>
      <c r="AC458"/>
      <c r="AD458"/>
      <c r="AE458"/>
      <c r="AF458"/>
      <c r="AG458"/>
      <c r="AH458"/>
      <c r="AI458"/>
      <c r="AJ458"/>
      <c r="AK458"/>
      <c r="AL458"/>
      <c r="AM458"/>
      <c r="AN458"/>
      <c r="AO458"/>
      <c r="AP458"/>
      <c r="AQ458"/>
      <c r="AR458"/>
      <c r="AS458"/>
      <c r="AT458"/>
      <c r="AU458"/>
      <c r="AV458" s="8" t="s">
        <v>728</v>
      </c>
    </row>
    <row r="459" spans="6:59" ht="14.4" x14ac:dyDescent="0.3">
      <c r="F459" s="8" t="s">
        <v>714</v>
      </c>
      <c r="R459"/>
      <c r="S459"/>
      <c r="T459"/>
      <c r="U459"/>
      <c r="V459"/>
      <c r="W459"/>
      <c r="X459"/>
      <c r="Y459"/>
      <c r="Z459"/>
      <c r="AA459"/>
      <c r="AB459"/>
      <c r="AC459"/>
      <c r="AD459"/>
      <c r="AE459"/>
      <c r="AF459"/>
      <c r="AG459"/>
      <c r="AH459"/>
      <c r="AI459"/>
      <c r="AJ459"/>
      <c r="AK459"/>
      <c r="AL459"/>
      <c r="AM459"/>
      <c r="AN459"/>
      <c r="AO459"/>
      <c r="AP459"/>
      <c r="AQ459"/>
      <c r="AR459"/>
      <c r="AS459"/>
      <c r="AT459"/>
      <c r="AU459"/>
      <c r="AV459" s="8" t="s">
        <v>714</v>
      </c>
      <c r="AW459" s="5">
        <f>AW432-AW444</f>
        <v>-27868387.451718271</v>
      </c>
      <c r="AX459" s="5">
        <f>AX432-AX444</f>
        <v>-27509926.675745308</v>
      </c>
      <c r="AY459" s="5">
        <f t="shared" ref="AY459:BA459" si="141">AY432-AY444</f>
        <v>178427.78809815645</v>
      </c>
      <c r="AZ459" s="5">
        <f t="shared" si="141"/>
        <v>204557.63927467167</v>
      </c>
      <c r="BA459" s="5">
        <f t="shared" si="141"/>
        <v>-96864.195776533335</v>
      </c>
    </row>
    <row r="460" spans="6:59" ht="14.4" x14ac:dyDescent="0.3">
      <c r="F460" s="8" t="s">
        <v>719</v>
      </c>
      <c r="R460"/>
      <c r="S460"/>
      <c r="T460"/>
      <c r="U460"/>
      <c r="V460"/>
      <c r="W460"/>
      <c r="X460"/>
      <c r="Y460"/>
      <c r="Z460"/>
      <c r="AA460"/>
      <c r="AB460"/>
      <c r="AC460"/>
      <c r="AD460"/>
      <c r="AE460"/>
      <c r="AF460"/>
      <c r="AG460"/>
      <c r="AH460"/>
      <c r="AI460"/>
      <c r="AJ460"/>
      <c r="AK460"/>
      <c r="AL460"/>
      <c r="AM460"/>
      <c r="AN460"/>
      <c r="AO460"/>
      <c r="AP460"/>
      <c r="AQ460"/>
      <c r="AR460"/>
      <c r="AS460"/>
      <c r="AT460"/>
      <c r="AU460"/>
      <c r="AV460" s="8" t="s">
        <v>719</v>
      </c>
      <c r="AW460" s="5">
        <f t="shared" ref="AW460:AX466" si="142">AW433-AW445</f>
        <v>-0.39167231321334839</v>
      </c>
      <c r="AX460" s="5">
        <f t="shared" si="142"/>
        <v>-1.7711359262466431</v>
      </c>
      <c r="AY460" s="5">
        <f t="shared" ref="AY460:BA460" si="143">AY433-AY445</f>
        <v>180064435.67599148</v>
      </c>
      <c r="AZ460" s="5">
        <f t="shared" si="143"/>
        <v>0.70591592788696289</v>
      </c>
      <c r="BA460" s="5">
        <f t="shared" si="143"/>
        <v>-1.7502839984372258</v>
      </c>
    </row>
    <row r="461" spans="6:59" ht="14.4" x14ac:dyDescent="0.3">
      <c r="F461" s="8" t="s">
        <v>720</v>
      </c>
      <c r="R461"/>
      <c r="S461"/>
      <c r="T461"/>
      <c r="U461"/>
      <c r="V461"/>
      <c r="W461"/>
      <c r="X461"/>
      <c r="Y461"/>
      <c r="Z461"/>
      <c r="AA461"/>
      <c r="AB461"/>
      <c r="AC461"/>
      <c r="AD461"/>
      <c r="AE461"/>
      <c r="AF461"/>
      <c r="AG461"/>
      <c r="AH461"/>
      <c r="AI461"/>
      <c r="AJ461"/>
      <c r="AK461"/>
      <c r="AL461"/>
      <c r="AM461"/>
      <c r="AN461"/>
      <c r="AO461"/>
      <c r="AP461"/>
      <c r="AQ461"/>
      <c r="AR461"/>
      <c r="AS461"/>
      <c r="AT461"/>
      <c r="AU461"/>
      <c r="AV461" s="8" t="s">
        <v>720</v>
      </c>
      <c r="AW461" s="5">
        <f t="shared" si="142"/>
        <v>1.1012790203094482</v>
      </c>
      <c r="AX461" s="5">
        <f t="shared" si="142"/>
        <v>-0.87568795680999756</v>
      </c>
      <c r="AY461" s="5">
        <f t="shared" ref="AY461:BA461" si="144">AY434-AY446</f>
        <v>-92485465.366690472</v>
      </c>
      <c r="AZ461" s="5">
        <f t="shared" si="144"/>
        <v>0.33868002891540527</v>
      </c>
      <c r="BA461" s="5">
        <f t="shared" si="144"/>
        <v>-0.17988399975001812</v>
      </c>
    </row>
    <row r="462" spans="6:59" ht="14.4" x14ac:dyDescent="0.3">
      <c r="F462" s="8" t="s">
        <v>721</v>
      </c>
      <c r="R462"/>
      <c r="S462"/>
      <c r="T462"/>
      <c r="U462"/>
      <c r="V462"/>
      <c r="W462"/>
      <c r="X462"/>
      <c r="Y462"/>
      <c r="Z462"/>
      <c r="AA462"/>
      <c r="AB462"/>
      <c r="AC462"/>
      <c r="AD462"/>
      <c r="AE462"/>
      <c r="AF462"/>
      <c r="AG462"/>
      <c r="AH462"/>
      <c r="AI462"/>
      <c r="AJ462"/>
      <c r="AK462"/>
      <c r="AL462"/>
      <c r="AM462"/>
      <c r="AN462"/>
      <c r="AO462"/>
      <c r="AP462"/>
      <c r="AQ462"/>
      <c r="AR462"/>
      <c r="AS462"/>
      <c r="AT462"/>
      <c r="AU462"/>
      <c r="AV462" s="8" t="s">
        <v>721</v>
      </c>
      <c r="AW462" s="5">
        <f t="shared" si="142"/>
        <v>-1.1612834930419922</v>
      </c>
      <c r="AX462" s="5">
        <f t="shared" si="142"/>
        <v>-0.81823593378067017</v>
      </c>
      <c r="AY462" s="5">
        <f t="shared" ref="AY462:BA462" si="145">AY435-AY447</f>
        <v>-87578969.289872497</v>
      </c>
      <c r="AZ462" s="5">
        <f t="shared" si="145"/>
        <v>-0.43162401020526886</v>
      </c>
      <c r="BA462" s="5">
        <f t="shared" si="145"/>
        <v>1661.8098519993946</v>
      </c>
    </row>
    <row r="463" spans="6:59" ht="14.4" x14ac:dyDescent="0.3">
      <c r="F463" s="8" t="s">
        <v>724</v>
      </c>
      <c r="R463"/>
      <c r="S463"/>
      <c r="T463"/>
      <c r="U463"/>
      <c r="V463"/>
      <c r="W463"/>
      <c r="X463"/>
      <c r="Y463"/>
      <c r="Z463"/>
      <c r="AA463"/>
      <c r="AB463"/>
      <c r="AC463"/>
      <c r="AD463"/>
      <c r="AE463"/>
      <c r="AF463"/>
      <c r="AG463"/>
      <c r="AH463"/>
      <c r="AI463"/>
      <c r="AJ463"/>
      <c r="AK463"/>
      <c r="AL463"/>
      <c r="AM463"/>
      <c r="AN463"/>
      <c r="AO463"/>
      <c r="AP463"/>
      <c r="AQ463"/>
      <c r="AR463"/>
      <c r="AS463"/>
      <c r="AT463"/>
      <c r="AU463"/>
      <c r="AV463" s="8" t="s">
        <v>724</v>
      </c>
      <c r="AW463" s="5">
        <f t="shared" si="142"/>
        <v>-1.3253092169761658</v>
      </c>
      <c r="AX463" s="5">
        <f t="shared" si="142"/>
        <v>-2.1458279490470886</v>
      </c>
      <c r="AY463" s="5">
        <f t="shared" ref="AY463:BA463" si="146">AY436-AY448</f>
        <v>5.0295353531837463</v>
      </c>
      <c r="AZ463" s="5">
        <f t="shared" si="146"/>
        <v>0.38666397333145142</v>
      </c>
      <c r="BA463" s="5">
        <f t="shared" si="146"/>
        <v>812.03538400493562</v>
      </c>
    </row>
    <row r="464" spans="6:59" ht="14.4" x14ac:dyDescent="0.3">
      <c r="F464" s="8" t="s">
        <v>716</v>
      </c>
      <c r="R464"/>
      <c r="S464"/>
      <c r="T464"/>
      <c r="U464"/>
      <c r="V464"/>
      <c r="W464"/>
      <c r="X464"/>
      <c r="Y464"/>
      <c r="Z464"/>
      <c r="AA464"/>
      <c r="AB464"/>
      <c r="AC464"/>
      <c r="AD464"/>
      <c r="AE464"/>
      <c r="AF464"/>
      <c r="AG464"/>
      <c r="AH464"/>
      <c r="AI464"/>
      <c r="AJ464"/>
      <c r="AK464"/>
      <c r="AL464"/>
      <c r="AM464"/>
      <c r="AN464"/>
      <c r="AO464"/>
      <c r="AP464"/>
      <c r="AQ464"/>
      <c r="AR464"/>
      <c r="AS464"/>
      <c r="AT464"/>
      <c r="AU464"/>
      <c r="AV464" s="8" t="s">
        <v>716</v>
      </c>
      <c r="AW464" s="5">
        <f t="shared" si="142"/>
        <v>108942.29221630096</v>
      </c>
      <c r="AX464" s="5">
        <f t="shared" si="142"/>
        <v>108942.9958729744</v>
      </c>
      <c r="AY464" s="5">
        <f t="shared" ref="AY464:BA464" si="147">AY437-AY449</f>
        <v>-38353.975921452045</v>
      </c>
      <c r="AZ464" s="5">
        <f t="shared" si="147"/>
        <v>-39976.622075438499</v>
      </c>
      <c r="BA464" s="5">
        <f t="shared" si="147"/>
        <v>3365.3688507974148</v>
      </c>
    </row>
    <row r="465" spans="6:53" ht="14.4" x14ac:dyDescent="0.3">
      <c r="F465" s="8" t="s">
        <v>717</v>
      </c>
      <c r="R465"/>
      <c r="S465"/>
      <c r="T465"/>
      <c r="U465"/>
      <c r="V465"/>
      <c r="W465"/>
      <c r="X465"/>
      <c r="Y465"/>
      <c r="Z465"/>
      <c r="AA465"/>
      <c r="AB465"/>
      <c r="AC465"/>
      <c r="AD465"/>
      <c r="AE465"/>
      <c r="AF465"/>
      <c r="AG465"/>
      <c r="AH465"/>
      <c r="AI465"/>
      <c r="AJ465"/>
      <c r="AK465"/>
      <c r="AL465"/>
      <c r="AM465"/>
      <c r="AN465"/>
      <c r="AO465"/>
      <c r="AP465"/>
      <c r="AQ465"/>
      <c r="AR465"/>
      <c r="AS465"/>
      <c r="AT465"/>
      <c r="AU465"/>
      <c r="AV465" s="8" t="s">
        <v>717</v>
      </c>
      <c r="AW465" s="5">
        <f t="shared" si="142"/>
        <v>425.96263948082924</v>
      </c>
      <c r="AX465" s="5">
        <f t="shared" si="142"/>
        <v>-20563087.245887846</v>
      </c>
      <c r="AY465" s="5">
        <f t="shared" ref="AY465:BA465" si="148">AY438-AY450</f>
        <v>29085653.561663806</v>
      </c>
      <c r="AZ465" s="5">
        <f t="shared" si="148"/>
        <v>30267914.578256808</v>
      </c>
      <c r="BA465" s="5">
        <f t="shared" si="148"/>
        <v>-10445.02083029598</v>
      </c>
    </row>
    <row r="466" spans="6:53" ht="14.4" x14ac:dyDescent="0.3">
      <c r="F466" s="8" t="s">
        <v>718</v>
      </c>
      <c r="R466"/>
      <c r="S466"/>
      <c r="T466"/>
      <c r="U466"/>
      <c r="V466"/>
      <c r="W466"/>
      <c r="X466"/>
      <c r="Y466"/>
      <c r="Z466"/>
      <c r="AA466"/>
      <c r="AB466"/>
      <c r="AC466"/>
      <c r="AD466"/>
      <c r="AE466"/>
      <c r="AF466"/>
      <c r="AG466"/>
      <c r="AH466"/>
      <c r="AI466"/>
      <c r="AJ466"/>
      <c r="AK466"/>
      <c r="AL466"/>
      <c r="AM466"/>
      <c r="AN466"/>
      <c r="AO466"/>
      <c r="AP466"/>
      <c r="AQ466"/>
      <c r="AR466"/>
      <c r="AS466"/>
      <c r="AT466"/>
      <c r="AU466"/>
      <c r="AV466" s="8" t="s">
        <v>718</v>
      </c>
      <c r="AW466" s="16">
        <f t="shared" si="142"/>
        <v>54.739885792136192</v>
      </c>
      <c r="AX466" s="16">
        <f t="shared" si="142"/>
        <v>20563552.710349955</v>
      </c>
      <c r="AY466" s="16">
        <f t="shared" ref="AY466:AZ466" si="149">AY439-AY451</f>
        <v>-29085754.77114908</v>
      </c>
      <c r="AZ466" s="16">
        <f t="shared" si="149"/>
        <v>-30268023.64055635</v>
      </c>
      <c r="BA466" s="16">
        <f>BA439-BA451</f>
        <v>3634137.9760147464</v>
      </c>
    </row>
    <row r="467" spans="6:53" ht="14.4" x14ac:dyDescent="0.3">
      <c r="R467"/>
      <c r="S467"/>
      <c r="T467"/>
      <c r="U467"/>
      <c r="V467"/>
      <c r="W467"/>
      <c r="X467"/>
      <c r="Y467"/>
      <c r="Z467"/>
      <c r="AA467"/>
      <c r="AB467"/>
      <c r="AC467"/>
      <c r="AD467"/>
      <c r="AE467"/>
      <c r="AF467"/>
      <c r="AG467"/>
      <c r="AH467"/>
      <c r="AI467"/>
      <c r="AJ467"/>
      <c r="AK467"/>
      <c r="AL467"/>
      <c r="AM467"/>
      <c r="AN467"/>
      <c r="AO467"/>
      <c r="AP467"/>
      <c r="AQ467"/>
      <c r="AR467"/>
      <c r="AS467"/>
      <c r="AT467"/>
      <c r="AU467"/>
      <c r="AW467" s="5">
        <f>SUM(AW459:AW466)</f>
        <v>-27758966.2339627</v>
      </c>
      <c r="AX467" s="5">
        <f>SUM(AX459:AX466)</f>
        <v>-27400523.826297991</v>
      </c>
      <c r="AY467" s="5">
        <f t="shared" ref="AY467:BA467" si="150">SUM(AY459:AY466)</f>
        <v>139978.65165529028</v>
      </c>
      <c r="AZ467" s="5">
        <f t="shared" si="150"/>
        <v>164472.95453561097</v>
      </c>
      <c r="BA467" s="5">
        <f t="shared" si="150"/>
        <v>3532666.0433267206</v>
      </c>
    </row>
    <row r="468" spans="6:53" ht="14.4" x14ac:dyDescent="0.3">
      <c r="R468"/>
      <c r="S468"/>
      <c r="T468"/>
      <c r="U468"/>
      <c r="V468"/>
      <c r="W468"/>
      <c r="X468"/>
      <c r="Y468"/>
      <c r="Z468"/>
      <c r="AA468"/>
      <c r="AB468"/>
      <c r="AC468"/>
      <c r="AD468"/>
      <c r="AE468"/>
      <c r="AF468"/>
      <c r="AG468"/>
      <c r="AH468"/>
      <c r="AI468"/>
      <c r="AJ468"/>
      <c r="AK468"/>
      <c r="AL468"/>
      <c r="AM468"/>
      <c r="AN468"/>
      <c r="AO468"/>
      <c r="AP468"/>
      <c r="AQ468"/>
      <c r="AR468"/>
      <c r="AS468"/>
      <c r="AT468"/>
      <c r="AU468"/>
    </row>
    <row r="469" spans="6:53" ht="14.4" x14ac:dyDescent="0.3">
      <c r="F469" s="8" t="s">
        <v>776</v>
      </c>
      <c r="R469"/>
      <c r="S469"/>
      <c r="T469"/>
      <c r="U469"/>
      <c r="V469"/>
      <c r="W469"/>
      <c r="X469"/>
      <c r="Y469"/>
      <c r="Z469"/>
      <c r="AA469"/>
      <c r="AB469"/>
      <c r="AC469"/>
      <c r="AD469"/>
      <c r="AE469"/>
      <c r="AF469"/>
      <c r="AG469"/>
      <c r="AH469"/>
      <c r="AI469"/>
      <c r="AJ469"/>
      <c r="AK469"/>
      <c r="AL469"/>
      <c r="AM469"/>
      <c r="AN469"/>
      <c r="AO469"/>
      <c r="AP469"/>
      <c r="AQ469"/>
      <c r="AR469"/>
      <c r="AS469"/>
      <c r="AT469"/>
      <c r="AU469"/>
      <c r="AV469" s="8" t="s">
        <v>776</v>
      </c>
    </row>
    <row r="470" spans="6:53" ht="15.6" x14ac:dyDescent="0.3">
      <c r="F470" s="1" t="s">
        <v>772</v>
      </c>
      <c r="R470"/>
      <c r="S470"/>
      <c r="T470"/>
      <c r="U470"/>
      <c r="V470"/>
      <c r="W470"/>
      <c r="X470"/>
      <c r="Y470"/>
      <c r="Z470"/>
      <c r="AA470"/>
      <c r="AB470"/>
      <c r="AC470"/>
      <c r="AD470"/>
      <c r="AE470"/>
      <c r="AF470"/>
      <c r="AG470"/>
      <c r="AH470"/>
      <c r="AI470"/>
      <c r="AJ470"/>
      <c r="AK470"/>
      <c r="AL470"/>
      <c r="AM470"/>
      <c r="AN470"/>
      <c r="AO470"/>
      <c r="AP470"/>
      <c r="AQ470"/>
      <c r="AR470"/>
      <c r="AS470"/>
      <c r="AT470"/>
      <c r="AU470"/>
      <c r="AV470" s="1" t="s">
        <v>772</v>
      </c>
      <c r="AW470" s="5">
        <v>5284020</v>
      </c>
      <c r="AX470" s="5">
        <v>5218380</v>
      </c>
    </row>
    <row r="471" spans="6:53" ht="15.6" x14ac:dyDescent="0.3">
      <c r="F471" s="1" t="s">
        <v>773</v>
      </c>
      <c r="R471"/>
      <c r="S471"/>
      <c r="T471"/>
      <c r="U471"/>
      <c r="V471"/>
      <c r="W471"/>
      <c r="X471"/>
      <c r="Y471"/>
      <c r="Z471"/>
      <c r="AA471"/>
      <c r="AB471"/>
      <c r="AC471"/>
      <c r="AD471"/>
      <c r="AE471"/>
      <c r="AF471"/>
      <c r="AG471"/>
      <c r="AH471"/>
      <c r="AI471"/>
      <c r="AJ471"/>
      <c r="AK471"/>
      <c r="AL471"/>
      <c r="AM471"/>
      <c r="AN471"/>
      <c r="AO471"/>
      <c r="AP471"/>
      <c r="AQ471"/>
      <c r="AR471"/>
      <c r="AS471"/>
      <c r="AT471"/>
      <c r="AU471"/>
      <c r="AV471" s="1" t="s">
        <v>773</v>
      </c>
      <c r="AW471" s="5">
        <v>1312800</v>
      </c>
      <c r="AX471" s="5">
        <v>1312800</v>
      </c>
    </row>
    <row r="472" spans="6:53" ht="15.6" x14ac:dyDescent="0.3">
      <c r="F472" s="1" t="s">
        <v>774</v>
      </c>
      <c r="R472"/>
      <c r="S472"/>
      <c r="T472"/>
      <c r="U472"/>
      <c r="V472"/>
      <c r="W472"/>
      <c r="X472"/>
      <c r="Y472"/>
      <c r="Z472"/>
      <c r="AA472"/>
      <c r="AB472"/>
      <c r="AC472"/>
      <c r="AD472"/>
      <c r="AE472"/>
      <c r="AF472"/>
      <c r="AG472"/>
      <c r="AH472"/>
      <c r="AI472"/>
      <c r="AJ472"/>
      <c r="AK472"/>
      <c r="AL472"/>
      <c r="AM472"/>
      <c r="AN472"/>
      <c r="AO472"/>
      <c r="AP472"/>
      <c r="AQ472"/>
      <c r="AR472"/>
      <c r="AS472"/>
      <c r="AT472"/>
      <c r="AU472"/>
      <c r="AV472" s="1" t="s">
        <v>774</v>
      </c>
      <c r="AW472" s="5">
        <v>741853</v>
      </c>
      <c r="AX472" s="5">
        <v>731114</v>
      </c>
    </row>
    <row r="473" spans="6:53" ht="15.6" x14ac:dyDescent="0.3">
      <c r="F473" s="1" t="s">
        <v>775</v>
      </c>
      <c r="R473"/>
      <c r="S473"/>
      <c r="T473"/>
      <c r="U473"/>
      <c r="V473"/>
      <c r="W473"/>
      <c r="X473"/>
      <c r="Y473"/>
      <c r="Z473"/>
      <c r="AA473"/>
      <c r="AB473"/>
      <c r="AC473"/>
      <c r="AD473"/>
      <c r="AE473"/>
      <c r="AF473"/>
      <c r="AG473"/>
      <c r="AH473"/>
      <c r="AI473"/>
      <c r="AJ473"/>
      <c r="AK473"/>
      <c r="AL473"/>
      <c r="AM473"/>
      <c r="AN473"/>
      <c r="AO473"/>
      <c r="AP473"/>
      <c r="AQ473"/>
      <c r="AR473"/>
      <c r="AS473"/>
      <c r="AT473"/>
      <c r="AU473"/>
      <c r="AV473" s="1" t="s">
        <v>775</v>
      </c>
      <c r="AW473" s="16">
        <v>20045006</v>
      </c>
      <c r="AX473" s="16">
        <v>19754849</v>
      </c>
    </row>
    <row r="474" spans="6:53" ht="14.4" x14ac:dyDescent="0.3">
      <c r="R474"/>
      <c r="S474"/>
      <c r="T474"/>
      <c r="U474"/>
      <c r="V474"/>
      <c r="W474"/>
      <c r="X474"/>
      <c r="Y474"/>
      <c r="Z474"/>
      <c r="AA474"/>
      <c r="AB474"/>
      <c r="AC474"/>
      <c r="AD474"/>
      <c r="AE474"/>
      <c r="AF474"/>
      <c r="AG474"/>
      <c r="AH474"/>
      <c r="AI474"/>
      <c r="AJ474"/>
      <c r="AK474"/>
      <c r="AL474"/>
      <c r="AM474"/>
      <c r="AN474"/>
      <c r="AO474"/>
      <c r="AP474"/>
      <c r="AQ474"/>
      <c r="AR474"/>
      <c r="AS474"/>
      <c r="AT474"/>
      <c r="AU474"/>
      <c r="AW474" s="5">
        <f>SUM(AW470:AW473)</f>
        <v>27383679</v>
      </c>
      <c r="AX474" s="5">
        <f>SUM(AX470:AX473)</f>
        <v>27017143</v>
      </c>
    </row>
    <row r="475" spans="6:53" ht="14.4" x14ac:dyDescent="0.3">
      <c r="R475"/>
      <c r="S475"/>
      <c r="T475"/>
      <c r="U475"/>
      <c r="V475"/>
      <c r="W475"/>
      <c r="X475"/>
      <c r="Y475"/>
      <c r="Z475"/>
      <c r="AA475"/>
      <c r="AB475"/>
      <c r="AC475"/>
      <c r="AD475"/>
      <c r="AE475"/>
      <c r="AF475"/>
      <c r="AG475"/>
      <c r="AH475"/>
      <c r="AI475"/>
      <c r="AJ475"/>
      <c r="AK475"/>
      <c r="AL475"/>
      <c r="AM475"/>
      <c r="AN475"/>
      <c r="AO475"/>
      <c r="AP475"/>
      <c r="AQ475"/>
      <c r="AR475"/>
      <c r="AS475"/>
      <c r="AT475"/>
      <c r="AU475"/>
    </row>
    <row r="476" spans="6:53" ht="14.4" x14ac:dyDescent="0.3">
      <c r="F476" s="3" t="s">
        <v>718</v>
      </c>
      <c r="R476"/>
      <c r="S476"/>
      <c r="T476"/>
      <c r="U476"/>
      <c r="V476"/>
      <c r="W476"/>
      <c r="X476"/>
      <c r="Y476"/>
      <c r="Z476"/>
      <c r="AA476"/>
      <c r="AB476"/>
      <c r="AC476"/>
      <c r="AD476"/>
      <c r="AE476"/>
      <c r="AF476"/>
      <c r="AG476"/>
      <c r="AH476"/>
      <c r="AI476"/>
      <c r="AJ476"/>
      <c r="AK476"/>
      <c r="AL476"/>
      <c r="AM476"/>
      <c r="AN476"/>
      <c r="AO476"/>
      <c r="AP476"/>
      <c r="AQ476"/>
      <c r="AR476"/>
      <c r="AS476"/>
      <c r="AT476"/>
      <c r="AU476"/>
      <c r="AV476" s="3" t="s">
        <v>718</v>
      </c>
      <c r="BA476" s="5">
        <f>BA466</f>
        <v>3634137.9760147464</v>
      </c>
    </row>
    <row r="477" spans="6:53" ht="14.4" x14ac:dyDescent="0.3">
      <c r="R477"/>
      <c r="S477"/>
      <c r="T477"/>
      <c r="U477"/>
      <c r="V477"/>
      <c r="W477"/>
      <c r="X477"/>
      <c r="Y477"/>
      <c r="Z477"/>
      <c r="AA477"/>
      <c r="AB477"/>
      <c r="AC477"/>
      <c r="AD477"/>
      <c r="AE477"/>
      <c r="AF477"/>
      <c r="AG477"/>
      <c r="AH477"/>
      <c r="AI477"/>
      <c r="AJ477"/>
      <c r="AK477"/>
      <c r="AL477"/>
      <c r="AM477"/>
      <c r="AN477"/>
      <c r="AO477"/>
      <c r="AP477"/>
      <c r="AQ477"/>
      <c r="AR477"/>
      <c r="AS477"/>
      <c r="AT477"/>
      <c r="AU477"/>
    </row>
    <row r="478" spans="6:53" ht="14.4" x14ac:dyDescent="0.3">
      <c r="R478"/>
      <c r="S478"/>
      <c r="T478"/>
      <c r="U478"/>
      <c r="V478"/>
      <c r="W478"/>
      <c r="X478"/>
      <c r="Y478"/>
      <c r="Z478"/>
      <c r="AA478"/>
      <c r="AB478"/>
      <c r="AC478"/>
      <c r="AD478"/>
      <c r="AE478"/>
      <c r="AF478"/>
      <c r="AG478"/>
      <c r="AH478"/>
      <c r="AI478"/>
      <c r="AJ478"/>
      <c r="AK478"/>
      <c r="AL478"/>
      <c r="AM478"/>
      <c r="AN478"/>
      <c r="AO478"/>
      <c r="AP478"/>
      <c r="AQ478"/>
      <c r="AR478"/>
      <c r="AS478"/>
      <c r="AT478"/>
      <c r="AU478"/>
      <c r="AW478" s="5">
        <f>AW467+AW474</f>
        <v>-375287.23396269977</v>
      </c>
      <c r="AX478" s="5">
        <f>AX467+AX474</f>
        <v>-383380.82629799098</v>
      </c>
      <c r="AY478" s="5">
        <f>AY467</f>
        <v>139978.65165529028</v>
      </c>
      <c r="AZ478" s="5">
        <f>AZ467</f>
        <v>164472.95453561097</v>
      </c>
      <c r="BA478" s="5">
        <f>BA467-BA476</f>
        <v>-101471.93268802576</v>
      </c>
    </row>
    <row r="479" spans="6:53" ht="14.4" x14ac:dyDescent="0.3">
      <c r="R479"/>
      <c r="S479"/>
      <c r="T479"/>
      <c r="U479"/>
      <c r="V479"/>
      <c r="W479"/>
      <c r="X479"/>
      <c r="Y479"/>
      <c r="Z479"/>
      <c r="AA479"/>
      <c r="AB479"/>
      <c r="AC479"/>
      <c r="AD479"/>
      <c r="AE479"/>
      <c r="AF479"/>
      <c r="AG479"/>
      <c r="AH479"/>
      <c r="AI479"/>
      <c r="AJ479"/>
      <c r="AK479"/>
      <c r="AL479"/>
      <c r="AM479"/>
      <c r="AN479"/>
      <c r="AO479"/>
      <c r="AP479"/>
      <c r="AQ479"/>
      <c r="AR479"/>
      <c r="AS479"/>
      <c r="AT479"/>
      <c r="AU479"/>
    </row>
    <row r="480" spans="6:53" ht="14.4" x14ac:dyDescent="0.3">
      <c r="R480"/>
      <c r="S480"/>
      <c r="T480"/>
      <c r="U480"/>
      <c r="V480"/>
      <c r="W480"/>
      <c r="X480"/>
      <c r="Y480"/>
      <c r="Z480"/>
      <c r="AA480"/>
      <c r="AB480"/>
      <c r="AC480"/>
      <c r="AD480"/>
      <c r="AE480"/>
      <c r="AF480"/>
      <c r="AG480"/>
      <c r="AH480"/>
      <c r="AI480"/>
      <c r="AJ480"/>
      <c r="AK480"/>
      <c r="AL480"/>
      <c r="AM480"/>
      <c r="AN480"/>
      <c r="AO480"/>
      <c r="AP480"/>
      <c r="AQ480"/>
      <c r="AR480"/>
      <c r="AS480"/>
      <c r="AT480"/>
      <c r="AU480"/>
    </row>
    <row r="481" spans="17:47" ht="14.4" x14ac:dyDescent="0.3">
      <c r="R481"/>
      <c r="S481"/>
      <c r="T481"/>
      <c r="U481"/>
      <c r="V481"/>
      <c r="W481"/>
      <c r="X481"/>
      <c r="Y481"/>
      <c r="Z481"/>
      <c r="AA481"/>
      <c r="AB481"/>
      <c r="AC481"/>
      <c r="AD481"/>
      <c r="AE481"/>
      <c r="AF481"/>
      <c r="AG481"/>
      <c r="AH481"/>
      <c r="AI481"/>
      <c r="AJ481"/>
      <c r="AK481"/>
      <c r="AL481"/>
      <c r="AM481"/>
      <c r="AN481"/>
      <c r="AO481"/>
      <c r="AP481"/>
      <c r="AQ481"/>
      <c r="AR481"/>
      <c r="AS481"/>
      <c r="AT481"/>
      <c r="AU481"/>
    </row>
    <row r="482" spans="17:47" ht="14.4" x14ac:dyDescent="0.3">
      <c r="R482"/>
      <c r="S482"/>
      <c r="T482"/>
      <c r="U482"/>
      <c r="V482"/>
      <c r="W482"/>
      <c r="X482"/>
      <c r="Y482"/>
      <c r="Z482"/>
      <c r="AA482"/>
      <c r="AB482"/>
      <c r="AC482"/>
      <c r="AD482"/>
      <c r="AE482"/>
      <c r="AF482"/>
      <c r="AG482"/>
      <c r="AH482"/>
      <c r="AI482"/>
      <c r="AJ482"/>
      <c r="AK482"/>
      <c r="AL482"/>
      <c r="AM482"/>
      <c r="AN482"/>
      <c r="AO482"/>
      <c r="AP482"/>
      <c r="AQ482"/>
      <c r="AR482"/>
      <c r="AS482"/>
      <c r="AT482"/>
      <c r="AU482"/>
    </row>
    <row r="483" spans="17:47" ht="14.4" x14ac:dyDescent="0.3">
      <c r="R483"/>
      <c r="S483"/>
      <c r="T483"/>
      <c r="U483"/>
      <c r="V483"/>
      <c r="W483"/>
      <c r="X483"/>
      <c r="Y483"/>
      <c r="Z483"/>
      <c r="AA483"/>
      <c r="AB483"/>
      <c r="AC483"/>
      <c r="AD483"/>
      <c r="AE483"/>
      <c r="AF483"/>
      <c r="AG483"/>
      <c r="AH483"/>
      <c r="AI483"/>
      <c r="AJ483"/>
      <c r="AK483"/>
      <c r="AL483"/>
      <c r="AM483"/>
      <c r="AN483"/>
      <c r="AO483"/>
      <c r="AP483"/>
      <c r="AQ483"/>
      <c r="AR483"/>
      <c r="AS483"/>
      <c r="AT483"/>
      <c r="AU483"/>
    </row>
    <row r="484" spans="17:47" ht="14.4" x14ac:dyDescent="0.3">
      <c r="R484"/>
      <c r="S484"/>
      <c r="T484"/>
      <c r="U484"/>
      <c r="V484"/>
      <c r="W484"/>
      <c r="X484"/>
      <c r="Y484"/>
      <c r="Z484"/>
      <c r="AA484"/>
      <c r="AB484"/>
      <c r="AC484"/>
      <c r="AD484"/>
      <c r="AE484"/>
      <c r="AF484"/>
      <c r="AG484"/>
      <c r="AH484"/>
      <c r="AI484"/>
      <c r="AJ484"/>
      <c r="AK484"/>
      <c r="AL484"/>
      <c r="AM484"/>
      <c r="AN484"/>
      <c r="AO484"/>
      <c r="AP484"/>
      <c r="AQ484"/>
      <c r="AR484"/>
      <c r="AS484"/>
      <c r="AT484"/>
      <c r="AU484"/>
    </row>
    <row r="485" spans="17:47" ht="14.4" x14ac:dyDescent="0.3">
      <c r="R485"/>
      <c r="S485"/>
      <c r="T485"/>
      <c r="U485"/>
      <c r="V485"/>
      <c r="W485"/>
      <c r="X485"/>
      <c r="Y485"/>
      <c r="Z485"/>
      <c r="AA485"/>
      <c r="AB485"/>
      <c r="AC485"/>
      <c r="AD485"/>
      <c r="AE485"/>
      <c r="AF485"/>
      <c r="AG485"/>
      <c r="AH485"/>
      <c r="AI485"/>
      <c r="AJ485"/>
      <c r="AK485"/>
      <c r="AL485"/>
      <c r="AM485"/>
      <c r="AN485"/>
      <c r="AO485"/>
      <c r="AP485"/>
      <c r="AQ485"/>
      <c r="AR485"/>
      <c r="AS485"/>
      <c r="AT485"/>
      <c r="AU485"/>
    </row>
    <row r="486" spans="17:47" ht="14.4" x14ac:dyDescent="0.3">
      <c r="R486"/>
      <c r="S486"/>
      <c r="T486"/>
      <c r="U486"/>
      <c r="V486"/>
      <c r="W486"/>
      <c r="X486"/>
      <c r="Y486"/>
      <c r="Z486"/>
      <c r="AA486"/>
      <c r="AB486"/>
      <c r="AC486"/>
      <c r="AD486"/>
      <c r="AE486"/>
      <c r="AF486"/>
      <c r="AG486"/>
      <c r="AH486"/>
      <c r="AI486"/>
      <c r="AJ486"/>
      <c r="AK486"/>
      <c r="AL486"/>
      <c r="AM486"/>
      <c r="AN486"/>
      <c r="AO486"/>
      <c r="AP486"/>
      <c r="AQ486"/>
      <c r="AR486"/>
      <c r="AS486"/>
      <c r="AT486"/>
      <c r="AU486"/>
    </row>
    <row r="487" spans="17:47" ht="14.4" x14ac:dyDescent="0.3">
      <c r="R487"/>
      <c r="S487"/>
      <c r="T487"/>
      <c r="U487"/>
      <c r="V487"/>
      <c r="W487"/>
      <c r="X487"/>
      <c r="Y487"/>
      <c r="Z487"/>
      <c r="AA487"/>
      <c r="AB487"/>
      <c r="AC487"/>
      <c r="AD487"/>
      <c r="AE487"/>
      <c r="AF487"/>
      <c r="AG487"/>
      <c r="AH487"/>
      <c r="AI487"/>
      <c r="AJ487"/>
      <c r="AK487"/>
      <c r="AL487"/>
      <c r="AM487"/>
      <c r="AN487"/>
      <c r="AO487"/>
      <c r="AP487"/>
      <c r="AQ487"/>
      <c r="AR487"/>
      <c r="AS487"/>
      <c r="AT487"/>
      <c r="AU487"/>
    </row>
    <row r="488" spans="17:47" ht="14.4" x14ac:dyDescent="0.3">
      <c r="R488"/>
      <c r="S488"/>
      <c r="T488"/>
      <c r="U488"/>
      <c r="V488"/>
      <c r="W488"/>
      <c r="X488"/>
      <c r="Y488"/>
      <c r="Z488"/>
      <c r="AA488"/>
      <c r="AB488"/>
      <c r="AC488"/>
      <c r="AD488"/>
      <c r="AE488"/>
      <c r="AF488"/>
      <c r="AG488"/>
      <c r="AH488"/>
      <c r="AI488"/>
      <c r="AJ488"/>
      <c r="AK488"/>
      <c r="AL488"/>
      <c r="AM488"/>
      <c r="AN488"/>
      <c r="AO488"/>
      <c r="AP488"/>
      <c r="AQ488"/>
      <c r="AR488"/>
      <c r="AS488"/>
      <c r="AT488"/>
      <c r="AU488"/>
    </row>
    <row r="489" spans="17:47" ht="14.4" x14ac:dyDescent="0.3">
      <c r="R489"/>
      <c r="S489"/>
      <c r="T489"/>
      <c r="U489"/>
      <c r="V489"/>
      <c r="W489"/>
      <c r="X489"/>
      <c r="Y489"/>
      <c r="Z489"/>
      <c r="AA489"/>
      <c r="AB489"/>
      <c r="AC489"/>
      <c r="AD489"/>
      <c r="AE489"/>
      <c r="AF489"/>
      <c r="AG489"/>
      <c r="AH489"/>
      <c r="AI489"/>
      <c r="AJ489"/>
      <c r="AK489"/>
      <c r="AL489"/>
      <c r="AM489"/>
      <c r="AN489"/>
      <c r="AO489"/>
      <c r="AP489"/>
      <c r="AQ489"/>
      <c r="AR489"/>
      <c r="AS489"/>
      <c r="AT489"/>
      <c r="AU489"/>
    </row>
    <row r="490" spans="17:47" ht="14.4" x14ac:dyDescent="0.3">
      <c r="R490"/>
      <c r="S490"/>
      <c r="T490"/>
      <c r="U490"/>
      <c r="V490"/>
      <c r="W490"/>
      <c r="X490"/>
      <c r="Y490"/>
      <c r="Z490"/>
      <c r="AA490"/>
      <c r="AB490"/>
      <c r="AC490"/>
      <c r="AD490"/>
      <c r="AE490"/>
      <c r="AF490"/>
      <c r="AG490"/>
      <c r="AH490"/>
      <c r="AI490"/>
      <c r="AJ490"/>
      <c r="AK490"/>
      <c r="AL490"/>
      <c r="AM490"/>
      <c r="AN490"/>
      <c r="AO490"/>
      <c r="AP490"/>
      <c r="AQ490"/>
      <c r="AR490"/>
      <c r="AS490"/>
      <c r="AT490"/>
      <c r="AU490"/>
    </row>
    <row r="491" spans="17:47" ht="14.4" x14ac:dyDescent="0.3">
      <c r="Q491"/>
      <c r="R491"/>
      <c r="S491"/>
      <c r="T491"/>
      <c r="U491"/>
      <c r="V491"/>
      <c r="W491"/>
      <c r="X491"/>
      <c r="Y491"/>
      <c r="Z491"/>
      <c r="AA491"/>
      <c r="AB491"/>
      <c r="AC491"/>
      <c r="AD491"/>
      <c r="AE491"/>
      <c r="AF491"/>
      <c r="AG491"/>
      <c r="AH491"/>
      <c r="AI491"/>
      <c r="AJ491"/>
      <c r="AK491"/>
      <c r="AL491"/>
      <c r="AM491"/>
      <c r="AN491"/>
      <c r="AO491"/>
      <c r="AP491"/>
      <c r="AQ491"/>
      <c r="AR491"/>
      <c r="AS491"/>
      <c r="AT491"/>
      <c r="AU491"/>
    </row>
    <row r="492" spans="17:47" ht="14.4" x14ac:dyDescent="0.3">
      <c r="Q492"/>
      <c r="R492"/>
      <c r="S492"/>
      <c r="T492"/>
      <c r="U492"/>
      <c r="V492"/>
      <c r="W492"/>
      <c r="X492"/>
      <c r="Y492"/>
      <c r="Z492"/>
      <c r="AA492"/>
      <c r="AB492"/>
      <c r="AC492"/>
      <c r="AD492"/>
      <c r="AE492"/>
      <c r="AF492"/>
      <c r="AG492"/>
      <c r="AH492"/>
      <c r="AI492"/>
      <c r="AJ492"/>
      <c r="AK492"/>
      <c r="AL492"/>
      <c r="AM492"/>
      <c r="AN492"/>
      <c r="AO492"/>
      <c r="AP492"/>
      <c r="AQ492"/>
      <c r="AR492"/>
      <c r="AS492"/>
      <c r="AT492"/>
      <c r="AU492"/>
    </row>
    <row r="493" spans="17:47" ht="14.4" x14ac:dyDescent="0.3">
      <c r="Q493"/>
      <c r="R493"/>
      <c r="S493"/>
      <c r="T493"/>
      <c r="U493"/>
      <c r="V493"/>
      <c r="W493"/>
      <c r="X493"/>
      <c r="Y493"/>
      <c r="Z493"/>
      <c r="AA493"/>
      <c r="AB493"/>
      <c r="AC493"/>
      <c r="AD493"/>
      <c r="AE493"/>
      <c r="AF493"/>
      <c r="AG493"/>
      <c r="AH493"/>
      <c r="AI493"/>
      <c r="AJ493"/>
      <c r="AK493"/>
      <c r="AL493"/>
      <c r="AM493"/>
      <c r="AN493"/>
      <c r="AO493"/>
      <c r="AP493"/>
      <c r="AQ493"/>
      <c r="AR493"/>
      <c r="AS493"/>
      <c r="AT493"/>
      <c r="AU493"/>
    </row>
    <row r="494" spans="17:47" ht="14.4" x14ac:dyDescent="0.3">
      <c r="Q494"/>
      <c r="R494"/>
      <c r="S494"/>
      <c r="T494"/>
      <c r="U494"/>
      <c r="V494"/>
      <c r="W494"/>
      <c r="X494"/>
      <c r="Y494"/>
      <c r="Z494"/>
      <c r="AA494"/>
      <c r="AB494"/>
      <c r="AC494"/>
      <c r="AD494"/>
      <c r="AE494"/>
      <c r="AF494"/>
      <c r="AG494"/>
      <c r="AH494"/>
      <c r="AI494"/>
      <c r="AJ494"/>
      <c r="AK494"/>
      <c r="AL494"/>
      <c r="AM494"/>
      <c r="AN494"/>
      <c r="AO494"/>
      <c r="AP494"/>
      <c r="AQ494"/>
      <c r="AR494"/>
      <c r="AS494"/>
      <c r="AT494"/>
      <c r="AU494"/>
    </row>
    <row r="495" spans="17:47" ht="14.4" x14ac:dyDescent="0.3">
      <c r="Q495"/>
      <c r="R495"/>
      <c r="S495"/>
      <c r="T495"/>
      <c r="U495"/>
      <c r="V495"/>
      <c r="W495"/>
      <c r="X495"/>
      <c r="Y495"/>
      <c r="Z495"/>
      <c r="AA495"/>
      <c r="AB495"/>
      <c r="AC495"/>
      <c r="AD495"/>
      <c r="AE495"/>
      <c r="AF495"/>
      <c r="AG495"/>
      <c r="AH495"/>
      <c r="AI495"/>
      <c r="AJ495"/>
      <c r="AK495"/>
      <c r="AL495"/>
      <c r="AM495"/>
      <c r="AN495"/>
      <c r="AO495"/>
      <c r="AP495"/>
      <c r="AQ495"/>
      <c r="AR495"/>
      <c r="AS495"/>
      <c r="AT495"/>
      <c r="AU495"/>
    </row>
    <row r="496" spans="17:47" ht="14.4" x14ac:dyDescent="0.3">
      <c r="R496"/>
      <c r="S496"/>
      <c r="T496"/>
      <c r="U496"/>
      <c r="V496"/>
      <c r="W496"/>
      <c r="X496"/>
      <c r="Y496"/>
      <c r="Z496"/>
      <c r="AA496"/>
      <c r="AB496"/>
      <c r="AC496"/>
      <c r="AD496"/>
      <c r="AE496"/>
      <c r="AF496"/>
      <c r="AG496"/>
      <c r="AH496"/>
      <c r="AI496"/>
      <c r="AJ496"/>
      <c r="AK496"/>
      <c r="AL496"/>
      <c r="AM496"/>
      <c r="AN496"/>
      <c r="AO496"/>
      <c r="AP496"/>
      <c r="AQ496"/>
      <c r="AR496"/>
      <c r="AS496"/>
      <c r="AT496"/>
      <c r="AU496"/>
    </row>
    <row r="497" spans="18:47" ht="14.4" x14ac:dyDescent="0.3">
      <c r="R497"/>
      <c r="S497"/>
      <c r="T497"/>
      <c r="U497"/>
      <c r="V497"/>
      <c r="W497"/>
      <c r="X497"/>
      <c r="Y497"/>
      <c r="Z497"/>
      <c r="AA497"/>
      <c r="AB497"/>
      <c r="AC497"/>
      <c r="AD497"/>
      <c r="AE497"/>
      <c r="AF497"/>
      <c r="AG497"/>
      <c r="AH497"/>
      <c r="AI497"/>
      <c r="AJ497"/>
      <c r="AK497"/>
      <c r="AL497"/>
      <c r="AM497"/>
      <c r="AN497"/>
      <c r="AO497"/>
      <c r="AP497"/>
      <c r="AQ497"/>
      <c r="AR497"/>
      <c r="AS497"/>
      <c r="AT497"/>
      <c r="AU497"/>
    </row>
    <row r="498" spans="18:47" ht="14.4" x14ac:dyDescent="0.3">
      <c r="R498"/>
      <c r="S498"/>
      <c r="T498"/>
      <c r="U498"/>
      <c r="V498"/>
      <c r="W498"/>
      <c r="X498"/>
      <c r="Y498"/>
      <c r="Z498"/>
      <c r="AA498"/>
      <c r="AB498"/>
      <c r="AC498"/>
      <c r="AD498"/>
      <c r="AE498"/>
      <c r="AF498"/>
      <c r="AG498"/>
      <c r="AH498"/>
      <c r="AI498"/>
      <c r="AJ498"/>
      <c r="AK498"/>
      <c r="AL498"/>
      <c r="AM498"/>
      <c r="AN498"/>
      <c r="AO498"/>
      <c r="AP498"/>
      <c r="AQ498"/>
      <c r="AR498"/>
      <c r="AS498"/>
      <c r="AT498"/>
      <c r="AU498"/>
    </row>
    <row r="499" spans="18:47" ht="14.4" x14ac:dyDescent="0.3">
      <c r="R499"/>
      <c r="S499"/>
      <c r="T499"/>
      <c r="U499"/>
      <c r="V499"/>
      <c r="W499"/>
      <c r="X499"/>
      <c r="Y499"/>
      <c r="Z499"/>
      <c r="AA499"/>
      <c r="AB499"/>
      <c r="AC499"/>
      <c r="AD499"/>
      <c r="AE499"/>
      <c r="AF499"/>
      <c r="AG499"/>
      <c r="AH499"/>
      <c r="AI499"/>
      <c r="AJ499"/>
      <c r="AK499"/>
      <c r="AL499"/>
      <c r="AM499"/>
      <c r="AN499"/>
      <c r="AO499"/>
      <c r="AP499"/>
      <c r="AQ499"/>
      <c r="AR499"/>
      <c r="AS499"/>
      <c r="AT499"/>
      <c r="AU499"/>
    </row>
    <row r="500" spans="18:47" ht="14.4" x14ac:dyDescent="0.3">
      <c r="R500"/>
      <c r="S500"/>
      <c r="T500"/>
      <c r="U500"/>
      <c r="V500"/>
      <c r="W500"/>
      <c r="X500"/>
      <c r="Y500"/>
      <c r="Z500"/>
      <c r="AA500"/>
      <c r="AB500"/>
      <c r="AC500"/>
      <c r="AD500"/>
      <c r="AE500"/>
      <c r="AF500"/>
      <c r="AG500"/>
      <c r="AH500"/>
      <c r="AI500"/>
      <c r="AJ500"/>
      <c r="AK500"/>
      <c r="AL500"/>
      <c r="AM500"/>
      <c r="AN500"/>
      <c r="AO500"/>
      <c r="AP500"/>
      <c r="AQ500"/>
      <c r="AR500"/>
      <c r="AS500"/>
      <c r="AT500"/>
      <c r="AU500"/>
    </row>
    <row r="501" spans="18:47" ht="14.4" x14ac:dyDescent="0.3">
      <c r="R501"/>
      <c r="S501"/>
      <c r="T501"/>
      <c r="U501"/>
      <c r="V501"/>
      <c r="W501"/>
      <c r="X501"/>
      <c r="Y501"/>
      <c r="Z501"/>
      <c r="AA501"/>
      <c r="AB501"/>
      <c r="AC501"/>
      <c r="AD501"/>
      <c r="AE501"/>
      <c r="AF501"/>
      <c r="AG501"/>
      <c r="AH501"/>
      <c r="AI501"/>
      <c r="AJ501"/>
      <c r="AK501"/>
      <c r="AL501"/>
      <c r="AM501"/>
      <c r="AN501"/>
      <c r="AO501"/>
      <c r="AP501"/>
      <c r="AQ501"/>
      <c r="AR501"/>
      <c r="AS501"/>
      <c r="AT501"/>
      <c r="AU501"/>
    </row>
    <row r="502" spans="18:47" ht="14.4" x14ac:dyDescent="0.3">
      <c r="R502"/>
      <c r="S502"/>
      <c r="T502"/>
      <c r="U502"/>
      <c r="V502"/>
      <c r="W502"/>
      <c r="X502"/>
      <c r="Y502"/>
      <c r="Z502"/>
      <c r="AA502"/>
      <c r="AB502"/>
      <c r="AC502"/>
      <c r="AD502"/>
      <c r="AE502"/>
      <c r="AF502"/>
      <c r="AG502"/>
      <c r="AH502"/>
      <c r="AI502"/>
      <c r="AJ502"/>
      <c r="AK502"/>
      <c r="AL502"/>
      <c r="AM502"/>
      <c r="AN502"/>
      <c r="AO502"/>
      <c r="AP502"/>
      <c r="AQ502"/>
      <c r="AR502"/>
      <c r="AS502"/>
      <c r="AT502"/>
      <c r="AU502"/>
    </row>
    <row r="503" spans="18:47" ht="14.4" x14ac:dyDescent="0.3">
      <c r="R503"/>
      <c r="S503"/>
      <c r="T503"/>
      <c r="U503"/>
      <c r="V503"/>
      <c r="W503"/>
      <c r="X503"/>
      <c r="Y503"/>
      <c r="Z503"/>
      <c r="AA503"/>
      <c r="AB503"/>
      <c r="AC503"/>
      <c r="AD503"/>
      <c r="AE503"/>
      <c r="AF503"/>
      <c r="AG503"/>
      <c r="AH503"/>
      <c r="AI503"/>
      <c r="AJ503"/>
      <c r="AK503"/>
      <c r="AL503"/>
      <c r="AM503"/>
      <c r="AN503"/>
      <c r="AO503"/>
      <c r="AP503"/>
      <c r="AQ503"/>
      <c r="AR503"/>
      <c r="AS503"/>
      <c r="AT503"/>
      <c r="AU503"/>
    </row>
    <row r="504" spans="18:47" ht="14.4" x14ac:dyDescent="0.3">
      <c r="R504"/>
      <c r="S504"/>
      <c r="T504"/>
      <c r="U504"/>
      <c r="V504"/>
      <c r="W504"/>
      <c r="X504"/>
      <c r="Y504"/>
      <c r="Z504"/>
      <c r="AA504"/>
      <c r="AB504"/>
      <c r="AC504"/>
      <c r="AD504"/>
      <c r="AE504"/>
      <c r="AF504"/>
      <c r="AG504"/>
      <c r="AH504"/>
      <c r="AI504"/>
      <c r="AJ504"/>
      <c r="AK504"/>
      <c r="AL504"/>
      <c r="AM504"/>
      <c r="AN504"/>
      <c r="AO504"/>
      <c r="AP504"/>
      <c r="AQ504"/>
      <c r="AR504"/>
      <c r="AS504"/>
      <c r="AT504"/>
      <c r="AU504"/>
    </row>
    <row r="505" spans="18:47" ht="14.4" x14ac:dyDescent="0.3">
      <c r="R505"/>
      <c r="S505"/>
      <c r="T505"/>
      <c r="U505"/>
      <c r="V505"/>
      <c r="W505"/>
      <c r="X505"/>
      <c r="Y505"/>
      <c r="Z505"/>
      <c r="AA505"/>
      <c r="AB505"/>
      <c r="AC505"/>
      <c r="AD505"/>
      <c r="AE505"/>
      <c r="AF505"/>
      <c r="AG505"/>
      <c r="AH505"/>
      <c r="AI505"/>
      <c r="AJ505"/>
      <c r="AK505"/>
      <c r="AL505"/>
      <c r="AM505"/>
      <c r="AN505"/>
      <c r="AO505"/>
      <c r="AP505"/>
      <c r="AQ505"/>
      <c r="AR505"/>
      <c r="AS505"/>
      <c r="AT505"/>
      <c r="AU505"/>
    </row>
    <row r="506" spans="18:47" ht="14.4" x14ac:dyDescent="0.3">
      <c r="R506"/>
      <c r="S506"/>
      <c r="T506"/>
      <c r="U506"/>
      <c r="V506"/>
      <c r="W506"/>
      <c r="X506"/>
      <c r="Y506"/>
      <c r="Z506"/>
      <c r="AA506"/>
      <c r="AB506"/>
      <c r="AC506"/>
      <c r="AD506"/>
      <c r="AE506"/>
      <c r="AF506"/>
      <c r="AG506"/>
      <c r="AH506"/>
      <c r="AI506"/>
      <c r="AJ506"/>
      <c r="AK506"/>
      <c r="AL506"/>
      <c r="AM506"/>
      <c r="AN506"/>
      <c r="AO506"/>
      <c r="AP506"/>
      <c r="AQ506"/>
      <c r="AR506"/>
      <c r="AS506"/>
      <c r="AT506"/>
      <c r="AU506"/>
    </row>
    <row r="507" spans="18:47" ht="14.4" x14ac:dyDescent="0.3">
      <c r="R507"/>
      <c r="S507"/>
      <c r="T507"/>
      <c r="U507"/>
      <c r="V507"/>
      <c r="W507"/>
      <c r="X507"/>
      <c r="Y507"/>
      <c r="Z507"/>
      <c r="AA507"/>
      <c r="AB507"/>
      <c r="AC507"/>
      <c r="AD507"/>
      <c r="AE507"/>
      <c r="AF507"/>
      <c r="AG507"/>
      <c r="AH507"/>
      <c r="AI507"/>
      <c r="AJ507"/>
      <c r="AK507"/>
      <c r="AL507"/>
      <c r="AM507"/>
      <c r="AN507"/>
      <c r="AO507"/>
      <c r="AP507"/>
      <c r="AQ507"/>
      <c r="AR507"/>
      <c r="AS507"/>
      <c r="AT507"/>
      <c r="AU507"/>
    </row>
    <row r="508" spans="18:47" ht="14.4" x14ac:dyDescent="0.3">
      <c r="R508"/>
      <c r="S508"/>
      <c r="T508"/>
      <c r="U508"/>
      <c r="V508"/>
      <c r="W508"/>
      <c r="X508"/>
      <c r="Y508"/>
      <c r="Z508"/>
      <c r="AA508"/>
      <c r="AB508"/>
      <c r="AC508"/>
      <c r="AD508"/>
      <c r="AE508"/>
      <c r="AF508"/>
      <c r="AG508"/>
      <c r="AH508"/>
      <c r="AI508"/>
      <c r="AJ508"/>
      <c r="AK508"/>
      <c r="AL508"/>
      <c r="AM508"/>
      <c r="AN508"/>
      <c r="AO508"/>
      <c r="AP508"/>
      <c r="AQ508"/>
      <c r="AR508"/>
      <c r="AS508"/>
      <c r="AT508"/>
      <c r="AU508"/>
    </row>
    <row r="509" spans="18:47" ht="14.4" x14ac:dyDescent="0.3">
      <c r="R509"/>
      <c r="S509"/>
      <c r="T509"/>
      <c r="U509"/>
      <c r="V509"/>
      <c r="W509"/>
      <c r="X509"/>
      <c r="Y509"/>
      <c r="Z509"/>
      <c r="AA509"/>
      <c r="AB509"/>
      <c r="AC509"/>
      <c r="AD509"/>
      <c r="AE509"/>
      <c r="AF509"/>
      <c r="AG509"/>
      <c r="AH509"/>
      <c r="AI509"/>
      <c r="AJ509"/>
      <c r="AK509"/>
      <c r="AL509"/>
      <c r="AM509"/>
      <c r="AN509"/>
      <c r="AO509"/>
      <c r="AP509"/>
      <c r="AQ509"/>
      <c r="AR509"/>
      <c r="AS509"/>
      <c r="AT509"/>
      <c r="AU509"/>
    </row>
    <row r="510" spans="18:47" ht="14.4" x14ac:dyDescent="0.3">
      <c r="R510"/>
      <c r="S510"/>
      <c r="T510"/>
      <c r="U510"/>
      <c r="V510"/>
      <c r="W510"/>
      <c r="X510"/>
      <c r="Y510"/>
      <c r="Z510"/>
      <c r="AA510"/>
      <c r="AB510"/>
      <c r="AC510"/>
      <c r="AD510"/>
      <c r="AE510"/>
      <c r="AF510"/>
      <c r="AG510"/>
      <c r="AH510"/>
      <c r="AI510"/>
      <c r="AJ510"/>
      <c r="AK510"/>
      <c r="AL510"/>
      <c r="AM510"/>
      <c r="AN510"/>
      <c r="AO510"/>
      <c r="AP510"/>
      <c r="AQ510"/>
      <c r="AR510"/>
      <c r="AS510"/>
      <c r="AT510"/>
      <c r="AU510"/>
    </row>
    <row r="511" spans="18:47" ht="14.4" x14ac:dyDescent="0.3">
      <c r="R511"/>
      <c r="S511"/>
      <c r="T511"/>
      <c r="U511"/>
      <c r="V511"/>
      <c r="W511"/>
      <c r="X511"/>
      <c r="Y511"/>
      <c r="Z511"/>
      <c r="AA511"/>
      <c r="AB511"/>
      <c r="AC511"/>
      <c r="AD511"/>
      <c r="AE511"/>
      <c r="AF511"/>
      <c r="AG511"/>
      <c r="AH511"/>
      <c r="AI511"/>
      <c r="AJ511"/>
      <c r="AK511"/>
      <c r="AL511"/>
      <c r="AM511"/>
      <c r="AN511"/>
      <c r="AO511"/>
      <c r="AP511"/>
      <c r="AQ511"/>
      <c r="AR511"/>
      <c r="AS511"/>
      <c r="AT511"/>
      <c r="AU511"/>
    </row>
    <row r="512" spans="18:47" ht="14.4" x14ac:dyDescent="0.3">
      <c r="R512"/>
      <c r="S512"/>
      <c r="T512"/>
      <c r="U512"/>
      <c r="V512"/>
      <c r="W512"/>
      <c r="X512"/>
      <c r="Y512"/>
      <c r="Z512"/>
      <c r="AA512"/>
      <c r="AB512"/>
      <c r="AC512"/>
      <c r="AD512"/>
      <c r="AE512"/>
      <c r="AF512"/>
      <c r="AG512"/>
      <c r="AH512"/>
      <c r="AI512"/>
      <c r="AJ512"/>
      <c r="AK512"/>
      <c r="AL512"/>
      <c r="AM512"/>
      <c r="AN512"/>
      <c r="AO512"/>
      <c r="AP512"/>
      <c r="AQ512"/>
      <c r="AR512"/>
      <c r="AS512"/>
      <c r="AT512"/>
      <c r="AU512"/>
    </row>
    <row r="513" spans="18:47" ht="14.4" x14ac:dyDescent="0.3">
      <c r="R513"/>
      <c r="S513"/>
      <c r="T513"/>
      <c r="U513"/>
      <c r="V513"/>
      <c r="W513"/>
      <c r="X513"/>
      <c r="Y513"/>
      <c r="Z513"/>
      <c r="AA513"/>
      <c r="AB513"/>
      <c r="AC513"/>
      <c r="AD513"/>
      <c r="AE513"/>
      <c r="AF513"/>
      <c r="AG513"/>
      <c r="AH513"/>
      <c r="AI513"/>
      <c r="AJ513"/>
      <c r="AK513"/>
      <c r="AL513"/>
      <c r="AM513"/>
      <c r="AN513"/>
      <c r="AO513"/>
      <c r="AP513"/>
      <c r="AQ513"/>
      <c r="AR513"/>
      <c r="AS513"/>
      <c r="AT513"/>
      <c r="AU513"/>
    </row>
    <row r="514" spans="18:47" ht="14.4" x14ac:dyDescent="0.3">
      <c r="R514"/>
      <c r="S514"/>
      <c r="T514"/>
      <c r="U514"/>
      <c r="V514"/>
      <c r="W514"/>
      <c r="X514"/>
      <c r="Y514"/>
      <c r="Z514"/>
      <c r="AA514"/>
      <c r="AB514"/>
      <c r="AC514"/>
      <c r="AD514"/>
      <c r="AE514"/>
      <c r="AF514"/>
      <c r="AG514"/>
      <c r="AH514"/>
      <c r="AI514"/>
      <c r="AJ514"/>
      <c r="AK514"/>
      <c r="AL514"/>
      <c r="AM514"/>
      <c r="AN514"/>
      <c r="AO514"/>
      <c r="AP514"/>
      <c r="AQ514"/>
      <c r="AR514"/>
      <c r="AS514"/>
      <c r="AT514"/>
      <c r="AU514"/>
    </row>
    <row r="515" spans="18:47" ht="14.4" x14ac:dyDescent="0.3">
      <c r="R515"/>
      <c r="S515"/>
      <c r="T515"/>
      <c r="U515"/>
      <c r="V515"/>
      <c r="W515"/>
      <c r="X515"/>
      <c r="Y515"/>
      <c r="Z515"/>
      <c r="AA515"/>
      <c r="AB515"/>
      <c r="AC515"/>
      <c r="AD515"/>
      <c r="AE515"/>
      <c r="AF515"/>
      <c r="AG515"/>
      <c r="AH515"/>
      <c r="AI515"/>
      <c r="AJ515"/>
      <c r="AK515"/>
      <c r="AL515"/>
      <c r="AM515"/>
      <c r="AN515"/>
      <c r="AO515"/>
      <c r="AP515"/>
      <c r="AQ515"/>
      <c r="AR515"/>
      <c r="AS515"/>
      <c r="AT515"/>
      <c r="AU515"/>
    </row>
    <row r="516" spans="18:47" ht="14.4" x14ac:dyDescent="0.3">
      <c r="R516"/>
      <c r="S516"/>
      <c r="T516"/>
      <c r="U516"/>
      <c r="V516"/>
      <c r="W516"/>
      <c r="X516"/>
      <c r="Y516"/>
      <c r="Z516"/>
      <c r="AA516"/>
      <c r="AB516"/>
      <c r="AC516"/>
      <c r="AD516"/>
      <c r="AE516"/>
      <c r="AF516"/>
      <c r="AG516"/>
      <c r="AH516"/>
      <c r="AI516"/>
      <c r="AJ516"/>
      <c r="AK516"/>
      <c r="AL516"/>
      <c r="AM516"/>
      <c r="AN516"/>
      <c r="AO516"/>
      <c r="AP516"/>
      <c r="AQ516"/>
      <c r="AR516"/>
      <c r="AS516"/>
      <c r="AT516"/>
      <c r="AU516"/>
    </row>
    <row r="517" spans="18:47" ht="14.4" x14ac:dyDescent="0.3">
      <c r="R517"/>
      <c r="S517"/>
      <c r="T517"/>
      <c r="U517"/>
      <c r="V517"/>
      <c r="W517"/>
      <c r="X517"/>
      <c r="Y517"/>
      <c r="Z517"/>
      <c r="AA517"/>
      <c r="AB517"/>
      <c r="AC517"/>
      <c r="AD517"/>
      <c r="AE517"/>
      <c r="AF517"/>
      <c r="AG517"/>
      <c r="AH517"/>
      <c r="AI517"/>
      <c r="AJ517"/>
      <c r="AK517"/>
      <c r="AL517"/>
      <c r="AM517"/>
      <c r="AN517"/>
      <c r="AO517"/>
      <c r="AP517"/>
      <c r="AQ517"/>
      <c r="AR517"/>
      <c r="AS517"/>
      <c r="AT517"/>
      <c r="AU517"/>
    </row>
    <row r="518" spans="18:47" ht="14.4" x14ac:dyDescent="0.3">
      <c r="R518"/>
      <c r="S518"/>
      <c r="T518"/>
      <c r="U518"/>
      <c r="V518"/>
      <c r="W518"/>
      <c r="X518"/>
      <c r="Y518"/>
      <c r="Z518"/>
      <c r="AA518"/>
      <c r="AB518"/>
      <c r="AC518"/>
      <c r="AD518"/>
      <c r="AE518"/>
      <c r="AF518"/>
      <c r="AG518"/>
      <c r="AH518"/>
      <c r="AI518"/>
      <c r="AJ518"/>
      <c r="AK518"/>
      <c r="AL518"/>
      <c r="AM518"/>
      <c r="AN518"/>
      <c r="AO518"/>
      <c r="AP518"/>
      <c r="AQ518"/>
      <c r="AR518"/>
      <c r="AS518"/>
      <c r="AT518"/>
      <c r="AU518"/>
    </row>
    <row r="519" spans="18:47" ht="14.4" x14ac:dyDescent="0.3">
      <c r="R519"/>
      <c r="S519"/>
      <c r="T519"/>
      <c r="U519"/>
      <c r="V519"/>
      <c r="W519"/>
      <c r="X519"/>
      <c r="Y519"/>
      <c r="Z519"/>
      <c r="AA519"/>
      <c r="AB519"/>
      <c r="AC519"/>
      <c r="AD519"/>
      <c r="AE519"/>
      <c r="AF519"/>
      <c r="AG519"/>
      <c r="AH519"/>
      <c r="AI519"/>
      <c r="AJ519"/>
      <c r="AK519"/>
      <c r="AL519"/>
      <c r="AM519"/>
      <c r="AN519"/>
      <c r="AO519"/>
      <c r="AP519"/>
      <c r="AQ519"/>
      <c r="AR519"/>
      <c r="AS519"/>
      <c r="AT519"/>
      <c r="AU519"/>
    </row>
    <row r="520" spans="18:47" ht="14.4" x14ac:dyDescent="0.3">
      <c r="R520"/>
      <c r="S520"/>
      <c r="T520"/>
      <c r="U520"/>
      <c r="V520"/>
      <c r="W520"/>
      <c r="X520"/>
      <c r="Y520"/>
      <c r="Z520"/>
      <c r="AA520"/>
      <c r="AB520"/>
      <c r="AC520"/>
      <c r="AD520"/>
      <c r="AE520"/>
      <c r="AF520"/>
      <c r="AG520"/>
      <c r="AH520"/>
      <c r="AI520"/>
      <c r="AJ520"/>
      <c r="AK520"/>
      <c r="AL520"/>
      <c r="AM520"/>
      <c r="AN520"/>
      <c r="AO520"/>
      <c r="AP520"/>
      <c r="AQ520"/>
      <c r="AR520"/>
      <c r="AS520"/>
      <c r="AT520"/>
      <c r="AU520"/>
    </row>
    <row r="521" spans="18:47" ht="14.4" x14ac:dyDescent="0.3">
      <c r="R521"/>
      <c r="S521"/>
      <c r="T521"/>
      <c r="U521"/>
      <c r="V521"/>
      <c r="W521"/>
      <c r="X521"/>
      <c r="Y521"/>
      <c r="Z521"/>
      <c r="AA521"/>
      <c r="AB521"/>
      <c r="AC521"/>
      <c r="AD521"/>
      <c r="AE521"/>
      <c r="AF521"/>
      <c r="AG521"/>
      <c r="AH521"/>
      <c r="AI521"/>
      <c r="AJ521"/>
      <c r="AK521"/>
      <c r="AL521"/>
      <c r="AM521"/>
      <c r="AN521"/>
      <c r="AO521"/>
      <c r="AP521"/>
      <c r="AQ521"/>
      <c r="AR521"/>
      <c r="AS521"/>
      <c r="AT521"/>
      <c r="AU521"/>
    </row>
    <row r="522" spans="18:47" ht="14.4" x14ac:dyDescent="0.3">
      <c r="R522"/>
      <c r="S522"/>
      <c r="T522"/>
      <c r="U522"/>
      <c r="V522"/>
      <c r="W522"/>
      <c r="X522"/>
      <c r="Y522"/>
      <c r="Z522"/>
      <c r="AA522"/>
      <c r="AB522"/>
      <c r="AC522"/>
      <c r="AD522"/>
      <c r="AE522"/>
      <c r="AF522"/>
      <c r="AG522"/>
      <c r="AH522"/>
      <c r="AI522"/>
      <c r="AJ522"/>
      <c r="AK522"/>
      <c r="AL522"/>
      <c r="AM522"/>
      <c r="AN522"/>
      <c r="AO522"/>
      <c r="AP522"/>
      <c r="AQ522"/>
      <c r="AR522"/>
      <c r="AS522"/>
      <c r="AT522"/>
      <c r="AU522"/>
    </row>
    <row r="523" spans="18:47" ht="14.4" x14ac:dyDescent="0.3">
      <c r="R523"/>
      <c r="S523"/>
      <c r="T523"/>
      <c r="U523"/>
      <c r="V523"/>
      <c r="W523"/>
      <c r="X523"/>
      <c r="Y523"/>
      <c r="Z523"/>
      <c r="AA523"/>
      <c r="AB523"/>
      <c r="AC523"/>
      <c r="AD523"/>
      <c r="AE523"/>
      <c r="AF523"/>
      <c r="AG523"/>
      <c r="AH523"/>
      <c r="AI523"/>
      <c r="AJ523"/>
      <c r="AK523"/>
      <c r="AL523"/>
      <c r="AM523"/>
      <c r="AN523"/>
      <c r="AO523"/>
      <c r="AP523"/>
      <c r="AQ523"/>
      <c r="AR523"/>
      <c r="AS523"/>
      <c r="AT523"/>
      <c r="AU523"/>
    </row>
    <row r="524" spans="18:47" ht="14.4" x14ac:dyDescent="0.3">
      <c r="R524"/>
      <c r="S524"/>
      <c r="T524"/>
      <c r="U524"/>
      <c r="V524"/>
      <c r="W524"/>
      <c r="X524"/>
      <c r="Y524"/>
      <c r="Z524"/>
      <c r="AA524"/>
      <c r="AB524"/>
      <c r="AC524"/>
      <c r="AD524"/>
      <c r="AE524"/>
      <c r="AF524"/>
      <c r="AG524"/>
      <c r="AH524"/>
      <c r="AI524"/>
      <c r="AJ524"/>
      <c r="AK524"/>
      <c r="AL524"/>
      <c r="AM524"/>
      <c r="AN524"/>
      <c r="AO524"/>
      <c r="AP524"/>
      <c r="AQ524"/>
      <c r="AR524"/>
      <c r="AS524"/>
      <c r="AT524"/>
      <c r="AU524"/>
    </row>
    <row r="525" spans="18:47" ht="14.4" x14ac:dyDescent="0.3">
      <c r="R525"/>
      <c r="S525"/>
      <c r="T525"/>
      <c r="U525"/>
      <c r="V525"/>
      <c r="W525"/>
      <c r="X525"/>
      <c r="Y525"/>
      <c r="Z525"/>
      <c r="AA525"/>
      <c r="AB525"/>
      <c r="AC525"/>
      <c r="AD525"/>
      <c r="AE525"/>
      <c r="AF525"/>
      <c r="AG525"/>
      <c r="AH525"/>
      <c r="AI525"/>
      <c r="AJ525"/>
      <c r="AK525"/>
      <c r="AL525"/>
      <c r="AM525"/>
      <c r="AN525"/>
      <c r="AO525"/>
      <c r="AP525"/>
      <c r="AQ525"/>
      <c r="AR525"/>
      <c r="AS525"/>
      <c r="AT525"/>
      <c r="AU525"/>
    </row>
    <row r="526" spans="18:47" ht="14.4" x14ac:dyDescent="0.3">
      <c r="R526"/>
      <c r="S526"/>
      <c r="T526"/>
      <c r="U526"/>
      <c r="V526"/>
      <c r="W526"/>
      <c r="X526"/>
      <c r="Y526"/>
      <c r="Z526"/>
      <c r="AA526"/>
      <c r="AB526"/>
      <c r="AC526"/>
      <c r="AD526"/>
      <c r="AE526"/>
      <c r="AF526"/>
      <c r="AG526"/>
      <c r="AH526"/>
      <c r="AI526"/>
      <c r="AJ526"/>
      <c r="AK526"/>
      <c r="AL526"/>
      <c r="AM526"/>
      <c r="AN526"/>
      <c r="AO526"/>
      <c r="AP526"/>
      <c r="AQ526"/>
      <c r="AR526"/>
      <c r="AS526"/>
      <c r="AT526"/>
      <c r="AU526"/>
    </row>
    <row r="527" spans="18:47" ht="14.4" x14ac:dyDescent="0.3">
      <c r="R527"/>
      <c r="S527"/>
      <c r="T527"/>
      <c r="U527"/>
      <c r="V527"/>
      <c r="W527"/>
      <c r="X527"/>
      <c r="Y527"/>
      <c r="Z527"/>
      <c r="AA527"/>
      <c r="AB527"/>
      <c r="AC527"/>
      <c r="AD527"/>
      <c r="AE527"/>
      <c r="AF527"/>
      <c r="AG527"/>
      <c r="AH527"/>
      <c r="AI527"/>
      <c r="AJ527"/>
      <c r="AK527"/>
      <c r="AL527"/>
      <c r="AM527"/>
      <c r="AN527"/>
      <c r="AO527"/>
      <c r="AP527"/>
      <c r="AQ527"/>
      <c r="AR527"/>
      <c r="AS527"/>
      <c r="AT527"/>
      <c r="AU527"/>
    </row>
    <row r="528" spans="18:47" ht="14.4" x14ac:dyDescent="0.3">
      <c r="R528"/>
      <c r="S528"/>
      <c r="T528"/>
      <c r="U528"/>
      <c r="V528"/>
      <c r="W528"/>
      <c r="X528"/>
      <c r="Y528"/>
      <c r="Z528"/>
      <c r="AA528"/>
      <c r="AB528"/>
      <c r="AC528"/>
      <c r="AD528"/>
      <c r="AE528"/>
      <c r="AF528"/>
      <c r="AG528"/>
      <c r="AH528"/>
      <c r="AI528"/>
      <c r="AJ528"/>
      <c r="AK528"/>
      <c r="AL528"/>
      <c r="AM528"/>
      <c r="AN528"/>
      <c r="AO528"/>
      <c r="AP528"/>
      <c r="AQ528"/>
      <c r="AR528"/>
      <c r="AS528"/>
      <c r="AT528"/>
      <c r="AU528"/>
    </row>
    <row r="529" spans="18:47" ht="14.4" x14ac:dyDescent="0.3">
      <c r="R529"/>
      <c r="S529"/>
      <c r="T529"/>
      <c r="U529"/>
      <c r="V529"/>
      <c r="W529"/>
      <c r="X529"/>
      <c r="Y529"/>
      <c r="Z529"/>
      <c r="AA529"/>
      <c r="AB529"/>
      <c r="AC529"/>
      <c r="AD529"/>
      <c r="AE529"/>
      <c r="AF529"/>
      <c r="AG529"/>
      <c r="AH529"/>
      <c r="AI529"/>
      <c r="AJ529"/>
      <c r="AK529"/>
      <c r="AL529"/>
      <c r="AM529"/>
      <c r="AN529"/>
      <c r="AO529"/>
      <c r="AP529"/>
      <c r="AQ529"/>
      <c r="AR529"/>
      <c r="AS529"/>
      <c r="AT529"/>
      <c r="AU529"/>
    </row>
    <row r="530" spans="18:47" ht="14.4" x14ac:dyDescent="0.3">
      <c r="R530"/>
      <c r="S530"/>
      <c r="T530"/>
      <c r="U530"/>
      <c r="V530"/>
      <c r="W530"/>
      <c r="X530"/>
      <c r="Y530"/>
      <c r="Z530"/>
      <c r="AA530"/>
      <c r="AB530"/>
      <c r="AC530"/>
      <c r="AD530"/>
      <c r="AE530"/>
      <c r="AF530"/>
      <c r="AG530"/>
      <c r="AH530"/>
      <c r="AI530"/>
      <c r="AJ530"/>
      <c r="AK530"/>
      <c r="AL530"/>
      <c r="AM530"/>
      <c r="AN530"/>
      <c r="AO530"/>
      <c r="AP530"/>
      <c r="AQ530"/>
      <c r="AR530"/>
      <c r="AS530"/>
      <c r="AT530"/>
      <c r="AU530"/>
    </row>
    <row r="531" spans="18:47" ht="14.4" x14ac:dyDescent="0.3">
      <c r="R531"/>
      <c r="S531"/>
      <c r="T531"/>
      <c r="U531"/>
      <c r="V531"/>
      <c r="W531"/>
      <c r="X531"/>
      <c r="Y531"/>
      <c r="Z531"/>
      <c r="AA531"/>
      <c r="AB531"/>
      <c r="AC531"/>
      <c r="AD531"/>
      <c r="AE531"/>
      <c r="AF531"/>
      <c r="AG531"/>
      <c r="AH531"/>
      <c r="AI531"/>
      <c r="AJ531"/>
      <c r="AK531"/>
      <c r="AL531"/>
      <c r="AM531"/>
      <c r="AN531"/>
      <c r="AO531"/>
      <c r="AP531"/>
      <c r="AQ531"/>
      <c r="AR531"/>
      <c r="AS531"/>
      <c r="AT531"/>
      <c r="AU531"/>
    </row>
    <row r="532" spans="18:47" ht="14.4" x14ac:dyDescent="0.3">
      <c r="R532"/>
      <c r="S532"/>
      <c r="T532"/>
      <c r="U532"/>
      <c r="V532"/>
      <c r="W532"/>
      <c r="X532"/>
      <c r="Y532"/>
      <c r="Z532"/>
      <c r="AA532"/>
      <c r="AB532"/>
      <c r="AC532"/>
      <c r="AD532"/>
      <c r="AE532"/>
      <c r="AF532"/>
      <c r="AG532"/>
      <c r="AH532"/>
      <c r="AI532"/>
      <c r="AJ532"/>
      <c r="AK532"/>
      <c r="AL532"/>
      <c r="AM532"/>
      <c r="AN532"/>
      <c r="AO532"/>
      <c r="AP532"/>
      <c r="AQ532"/>
      <c r="AR532"/>
      <c r="AS532"/>
      <c r="AT532"/>
      <c r="AU532"/>
    </row>
    <row r="533" spans="18:47" ht="14.4" x14ac:dyDescent="0.3">
      <c r="R533"/>
      <c r="S533"/>
      <c r="T533"/>
      <c r="U533"/>
      <c r="V533"/>
      <c r="W533"/>
      <c r="X533"/>
      <c r="Y533"/>
      <c r="Z533"/>
      <c r="AA533"/>
      <c r="AB533"/>
      <c r="AC533"/>
      <c r="AD533"/>
      <c r="AE533"/>
      <c r="AF533"/>
      <c r="AG533"/>
      <c r="AH533"/>
      <c r="AI533"/>
      <c r="AJ533"/>
      <c r="AK533"/>
      <c r="AL533"/>
      <c r="AM533"/>
      <c r="AN533"/>
      <c r="AO533"/>
      <c r="AP533"/>
      <c r="AQ533"/>
      <c r="AR533"/>
      <c r="AS533"/>
      <c r="AT533"/>
      <c r="AU533"/>
    </row>
    <row r="534" spans="18:47" ht="14.4" x14ac:dyDescent="0.3">
      <c r="R534"/>
      <c r="S534"/>
      <c r="T534"/>
      <c r="U534"/>
      <c r="V534"/>
      <c r="W534"/>
      <c r="X534"/>
      <c r="Y534"/>
      <c r="Z534"/>
      <c r="AA534"/>
      <c r="AB534"/>
      <c r="AC534"/>
      <c r="AD534"/>
      <c r="AE534"/>
      <c r="AF534"/>
      <c r="AG534"/>
      <c r="AH534"/>
      <c r="AI534"/>
      <c r="AJ534"/>
      <c r="AK534"/>
      <c r="AL534"/>
      <c r="AM534"/>
      <c r="AN534"/>
      <c r="AO534"/>
      <c r="AP534"/>
      <c r="AQ534"/>
      <c r="AR534"/>
      <c r="AS534"/>
      <c r="AT534"/>
      <c r="AU534"/>
    </row>
    <row r="535" spans="18:47" ht="14.4" x14ac:dyDescent="0.3">
      <c r="R535"/>
      <c r="S535"/>
      <c r="T535"/>
      <c r="U535"/>
      <c r="V535"/>
      <c r="W535"/>
      <c r="X535"/>
      <c r="Y535"/>
      <c r="Z535"/>
      <c r="AA535"/>
      <c r="AB535"/>
      <c r="AC535"/>
      <c r="AD535"/>
      <c r="AE535"/>
      <c r="AF535"/>
      <c r="AG535"/>
      <c r="AH535"/>
      <c r="AI535"/>
      <c r="AJ535"/>
      <c r="AK535"/>
      <c r="AL535"/>
      <c r="AM535"/>
      <c r="AN535"/>
      <c r="AO535"/>
      <c r="AP535"/>
      <c r="AQ535"/>
      <c r="AR535"/>
      <c r="AS535"/>
      <c r="AT535"/>
      <c r="AU535"/>
    </row>
    <row r="536" spans="18:47" ht="14.4" x14ac:dyDescent="0.3">
      <c r="R536"/>
      <c r="S536"/>
      <c r="T536"/>
      <c r="U536"/>
      <c r="V536"/>
      <c r="W536"/>
      <c r="X536"/>
      <c r="Y536"/>
      <c r="Z536"/>
      <c r="AA536"/>
      <c r="AB536"/>
      <c r="AC536"/>
      <c r="AD536"/>
      <c r="AE536"/>
      <c r="AF536"/>
      <c r="AG536"/>
      <c r="AH536"/>
      <c r="AI536"/>
      <c r="AJ536"/>
      <c r="AK536"/>
      <c r="AL536"/>
      <c r="AM536"/>
      <c r="AN536"/>
      <c r="AO536"/>
      <c r="AP536"/>
      <c r="AQ536"/>
      <c r="AR536"/>
      <c r="AS536"/>
      <c r="AT536"/>
      <c r="AU536"/>
    </row>
    <row r="537" spans="18:47" ht="14.4" x14ac:dyDescent="0.3">
      <c r="R537"/>
      <c r="S537"/>
      <c r="T537"/>
      <c r="U537"/>
      <c r="V537"/>
      <c r="W537"/>
      <c r="X537"/>
      <c r="Y537"/>
      <c r="Z537"/>
      <c r="AA537"/>
      <c r="AB537"/>
      <c r="AC537"/>
      <c r="AD537"/>
      <c r="AE537"/>
      <c r="AF537"/>
      <c r="AG537"/>
      <c r="AH537"/>
      <c r="AI537"/>
      <c r="AJ537"/>
      <c r="AK537"/>
      <c r="AL537"/>
      <c r="AM537"/>
      <c r="AN537"/>
      <c r="AO537"/>
      <c r="AP537"/>
      <c r="AQ537"/>
      <c r="AR537"/>
      <c r="AS537"/>
      <c r="AT537"/>
      <c r="AU537"/>
    </row>
    <row r="538" spans="18:47" ht="14.4" x14ac:dyDescent="0.3">
      <c r="R538"/>
      <c r="S538"/>
      <c r="T538"/>
      <c r="U538"/>
      <c r="V538"/>
      <c r="W538"/>
      <c r="X538"/>
      <c r="Y538"/>
      <c r="Z538"/>
      <c r="AA538"/>
      <c r="AB538"/>
      <c r="AC538"/>
      <c r="AD538"/>
      <c r="AE538"/>
      <c r="AF538"/>
      <c r="AG538"/>
      <c r="AH538"/>
      <c r="AI538"/>
      <c r="AJ538"/>
      <c r="AK538"/>
      <c r="AL538"/>
      <c r="AM538"/>
      <c r="AN538"/>
      <c r="AO538"/>
      <c r="AP538"/>
      <c r="AQ538"/>
      <c r="AR538"/>
      <c r="AS538"/>
      <c r="AT538"/>
      <c r="AU538"/>
    </row>
    <row r="539" spans="18:47" ht="14.4" x14ac:dyDescent="0.3">
      <c r="R539"/>
      <c r="S539"/>
      <c r="T539"/>
      <c r="U539"/>
      <c r="V539"/>
      <c r="W539"/>
      <c r="X539"/>
      <c r="Y539"/>
      <c r="Z539"/>
      <c r="AA539"/>
      <c r="AB539"/>
      <c r="AC539"/>
      <c r="AD539"/>
      <c r="AE539"/>
      <c r="AF539"/>
      <c r="AG539"/>
      <c r="AH539"/>
      <c r="AI539"/>
      <c r="AJ539"/>
      <c r="AK539"/>
      <c r="AL539"/>
      <c r="AM539"/>
      <c r="AN539"/>
      <c r="AO539"/>
      <c r="AP539"/>
      <c r="AQ539"/>
      <c r="AR539"/>
      <c r="AS539"/>
      <c r="AT539"/>
      <c r="AU539"/>
    </row>
    <row r="540" spans="18:47" ht="14.4" x14ac:dyDescent="0.3">
      <c r="R540"/>
      <c r="S540"/>
      <c r="T540"/>
      <c r="U540"/>
      <c r="V540"/>
      <c r="W540"/>
      <c r="X540"/>
      <c r="Y540"/>
      <c r="Z540"/>
      <c r="AA540"/>
      <c r="AB540"/>
      <c r="AC540"/>
      <c r="AD540"/>
      <c r="AE540"/>
      <c r="AF540"/>
      <c r="AG540"/>
      <c r="AH540"/>
      <c r="AI540"/>
      <c r="AJ540"/>
      <c r="AK540"/>
      <c r="AL540"/>
      <c r="AM540"/>
      <c r="AN540"/>
      <c r="AO540"/>
      <c r="AP540"/>
      <c r="AQ540"/>
      <c r="AR540"/>
      <c r="AS540"/>
      <c r="AT540"/>
      <c r="AU540"/>
    </row>
    <row r="541" spans="18:47" ht="14.4" x14ac:dyDescent="0.3">
      <c r="R541"/>
      <c r="S541"/>
      <c r="T541"/>
      <c r="U541"/>
      <c r="V541"/>
      <c r="W541"/>
      <c r="X541"/>
      <c r="Y541"/>
      <c r="Z541"/>
      <c r="AA541"/>
      <c r="AB541"/>
      <c r="AC541"/>
      <c r="AD541"/>
      <c r="AE541"/>
      <c r="AF541"/>
      <c r="AG541"/>
      <c r="AH541"/>
      <c r="AI541"/>
      <c r="AJ541"/>
      <c r="AK541"/>
      <c r="AL541"/>
      <c r="AM541"/>
      <c r="AN541"/>
      <c r="AO541"/>
      <c r="AP541"/>
      <c r="AQ541"/>
      <c r="AR541"/>
      <c r="AS541"/>
      <c r="AT541"/>
      <c r="AU541"/>
    </row>
  </sheetData>
  <autoFilter ref="B3:BH427" xr:uid="{9A64988A-5D13-421F-BFD4-2F131735C464}"/>
  <phoneticPr fontId="5" type="noConversion"/>
  <pageMargins left="0.7" right="0.7" top="0.75" bottom="0.75" header="0.3" footer="0.3"/>
  <pageSetup scale="36" pageOrder="overThenDown" orientation="portrait" horizontalDpi="90" verticalDpi="90" r:id="rId1"/>
  <headerFooter>
    <oddHeader>&amp;LAvista
Ms. Schultz Workpapers&amp;R&amp;F
Workpaper Ref. &amp;A</oddHeader>
    <oddFooter>&amp;RPage &amp;P of &amp;N</oddFooter>
  </headerFooter>
  <rowBreaks count="3" manualBreakCount="3">
    <brk id="121" min="1" max="60" man="1"/>
    <brk id="241" min="1" max="60" man="1"/>
    <brk id="362" min="1" max="60" man="1"/>
  </rowBreaks>
  <colBreaks count="1" manualBreakCount="1">
    <brk id="48" min="2" max="477"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DE075-3FFE-4431-8885-17851158FF02}">
  <dimension ref="B1:BL206"/>
  <sheetViews>
    <sheetView zoomScale="85" zoomScaleNormal="85" workbookViewId="0">
      <pane xSplit="18" ySplit="3" topLeftCell="S4" activePane="bottomRight" state="frozen"/>
      <selection pane="topRight" activeCell="S1" sqref="S1"/>
      <selection pane="bottomLeft" activeCell="A4" sqref="A4"/>
      <selection pane="bottomRight"/>
    </sheetView>
  </sheetViews>
  <sheetFormatPr defaultRowHeight="13.8" outlineLevelCol="1" x14ac:dyDescent="0.25"/>
  <cols>
    <col min="1" max="1" width="8.88671875" style="3"/>
    <col min="2" max="2" width="24.21875" style="3" bestFit="1" customWidth="1"/>
    <col min="3" max="3" width="9.44140625" style="3" bestFit="1" customWidth="1"/>
    <col min="4" max="4" width="11.88671875" style="3" bestFit="1" customWidth="1"/>
    <col min="5" max="5" width="18" style="3" bestFit="1" customWidth="1"/>
    <col min="6" max="6" width="20.5546875" style="3" bestFit="1" customWidth="1"/>
    <col min="7" max="18" width="27.33203125" style="3" hidden="1" customWidth="1" outlineLevel="1"/>
    <col min="19" max="19" width="19.5546875" style="3" bestFit="1" customWidth="1" collapsed="1"/>
    <col min="20" max="20" width="19.33203125" style="3" bestFit="1" customWidth="1"/>
    <col min="21" max="32" width="16.6640625" style="3" hidden="1" customWidth="1" outlineLevel="1"/>
    <col min="33" max="33" width="18.77734375" style="3" bestFit="1" customWidth="1" collapsed="1"/>
    <col min="34" max="34" width="18.77734375" style="3" bestFit="1" customWidth="1"/>
    <col min="35" max="46" width="18.88671875" style="3" hidden="1" customWidth="1" outlineLevel="1"/>
    <col min="47" max="47" width="18.21875" style="3" bestFit="1" customWidth="1" collapsed="1"/>
    <col min="48" max="48" width="25.21875" style="3" bestFit="1" customWidth="1"/>
    <col min="49" max="49" width="19.5546875" style="3" bestFit="1" customWidth="1"/>
    <col min="50" max="50" width="19" style="3" customWidth="1"/>
    <col min="51" max="52" width="16" style="3" bestFit="1" customWidth="1"/>
    <col min="53" max="53" width="13.77734375" style="3" bestFit="1" customWidth="1"/>
    <col min="54" max="54" width="14.44140625" style="3" bestFit="1" customWidth="1"/>
    <col min="55" max="55" width="14.6640625" style="3" bestFit="1" customWidth="1"/>
    <col min="56" max="56" width="13.77734375" style="3" bestFit="1" customWidth="1"/>
    <col min="57" max="57" width="13.77734375" style="3" customWidth="1"/>
    <col min="58" max="58" width="14.44140625" style="3" bestFit="1" customWidth="1"/>
    <col min="59" max="59" width="13.77734375" style="3" bestFit="1" customWidth="1"/>
    <col min="60" max="60" width="16" style="3" bestFit="1" customWidth="1"/>
    <col min="61" max="61" width="13.88671875" style="3" bestFit="1" customWidth="1"/>
    <col min="62" max="16384" width="8.88671875" style="3"/>
  </cols>
  <sheetData>
    <row r="1" spans="2:61" x14ac:dyDescent="0.25">
      <c r="S1" s="19"/>
    </row>
    <row r="3" spans="2:61" s="2" customFormat="1" ht="151.80000000000001" x14ac:dyDescent="0.25">
      <c r="B3" s="2" t="s">
        <v>723</v>
      </c>
      <c r="C3" s="2" t="s">
        <v>778</v>
      </c>
      <c r="D3" s="2" t="s">
        <v>685</v>
      </c>
      <c r="E3" s="2" t="s">
        <v>520</v>
      </c>
      <c r="F3" s="10" t="s">
        <v>722</v>
      </c>
      <c r="G3" s="11" t="s">
        <v>0</v>
      </c>
      <c r="H3" s="11" t="s">
        <v>1</v>
      </c>
      <c r="I3" s="11" t="s">
        <v>2</v>
      </c>
      <c r="J3" s="11" t="s">
        <v>3</v>
      </c>
      <c r="K3" s="11" t="s">
        <v>4</v>
      </c>
      <c r="L3" s="11" t="s">
        <v>5</v>
      </c>
      <c r="M3" s="11" t="s">
        <v>6</v>
      </c>
      <c r="N3" s="11" t="s">
        <v>7</v>
      </c>
      <c r="O3" s="11" t="s">
        <v>8</v>
      </c>
      <c r="P3" s="11" t="s">
        <v>9</v>
      </c>
      <c r="Q3" s="11" t="s">
        <v>10</v>
      </c>
      <c r="R3" s="11" t="s">
        <v>11</v>
      </c>
      <c r="S3" s="12" t="s">
        <v>725</v>
      </c>
      <c r="T3" s="12" t="s">
        <v>726</v>
      </c>
      <c r="U3" s="12" t="s">
        <v>729</v>
      </c>
      <c r="V3" s="12" t="s">
        <v>730</v>
      </c>
      <c r="W3" s="12" t="s">
        <v>731</v>
      </c>
      <c r="X3" s="12" t="s">
        <v>732</v>
      </c>
      <c r="Y3" s="12" t="s">
        <v>733</v>
      </c>
      <c r="Z3" s="12" t="s">
        <v>734</v>
      </c>
      <c r="AA3" s="12" t="s">
        <v>735</v>
      </c>
      <c r="AB3" s="12" t="s">
        <v>736</v>
      </c>
      <c r="AC3" s="12" t="s">
        <v>737</v>
      </c>
      <c r="AD3" s="12" t="s">
        <v>738</v>
      </c>
      <c r="AE3" s="12" t="s">
        <v>739</v>
      </c>
      <c r="AF3" s="12" t="s">
        <v>740</v>
      </c>
      <c r="AG3" s="12" t="s">
        <v>741</v>
      </c>
      <c r="AH3" s="12" t="s">
        <v>742</v>
      </c>
      <c r="AI3" s="12" t="s">
        <v>743</v>
      </c>
      <c r="AJ3" s="12" t="s">
        <v>744</v>
      </c>
      <c r="AK3" s="12" t="s">
        <v>745</v>
      </c>
      <c r="AL3" s="12" t="s">
        <v>746</v>
      </c>
      <c r="AM3" s="12" t="s">
        <v>747</v>
      </c>
      <c r="AN3" s="12" t="s">
        <v>748</v>
      </c>
      <c r="AO3" s="12" t="s">
        <v>749</v>
      </c>
      <c r="AP3" s="12" t="s">
        <v>750</v>
      </c>
      <c r="AQ3" s="12" t="s">
        <v>751</v>
      </c>
      <c r="AR3" s="12" t="s">
        <v>752</v>
      </c>
      <c r="AS3" s="12" t="s">
        <v>753</v>
      </c>
      <c r="AT3" s="12" t="s">
        <v>754</v>
      </c>
      <c r="AU3" s="12" t="s">
        <v>757</v>
      </c>
      <c r="AV3" s="13" t="s">
        <v>764</v>
      </c>
      <c r="AW3" s="13" t="s">
        <v>767</v>
      </c>
      <c r="AX3" s="13" t="s">
        <v>768</v>
      </c>
      <c r="AY3" s="13" t="s">
        <v>769</v>
      </c>
      <c r="AZ3" s="13" t="s">
        <v>770</v>
      </c>
      <c r="BA3" s="13" t="s">
        <v>766</v>
      </c>
      <c r="BB3" s="13" t="s">
        <v>758</v>
      </c>
      <c r="BC3" s="13" t="s">
        <v>761</v>
      </c>
      <c r="BD3" s="13" t="s">
        <v>763</v>
      </c>
      <c r="BE3" s="13" t="s">
        <v>780</v>
      </c>
      <c r="BF3" s="13" t="s">
        <v>760</v>
      </c>
      <c r="BG3" s="13" t="str">
        <f>"Adjustment ("&amp;BD3&amp;" less "&amp;BA3&amp;" x "&amp;BF3&amp;")"</f>
        <v>Adjustment (WA 2020 Depreciation Expense [2] less WA 2019 Depreciation Expense x Transportation O&amp;M Ratio)</v>
      </c>
      <c r="BH3" s="13" t="s">
        <v>779</v>
      </c>
      <c r="BI3" s="13" t="s">
        <v>781</v>
      </c>
    </row>
    <row r="4" spans="2:61" x14ac:dyDescent="0.25">
      <c r="B4" s="3" t="s">
        <v>714</v>
      </c>
      <c r="C4" s="3" t="s">
        <v>786</v>
      </c>
      <c r="D4" s="3" t="s">
        <v>686</v>
      </c>
      <c r="E4" s="3" t="s">
        <v>521</v>
      </c>
      <c r="F4" s="4" t="s">
        <v>12</v>
      </c>
      <c r="G4" s="5">
        <v>11454570.369999999</v>
      </c>
      <c r="H4" s="5">
        <v>11454570.369999999</v>
      </c>
      <c r="I4" s="5">
        <v>11454570.369999999</v>
      </c>
      <c r="J4" s="5">
        <v>11454570.369999999</v>
      </c>
      <c r="K4" s="5">
        <v>11454570.369999999</v>
      </c>
      <c r="L4" s="5">
        <v>11454570.369999999</v>
      </c>
      <c r="M4" s="5">
        <v>11454570.369999999</v>
      </c>
      <c r="N4" s="5">
        <v>11454570.369999999</v>
      </c>
      <c r="O4" s="5">
        <v>11454570.369999999</v>
      </c>
      <c r="P4" s="5">
        <v>5427364.0800000001</v>
      </c>
      <c r="Q4" s="5">
        <v>6225824.8499999996</v>
      </c>
      <c r="R4" s="5">
        <v>6225824.8499999996</v>
      </c>
      <c r="S4" s="5">
        <v>6222636.8499999996</v>
      </c>
      <c r="T4" s="5">
        <f>((G4+S4)/2+SUM(H4:R4))/12</f>
        <v>9862848.3624999989</v>
      </c>
      <c r="U4" s="5">
        <v>-3136505.5</v>
      </c>
      <c r="V4" s="5">
        <v>-3200142.01</v>
      </c>
      <c r="W4" s="5">
        <v>-3263778.52</v>
      </c>
      <c r="X4" s="5">
        <v>-3327415.03</v>
      </c>
      <c r="Y4" s="5">
        <v>-3391051.54</v>
      </c>
      <c r="Z4" s="5">
        <v>-3454688.05</v>
      </c>
      <c r="AA4" s="5">
        <v>-3518324.56</v>
      </c>
      <c r="AB4" s="5">
        <v>-3581961.07</v>
      </c>
      <c r="AC4" s="5">
        <v>-3645597.58</v>
      </c>
      <c r="AD4" s="5">
        <v>-3692491.84</v>
      </c>
      <c r="AE4" s="5">
        <v>-3724861.81</v>
      </c>
      <c r="AF4" s="5">
        <v>-3759449.73</v>
      </c>
      <c r="AG4" s="5">
        <v>-3793639.65</v>
      </c>
      <c r="AH4" s="5">
        <f>((U4+AG4)/2+SUM(V4:AF4))/12</f>
        <v>-3502069.5262499996</v>
      </c>
      <c r="AI4" s="5">
        <v>63636.51</v>
      </c>
      <c r="AJ4" s="5">
        <v>63636.51</v>
      </c>
      <c r="AK4" s="5">
        <v>63636.51</v>
      </c>
      <c r="AL4" s="5">
        <v>63636.51</v>
      </c>
      <c r="AM4" s="5">
        <v>63636.51</v>
      </c>
      <c r="AN4" s="5">
        <v>63636.51</v>
      </c>
      <c r="AO4" s="5">
        <v>63636.51</v>
      </c>
      <c r="AP4" s="5">
        <v>63636.51</v>
      </c>
      <c r="AQ4" s="5">
        <v>46894.26</v>
      </c>
      <c r="AR4" s="5">
        <v>32369.97</v>
      </c>
      <c r="AS4" s="5">
        <v>34587.919999999998</v>
      </c>
      <c r="AT4" s="5">
        <v>34486.92</v>
      </c>
      <c r="AU4" s="5">
        <f>SUM(AI4:AT4)</f>
        <v>657431.15</v>
      </c>
      <c r="AV4" s="6">
        <v>0.1489100209</v>
      </c>
      <c r="AW4" s="5">
        <f t="shared" ref="AW4:AW65" si="0">T4*AV4</f>
        <v>1468676.9557934057</v>
      </c>
      <c r="AX4" s="5">
        <f>S4*AV4</f>
        <v>926612.98338661005</v>
      </c>
      <c r="AY4" s="5">
        <f t="shared" ref="AY4:AY65" si="1">AH4*AV4</f>
        <v>-521493.24634714052</v>
      </c>
      <c r="AZ4" s="5">
        <f t="shared" ref="AZ4:AZ65" si="2">AG4*AV4</f>
        <v>-564910.95956856862</v>
      </c>
      <c r="BA4" s="5">
        <f>AU4*AV4</f>
        <v>97898.086286811042</v>
      </c>
      <c r="BB4" s="14">
        <f>IFERROR(BA4/AW4,)</f>
        <v>6.6657331212720453E-2</v>
      </c>
      <c r="BC4" s="14">
        <f>BB4</f>
        <v>6.6657331212720453E-2</v>
      </c>
      <c r="BD4" s="5">
        <f>BC4*AX4</f>
        <v>61765.548539608302</v>
      </c>
      <c r="BE4" s="5">
        <f>IF(BH4&lt;0,BD4+BH4,BD4)</f>
        <v>61765.548539608302</v>
      </c>
      <c r="BF4" s="20">
        <f>IF(B4="Transportation",40%,100%)</f>
        <v>1</v>
      </c>
      <c r="BG4" s="5">
        <f>(BE4-BA4)*BF4</f>
        <v>-36132.537747202739</v>
      </c>
      <c r="BH4" s="5">
        <f>AX4+AZ4-BD4</f>
        <v>299936.47527843312</v>
      </c>
      <c r="BI4" s="5">
        <f>AX4+AZ4-BE4</f>
        <v>299936.47527843312</v>
      </c>
    </row>
    <row r="5" spans="2:61" x14ac:dyDescent="0.25">
      <c r="B5" s="3" t="s">
        <v>714</v>
      </c>
      <c r="C5" s="3" t="s">
        <v>786</v>
      </c>
      <c r="D5" s="3" t="s">
        <v>686</v>
      </c>
      <c r="E5" s="3" t="s">
        <v>522</v>
      </c>
      <c r="F5" s="4" t="s">
        <v>13</v>
      </c>
      <c r="G5" s="5">
        <v>93059929.430000007</v>
      </c>
      <c r="H5" s="5">
        <v>93980732.879999995</v>
      </c>
      <c r="I5" s="5">
        <v>94806356.469999999</v>
      </c>
      <c r="J5" s="5">
        <v>94740882.849999994</v>
      </c>
      <c r="K5" s="5">
        <v>95238144.760000005</v>
      </c>
      <c r="L5" s="5">
        <v>99180078.859999999</v>
      </c>
      <c r="M5" s="5">
        <v>104122265.63000001</v>
      </c>
      <c r="N5" s="5">
        <v>108157584.19</v>
      </c>
      <c r="O5" s="5">
        <v>111263912.36</v>
      </c>
      <c r="P5" s="5">
        <v>111590565.30999999</v>
      </c>
      <c r="Q5" s="5">
        <v>113907815.75</v>
      </c>
      <c r="R5" s="5">
        <v>117828726.98999999</v>
      </c>
      <c r="S5" s="5">
        <v>117062958.11</v>
      </c>
      <c r="T5" s="5">
        <f t="shared" ref="T5:T65" si="3">((G5+S5)/2+SUM(H5:R5))/12</f>
        <v>104156542.485</v>
      </c>
      <c r="U5" s="5">
        <v>-33990726.740000002</v>
      </c>
      <c r="V5" s="5">
        <v>-35525603.009999998</v>
      </c>
      <c r="W5" s="5">
        <v>-37067014.950000003</v>
      </c>
      <c r="X5" s="5">
        <v>-37984206.899999999</v>
      </c>
      <c r="Y5" s="5">
        <v>-39514883.18</v>
      </c>
      <c r="Z5" s="5">
        <v>-40731004.340000004</v>
      </c>
      <c r="AA5" s="5">
        <v>-42402579.399999999</v>
      </c>
      <c r="AB5" s="5">
        <v>-44019214.18</v>
      </c>
      <c r="AC5" s="5">
        <v>-45988395.100000001</v>
      </c>
      <c r="AD5" s="5">
        <v>-47265846.140000001</v>
      </c>
      <c r="AE5" s="5">
        <v>-49113804.390000001</v>
      </c>
      <c r="AF5" s="5">
        <v>-51021876.630000003</v>
      </c>
      <c r="AG5" s="5">
        <v>-51444082.630000003</v>
      </c>
      <c r="AH5" s="5">
        <f t="shared" ref="AH5:AH65" si="4">((U5+AG5)/2+SUM(V5:AF5))/12</f>
        <v>-42779319.408750005</v>
      </c>
      <c r="AI5" s="5">
        <v>1534876.27</v>
      </c>
      <c r="AJ5" s="5">
        <v>1541411.94</v>
      </c>
      <c r="AK5" s="5">
        <v>1550072.32</v>
      </c>
      <c r="AL5" s="5">
        <v>1530676.28</v>
      </c>
      <c r="AM5" s="5">
        <v>1594782.69</v>
      </c>
      <c r="AN5" s="5">
        <v>1671102.06</v>
      </c>
      <c r="AO5" s="5">
        <v>1738761.83</v>
      </c>
      <c r="AP5" s="5">
        <v>1810478.7</v>
      </c>
      <c r="AQ5" s="5">
        <v>1829476.61</v>
      </c>
      <c r="AR5" s="5">
        <v>1847958.25</v>
      </c>
      <c r="AS5" s="5">
        <v>1908072.2400000002</v>
      </c>
      <c r="AT5" s="5">
        <v>1825464.78</v>
      </c>
      <c r="AU5" s="5">
        <f t="shared" ref="AU5:AU65" si="5">SUM(AI5:AT5)</f>
        <v>20383133.969999999</v>
      </c>
      <c r="AV5" s="6">
        <v>0.1489100209</v>
      </c>
      <c r="AW5" s="5">
        <f t="shared" si="0"/>
        <v>15509952.918313088</v>
      </c>
      <c r="AX5" s="5">
        <f t="shared" ref="AX5:AX65" si="6">S5*AV5</f>
        <v>17431847.538775925</v>
      </c>
      <c r="AY5" s="5">
        <f t="shared" si="1"/>
        <v>-6370269.3472447386</v>
      </c>
      <c r="AZ5" s="5">
        <f t="shared" si="2"/>
        <v>-7660539.419614627</v>
      </c>
      <c r="BA5" s="5">
        <f t="shared" ref="BA5:BA65" si="7">AU5*AV5</f>
        <v>3035252.9054801995</v>
      </c>
      <c r="BB5" s="14">
        <f t="shared" ref="BB5:BB65" si="8">IFERROR(BA5/AW5,)</f>
        <v>0.19569710633333912</v>
      </c>
      <c r="BC5" s="14">
        <f t="shared" ref="BC5:BC10" si="9">BB5</f>
        <v>0.19569710633333912</v>
      </c>
      <c r="BD5" s="5">
        <f t="shared" ref="BD5:BD68" si="10">BC5*AX5</f>
        <v>3411362.1213823878</v>
      </c>
      <c r="BE5" s="5">
        <f t="shared" ref="BE5:BE68" si="11">IF(BH5&lt;0,BD5+BH5,BD5)</f>
        <v>3411362.1213823878</v>
      </c>
      <c r="BF5" s="20">
        <f t="shared" ref="BF5:BF68" si="12">IF(B5="Transportation",40%,100%)</f>
        <v>1</v>
      </c>
      <c r="BG5" s="5">
        <f t="shared" ref="BG5:BG68" si="13">(BE5-BA5)*BF5</f>
        <v>376109.21590218833</v>
      </c>
      <c r="BH5" s="5">
        <f t="shared" ref="BH5:BH68" si="14">AX5+AZ5-BD5</f>
        <v>6359945.9977789093</v>
      </c>
      <c r="BI5" s="5">
        <f t="shared" ref="BI5:BI68" si="15">AX5+AZ5-BE5</f>
        <v>6359945.9977789093</v>
      </c>
    </row>
    <row r="6" spans="2:61" x14ac:dyDescent="0.25">
      <c r="B6" s="3" t="s">
        <v>714</v>
      </c>
      <c r="C6" s="3" t="s">
        <v>786</v>
      </c>
      <c r="D6" s="3" t="s">
        <v>686</v>
      </c>
      <c r="E6" s="3" t="s">
        <v>523</v>
      </c>
      <c r="F6" s="4" t="s">
        <v>14</v>
      </c>
      <c r="G6" s="5">
        <v>26875.06</v>
      </c>
      <c r="H6" s="5">
        <v>44730.12</v>
      </c>
      <c r="I6" s="5">
        <v>44730.12</v>
      </c>
      <c r="J6" s="5">
        <v>26883.75</v>
      </c>
      <c r="K6" s="5">
        <v>26883.75</v>
      </c>
      <c r="L6" s="5">
        <v>26883.75</v>
      </c>
      <c r="M6" s="5">
        <v>26883.75</v>
      </c>
      <c r="N6" s="5">
        <v>26883.75</v>
      </c>
      <c r="O6" s="5">
        <v>26883.75</v>
      </c>
      <c r="P6" s="5">
        <v>26883.75</v>
      </c>
      <c r="Q6" s="5">
        <v>26883.75</v>
      </c>
      <c r="R6" s="5">
        <v>26883.75</v>
      </c>
      <c r="S6" s="5">
        <v>26863.75</v>
      </c>
      <c r="T6" s="5">
        <f t="shared" si="3"/>
        <v>29856.949583333335</v>
      </c>
      <c r="U6" s="5">
        <v>-33467.300000000003</v>
      </c>
      <c r="V6" s="5">
        <v>-33285.550000000003</v>
      </c>
      <c r="W6" s="5">
        <v>-33252.61</v>
      </c>
      <c r="X6" s="5">
        <v>-29452.35</v>
      </c>
      <c r="Y6" s="5">
        <v>-29188.1</v>
      </c>
      <c r="Z6" s="5">
        <v>-28923.83</v>
      </c>
      <c r="AA6" s="5">
        <v>-28659.58</v>
      </c>
      <c r="AB6" s="5">
        <v>-28395.31</v>
      </c>
      <c r="AC6" s="5">
        <v>-28131.06</v>
      </c>
      <c r="AD6" s="5">
        <v>-27866.79</v>
      </c>
      <c r="AE6" s="5">
        <v>-27602.54</v>
      </c>
      <c r="AF6" s="5">
        <v>-27338.27</v>
      </c>
      <c r="AG6" s="5">
        <v>-27042.95</v>
      </c>
      <c r="AH6" s="5">
        <f t="shared" si="4"/>
        <v>-29362.592916666665</v>
      </c>
      <c r="AI6" s="5">
        <v>-181.75</v>
      </c>
      <c r="AJ6" s="5">
        <v>-32.94</v>
      </c>
      <c r="AK6" s="5">
        <v>-3800.26</v>
      </c>
      <c r="AL6" s="5">
        <v>-264.25</v>
      </c>
      <c r="AM6" s="5">
        <v>-264.27</v>
      </c>
      <c r="AN6" s="5">
        <v>-264.25</v>
      </c>
      <c r="AO6" s="5">
        <v>-264.27</v>
      </c>
      <c r="AP6" s="5">
        <v>-264.25</v>
      </c>
      <c r="AQ6" s="5">
        <v>-264.27</v>
      </c>
      <c r="AR6" s="5">
        <v>-264.25</v>
      </c>
      <c r="AS6" s="5">
        <v>-264.27</v>
      </c>
      <c r="AT6" s="5">
        <v>-294.32</v>
      </c>
      <c r="AU6" s="5">
        <f t="shared" si="5"/>
        <v>-6423.3500000000022</v>
      </c>
      <c r="AV6" s="6">
        <v>0.1489100209</v>
      </c>
      <c r="AW6" s="5">
        <f t="shared" si="0"/>
        <v>4445.9989864644131</v>
      </c>
      <c r="AX6" s="5">
        <f t="shared" si="6"/>
        <v>4000.2815739523749</v>
      </c>
      <c r="AY6" s="5">
        <f t="shared" si="1"/>
        <v>-4372.3843248990252</v>
      </c>
      <c r="AZ6" s="5">
        <f t="shared" si="2"/>
        <v>-4026.9662496976548</v>
      </c>
      <c r="BA6" s="5">
        <f t="shared" si="7"/>
        <v>-956.50118274801525</v>
      </c>
      <c r="BB6" s="14">
        <f t="shared" si="8"/>
        <v>-0.21513751704848064</v>
      </c>
      <c r="BC6" s="14">
        <f t="shared" si="9"/>
        <v>-0.21513751704848064</v>
      </c>
      <c r="BD6" s="5">
        <f t="shared" si="10"/>
        <v>-860.61064531490194</v>
      </c>
      <c r="BE6" s="5">
        <f t="shared" si="11"/>
        <v>-860.61064531490194</v>
      </c>
      <c r="BF6" s="20">
        <f t="shared" si="12"/>
        <v>1</v>
      </c>
      <c r="BG6" s="5">
        <f t="shared" si="13"/>
        <v>95.890537433113309</v>
      </c>
      <c r="BH6" s="5">
        <f t="shared" si="14"/>
        <v>833.925969569622</v>
      </c>
      <c r="BI6" s="5">
        <f t="shared" si="15"/>
        <v>833.925969569622</v>
      </c>
    </row>
    <row r="7" spans="2:61" x14ac:dyDescent="0.25">
      <c r="B7" s="3" t="s">
        <v>714</v>
      </c>
      <c r="C7" s="3" t="s">
        <v>786</v>
      </c>
      <c r="D7" s="3" t="s">
        <v>686</v>
      </c>
      <c r="E7" s="3" t="s">
        <v>524</v>
      </c>
      <c r="F7" s="4" t="s">
        <v>15</v>
      </c>
      <c r="G7" s="5">
        <v>100831203.22</v>
      </c>
      <c r="H7" s="5">
        <v>100831203.22</v>
      </c>
      <c r="I7" s="5">
        <v>100831203.22</v>
      </c>
      <c r="J7" s="5">
        <v>100831203.22</v>
      </c>
      <c r="K7" s="5">
        <v>100831203.22</v>
      </c>
      <c r="L7" s="5">
        <v>100831203.22</v>
      </c>
      <c r="M7" s="5">
        <v>100831203.22</v>
      </c>
      <c r="N7" s="5">
        <v>100831203.22</v>
      </c>
      <c r="O7" s="5">
        <v>100831203.22</v>
      </c>
      <c r="P7" s="5">
        <v>100831203.22</v>
      </c>
      <c r="Q7" s="5">
        <v>100831203.22</v>
      </c>
      <c r="R7" s="5">
        <v>100831203.22</v>
      </c>
      <c r="S7" s="5">
        <v>100831203.22</v>
      </c>
      <c r="T7" s="5">
        <f t="shared" si="3"/>
        <v>100831203.22000001</v>
      </c>
      <c r="U7" s="5">
        <v>-27480362.710000001</v>
      </c>
      <c r="V7" s="5">
        <v>-28036545.600000001</v>
      </c>
      <c r="W7" s="5">
        <v>-28592728.289999999</v>
      </c>
      <c r="X7" s="5">
        <v>-29148910.75</v>
      </c>
      <c r="Y7" s="5">
        <v>-29705093.719999999</v>
      </c>
      <c r="Z7" s="5">
        <v>-30261276.539999999</v>
      </c>
      <c r="AA7" s="5">
        <v>-30817459.129999999</v>
      </c>
      <c r="AB7" s="5">
        <v>-31373641.949999999</v>
      </c>
      <c r="AC7" s="5">
        <v>-31929824.719999999</v>
      </c>
      <c r="AD7" s="5">
        <v>-32486007.539999999</v>
      </c>
      <c r="AE7" s="5">
        <v>-33042190.329999998</v>
      </c>
      <c r="AF7" s="5">
        <v>-33598373.240000002</v>
      </c>
      <c r="AG7" s="5">
        <v>-34154556.18</v>
      </c>
      <c r="AH7" s="5">
        <f t="shared" si="4"/>
        <v>-30817459.271249998</v>
      </c>
      <c r="AI7" s="5">
        <v>556182.89</v>
      </c>
      <c r="AJ7" s="5">
        <v>556182.68999999994</v>
      </c>
      <c r="AK7" s="5">
        <v>556182.46</v>
      </c>
      <c r="AL7" s="5">
        <v>556182.97</v>
      </c>
      <c r="AM7" s="5">
        <v>556182.81999999995</v>
      </c>
      <c r="AN7" s="5">
        <v>556182.59</v>
      </c>
      <c r="AO7" s="5">
        <v>556182.81999999995</v>
      </c>
      <c r="AP7" s="5">
        <v>556182.77</v>
      </c>
      <c r="AQ7" s="5">
        <v>556182.81999999995</v>
      </c>
      <c r="AR7" s="5">
        <v>556182.79</v>
      </c>
      <c r="AS7" s="5">
        <v>556182.91</v>
      </c>
      <c r="AT7" s="5">
        <v>556182.93999999994</v>
      </c>
      <c r="AU7" s="5">
        <f t="shared" si="5"/>
        <v>6674193.4700000007</v>
      </c>
      <c r="AV7" s="6">
        <v>0.1489100209</v>
      </c>
      <c r="AW7" s="5">
        <f t="shared" si="0"/>
        <v>15014776.578862349</v>
      </c>
      <c r="AX7" s="5">
        <f t="shared" si="6"/>
        <v>15014776.578862347</v>
      </c>
      <c r="AY7" s="5">
        <f t="shared" si="1"/>
        <v>-4589028.5041667363</v>
      </c>
      <c r="AZ7" s="5">
        <f t="shared" si="2"/>
        <v>-5085955.6745940242</v>
      </c>
      <c r="BA7" s="5">
        <f t="shared" si="7"/>
        <v>993854.28910834354</v>
      </c>
      <c r="BB7" s="14">
        <f t="shared" si="8"/>
        <v>6.6191746769477852E-2</v>
      </c>
      <c r="BC7" s="14">
        <f t="shared" si="9"/>
        <v>6.6191746769477852E-2</v>
      </c>
      <c r="BD7" s="5">
        <f t="shared" si="10"/>
        <v>993854.28910834342</v>
      </c>
      <c r="BE7" s="5">
        <f t="shared" si="11"/>
        <v>993854.28910834342</v>
      </c>
      <c r="BF7" s="20">
        <f t="shared" si="12"/>
        <v>1</v>
      </c>
      <c r="BG7" s="5">
        <f t="shared" si="13"/>
        <v>-1.1641532182693481E-10</v>
      </c>
      <c r="BH7" s="5">
        <f t="shared" si="14"/>
        <v>8934966.6151599791</v>
      </c>
      <c r="BI7" s="5">
        <f t="shared" si="15"/>
        <v>8934966.6151599791</v>
      </c>
    </row>
    <row r="8" spans="2:61" x14ac:dyDescent="0.25">
      <c r="B8" s="3" t="s">
        <v>714</v>
      </c>
      <c r="C8" s="3" t="s">
        <v>778</v>
      </c>
      <c r="D8" s="3" t="s">
        <v>686</v>
      </c>
      <c r="E8" s="3" t="s">
        <v>525</v>
      </c>
      <c r="F8" s="4" t="s">
        <v>16</v>
      </c>
      <c r="G8" s="5">
        <v>30329509.300000001</v>
      </c>
      <c r="H8" s="5">
        <v>30329509.300000001</v>
      </c>
      <c r="I8" s="5">
        <v>30329509.300000001</v>
      </c>
      <c r="J8" s="5">
        <v>30329509.300000001</v>
      </c>
      <c r="K8" s="5">
        <v>30329509.300000001</v>
      </c>
      <c r="L8" s="5">
        <v>30329509.300000001</v>
      </c>
      <c r="M8" s="5">
        <v>30329509.300000001</v>
      </c>
      <c r="N8" s="5">
        <v>30329509.300000001</v>
      </c>
      <c r="O8" s="5">
        <v>30329509.300000001</v>
      </c>
      <c r="P8" s="5">
        <v>30329509.300000001</v>
      </c>
      <c r="Q8" s="5">
        <v>30329509.300000001</v>
      </c>
      <c r="R8" s="5">
        <v>30329509.300000001</v>
      </c>
      <c r="S8" s="5">
        <v>29062741.300000001</v>
      </c>
      <c r="T8" s="5">
        <f t="shared" si="3"/>
        <v>30276727.300000008</v>
      </c>
      <c r="U8" s="5">
        <v>-2902469.25</v>
      </c>
      <c r="V8" s="5">
        <v>-3104882.73</v>
      </c>
      <c r="W8" s="5">
        <v>-3307296.2</v>
      </c>
      <c r="X8" s="5">
        <v>-3509709.87</v>
      </c>
      <c r="Y8" s="5">
        <v>-3712123.46</v>
      </c>
      <c r="Z8" s="5">
        <v>-3914536.97</v>
      </c>
      <c r="AA8" s="5">
        <v>-4116950.68</v>
      </c>
      <c r="AB8" s="5">
        <v>-4319364.32</v>
      </c>
      <c r="AC8" s="5">
        <v>-4521777.87</v>
      </c>
      <c r="AD8" s="5">
        <v>-4724191.5199999996</v>
      </c>
      <c r="AE8" s="5">
        <v>-4926605.1399999997</v>
      </c>
      <c r="AF8" s="5">
        <v>-5129018.78</v>
      </c>
      <c r="AG8" s="5">
        <v>-5173131.4000000004</v>
      </c>
      <c r="AH8" s="5">
        <f t="shared" si="4"/>
        <v>-4110354.822083334</v>
      </c>
      <c r="AI8" s="5">
        <v>202413.48</v>
      </c>
      <c r="AJ8" s="5">
        <v>202413.47</v>
      </c>
      <c r="AK8" s="5">
        <v>202413.67</v>
      </c>
      <c r="AL8" s="5">
        <v>202413.59</v>
      </c>
      <c r="AM8" s="5">
        <v>202413.51</v>
      </c>
      <c r="AN8" s="5">
        <v>202413.71</v>
      </c>
      <c r="AO8" s="5">
        <v>202413.64</v>
      </c>
      <c r="AP8" s="5">
        <v>202413.55</v>
      </c>
      <c r="AQ8" s="5">
        <v>202413.65</v>
      </c>
      <c r="AR8" s="5">
        <v>202413.62</v>
      </c>
      <c r="AS8" s="5">
        <v>202413.64</v>
      </c>
      <c r="AT8" s="5">
        <v>162257.62</v>
      </c>
      <c r="AU8" s="5">
        <f t="shared" si="5"/>
        <v>2388807.15</v>
      </c>
      <c r="AV8" s="6">
        <v>0.1489100209</v>
      </c>
      <c r="AW8" s="5">
        <f t="shared" si="0"/>
        <v>4508508.095026602</v>
      </c>
      <c r="AX8" s="5">
        <f t="shared" si="6"/>
        <v>4327733.414394293</v>
      </c>
      <c r="AY8" s="5">
        <f t="shared" si="1"/>
        <v>-612073.02246284508</v>
      </c>
      <c r="AZ8" s="5">
        <f t="shared" si="2"/>
        <v>-770331.10489244631</v>
      </c>
      <c r="BA8" s="5">
        <f t="shared" si="7"/>
        <v>355717.32263256941</v>
      </c>
      <c r="BB8" s="14">
        <f t="shared" si="8"/>
        <v>7.8899120315424551E-2</v>
      </c>
      <c r="BC8" s="14">
        <f t="shared" si="9"/>
        <v>7.8899120315424551E-2</v>
      </c>
      <c r="BD8" s="5">
        <f t="shared" si="10"/>
        <v>341454.35935537843</v>
      </c>
      <c r="BE8" s="5">
        <f t="shared" si="11"/>
        <v>341454.35935537843</v>
      </c>
      <c r="BF8" s="20">
        <f t="shared" si="12"/>
        <v>1</v>
      </c>
      <c r="BG8" s="5">
        <f t="shared" si="13"/>
        <v>-14262.963277190982</v>
      </c>
      <c r="BH8" s="5">
        <f t="shared" si="14"/>
        <v>3215947.9501464684</v>
      </c>
      <c r="BI8" s="5">
        <f t="shared" si="15"/>
        <v>3215947.9501464684</v>
      </c>
    </row>
    <row r="9" spans="2:61" x14ac:dyDescent="0.25">
      <c r="B9" s="3" t="s">
        <v>714</v>
      </c>
      <c r="C9" s="3" t="s">
        <v>786</v>
      </c>
      <c r="D9" s="3" t="s">
        <v>686</v>
      </c>
      <c r="E9" s="3" t="s">
        <v>527</v>
      </c>
      <c r="F9" s="4" t="s">
        <v>18</v>
      </c>
      <c r="G9" s="5">
        <v>2042403.24</v>
      </c>
      <c r="H9" s="5">
        <v>2042403.24</v>
      </c>
      <c r="I9" s="5">
        <v>219311.03</v>
      </c>
      <c r="J9" s="5">
        <v>219311.03</v>
      </c>
      <c r="K9" s="5">
        <v>219311.03</v>
      </c>
      <c r="L9" s="5">
        <v>179768.85</v>
      </c>
      <c r="M9" s="5">
        <v>179768.85</v>
      </c>
      <c r="N9" s="5">
        <v>179768.85</v>
      </c>
      <c r="O9" s="5">
        <v>179768.85</v>
      </c>
      <c r="P9" s="5">
        <v>179768.85</v>
      </c>
      <c r="Q9" s="5">
        <v>179768.85</v>
      </c>
      <c r="R9" s="5">
        <v>179768.85</v>
      </c>
      <c r="S9" s="5">
        <v>179768.85</v>
      </c>
      <c r="T9" s="5">
        <f t="shared" si="3"/>
        <v>422483.69375000003</v>
      </c>
      <c r="U9" s="5">
        <v>-1953063.8</v>
      </c>
      <c r="V9" s="5">
        <v>-1959417.46</v>
      </c>
      <c r="W9" s="5">
        <v>-142678.93</v>
      </c>
      <c r="X9" s="5">
        <v>-148479.17000000001</v>
      </c>
      <c r="Y9" s="5">
        <v>-153725.97</v>
      </c>
      <c r="Z9" s="5">
        <v>-119430.59</v>
      </c>
      <c r="AA9" s="5">
        <v>-124677.4</v>
      </c>
      <c r="AB9" s="5">
        <v>-129924.21</v>
      </c>
      <c r="AC9" s="5">
        <v>-135171.01</v>
      </c>
      <c r="AD9" s="5">
        <v>-140417.81</v>
      </c>
      <c r="AE9" s="5">
        <v>-145664.62</v>
      </c>
      <c r="AF9" s="5">
        <v>-150911.42000000001</v>
      </c>
      <c r="AG9" s="5">
        <v>-156158.23000000001</v>
      </c>
      <c r="AH9" s="5">
        <f t="shared" si="4"/>
        <v>-367092.46708333335</v>
      </c>
      <c r="AI9" s="5">
        <v>6353.66</v>
      </c>
      <c r="AJ9" s="5">
        <v>6353.68</v>
      </c>
      <c r="AK9" s="5">
        <v>5800.24</v>
      </c>
      <c r="AL9" s="5">
        <v>5246.8</v>
      </c>
      <c r="AM9" s="5">
        <v>5246.8</v>
      </c>
      <c r="AN9" s="5">
        <v>5246.81</v>
      </c>
      <c r="AO9" s="5">
        <v>5246.81</v>
      </c>
      <c r="AP9" s="5">
        <v>5246.8</v>
      </c>
      <c r="AQ9" s="5">
        <v>5246.8</v>
      </c>
      <c r="AR9" s="5">
        <v>5246.81</v>
      </c>
      <c r="AS9" s="5">
        <v>5246.8</v>
      </c>
      <c r="AT9" s="5">
        <v>5246.81</v>
      </c>
      <c r="AU9" s="5">
        <f t="shared" si="5"/>
        <v>65728.820000000007</v>
      </c>
      <c r="AV9" s="6">
        <v>0.1489100209</v>
      </c>
      <c r="AW9" s="5">
        <f t="shared" si="0"/>
        <v>62912.055666221706</v>
      </c>
      <c r="AX9" s="5">
        <f t="shared" si="6"/>
        <v>26769.383210668966</v>
      </c>
      <c r="AY9" s="5">
        <f t="shared" si="1"/>
        <v>-54663.746945611732</v>
      </c>
      <c r="AZ9" s="5">
        <f t="shared" si="2"/>
        <v>-23253.525293007009</v>
      </c>
      <c r="BA9" s="5">
        <f t="shared" si="7"/>
        <v>9787.6799599323385</v>
      </c>
      <c r="BB9" s="14">
        <f t="shared" si="8"/>
        <v>0.15557717604811108</v>
      </c>
      <c r="BC9" s="14">
        <f t="shared" si="9"/>
        <v>0.15557717604811108</v>
      </c>
      <c r="BD9" s="5">
        <f t="shared" si="10"/>
        <v>4164.7050444655952</v>
      </c>
      <c r="BE9" s="5">
        <f t="shared" si="11"/>
        <v>3515.8579176619569</v>
      </c>
      <c r="BF9" s="20">
        <f t="shared" si="12"/>
        <v>1</v>
      </c>
      <c r="BG9" s="5">
        <f t="shared" si="13"/>
        <v>-6271.8220422703816</v>
      </c>
      <c r="BH9" s="5">
        <f t="shared" si="14"/>
        <v>-648.84712680363828</v>
      </c>
      <c r="BI9" s="5">
        <f t="shared" si="15"/>
        <v>0</v>
      </c>
    </row>
    <row r="10" spans="2:61" x14ac:dyDescent="0.25">
      <c r="B10" s="3" t="s">
        <v>714</v>
      </c>
      <c r="C10" s="3" t="s">
        <v>778</v>
      </c>
      <c r="D10" s="3" t="s">
        <v>686</v>
      </c>
      <c r="E10" s="3" t="s">
        <v>526</v>
      </c>
      <c r="F10" s="4" t="s">
        <v>17</v>
      </c>
      <c r="G10" s="5">
        <v>2394830.87</v>
      </c>
      <c r="H10" s="5">
        <v>2424311.7799999998</v>
      </c>
      <c r="I10" s="5">
        <v>2490493.0699999998</v>
      </c>
      <c r="J10" s="5">
        <v>2550867.84</v>
      </c>
      <c r="K10" s="5">
        <v>2568089.98</v>
      </c>
      <c r="L10" s="5">
        <v>2595534.58</v>
      </c>
      <c r="M10" s="5">
        <v>2596673.89</v>
      </c>
      <c r="N10" s="5">
        <v>2598163.87</v>
      </c>
      <c r="O10" s="5">
        <v>1381522.23</v>
      </c>
      <c r="P10" s="5">
        <v>1385767.47</v>
      </c>
      <c r="Q10" s="5">
        <v>1384992.73</v>
      </c>
      <c r="R10" s="5">
        <v>1387496.71</v>
      </c>
      <c r="S10" s="5">
        <v>1389009.84</v>
      </c>
      <c r="T10" s="5">
        <f t="shared" ref="T10:T16" si="16">((G10+S10)/2+SUM(H10:R10))/12</f>
        <v>2104652.8754166667</v>
      </c>
      <c r="U10" s="5">
        <v>-509675.85</v>
      </c>
      <c r="V10" s="5">
        <v>-549514.66</v>
      </c>
      <c r="W10" s="5">
        <v>-590185.37</v>
      </c>
      <c r="X10" s="5">
        <v>-631976.88</v>
      </c>
      <c r="Y10" s="5">
        <v>-674468.36</v>
      </c>
      <c r="Z10" s="5">
        <v>-717371.08</v>
      </c>
      <c r="AA10" s="5">
        <v>-760542.55</v>
      </c>
      <c r="AB10" s="5">
        <v>-803739.53</v>
      </c>
      <c r="AC10" s="5">
        <v>-667686.27</v>
      </c>
      <c r="AD10" s="5">
        <v>-690399.63</v>
      </c>
      <c r="AE10" s="5">
        <v>-713148.76</v>
      </c>
      <c r="AF10" s="5">
        <v>-735916.1</v>
      </c>
      <c r="AG10" s="5">
        <v>-758713.86</v>
      </c>
      <c r="AH10" s="5">
        <f t="shared" ref="AH10:AH16" si="17">((U10+AG10)/2+SUM(V10:AF10))/12</f>
        <v>-680762.00375000003</v>
      </c>
      <c r="AI10" s="5">
        <v>39838.81</v>
      </c>
      <c r="AJ10" s="5">
        <v>40670.71</v>
      </c>
      <c r="AK10" s="5">
        <v>41791.51</v>
      </c>
      <c r="AL10" s="5">
        <v>42491.48</v>
      </c>
      <c r="AM10" s="5">
        <v>42902.720000000001</v>
      </c>
      <c r="AN10" s="5">
        <v>43171.47</v>
      </c>
      <c r="AO10" s="5">
        <v>43196.98</v>
      </c>
      <c r="AP10" s="5">
        <v>22648.959999999999</v>
      </c>
      <c r="AQ10" s="5">
        <v>22713.360000000001</v>
      </c>
      <c r="AR10" s="5">
        <v>22749.13</v>
      </c>
      <c r="AS10" s="5">
        <v>22767.34</v>
      </c>
      <c r="AT10" s="5">
        <v>22807.759999999998</v>
      </c>
      <c r="AU10" s="5">
        <f t="shared" ref="AU10:AU16" si="18">SUM(AI10:AT10)</f>
        <v>407750.23000000004</v>
      </c>
      <c r="AV10" s="6">
        <v>0.1489100209</v>
      </c>
      <c r="AW10" s="5">
        <f t="shared" ref="AW10:AW16" si="19">T10*AV10</f>
        <v>313403.90366554091</v>
      </c>
      <c r="AX10" s="5">
        <f t="shared" ref="AX10:AX16" si="20">S10*AV10</f>
        <v>206837.48430470566</v>
      </c>
      <c r="AY10" s="5">
        <f t="shared" ref="AY10:AY16" si="21">AH10*AV10</f>
        <v>-101372.28420633839</v>
      </c>
      <c r="AZ10" s="5">
        <f t="shared" ref="AZ10:AZ16" si="22">AG10*AV10</f>
        <v>-112980.09674971967</v>
      </c>
      <c r="BA10" s="5">
        <f t="shared" ref="BA10:BA16" si="23">AU10*AV10</f>
        <v>60718.09527127981</v>
      </c>
      <c r="BB10" s="14">
        <f t="shared" ref="BB10:BB16" si="24">IFERROR(BA10/AW10,)</f>
        <v>0.19373752069175593</v>
      </c>
      <c r="BC10" s="14">
        <f t="shared" si="9"/>
        <v>0.19373752069175593</v>
      </c>
      <c r="BD10" s="5">
        <f t="shared" si="10"/>
        <v>40072.181395313659</v>
      </c>
      <c r="BE10" s="5">
        <f t="shared" si="11"/>
        <v>40072.181395313659</v>
      </c>
      <c r="BF10" s="20">
        <f t="shared" si="12"/>
        <v>1</v>
      </c>
      <c r="BG10" s="5">
        <f t="shared" si="13"/>
        <v>-20645.913875966151</v>
      </c>
      <c r="BH10" s="5">
        <f t="shared" si="14"/>
        <v>53785.206159672336</v>
      </c>
      <c r="BI10" s="5">
        <f t="shared" si="15"/>
        <v>53785.206159672336</v>
      </c>
    </row>
    <row r="11" spans="2:61" x14ac:dyDescent="0.25">
      <c r="B11" s="3" t="s">
        <v>717</v>
      </c>
      <c r="C11" s="3" t="s">
        <v>778</v>
      </c>
      <c r="D11" s="3" t="s">
        <v>686</v>
      </c>
      <c r="E11" s="3" t="s">
        <v>536</v>
      </c>
      <c r="F11" s="4" t="s">
        <v>27</v>
      </c>
      <c r="G11" s="5">
        <v>59663.47</v>
      </c>
      <c r="H11" s="5">
        <v>59663.47</v>
      </c>
      <c r="I11" s="5">
        <v>60190.5</v>
      </c>
      <c r="J11" s="5">
        <v>65916.679999999993</v>
      </c>
      <c r="K11" s="5">
        <v>66721.179999999993</v>
      </c>
      <c r="L11" s="5">
        <v>76110.92</v>
      </c>
      <c r="M11" s="5">
        <v>77478.09</v>
      </c>
      <c r="N11" s="5">
        <v>79266.080000000002</v>
      </c>
      <c r="O11" s="5">
        <v>81820.62</v>
      </c>
      <c r="P11" s="5">
        <v>86914.9</v>
      </c>
      <c r="Q11" s="5">
        <v>85985.19</v>
      </c>
      <c r="R11" s="5">
        <v>88989.96</v>
      </c>
      <c r="S11" s="5">
        <v>90805.5</v>
      </c>
      <c r="T11" s="5">
        <f t="shared" si="16"/>
        <v>75357.672916666677</v>
      </c>
      <c r="U11" s="5">
        <v>-2402.7399999999998</v>
      </c>
      <c r="V11" s="5">
        <v>-3397.13</v>
      </c>
      <c r="W11" s="5">
        <v>-4395.91</v>
      </c>
      <c r="X11" s="5">
        <v>-5446.8</v>
      </c>
      <c r="Y11" s="5">
        <v>-6552.12</v>
      </c>
      <c r="Z11" s="5">
        <v>-7742.39</v>
      </c>
      <c r="AA11" s="5">
        <v>-9022.2999999999993</v>
      </c>
      <c r="AB11" s="5">
        <v>-10328.5</v>
      </c>
      <c r="AC11" s="5">
        <v>-11670.89</v>
      </c>
      <c r="AD11" s="5">
        <v>-13077.02</v>
      </c>
      <c r="AE11" s="5">
        <v>-14517.85</v>
      </c>
      <c r="AF11" s="5">
        <v>-15975.98</v>
      </c>
      <c r="AG11" s="5">
        <v>-17458.419999999998</v>
      </c>
      <c r="AH11" s="5">
        <f t="shared" si="17"/>
        <v>-9338.1224999999995</v>
      </c>
      <c r="AI11" s="5">
        <v>994.39</v>
      </c>
      <c r="AJ11" s="5">
        <v>998.78</v>
      </c>
      <c r="AK11" s="5">
        <v>1050.8900000000001</v>
      </c>
      <c r="AL11" s="5">
        <v>1105.32</v>
      </c>
      <c r="AM11" s="5">
        <v>1190.27</v>
      </c>
      <c r="AN11" s="5">
        <v>1279.9100000000001</v>
      </c>
      <c r="AO11" s="5">
        <v>1306.2</v>
      </c>
      <c r="AP11" s="5">
        <v>1342.39</v>
      </c>
      <c r="AQ11" s="5">
        <v>1406.13</v>
      </c>
      <c r="AR11" s="5">
        <v>1440.83</v>
      </c>
      <c r="AS11" s="5">
        <v>1458.13</v>
      </c>
      <c r="AT11" s="5">
        <v>1495.44</v>
      </c>
      <c r="AU11" s="5">
        <f t="shared" si="18"/>
        <v>15068.679999999998</v>
      </c>
      <c r="AV11" s="6">
        <v>0.1489100209</v>
      </c>
      <c r="AW11" s="5">
        <f t="shared" si="19"/>
        <v>11221.512648996199</v>
      </c>
      <c r="AX11" s="5">
        <f t="shared" si="20"/>
        <v>13521.84890283495</v>
      </c>
      <c r="AY11" s="5">
        <f t="shared" si="21"/>
        <v>-1390.5400166417601</v>
      </c>
      <c r="AZ11" s="5">
        <f t="shared" si="22"/>
        <v>-2599.7336870809777</v>
      </c>
      <c r="BA11" s="5">
        <f t="shared" si="23"/>
        <v>2243.8774537354116</v>
      </c>
      <c r="BB11" s="14">
        <f t="shared" si="24"/>
        <v>0.19996211953975151</v>
      </c>
      <c r="BC11" s="14">
        <v>0.2</v>
      </c>
      <c r="BD11" s="5">
        <f t="shared" si="10"/>
        <v>2704.3697805669904</v>
      </c>
      <c r="BE11" s="5">
        <f t="shared" si="11"/>
        <v>2704.3697805669904</v>
      </c>
      <c r="BF11" s="20">
        <f t="shared" si="12"/>
        <v>1</v>
      </c>
      <c r="BG11" s="5">
        <f t="shared" si="13"/>
        <v>460.49232683157879</v>
      </c>
      <c r="BH11" s="5">
        <f t="shared" si="14"/>
        <v>8217.7454351869819</v>
      </c>
      <c r="BI11" s="5">
        <f t="shared" si="15"/>
        <v>8217.7454351869819</v>
      </c>
    </row>
    <row r="12" spans="2:61" x14ac:dyDescent="0.25">
      <c r="B12" s="3" t="s">
        <v>717</v>
      </c>
      <c r="C12" s="3" t="s">
        <v>778</v>
      </c>
      <c r="D12" s="3" t="s">
        <v>713</v>
      </c>
      <c r="E12" s="3" t="s">
        <v>562</v>
      </c>
      <c r="F12" s="4" t="s">
        <v>519</v>
      </c>
      <c r="G12" s="5">
        <v>19942.47</v>
      </c>
      <c r="H12" s="5">
        <v>19942.47</v>
      </c>
      <c r="I12" s="5">
        <v>19942.47</v>
      </c>
      <c r="J12" s="5">
        <v>19942.47</v>
      </c>
      <c r="K12" s="5">
        <v>19942.47</v>
      </c>
      <c r="L12" s="5">
        <v>19942.47</v>
      </c>
      <c r="M12" s="5">
        <v>19942.47</v>
      </c>
      <c r="N12" s="5">
        <v>19942.47</v>
      </c>
      <c r="O12" s="5">
        <v>19942.47</v>
      </c>
      <c r="P12" s="5">
        <v>19942.47</v>
      </c>
      <c r="Q12" s="5">
        <v>19942.47</v>
      </c>
      <c r="R12" s="5">
        <v>19942.47</v>
      </c>
      <c r="S12" s="5">
        <v>19942.47</v>
      </c>
      <c r="T12" s="5">
        <f t="shared" si="16"/>
        <v>19942.47</v>
      </c>
      <c r="U12" s="5">
        <v>-118.82</v>
      </c>
      <c r="V12" s="5">
        <v>-166.35</v>
      </c>
      <c r="W12" s="5">
        <v>-213.88</v>
      </c>
      <c r="X12" s="5">
        <v>-261.41000000000003</v>
      </c>
      <c r="Y12" s="5">
        <v>-372.26</v>
      </c>
      <c r="Z12" s="5">
        <v>-483.11</v>
      </c>
      <c r="AA12" s="5">
        <v>-593.96</v>
      </c>
      <c r="AB12" s="5">
        <v>-704.81</v>
      </c>
      <c r="AC12" s="5">
        <v>-815.66</v>
      </c>
      <c r="AD12" s="5">
        <v>-926.51</v>
      </c>
      <c r="AE12" s="5">
        <v>-1037.3599999999999</v>
      </c>
      <c r="AF12" s="5">
        <v>-1148.21</v>
      </c>
      <c r="AG12" s="5">
        <v>-1259.06</v>
      </c>
      <c r="AH12" s="5">
        <f t="shared" si="17"/>
        <v>-617.70499999999993</v>
      </c>
      <c r="AI12" s="5">
        <v>47.53</v>
      </c>
      <c r="AJ12" s="5">
        <v>47.53</v>
      </c>
      <c r="AK12" s="5">
        <v>47.53</v>
      </c>
      <c r="AL12" s="5">
        <v>110.85</v>
      </c>
      <c r="AM12" s="5">
        <v>110.85</v>
      </c>
      <c r="AN12" s="5">
        <v>110.85</v>
      </c>
      <c r="AO12" s="5">
        <v>110.85</v>
      </c>
      <c r="AP12" s="5">
        <v>110.85</v>
      </c>
      <c r="AQ12" s="5">
        <v>110.85</v>
      </c>
      <c r="AR12" s="5">
        <v>110.85</v>
      </c>
      <c r="AS12" s="5">
        <v>110.85</v>
      </c>
      <c r="AT12" s="5">
        <v>110.85</v>
      </c>
      <c r="AU12" s="5">
        <f t="shared" si="18"/>
        <v>1140.24</v>
      </c>
      <c r="AV12" s="6">
        <v>1</v>
      </c>
      <c r="AW12" s="5">
        <f t="shared" si="19"/>
        <v>19942.47</v>
      </c>
      <c r="AX12" s="5">
        <f t="shared" si="20"/>
        <v>19942.47</v>
      </c>
      <c r="AY12" s="5">
        <f t="shared" si="21"/>
        <v>-617.70499999999993</v>
      </c>
      <c r="AZ12" s="5">
        <f t="shared" si="22"/>
        <v>-1259.06</v>
      </c>
      <c r="BA12" s="5">
        <f t="shared" si="23"/>
        <v>1140.24</v>
      </c>
      <c r="BB12" s="14">
        <f t="shared" si="24"/>
        <v>5.7176468110519907E-2</v>
      </c>
      <c r="BC12" s="14">
        <f>BB12</f>
        <v>5.7176468110519907E-2</v>
      </c>
      <c r="BD12" s="5">
        <f t="shared" si="10"/>
        <v>1140.24</v>
      </c>
      <c r="BE12" s="5">
        <f t="shared" si="11"/>
        <v>1140.24</v>
      </c>
      <c r="BF12" s="20">
        <f t="shared" si="12"/>
        <v>1</v>
      </c>
      <c r="BG12" s="5">
        <f t="shared" si="13"/>
        <v>0</v>
      </c>
      <c r="BH12" s="5">
        <f t="shared" si="14"/>
        <v>17543.169999999998</v>
      </c>
      <c r="BI12" s="5">
        <f t="shared" si="15"/>
        <v>17543.169999999998</v>
      </c>
    </row>
    <row r="13" spans="2:61" x14ac:dyDescent="0.25">
      <c r="B13" s="3" t="s">
        <v>717</v>
      </c>
      <c r="C13" s="3" t="s">
        <v>778</v>
      </c>
      <c r="D13" s="3" t="s">
        <v>713</v>
      </c>
      <c r="E13" s="3" t="s">
        <v>660</v>
      </c>
      <c r="F13" s="4" t="s">
        <v>514</v>
      </c>
      <c r="G13" s="5">
        <v>28759.98</v>
      </c>
      <c r="H13" s="5">
        <v>28759.98</v>
      </c>
      <c r="I13" s="5">
        <v>28759.98</v>
      </c>
      <c r="J13" s="5">
        <v>29069.29</v>
      </c>
      <c r="K13" s="5">
        <v>29069.29</v>
      </c>
      <c r="L13" s="5">
        <v>29069.29</v>
      </c>
      <c r="M13" s="5">
        <v>30390.43</v>
      </c>
      <c r="N13" s="5">
        <v>30377.16</v>
      </c>
      <c r="O13" s="5">
        <v>30377.16</v>
      </c>
      <c r="P13" s="5">
        <v>35070.089999999997</v>
      </c>
      <c r="Q13" s="5">
        <v>35070.089999999997</v>
      </c>
      <c r="R13" s="5">
        <v>35070.089999999997</v>
      </c>
      <c r="S13" s="5">
        <v>34649.089999999997</v>
      </c>
      <c r="T13" s="5">
        <f t="shared" si="16"/>
        <v>31065.615416666664</v>
      </c>
      <c r="U13" s="5">
        <v>-1003</v>
      </c>
      <c r="V13" s="5">
        <v>-1404.2</v>
      </c>
      <c r="W13" s="5">
        <v>-1805.4</v>
      </c>
      <c r="X13" s="5">
        <v>-2208.7600000000002</v>
      </c>
      <c r="Y13" s="5">
        <v>-2370.34</v>
      </c>
      <c r="Z13" s="5">
        <v>-2531.92</v>
      </c>
      <c r="AA13" s="5">
        <v>-2697.17</v>
      </c>
      <c r="AB13" s="5">
        <v>-2866.05</v>
      </c>
      <c r="AC13" s="5">
        <v>-3034.9</v>
      </c>
      <c r="AD13" s="5">
        <v>-3216.79</v>
      </c>
      <c r="AE13" s="5">
        <v>-3411.72</v>
      </c>
      <c r="AF13" s="5">
        <v>-3606.65</v>
      </c>
      <c r="AG13" s="5">
        <v>-3732.58</v>
      </c>
      <c r="AH13" s="5">
        <f t="shared" si="17"/>
        <v>-2626.8075000000003</v>
      </c>
      <c r="AI13" s="5">
        <v>401.2</v>
      </c>
      <c r="AJ13" s="5">
        <v>401.2</v>
      </c>
      <c r="AK13" s="5">
        <v>403.36</v>
      </c>
      <c r="AL13" s="5">
        <v>161.58000000000001</v>
      </c>
      <c r="AM13" s="5">
        <v>161.58000000000001</v>
      </c>
      <c r="AN13" s="5">
        <v>165.25</v>
      </c>
      <c r="AO13" s="5">
        <v>168.88</v>
      </c>
      <c r="AP13" s="5">
        <v>168.85</v>
      </c>
      <c r="AQ13" s="5">
        <v>181.89</v>
      </c>
      <c r="AR13" s="5">
        <v>194.93</v>
      </c>
      <c r="AS13" s="5">
        <v>194.93</v>
      </c>
      <c r="AT13" s="5">
        <v>180.93</v>
      </c>
      <c r="AU13" s="5">
        <f t="shared" si="18"/>
        <v>2784.579999999999</v>
      </c>
      <c r="AV13" s="6">
        <v>1</v>
      </c>
      <c r="AW13" s="5">
        <f t="shared" si="19"/>
        <v>31065.615416666664</v>
      </c>
      <c r="AX13" s="5">
        <f t="shared" si="20"/>
        <v>34649.089999999997</v>
      </c>
      <c r="AY13" s="5">
        <f t="shared" si="21"/>
        <v>-2626.8075000000003</v>
      </c>
      <c r="AZ13" s="5">
        <f t="shared" si="22"/>
        <v>-3732.58</v>
      </c>
      <c r="BA13" s="5">
        <f t="shared" si="23"/>
        <v>2784.579999999999</v>
      </c>
      <c r="BB13" s="14">
        <f t="shared" si="24"/>
        <v>8.9635436563927695E-2</v>
      </c>
      <c r="BC13" s="14">
        <f>BB13</f>
        <v>8.9635436563927695E-2</v>
      </c>
      <c r="BD13" s="5">
        <f t="shared" si="10"/>
        <v>3105.786308692821</v>
      </c>
      <c r="BE13" s="5">
        <f t="shared" si="11"/>
        <v>3105.786308692821</v>
      </c>
      <c r="BF13" s="20">
        <f t="shared" si="12"/>
        <v>1</v>
      </c>
      <c r="BG13" s="5">
        <f t="shared" si="13"/>
        <v>321.20630869282195</v>
      </c>
      <c r="BH13" s="5">
        <f t="shared" si="14"/>
        <v>27810.723691307176</v>
      </c>
      <c r="BI13" s="5">
        <f t="shared" si="15"/>
        <v>27810.723691307176</v>
      </c>
    </row>
    <row r="14" spans="2:61" x14ac:dyDescent="0.25">
      <c r="B14" s="3" t="s">
        <v>717</v>
      </c>
      <c r="C14" s="3" t="s">
        <v>778</v>
      </c>
      <c r="D14" s="3" t="s">
        <v>688</v>
      </c>
      <c r="E14" s="3" t="s">
        <v>562</v>
      </c>
      <c r="F14" s="4" t="s">
        <v>87</v>
      </c>
      <c r="G14" s="5">
        <v>3004071.87</v>
      </c>
      <c r="H14" s="5">
        <v>3101698.55</v>
      </c>
      <c r="I14" s="5">
        <v>3112384.09</v>
      </c>
      <c r="J14" s="5">
        <v>3420735.07</v>
      </c>
      <c r="K14" s="5">
        <v>3676260.15</v>
      </c>
      <c r="L14" s="5">
        <v>4109433.15</v>
      </c>
      <c r="M14" s="5">
        <v>4509928.34</v>
      </c>
      <c r="N14" s="5">
        <v>4824077.28</v>
      </c>
      <c r="O14" s="5">
        <v>5177107.2699999996</v>
      </c>
      <c r="P14" s="5">
        <v>5323462.78</v>
      </c>
      <c r="Q14" s="5">
        <v>5438040.6500000004</v>
      </c>
      <c r="R14" s="5">
        <v>5707899.96</v>
      </c>
      <c r="S14" s="5">
        <v>5828090.8700000001</v>
      </c>
      <c r="T14" s="5">
        <f t="shared" si="16"/>
        <v>4401425.7216666667</v>
      </c>
      <c r="U14" s="5">
        <v>-43273.55</v>
      </c>
      <c r="V14" s="5">
        <v>-51923.39</v>
      </c>
      <c r="W14" s="5">
        <v>-60726.67</v>
      </c>
      <c r="X14" s="5">
        <v>-69981.919999999998</v>
      </c>
      <c r="Y14" s="5">
        <v>-80036</v>
      </c>
      <c r="Z14" s="5">
        <v>-91065.73</v>
      </c>
      <c r="AA14" s="5">
        <v>-103276.49</v>
      </c>
      <c r="AB14" s="5">
        <v>-116499.66</v>
      </c>
      <c r="AC14" s="5">
        <v>-144294.62</v>
      </c>
      <c r="AD14" s="5">
        <v>-173477.45</v>
      </c>
      <c r="AE14" s="5">
        <v>-203385.46</v>
      </c>
      <c r="AF14" s="5">
        <v>-234361.89</v>
      </c>
      <c r="AG14" s="5">
        <v>-259322.40000000002</v>
      </c>
      <c r="AH14" s="5">
        <f t="shared" si="17"/>
        <v>-123360.60458333332</v>
      </c>
      <c r="AI14" s="5">
        <v>8649.84</v>
      </c>
      <c r="AJ14" s="5">
        <v>8803.2800000000007</v>
      </c>
      <c r="AK14" s="5">
        <v>9255.25</v>
      </c>
      <c r="AL14" s="5">
        <v>10054.08</v>
      </c>
      <c r="AM14" s="5">
        <v>11029.73</v>
      </c>
      <c r="AN14" s="5">
        <v>12210.76</v>
      </c>
      <c r="AO14" s="5">
        <v>13223.17</v>
      </c>
      <c r="AP14" s="5">
        <v>27794.959999999999</v>
      </c>
      <c r="AQ14" s="5">
        <v>29182.83</v>
      </c>
      <c r="AR14" s="5">
        <v>29908.01</v>
      </c>
      <c r="AS14" s="5">
        <v>30976.43</v>
      </c>
      <c r="AT14" s="5">
        <v>30186.51</v>
      </c>
      <c r="AU14" s="5">
        <f t="shared" si="18"/>
        <v>221274.85</v>
      </c>
      <c r="AV14" s="6">
        <v>0.22126000000000001</v>
      </c>
      <c r="AW14" s="5">
        <f t="shared" si="19"/>
        <v>973859.45517596672</v>
      </c>
      <c r="AX14" s="5">
        <f t="shared" si="20"/>
        <v>1289523.3858962001</v>
      </c>
      <c r="AY14" s="5">
        <f t="shared" si="21"/>
        <v>-27294.767370108333</v>
      </c>
      <c r="AZ14" s="5">
        <f t="shared" si="22"/>
        <v>-57377.674224000009</v>
      </c>
      <c r="BA14" s="5">
        <f t="shared" si="23"/>
        <v>48959.273311000004</v>
      </c>
      <c r="BB14" s="14">
        <f t="shared" si="24"/>
        <v>5.0273448648864377E-2</v>
      </c>
      <c r="BC14" s="14">
        <v>6.6699999999999995E-2</v>
      </c>
      <c r="BD14" s="5">
        <f t="shared" si="10"/>
        <v>86011.209839276533</v>
      </c>
      <c r="BE14" s="5">
        <f t="shared" si="11"/>
        <v>86011.209839276533</v>
      </c>
      <c r="BF14" s="20">
        <f t="shared" si="12"/>
        <v>1</v>
      </c>
      <c r="BG14" s="5">
        <f t="shared" si="13"/>
        <v>37051.936528276528</v>
      </c>
      <c r="BH14" s="5">
        <f t="shared" si="14"/>
        <v>1146134.5018329236</v>
      </c>
      <c r="BI14" s="5">
        <f t="shared" si="15"/>
        <v>1146134.5018329236</v>
      </c>
    </row>
    <row r="15" spans="2:61" x14ac:dyDescent="0.25">
      <c r="B15" s="3" t="s">
        <v>714</v>
      </c>
      <c r="C15" s="3" t="s">
        <v>778</v>
      </c>
      <c r="D15" s="3" t="s">
        <v>688</v>
      </c>
      <c r="E15" s="3" t="s">
        <v>526</v>
      </c>
      <c r="F15" s="4" t="s">
        <v>70</v>
      </c>
      <c r="G15" s="5">
        <v>15161182.9</v>
      </c>
      <c r="H15" s="5">
        <v>16365292.9</v>
      </c>
      <c r="I15" s="5">
        <v>17918474.530000001</v>
      </c>
      <c r="J15" s="5">
        <v>18706507.969999999</v>
      </c>
      <c r="K15" s="5">
        <v>18773519.899999999</v>
      </c>
      <c r="L15" s="5">
        <v>18906577.899999999</v>
      </c>
      <c r="M15" s="5">
        <v>18916672.09</v>
      </c>
      <c r="N15" s="5">
        <v>18916756.919999998</v>
      </c>
      <c r="O15" s="5">
        <v>18921146.439999998</v>
      </c>
      <c r="P15" s="5">
        <v>18921146.439999998</v>
      </c>
      <c r="Q15" s="5">
        <v>18921146.439999998</v>
      </c>
      <c r="R15" s="5">
        <v>18921177.719999999</v>
      </c>
      <c r="S15" s="5">
        <v>18706178.859999999</v>
      </c>
      <c r="T15" s="5">
        <f t="shared" si="16"/>
        <v>18426841.677499998</v>
      </c>
      <c r="U15" s="5">
        <v>-866136.52</v>
      </c>
      <c r="V15" s="5">
        <v>-1132339.0900000001</v>
      </c>
      <c r="W15" s="5">
        <v>-1421522.09</v>
      </c>
      <c r="X15" s="5">
        <v>-1730325.31</v>
      </c>
      <c r="Y15" s="5">
        <v>-2046423.62</v>
      </c>
      <c r="Z15" s="5">
        <v>-2364065.56</v>
      </c>
      <c r="AA15" s="5">
        <v>-2683111.4899999998</v>
      </c>
      <c r="AB15" s="5">
        <v>-2997361.27</v>
      </c>
      <c r="AC15" s="5">
        <v>-3314646.5500000003</v>
      </c>
      <c r="AD15" s="5">
        <v>-3630505.9699999997</v>
      </c>
      <c r="AE15" s="5">
        <v>-3947831.3299999996</v>
      </c>
      <c r="AF15" s="5">
        <v>-4265157.04</v>
      </c>
      <c r="AG15" s="5">
        <v>-4537157.34</v>
      </c>
      <c r="AH15" s="5">
        <f t="shared" si="17"/>
        <v>-2686244.6874999995</v>
      </c>
      <c r="AI15" s="5">
        <v>266202.57</v>
      </c>
      <c r="AJ15" s="5">
        <v>289183</v>
      </c>
      <c r="AK15" s="5">
        <v>308803.21999999997</v>
      </c>
      <c r="AL15" s="5">
        <v>316098.31</v>
      </c>
      <c r="AM15" s="5">
        <v>317641.94</v>
      </c>
      <c r="AN15" s="5">
        <v>318933.93</v>
      </c>
      <c r="AO15" s="5">
        <v>314249.78000000003</v>
      </c>
      <c r="AP15" s="5">
        <v>317285.28000000003</v>
      </c>
      <c r="AQ15" s="5">
        <v>315859.42</v>
      </c>
      <c r="AR15" s="5">
        <v>317325.36</v>
      </c>
      <c r="AS15" s="5">
        <v>317325.71000000002</v>
      </c>
      <c r="AT15" s="5">
        <v>304612.3</v>
      </c>
      <c r="AU15" s="5">
        <f t="shared" si="18"/>
        <v>3703520.82</v>
      </c>
      <c r="AV15" s="6">
        <v>0.22126000000000001</v>
      </c>
      <c r="AW15" s="5">
        <f t="shared" si="19"/>
        <v>4077122.98956365</v>
      </c>
      <c r="AX15" s="5">
        <f t="shared" si="20"/>
        <v>4138929.1345636002</v>
      </c>
      <c r="AY15" s="5">
        <f t="shared" si="21"/>
        <v>-594358.49955624994</v>
      </c>
      <c r="AZ15" s="5">
        <f t="shared" si="22"/>
        <v>-1003891.4330484</v>
      </c>
      <c r="BA15" s="5">
        <f t="shared" si="23"/>
        <v>819441.01663319999</v>
      </c>
      <c r="BB15" s="14">
        <f t="shared" si="24"/>
        <v>0.20098511100370309</v>
      </c>
      <c r="BC15" s="14">
        <f>BB15</f>
        <v>0.20098511100370309</v>
      </c>
      <c r="BD15" s="5">
        <f t="shared" si="10"/>
        <v>831863.13154672598</v>
      </c>
      <c r="BE15" s="5">
        <f t="shared" si="11"/>
        <v>831863.13154672598</v>
      </c>
      <c r="BF15" s="20">
        <f t="shared" si="12"/>
        <v>1</v>
      </c>
      <c r="BG15" s="5">
        <f t="shared" si="13"/>
        <v>12422.114913525991</v>
      </c>
      <c r="BH15" s="5">
        <f t="shared" si="14"/>
        <v>2303174.5699684741</v>
      </c>
      <c r="BI15" s="5">
        <f t="shared" si="15"/>
        <v>2303174.5699684741</v>
      </c>
    </row>
    <row r="16" spans="2:61" x14ac:dyDescent="0.25">
      <c r="B16" s="3" t="s">
        <v>717</v>
      </c>
      <c r="C16" s="3" t="s">
        <v>778</v>
      </c>
      <c r="D16" s="3" t="s">
        <v>688</v>
      </c>
      <c r="E16" s="3" t="s">
        <v>536</v>
      </c>
      <c r="F16" s="4" t="s">
        <v>75</v>
      </c>
      <c r="G16" s="5">
        <v>4324832.13</v>
      </c>
      <c r="H16" s="5">
        <v>4325319.83</v>
      </c>
      <c r="I16" s="5">
        <v>4325319.83</v>
      </c>
      <c r="J16" s="5">
        <v>4325319.8899999997</v>
      </c>
      <c r="K16" s="5">
        <v>4325319.8899999997</v>
      </c>
      <c r="L16" s="5">
        <v>4325319.8899999997</v>
      </c>
      <c r="M16" s="5">
        <v>4325319.8899999997</v>
      </c>
      <c r="N16" s="5">
        <v>4325319.8899999997</v>
      </c>
      <c r="O16" s="5">
        <v>4325319.8899999997</v>
      </c>
      <c r="P16" s="5">
        <v>4325319.8899999997</v>
      </c>
      <c r="Q16" s="5">
        <v>4325319.8899999997</v>
      </c>
      <c r="R16" s="5">
        <v>4325319.8899999997</v>
      </c>
      <c r="S16" s="5">
        <v>4756864.2299999995</v>
      </c>
      <c r="T16" s="5">
        <f t="shared" si="16"/>
        <v>4343280.5708333338</v>
      </c>
      <c r="U16" s="5">
        <v>-245773.81</v>
      </c>
      <c r="V16" s="5">
        <v>-317858.40999999997</v>
      </c>
      <c r="W16" s="5">
        <v>-389947.07</v>
      </c>
      <c r="X16" s="5">
        <v>-462035.73</v>
      </c>
      <c r="Y16" s="5">
        <v>-534124.39</v>
      </c>
      <c r="Z16" s="5">
        <v>-606213.05000000005</v>
      </c>
      <c r="AA16" s="5">
        <v>-678301.71</v>
      </c>
      <c r="AB16" s="5">
        <v>-750390.37</v>
      </c>
      <c r="AC16" s="5">
        <v>-822479.03</v>
      </c>
      <c r="AD16" s="5">
        <v>-894567.69</v>
      </c>
      <c r="AE16" s="5">
        <v>-966656.35</v>
      </c>
      <c r="AF16" s="5">
        <v>-1038745.01</v>
      </c>
      <c r="AG16" s="5">
        <v>-1104282.78</v>
      </c>
      <c r="AH16" s="5">
        <f t="shared" si="17"/>
        <v>-678028.92541666667</v>
      </c>
      <c r="AI16" s="5">
        <v>72084.600000000006</v>
      </c>
      <c r="AJ16" s="5">
        <v>72088.66</v>
      </c>
      <c r="AK16" s="5">
        <v>72088.66</v>
      </c>
      <c r="AL16" s="5">
        <v>72088.66</v>
      </c>
      <c r="AM16" s="5">
        <v>72088.66</v>
      </c>
      <c r="AN16" s="5">
        <v>72088.66</v>
      </c>
      <c r="AO16" s="5">
        <v>72088.66</v>
      </c>
      <c r="AP16" s="5">
        <v>72088.66</v>
      </c>
      <c r="AQ16" s="5">
        <v>72088.66</v>
      </c>
      <c r="AR16" s="5">
        <v>72088.66</v>
      </c>
      <c r="AS16" s="5">
        <v>72088.66</v>
      </c>
      <c r="AT16" s="5">
        <v>73405.77</v>
      </c>
      <c r="AU16" s="5">
        <f t="shared" si="18"/>
        <v>866376.9700000002</v>
      </c>
      <c r="AV16" s="6">
        <v>0.22126000000000001</v>
      </c>
      <c r="AW16" s="5">
        <f t="shared" si="19"/>
        <v>960994.25910258351</v>
      </c>
      <c r="AX16" s="5">
        <f t="shared" si="20"/>
        <v>1052503.7795297999</v>
      </c>
      <c r="AY16" s="5">
        <f t="shared" si="21"/>
        <v>-150020.68003769167</v>
      </c>
      <c r="AZ16" s="5">
        <f t="shared" si="22"/>
        <v>-244333.60790280002</v>
      </c>
      <c r="BA16" s="5">
        <f t="shared" si="23"/>
        <v>191694.56838220006</v>
      </c>
      <c r="BB16" s="14">
        <f t="shared" si="24"/>
        <v>0.19947524823011162</v>
      </c>
      <c r="BC16" s="14">
        <v>0.2</v>
      </c>
      <c r="BD16" s="5">
        <f t="shared" si="10"/>
        <v>210500.75590595999</v>
      </c>
      <c r="BE16" s="5">
        <f t="shared" si="11"/>
        <v>210500.75590595999</v>
      </c>
      <c r="BF16" s="20">
        <f t="shared" si="12"/>
        <v>1</v>
      </c>
      <c r="BG16" s="5">
        <f t="shared" si="13"/>
        <v>18806.187523759931</v>
      </c>
      <c r="BH16" s="5">
        <f t="shared" si="14"/>
        <v>597669.41572103999</v>
      </c>
      <c r="BI16" s="5">
        <f t="shared" si="15"/>
        <v>597669.41572103999</v>
      </c>
    </row>
    <row r="17" spans="2:61" x14ac:dyDescent="0.25">
      <c r="B17" s="3" t="s">
        <v>717</v>
      </c>
      <c r="C17" s="3" t="s">
        <v>786</v>
      </c>
      <c r="D17" s="3" t="s">
        <v>686</v>
      </c>
      <c r="E17" s="3" t="s">
        <v>528</v>
      </c>
      <c r="F17" s="4" t="s">
        <v>19</v>
      </c>
      <c r="G17" s="5">
        <v>8227169.1200000001</v>
      </c>
      <c r="H17" s="5">
        <v>8227169.1200000001</v>
      </c>
      <c r="I17" s="5">
        <v>8227169.1200000001</v>
      </c>
      <c r="J17" s="5">
        <v>8227169.1200000001</v>
      </c>
      <c r="K17" s="5">
        <v>8227169.1200000001</v>
      </c>
      <c r="L17" s="5">
        <v>8227169.1200000001</v>
      </c>
      <c r="M17" s="5">
        <v>8227169.1200000001</v>
      </c>
      <c r="N17" s="5">
        <v>8227169.1200000001</v>
      </c>
      <c r="O17" s="5">
        <v>8227169.1200000001</v>
      </c>
      <c r="P17" s="5">
        <v>8227169.1200000001</v>
      </c>
      <c r="Q17" s="5">
        <v>8227169.1200000001</v>
      </c>
      <c r="R17" s="5">
        <v>8227169.1200000001</v>
      </c>
      <c r="S17" s="5">
        <v>8227169.1200000001</v>
      </c>
      <c r="T17" s="5">
        <f t="shared" si="3"/>
        <v>8227169.120000001</v>
      </c>
      <c r="U17" s="5">
        <v>0</v>
      </c>
      <c r="V17" s="5">
        <v>0</v>
      </c>
      <c r="W17" s="5">
        <v>0</v>
      </c>
      <c r="X17" s="5">
        <v>0</v>
      </c>
      <c r="Y17" s="5">
        <v>0</v>
      </c>
      <c r="Z17" s="5">
        <v>0</v>
      </c>
      <c r="AA17" s="5">
        <v>0</v>
      </c>
      <c r="AB17" s="5">
        <v>0</v>
      </c>
      <c r="AC17" s="5">
        <v>0</v>
      </c>
      <c r="AD17" s="5">
        <v>0</v>
      </c>
      <c r="AE17" s="5">
        <v>0</v>
      </c>
      <c r="AF17" s="5">
        <v>0</v>
      </c>
      <c r="AG17" s="5">
        <v>0</v>
      </c>
      <c r="AH17" s="5">
        <f t="shared" si="4"/>
        <v>0</v>
      </c>
      <c r="AI17" s="5">
        <v>0</v>
      </c>
      <c r="AJ17" s="5">
        <v>0</v>
      </c>
      <c r="AK17" s="5">
        <v>0</v>
      </c>
      <c r="AL17" s="5">
        <v>0</v>
      </c>
      <c r="AM17" s="5">
        <v>0</v>
      </c>
      <c r="AN17" s="5">
        <v>0</v>
      </c>
      <c r="AO17" s="5">
        <v>0</v>
      </c>
      <c r="AP17" s="5">
        <v>0</v>
      </c>
      <c r="AQ17" s="5">
        <v>0</v>
      </c>
      <c r="AR17" s="5">
        <v>0</v>
      </c>
      <c r="AS17" s="5">
        <v>0</v>
      </c>
      <c r="AT17" s="5">
        <v>0</v>
      </c>
      <c r="AU17" s="5">
        <f t="shared" si="5"/>
        <v>0</v>
      </c>
      <c r="AV17" s="6">
        <v>0.1489100209</v>
      </c>
      <c r="AW17" s="5">
        <f t="shared" si="0"/>
        <v>1225107.9256070347</v>
      </c>
      <c r="AX17" s="5">
        <f t="shared" si="6"/>
        <v>1225107.9256070345</v>
      </c>
      <c r="AY17" s="5">
        <f t="shared" si="1"/>
        <v>0</v>
      </c>
      <c r="AZ17" s="5">
        <f t="shared" si="2"/>
        <v>0</v>
      </c>
      <c r="BA17" s="5">
        <f t="shared" si="7"/>
        <v>0</v>
      </c>
      <c r="BB17" s="14">
        <f t="shared" si="8"/>
        <v>0</v>
      </c>
      <c r="BC17" s="14">
        <f>BB17</f>
        <v>0</v>
      </c>
      <c r="BD17" s="5">
        <f t="shared" si="10"/>
        <v>0</v>
      </c>
      <c r="BE17" s="5">
        <f t="shared" si="11"/>
        <v>0</v>
      </c>
      <c r="BF17" s="20">
        <f t="shared" si="12"/>
        <v>1</v>
      </c>
      <c r="BG17" s="5">
        <f t="shared" si="13"/>
        <v>0</v>
      </c>
      <c r="BH17" s="5">
        <f t="shared" si="14"/>
        <v>1225107.9256070345</v>
      </c>
      <c r="BI17" s="5">
        <f t="shared" si="15"/>
        <v>1225107.9256070345</v>
      </c>
    </row>
    <row r="18" spans="2:61" x14ac:dyDescent="0.25">
      <c r="B18" s="3" t="s">
        <v>717</v>
      </c>
      <c r="C18" s="3" t="s">
        <v>786</v>
      </c>
      <c r="D18" s="3" t="s">
        <v>686</v>
      </c>
      <c r="E18" s="3" t="s">
        <v>529</v>
      </c>
      <c r="F18" s="4" t="s">
        <v>20</v>
      </c>
      <c r="G18" s="5">
        <v>1709412.03</v>
      </c>
      <c r="H18" s="5">
        <v>1709412.03</v>
      </c>
      <c r="I18" s="5">
        <v>1709412.03</v>
      </c>
      <c r="J18" s="5">
        <v>1709412.03</v>
      </c>
      <c r="K18" s="5">
        <v>1709412.03</v>
      </c>
      <c r="L18" s="5">
        <v>1709412.03</v>
      </c>
      <c r="M18" s="5">
        <v>1709412.03</v>
      </c>
      <c r="N18" s="5">
        <v>1709412.03</v>
      </c>
      <c r="O18" s="5">
        <v>1709412.03</v>
      </c>
      <c r="P18" s="5">
        <v>1709412.03</v>
      </c>
      <c r="Q18" s="5">
        <v>1709412.03</v>
      </c>
      <c r="R18" s="5">
        <v>3598055.48</v>
      </c>
      <c r="S18" s="5">
        <v>3598055.48</v>
      </c>
      <c r="T18" s="5">
        <f t="shared" si="3"/>
        <v>1945492.4612499997</v>
      </c>
      <c r="U18" s="5">
        <v>-84052.05</v>
      </c>
      <c r="V18" s="5">
        <v>-86274.29</v>
      </c>
      <c r="W18" s="5">
        <v>-88496.53</v>
      </c>
      <c r="X18" s="5">
        <v>-90718.77</v>
      </c>
      <c r="Y18" s="5">
        <v>-93240.15</v>
      </c>
      <c r="Z18" s="5">
        <v>-95761.53</v>
      </c>
      <c r="AA18" s="5">
        <v>-98282.91</v>
      </c>
      <c r="AB18" s="5">
        <v>-100804.29</v>
      </c>
      <c r="AC18" s="5">
        <v>-103325.67</v>
      </c>
      <c r="AD18" s="5">
        <v>-105847.05</v>
      </c>
      <c r="AE18" s="5">
        <v>-108368.43</v>
      </c>
      <c r="AF18" s="5">
        <v>-112282.69</v>
      </c>
      <c r="AG18" s="5">
        <v>-117589.82</v>
      </c>
      <c r="AH18" s="5">
        <f t="shared" si="4"/>
        <v>-98685.270416666681</v>
      </c>
      <c r="AI18" s="5">
        <v>2222.2399999999998</v>
      </c>
      <c r="AJ18" s="5">
        <v>2222.2399999999998</v>
      </c>
      <c r="AK18" s="5">
        <v>2222.2399999999998</v>
      </c>
      <c r="AL18" s="5">
        <v>2521.38</v>
      </c>
      <c r="AM18" s="5">
        <v>2521.38</v>
      </c>
      <c r="AN18" s="5">
        <v>2521.38</v>
      </c>
      <c r="AO18" s="5">
        <v>2521.38</v>
      </c>
      <c r="AP18" s="5">
        <v>2521.38</v>
      </c>
      <c r="AQ18" s="5">
        <v>2521.38</v>
      </c>
      <c r="AR18" s="5">
        <v>2521.38</v>
      </c>
      <c r="AS18" s="5">
        <v>3914.26</v>
      </c>
      <c r="AT18" s="5">
        <v>5307.13</v>
      </c>
      <c r="AU18" s="5">
        <f t="shared" si="5"/>
        <v>33537.770000000004</v>
      </c>
      <c r="AV18" s="6">
        <v>0.1489100209</v>
      </c>
      <c r="AW18" s="5">
        <f t="shared" si="0"/>
        <v>289703.32306552987</v>
      </c>
      <c r="AX18" s="5">
        <f t="shared" si="6"/>
        <v>535786.51672615949</v>
      </c>
      <c r="AY18" s="5">
        <f t="shared" si="1"/>
        <v>-14695.225680267986</v>
      </c>
      <c r="AZ18" s="5">
        <f t="shared" si="2"/>
        <v>-17510.302553827238</v>
      </c>
      <c r="BA18" s="5">
        <f t="shared" si="7"/>
        <v>4994.1100316393931</v>
      </c>
      <c r="BB18" s="14">
        <f t="shared" si="8"/>
        <v>1.7238704681719317E-2</v>
      </c>
      <c r="BC18" s="14">
        <v>1.77E-2</v>
      </c>
      <c r="BD18" s="5">
        <f t="shared" si="10"/>
        <v>9483.4213460530227</v>
      </c>
      <c r="BE18" s="5">
        <f t="shared" si="11"/>
        <v>9483.4213460530227</v>
      </c>
      <c r="BF18" s="20">
        <f t="shared" si="12"/>
        <v>1</v>
      </c>
      <c r="BG18" s="5">
        <f t="shared" si="13"/>
        <v>4489.3113144136296</v>
      </c>
      <c r="BH18" s="5">
        <f t="shared" si="14"/>
        <v>508792.79282627924</v>
      </c>
      <c r="BI18" s="5">
        <f t="shared" si="15"/>
        <v>508792.79282627924</v>
      </c>
    </row>
    <row r="19" spans="2:61" x14ac:dyDescent="0.25">
      <c r="B19" s="3" t="s">
        <v>717</v>
      </c>
      <c r="C19" s="3" t="s">
        <v>786</v>
      </c>
      <c r="D19" s="3" t="s">
        <v>686</v>
      </c>
      <c r="E19" s="3" t="s">
        <v>530</v>
      </c>
      <c r="F19" s="4" t="s">
        <v>21</v>
      </c>
      <c r="G19" s="5">
        <v>111762059.39</v>
      </c>
      <c r="H19" s="5">
        <v>111260906.88</v>
      </c>
      <c r="I19" s="5">
        <v>112593683.90000001</v>
      </c>
      <c r="J19" s="5">
        <v>112456549.62</v>
      </c>
      <c r="K19" s="5">
        <v>112491981.06</v>
      </c>
      <c r="L19" s="5">
        <v>112821162.3</v>
      </c>
      <c r="M19" s="5">
        <v>112962497.19000001</v>
      </c>
      <c r="N19" s="5">
        <v>112964283.72</v>
      </c>
      <c r="O19" s="5">
        <v>113342112.73</v>
      </c>
      <c r="P19" s="5">
        <v>113338589.01000001</v>
      </c>
      <c r="Q19" s="5">
        <v>113377790.45</v>
      </c>
      <c r="R19" s="5">
        <v>111718507.33000001</v>
      </c>
      <c r="S19" s="5">
        <v>126035778.27</v>
      </c>
      <c r="T19" s="5">
        <f t="shared" si="3"/>
        <v>113185581.91833334</v>
      </c>
      <c r="U19" s="5">
        <v>544398.66</v>
      </c>
      <c r="V19" s="5">
        <v>362197.86</v>
      </c>
      <c r="W19" s="5">
        <v>175652.37</v>
      </c>
      <c r="X19" s="5">
        <v>641572.01</v>
      </c>
      <c r="Y19" s="5">
        <v>438181.05</v>
      </c>
      <c r="Z19" s="5">
        <v>691139.41</v>
      </c>
      <c r="AA19" s="5">
        <v>486985.35</v>
      </c>
      <c r="AB19" s="5">
        <v>282709.89</v>
      </c>
      <c r="AC19" s="5">
        <v>78091.19</v>
      </c>
      <c r="AD19" s="5">
        <v>-126865.94</v>
      </c>
      <c r="AE19" s="5">
        <v>-331855.32999999996</v>
      </c>
      <c r="AF19" s="5">
        <v>-535379.9</v>
      </c>
      <c r="AG19" s="5">
        <v>-600920.45000000007</v>
      </c>
      <c r="AH19" s="5">
        <f t="shared" si="4"/>
        <v>177847.25541666671</v>
      </c>
      <c r="AI19" s="5">
        <v>185852.47</v>
      </c>
      <c r="AJ19" s="5">
        <v>186545.49</v>
      </c>
      <c r="AK19" s="5">
        <v>187541.86</v>
      </c>
      <c r="AL19" s="5">
        <v>203390.96</v>
      </c>
      <c r="AM19" s="5">
        <v>203712.63</v>
      </c>
      <c r="AN19" s="5">
        <v>204146.06</v>
      </c>
      <c r="AO19" s="5">
        <v>204275.46</v>
      </c>
      <c r="AP19" s="5">
        <v>204618.69999999998</v>
      </c>
      <c r="AQ19" s="5">
        <v>204957.13</v>
      </c>
      <c r="AR19" s="5">
        <v>204989.38999999998</v>
      </c>
      <c r="AS19" s="5">
        <v>203524.57</v>
      </c>
      <c r="AT19" s="5">
        <v>177876.55000000002</v>
      </c>
      <c r="AU19" s="5">
        <f t="shared" si="5"/>
        <v>2371431.2699999996</v>
      </c>
      <c r="AV19" s="6">
        <v>0.1489100209</v>
      </c>
      <c r="AW19" s="5">
        <f t="shared" si="0"/>
        <v>16854467.36903768</v>
      </c>
      <c r="AX19" s="5">
        <f t="shared" si="6"/>
        <v>18767990.376333464</v>
      </c>
      <c r="AY19" s="5">
        <f t="shared" si="1"/>
        <v>26483.238521103478</v>
      </c>
      <c r="AZ19" s="5">
        <f t="shared" si="2"/>
        <v>-89483.076768737417</v>
      </c>
      <c r="BA19" s="5">
        <f t="shared" si="7"/>
        <v>353129.87997861346</v>
      </c>
      <c r="BB19" s="14">
        <f t="shared" si="8"/>
        <v>2.0951708069240262E-2</v>
      </c>
      <c r="BC19" s="14">
        <v>2.1700000000000001E-2</v>
      </c>
      <c r="BD19" s="5">
        <f t="shared" si="10"/>
        <v>407265.39116643619</v>
      </c>
      <c r="BE19" s="5">
        <f t="shared" si="11"/>
        <v>407265.39116643619</v>
      </c>
      <c r="BF19" s="20">
        <f t="shared" si="12"/>
        <v>1</v>
      </c>
      <c r="BG19" s="5">
        <f t="shared" si="13"/>
        <v>54135.511187822733</v>
      </c>
      <c r="BH19" s="5">
        <f t="shared" si="14"/>
        <v>18271241.908398289</v>
      </c>
      <c r="BI19" s="5">
        <f t="shared" si="15"/>
        <v>18271241.908398289</v>
      </c>
    </row>
    <row r="20" spans="2:61" x14ac:dyDescent="0.25">
      <c r="B20" s="3" t="s">
        <v>717</v>
      </c>
      <c r="C20" s="3" t="s">
        <v>786</v>
      </c>
      <c r="D20" s="3" t="s">
        <v>686</v>
      </c>
      <c r="E20" s="3" t="s">
        <v>531</v>
      </c>
      <c r="F20" s="4" t="s">
        <v>22</v>
      </c>
      <c r="G20" s="5"/>
      <c r="H20" s="5"/>
      <c r="I20" s="5"/>
      <c r="J20" s="5"/>
      <c r="K20" s="5"/>
      <c r="L20" s="5"/>
      <c r="M20" s="5"/>
      <c r="N20" s="5"/>
      <c r="O20" s="5"/>
      <c r="P20" s="5"/>
      <c r="Q20" s="5"/>
      <c r="R20" s="5"/>
      <c r="S20" s="5">
        <v>-1231</v>
      </c>
      <c r="T20" s="5">
        <f t="shared" si="3"/>
        <v>-51.291666666666664</v>
      </c>
      <c r="U20" s="5"/>
      <c r="V20" s="5"/>
      <c r="W20" s="5"/>
      <c r="X20" s="5"/>
      <c r="Y20" s="5"/>
      <c r="Z20" s="5"/>
      <c r="AA20" s="5"/>
      <c r="AB20" s="5"/>
      <c r="AC20" s="5"/>
      <c r="AD20" s="5"/>
      <c r="AE20" s="5"/>
      <c r="AF20" s="5"/>
      <c r="AG20" s="5">
        <v>154</v>
      </c>
      <c r="AH20" s="5">
        <f t="shared" si="4"/>
        <v>6.416666666666667</v>
      </c>
      <c r="AI20" s="5">
        <v>0</v>
      </c>
      <c r="AJ20" s="5">
        <v>0</v>
      </c>
      <c r="AK20" s="5">
        <v>0</v>
      </c>
      <c r="AL20" s="5">
        <v>0</v>
      </c>
      <c r="AM20" s="5">
        <v>0</v>
      </c>
      <c r="AN20" s="5">
        <v>0</v>
      </c>
      <c r="AO20" s="5">
        <v>0</v>
      </c>
      <c r="AP20" s="5">
        <v>0</v>
      </c>
      <c r="AQ20" s="5">
        <v>0</v>
      </c>
      <c r="AR20" s="5">
        <v>0</v>
      </c>
      <c r="AS20" s="5">
        <v>0</v>
      </c>
      <c r="AT20" s="5">
        <v>-39</v>
      </c>
      <c r="AU20" s="5">
        <f t="shared" si="5"/>
        <v>-39</v>
      </c>
      <c r="AV20" s="6">
        <v>0.1489100209</v>
      </c>
      <c r="AW20" s="5">
        <f t="shared" si="0"/>
        <v>-7.6378431553291657</v>
      </c>
      <c r="AX20" s="5">
        <f t="shared" si="6"/>
        <v>-183.30823572789998</v>
      </c>
      <c r="AY20" s="5">
        <f t="shared" si="1"/>
        <v>0.95550596744166671</v>
      </c>
      <c r="AZ20" s="5">
        <f t="shared" si="2"/>
        <v>22.9321432186</v>
      </c>
      <c r="BA20" s="5">
        <f t="shared" si="7"/>
        <v>-5.8074908150999995</v>
      </c>
      <c r="BB20" s="14">
        <f t="shared" si="8"/>
        <v>0.76035743298131608</v>
      </c>
      <c r="BC20" s="14">
        <v>0</v>
      </c>
      <c r="BD20" s="5">
        <f t="shared" si="10"/>
        <v>0</v>
      </c>
      <c r="BE20" s="5">
        <f t="shared" si="11"/>
        <v>-160.37609250929998</v>
      </c>
      <c r="BF20" s="20">
        <f t="shared" si="12"/>
        <v>1</v>
      </c>
      <c r="BG20" s="5">
        <f t="shared" si="13"/>
        <v>-154.56860169419997</v>
      </c>
      <c r="BH20" s="5">
        <f t="shared" si="14"/>
        <v>-160.37609250929998</v>
      </c>
      <c r="BI20" s="5">
        <f t="shared" si="15"/>
        <v>0</v>
      </c>
    </row>
    <row r="21" spans="2:61" x14ac:dyDescent="0.25">
      <c r="B21" s="3" t="s">
        <v>717</v>
      </c>
      <c r="C21" s="3" t="s">
        <v>786</v>
      </c>
      <c r="D21" s="3" t="s">
        <v>686</v>
      </c>
      <c r="E21" s="3" t="s">
        <v>532</v>
      </c>
      <c r="F21" s="4" t="s">
        <v>23</v>
      </c>
      <c r="G21" s="5">
        <v>16873814.41</v>
      </c>
      <c r="H21" s="5">
        <v>17317564.57</v>
      </c>
      <c r="I21" s="5">
        <v>17321970.809999999</v>
      </c>
      <c r="J21" s="5">
        <v>17333858.59</v>
      </c>
      <c r="K21" s="5">
        <v>17335866.739999998</v>
      </c>
      <c r="L21" s="5">
        <v>17353431.300000001</v>
      </c>
      <c r="M21" s="5">
        <v>17353431.300000001</v>
      </c>
      <c r="N21" s="5">
        <v>17353841.34</v>
      </c>
      <c r="O21" s="5">
        <v>17358377.59</v>
      </c>
      <c r="P21" s="5">
        <v>17358999.149999999</v>
      </c>
      <c r="Q21" s="5">
        <v>17372657.649999999</v>
      </c>
      <c r="R21" s="5">
        <v>17375579.719999999</v>
      </c>
      <c r="S21" s="5">
        <v>17341716.329999998</v>
      </c>
      <c r="T21" s="5">
        <f t="shared" si="3"/>
        <v>17328612.010833334</v>
      </c>
      <c r="U21" s="5">
        <v>-9105888.3000000007</v>
      </c>
      <c r="V21" s="5">
        <v>-9177707.0899999999</v>
      </c>
      <c r="W21" s="5">
        <v>-9432163.3399999999</v>
      </c>
      <c r="X21" s="5">
        <v>-9686739.2899999991</v>
      </c>
      <c r="Y21" s="5">
        <v>-9783092.2300000004</v>
      </c>
      <c r="Z21" s="5">
        <v>-9879499.5700000003</v>
      </c>
      <c r="AA21" s="5">
        <v>-9975955.7300000004</v>
      </c>
      <c r="AB21" s="5">
        <v>-10072413.029999999</v>
      </c>
      <c r="AC21" s="5">
        <v>-10168884.07</v>
      </c>
      <c r="AD21" s="5">
        <v>-10265369.449999999</v>
      </c>
      <c r="AE21" s="5">
        <v>-10361894.51</v>
      </c>
      <c r="AF21" s="5">
        <v>-10458465.65</v>
      </c>
      <c r="AG21" s="5">
        <v>-10550042.440000001</v>
      </c>
      <c r="AH21" s="5">
        <f t="shared" si="4"/>
        <v>-9924179.1108333338</v>
      </c>
      <c r="AI21" s="5">
        <v>251164.17</v>
      </c>
      <c r="AJ21" s="5">
        <v>254456.25</v>
      </c>
      <c r="AK21" s="5">
        <v>254575.95</v>
      </c>
      <c r="AL21" s="5">
        <v>96352.94</v>
      </c>
      <c r="AM21" s="5">
        <v>96407.34</v>
      </c>
      <c r="AN21" s="5">
        <v>96456.16</v>
      </c>
      <c r="AO21" s="5">
        <v>96457.3</v>
      </c>
      <c r="AP21" s="5">
        <v>96471.039999999994</v>
      </c>
      <c r="AQ21" s="5">
        <v>96485.38</v>
      </c>
      <c r="AR21" s="5">
        <v>96525.06</v>
      </c>
      <c r="AS21" s="5">
        <v>96571.14</v>
      </c>
      <c r="AT21" s="5">
        <v>95323.790000000008</v>
      </c>
      <c r="AU21" s="5">
        <f t="shared" si="5"/>
        <v>1627246.5200000003</v>
      </c>
      <c r="AV21" s="6">
        <v>0.1489100209</v>
      </c>
      <c r="AW21" s="5">
        <f t="shared" si="0"/>
        <v>2580403.9767011828</v>
      </c>
      <c r="AX21" s="5">
        <f t="shared" si="6"/>
        <v>2582355.3411421711</v>
      </c>
      <c r="AY21" s="5">
        <f t="shared" si="1"/>
        <v>-1477809.718809535</v>
      </c>
      <c r="AZ21" s="5">
        <f t="shared" si="2"/>
        <v>-1571007.0402362871</v>
      </c>
      <c r="BA21" s="5">
        <f t="shared" si="7"/>
        <v>242313.3133026523</v>
      </c>
      <c r="BB21" s="14">
        <f t="shared" si="8"/>
        <v>9.3905185192137378E-2</v>
      </c>
      <c r="BC21" s="14">
        <v>6.6699999999999995E-2</v>
      </c>
      <c r="BD21" s="5">
        <f t="shared" si="10"/>
        <v>172243.10125418281</v>
      </c>
      <c r="BE21" s="5">
        <f t="shared" si="11"/>
        <v>172243.10125418281</v>
      </c>
      <c r="BF21" s="20">
        <f t="shared" si="12"/>
        <v>1</v>
      </c>
      <c r="BG21" s="5">
        <f t="shared" si="13"/>
        <v>-70070.21204846949</v>
      </c>
      <c r="BH21" s="5">
        <f t="shared" si="14"/>
        <v>839105.19965170114</v>
      </c>
      <c r="BI21" s="5">
        <f t="shared" si="15"/>
        <v>839105.19965170114</v>
      </c>
    </row>
    <row r="22" spans="2:61" x14ac:dyDescent="0.25">
      <c r="B22" s="3" t="s">
        <v>717</v>
      </c>
      <c r="C22" s="3" t="s">
        <v>786</v>
      </c>
      <c r="D22" s="3" t="s">
        <v>686</v>
      </c>
      <c r="E22" s="3" t="s">
        <v>533</v>
      </c>
      <c r="F22" s="4" t="s">
        <v>24</v>
      </c>
      <c r="G22" s="5">
        <v>55497670.969999999</v>
      </c>
      <c r="H22" s="5">
        <v>56592114.060000002</v>
      </c>
      <c r="I22" s="5">
        <v>64587672.460000001</v>
      </c>
      <c r="J22" s="5">
        <v>65632407.130000003</v>
      </c>
      <c r="K22" s="5">
        <v>65920223.219999999</v>
      </c>
      <c r="L22" s="5">
        <v>66507640.759999998</v>
      </c>
      <c r="M22" s="5">
        <v>68216989.61999999</v>
      </c>
      <c r="N22" s="5">
        <v>68403105.079999998</v>
      </c>
      <c r="O22" s="5">
        <v>68817713.140000001</v>
      </c>
      <c r="P22" s="5">
        <v>67626049.420000002</v>
      </c>
      <c r="Q22" s="5">
        <v>68156231.640000001</v>
      </c>
      <c r="R22" s="5">
        <v>68769766.189999998</v>
      </c>
      <c r="S22" s="5">
        <v>66056564.370000005</v>
      </c>
      <c r="T22" s="5">
        <f t="shared" si="3"/>
        <v>65833919.199166663</v>
      </c>
      <c r="U22" s="5">
        <v>-33783316.799999997</v>
      </c>
      <c r="V22" s="5">
        <v>-34890203.43</v>
      </c>
      <c r="W22" s="5">
        <v>-36363725.789999999</v>
      </c>
      <c r="X22" s="5">
        <v>-37649649.079999998</v>
      </c>
      <c r="Y22" s="5">
        <v>-38734709.990000002</v>
      </c>
      <c r="Z22" s="5">
        <v>-39728895.219999999</v>
      </c>
      <c r="AA22" s="5">
        <v>-40851592.559999995</v>
      </c>
      <c r="AB22" s="5">
        <v>-41990086.759999998</v>
      </c>
      <c r="AC22" s="5">
        <v>-43132731.560000002</v>
      </c>
      <c r="AD22" s="5">
        <v>-37947221.050000004</v>
      </c>
      <c r="AE22" s="5">
        <v>-39078740.059999995</v>
      </c>
      <c r="AF22" s="5">
        <v>-40219790.039999999</v>
      </c>
      <c r="AG22" s="5">
        <v>-38434271.019999996</v>
      </c>
      <c r="AH22" s="5">
        <f t="shared" si="4"/>
        <v>-38891344.954166673</v>
      </c>
      <c r="AI22" s="5">
        <v>1106886.6299999999</v>
      </c>
      <c r="AJ22" s="5">
        <v>1196650.3899999999</v>
      </c>
      <c r="AK22" s="5">
        <v>1285923.29</v>
      </c>
      <c r="AL22" s="5">
        <v>1096271.92</v>
      </c>
      <c r="AM22" s="5">
        <v>1103190.53</v>
      </c>
      <c r="AN22" s="5">
        <v>1122705.25</v>
      </c>
      <c r="AO22" s="5">
        <v>1138500.79</v>
      </c>
      <c r="AP22" s="5">
        <v>1143506.82</v>
      </c>
      <c r="AQ22" s="5">
        <v>1137031.3499999999</v>
      </c>
      <c r="AR22" s="5">
        <v>1131519.01</v>
      </c>
      <c r="AS22" s="5">
        <v>1141049.98</v>
      </c>
      <c r="AT22" s="5">
        <v>1088039.95</v>
      </c>
      <c r="AU22" s="5">
        <f t="shared" si="5"/>
        <v>13691275.909999998</v>
      </c>
      <c r="AV22" s="6">
        <v>0.1489100209</v>
      </c>
      <c r="AW22" s="5">
        <f t="shared" si="0"/>
        <v>9803330.2838768195</v>
      </c>
      <c r="AX22" s="5">
        <f t="shared" si="6"/>
        <v>9836484.3809188958</v>
      </c>
      <c r="AY22" s="5">
        <f t="shared" si="1"/>
        <v>-5791310.9899540683</v>
      </c>
      <c r="AZ22" s="5">
        <f t="shared" si="2"/>
        <v>-5723248.1008644635</v>
      </c>
      <c r="BA22" s="5">
        <f t="shared" si="7"/>
        <v>2038768.1819057663</v>
      </c>
      <c r="BB22" s="14">
        <f t="shared" si="8"/>
        <v>0.20796689725519643</v>
      </c>
      <c r="BC22" s="14">
        <v>0.2</v>
      </c>
      <c r="BD22" s="5">
        <f t="shared" si="10"/>
        <v>1967296.8761837792</v>
      </c>
      <c r="BE22" s="5">
        <f t="shared" si="11"/>
        <v>1967296.8761837792</v>
      </c>
      <c r="BF22" s="20">
        <f t="shared" si="12"/>
        <v>1</v>
      </c>
      <c r="BG22" s="5">
        <f t="shared" si="13"/>
        <v>-71471.305721987039</v>
      </c>
      <c r="BH22" s="5">
        <f t="shared" si="14"/>
        <v>2145939.4038706534</v>
      </c>
      <c r="BI22" s="5">
        <f t="shared" si="15"/>
        <v>2145939.4038706534</v>
      </c>
    </row>
    <row r="23" spans="2:61" x14ac:dyDescent="0.25">
      <c r="B23" s="3" t="s">
        <v>717</v>
      </c>
      <c r="C23" s="3" t="s">
        <v>786</v>
      </c>
      <c r="D23" s="3" t="s">
        <v>686</v>
      </c>
      <c r="E23" s="3" t="s">
        <v>534</v>
      </c>
      <c r="F23" s="4" t="s">
        <v>25</v>
      </c>
      <c r="G23" s="5">
        <v>391530.5</v>
      </c>
      <c r="H23" s="5">
        <v>94689.919999999998</v>
      </c>
      <c r="I23" s="5">
        <v>101586.22</v>
      </c>
      <c r="J23" s="5">
        <v>124615.34</v>
      </c>
      <c r="K23" s="5">
        <v>129256.09</v>
      </c>
      <c r="L23" s="5">
        <v>142613.57999999999</v>
      </c>
      <c r="M23" s="5">
        <v>147497.07</v>
      </c>
      <c r="N23" s="5">
        <v>145684.35</v>
      </c>
      <c r="O23" s="5">
        <v>155705.51999999999</v>
      </c>
      <c r="P23" s="5">
        <v>155705.51999999999</v>
      </c>
      <c r="Q23" s="5">
        <v>178042.45</v>
      </c>
      <c r="R23" s="5">
        <v>180888.64</v>
      </c>
      <c r="S23" s="5">
        <v>135133.53</v>
      </c>
      <c r="T23" s="5">
        <f t="shared" si="3"/>
        <v>151634.72624999998</v>
      </c>
      <c r="U23" s="5">
        <v>-80801.16</v>
      </c>
      <c r="V23" s="5">
        <v>-45620.56</v>
      </c>
      <c r="W23" s="5">
        <v>-46681.46</v>
      </c>
      <c r="X23" s="5">
        <v>-47993.2</v>
      </c>
      <c r="Y23" s="5">
        <v>-49537.22</v>
      </c>
      <c r="Z23" s="5">
        <v>-51240.52</v>
      </c>
      <c r="AA23" s="5">
        <v>-53108.15</v>
      </c>
      <c r="AB23" s="5">
        <v>-55004.979999999996</v>
      </c>
      <c r="AC23" s="5">
        <v>-56979.58</v>
      </c>
      <c r="AD23" s="5">
        <v>-59049.62</v>
      </c>
      <c r="AE23" s="5">
        <v>-61336.53</v>
      </c>
      <c r="AF23" s="5">
        <v>-63872.770000000004</v>
      </c>
      <c r="AG23" s="5">
        <v>-60329.130000000005</v>
      </c>
      <c r="AH23" s="5">
        <f t="shared" si="4"/>
        <v>-55082.477916666663</v>
      </c>
      <c r="AI23" s="5">
        <v>-35180.6</v>
      </c>
      <c r="AJ23" s="5">
        <v>1060.9000000000001</v>
      </c>
      <c r="AK23" s="5">
        <v>1311.74</v>
      </c>
      <c r="AL23" s="5">
        <v>1544.02</v>
      </c>
      <c r="AM23" s="5">
        <v>1703.3</v>
      </c>
      <c r="AN23" s="5">
        <v>1867.63</v>
      </c>
      <c r="AO23" s="5">
        <v>1896.83</v>
      </c>
      <c r="AP23" s="5">
        <v>1974.6</v>
      </c>
      <c r="AQ23" s="5">
        <v>2070.04</v>
      </c>
      <c r="AR23" s="5">
        <v>2286.91</v>
      </c>
      <c r="AS23" s="5">
        <v>2536.2399999999998</v>
      </c>
      <c r="AT23" s="5">
        <v>1041.3600000000001</v>
      </c>
      <c r="AU23" s="5">
        <f t="shared" si="5"/>
        <v>-15887.029999999999</v>
      </c>
      <c r="AV23" s="6">
        <v>0.1489100209</v>
      </c>
      <c r="AW23" s="5">
        <f t="shared" si="0"/>
        <v>22579.930255053274</v>
      </c>
      <c r="AX23" s="5">
        <f t="shared" si="6"/>
        <v>20122.736776590777</v>
      </c>
      <c r="AY23" s="5">
        <f t="shared" si="1"/>
        <v>-8202.3329377946211</v>
      </c>
      <c r="AZ23" s="5">
        <f t="shared" si="2"/>
        <v>-8983.612009178818</v>
      </c>
      <c r="BA23" s="5">
        <f t="shared" si="7"/>
        <v>-2365.7379693389266</v>
      </c>
      <c r="BB23" s="14">
        <f t="shared" si="8"/>
        <v>-0.10477171287141095</v>
      </c>
      <c r="BC23" s="14">
        <v>0.2</v>
      </c>
      <c r="BD23" s="5">
        <f t="shared" si="10"/>
        <v>4024.5473553181555</v>
      </c>
      <c r="BE23" s="5">
        <f t="shared" si="11"/>
        <v>4024.5473553181555</v>
      </c>
      <c r="BF23" s="20">
        <f t="shared" si="12"/>
        <v>1</v>
      </c>
      <c r="BG23" s="5">
        <f t="shared" si="13"/>
        <v>6390.2853246570821</v>
      </c>
      <c r="BH23" s="5">
        <f t="shared" si="14"/>
        <v>7114.5774120938031</v>
      </c>
      <c r="BI23" s="5">
        <f t="shared" si="15"/>
        <v>7114.5774120938031</v>
      </c>
    </row>
    <row r="24" spans="2:61" x14ac:dyDescent="0.25">
      <c r="B24" s="3" t="s">
        <v>717</v>
      </c>
      <c r="C24" s="3" t="s">
        <v>778</v>
      </c>
      <c r="D24" s="3" t="s">
        <v>686</v>
      </c>
      <c r="E24" s="3" t="s">
        <v>535</v>
      </c>
      <c r="F24" s="4" t="s">
        <v>26</v>
      </c>
      <c r="G24" s="5">
        <v>2637348.63</v>
      </c>
      <c r="H24" s="5">
        <v>2637348.63</v>
      </c>
      <c r="I24" s="5">
        <v>2637348.63</v>
      </c>
      <c r="J24" s="5">
        <v>2637348.63</v>
      </c>
      <c r="K24" s="5">
        <v>2637348.63</v>
      </c>
      <c r="L24" s="5">
        <v>2637348.63</v>
      </c>
      <c r="M24" s="5">
        <v>2637348.63</v>
      </c>
      <c r="N24" s="5">
        <v>2637348.63</v>
      </c>
      <c r="O24" s="5">
        <v>2637348.63</v>
      </c>
      <c r="P24" s="5">
        <v>2637348.63</v>
      </c>
      <c r="Q24" s="5">
        <v>2637348.63</v>
      </c>
      <c r="R24" s="5">
        <v>2637348.63</v>
      </c>
      <c r="S24" s="5">
        <v>2637348.63</v>
      </c>
      <c r="T24" s="5">
        <f t="shared" si="3"/>
        <v>2637348.6299999994</v>
      </c>
      <c r="U24" s="5">
        <v>-873720.11</v>
      </c>
      <c r="V24" s="5">
        <v>-917675.92</v>
      </c>
      <c r="W24" s="5">
        <v>-961631.73</v>
      </c>
      <c r="X24" s="5">
        <v>-1005587.54</v>
      </c>
      <c r="Y24" s="5">
        <v>-1049543.3500000001</v>
      </c>
      <c r="Z24" s="5">
        <v>-1093499.1599999999</v>
      </c>
      <c r="AA24" s="5">
        <v>-1137454.97</v>
      </c>
      <c r="AB24" s="5">
        <v>-1181410.78</v>
      </c>
      <c r="AC24" s="5">
        <v>-1225366.5900000001</v>
      </c>
      <c r="AD24" s="5">
        <v>-1269322.3999999999</v>
      </c>
      <c r="AE24" s="5">
        <v>-1313278.21</v>
      </c>
      <c r="AF24" s="5">
        <v>-1357234.02</v>
      </c>
      <c r="AG24" s="5">
        <v>-1401189.83</v>
      </c>
      <c r="AH24" s="5">
        <f t="shared" si="4"/>
        <v>-1137454.9700000002</v>
      </c>
      <c r="AI24" s="5">
        <v>43955.81</v>
      </c>
      <c r="AJ24" s="5">
        <v>43955.81</v>
      </c>
      <c r="AK24" s="5">
        <v>43955.81</v>
      </c>
      <c r="AL24" s="5">
        <v>43955.81</v>
      </c>
      <c r="AM24" s="5">
        <v>43955.81</v>
      </c>
      <c r="AN24" s="5">
        <v>43955.81</v>
      </c>
      <c r="AO24" s="5">
        <v>43955.81</v>
      </c>
      <c r="AP24" s="5">
        <v>43955.81</v>
      </c>
      <c r="AQ24" s="5">
        <v>43955.81</v>
      </c>
      <c r="AR24" s="5">
        <v>43955.81</v>
      </c>
      <c r="AS24" s="5">
        <v>43955.81</v>
      </c>
      <c r="AT24" s="5">
        <v>43955.81</v>
      </c>
      <c r="AU24" s="5">
        <f t="shared" si="5"/>
        <v>527469.72</v>
      </c>
      <c r="AV24" s="6">
        <v>0.1489100209</v>
      </c>
      <c r="AW24" s="5">
        <f t="shared" si="0"/>
        <v>392727.63961388625</v>
      </c>
      <c r="AX24" s="5">
        <f t="shared" si="6"/>
        <v>392727.63961388636</v>
      </c>
      <c r="AY24" s="5">
        <f t="shared" si="1"/>
        <v>-169378.44335550891</v>
      </c>
      <c r="AZ24" s="5">
        <f t="shared" si="2"/>
        <v>-208651.20687016746</v>
      </c>
      <c r="BA24" s="5">
        <f t="shared" si="7"/>
        <v>78545.527029317134</v>
      </c>
      <c r="BB24" s="14">
        <f t="shared" si="8"/>
        <v>0.19999999772498794</v>
      </c>
      <c r="BC24" s="14">
        <v>0.2</v>
      </c>
      <c r="BD24" s="5">
        <f t="shared" si="10"/>
        <v>78545.52792277727</v>
      </c>
      <c r="BE24" s="5">
        <f t="shared" si="11"/>
        <v>78545.52792277727</v>
      </c>
      <c r="BF24" s="20">
        <f t="shared" si="12"/>
        <v>1</v>
      </c>
      <c r="BG24" s="5">
        <f t="shared" si="13"/>
        <v>8.9346013555768877E-4</v>
      </c>
      <c r="BH24" s="5">
        <f t="shared" si="14"/>
        <v>105530.90482094164</v>
      </c>
      <c r="BI24" s="5">
        <f t="shared" si="15"/>
        <v>105530.90482094164</v>
      </c>
    </row>
    <row r="25" spans="2:61" x14ac:dyDescent="0.25">
      <c r="B25" s="3" t="s">
        <v>717</v>
      </c>
      <c r="C25" s="3" t="s">
        <v>786</v>
      </c>
      <c r="D25" s="3" t="s">
        <v>686</v>
      </c>
      <c r="E25" s="3" t="s">
        <v>537</v>
      </c>
      <c r="F25" s="4" t="s">
        <v>28</v>
      </c>
      <c r="G25" s="5">
        <v>0</v>
      </c>
      <c r="H25" s="5">
        <v>0</v>
      </c>
      <c r="I25" s="5">
        <v>0</v>
      </c>
      <c r="J25" s="5">
        <v>0</v>
      </c>
      <c r="K25" s="5">
        <v>0</v>
      </c>
      <c r="L25" s="5">
        <v>0</v>
      </c>
      <c r="M25" s="5">
        <v>0</v>
      </c>
      <c r="N25" s="5">
        <v>0</v>
      </c>
      <c r="O25" s="5">
        <v>0</v>
      </c>
      <c r="P25" s="5">
        <v>0</v>
      </c>
      <c r="Q25" s="5">
        <v>0</v>
      </c>
      <c r="R25" s="5">
        <v>0</v>
      </c>
      <c r="S25" s="5">
        <v>0</v>
      </c>
      <c r="T25" s="5">
        <f t="shared" si="3"/>
        <v>0</v>
      </c>
      <c r="U25" s="5">
        <v>0</v>
      </c>
      <c r="V25" s="5">
        <v>0</v>
      </c>
      <c r="W25" s="5">
        <v>0</v>
      </c>
      <c r="X25" s="5">
        <v>0</v>
      </c>
      <c r="Y25" s="5">
        <v>0</v>
      </c>
      <c r="Z25" s="5">
        <v>0</v>
      </c>
      <c r="AA25" s="5">
        <v>0</v>
      </c>
      <c r="AB25" s="5">
        <v>0</v>
      </c>
      <c r="AC25" s="5">
        <v>0</v>
      </c>
      <c r="AD25" s="5">
        <v>0</v>
      </c>
      <c r="AE25" s="5">
        <v>0</v>
      </c>
      <c r="AF25" s="5">
        <v>0</v>
      </c>
      <c r="AG25" s="5">
        <v>0</v>
      </c>
      <c r="AH25" s="5">
        <f t="shared" si="4"/>
        <v>0</v>
      </c>
      <c r="AI25" s="5">
        <v>0</v>
      </c>
      <c r="AJ25" s="5">
        <v>0</v>
      </c>
      <c r="AK25" s="5">
        <v>0</v>
      </c>
      <c r="AL25" s="5">
        <v>0</v>
      </c>
      <c r="AM25" s="5">
        <v>0</v>
      </c>
      <c r="AN25" s="5">
        <v>0</v>
      </c>
      <c r="AO25" s="5">
        <v>0</v>
      </c>
      <c r="AP25" s="5">
        <v>0</v>
      </c>
      <c r="AQ25" s="5">
        <v>0</v>
      </c>
      <c r="AR25" s="5">
        <v>0</v>
      </c>
      <c r="AS25" s="5">
        <v>0</v>
      </c>
      <c r="AT25" s="5">
        <v>0</v>
      </c>
      <c r="AU25" s="5">
        <f t="shared" si="5"/>
        <v>0</v>
      </c>
      <c r="AV25" s="6">
        <v>0.1489100209</v>
      </c>
      <c r="AW25" s="5">
        <f t="shared" si="0"/>
        <v>0</v>
      </c>
      <c r="AX25" s="5">
        <f t="shared" si="6"/>
        <v>0</v>
      </c>
      <c r="AY25" s="5">
        <f t="shared" si="1"/>
        <v>0</v>
      </c>
      <c r="AZ25" s="5">
        <f t="shared" si="2"/>
        <v>0</v>
      </c>
      <c r="BA25" s="5">
        <f t="shared" si="7"/>
        <v>0</v>
      </c>
      <c r="BB25" s="14">
        <f t="shared" si="8"/>
        <v>0</v>
      </c>
      <c r="BC25" s="14">
        <f>BB25</f>
        <v>0</v>
      </c>
      <c r="BD25" s="5">
        <f t="shared" si="10"/>
        <v>0</v>
      </c>
      <c r="BE25" s="5">
        <f t="shared" si="11"/>
        <v>0</v>
      </c>
      <c r="BF25" s="20">
        <f t="shared" si="12"/>
        <v>1</v>
      </c>
      <c r="BG25" s="5">
        <f t="shared" si="13"/>
        <v>0</v>
      </c>
      <c r="BH25" s="5">
        <f t="shared" si="14"/>
        <v>0</v>
      </c>
      <c r="BI25" s="5">
        <f t="shared" si="15"/>
        <v>0</v>
      </c>
    </row>
    <row r="26" spans="2:61" x14ac:dyDescent="0.25">
      <c r="B26" s="3" t="s">
        <v>718</v>
      </c>
      <c r="C26" s="3" t="s">
        <v>786</v>
      </c>
      <c r="D26" s="3" t="s">
        <v>686</v>
      </c>
      <c r="E26" s="3" t="s">
        <v>538</v>
      </c>
      <c r="F26" s="4" t="s">
        <v>29</v>
      </c>
      <c r="G26" s="5">
        <v>1242774.3700000001</v>
      </c>
      <c r="H26" s="5">
        <v>1242774.3700000001</v>
      </c>
      <c r="I26" s="5">
        <v>1242774.3700000001</v>
      </c>
      <c r="J26" s="5">
        <v>1236298.07</v>
      </c>
      <c r="K26" s="5">
        <v>1236298.07</v>
      </c>
      <c r="L26" s="5">
        <v>1236298.07</v>
      </c>
      <c r="M26" s="5">
        <v>1236298.07</v>
      </c>
      <c r="N26" s="5">
        <v>1236298.07</v>
      </c>
      <c r="O26" s="5">
        <v>1236298.07</v>
      </c>
      <c r="P26" s="5">
        <v>1236298.07</v>
      </c>
      <c r="Q26" s="5">
        <v>1236298.07</v>
      </c>
      <c r="R26" s="5">
        <v>1236298.07</v>
      </c>
      <c r="S26" s="5">
        <v>1236298.07</v>
      </c>
      <c r="T26" s="5">
        <f t="shared" si="3"/>
        <v>1237647.299166667</v>
      </c>
      <c r="U26" s="5">
        <v>193219.49</v>
      </c>
      <c r="V26" s="5">
        <v>182007.38</v>
      </c>
      <c r="W26" s="5">
        <v>176135.27</v>
      </c>
      <c r="X26" s="5">
        <v>148356.76</v>
      </c>
      <c r="Y26" s="5">
        <v>588922.02</v>
      </c>
      <c r="Z26" s="5">
        <v>-147823.72</v>
      </c>
      <c r="AA26" s="5">
        <v>-154014.46</v>
      </c>
      <c r="AB26" s="5">
        <v>-159003.20000000001</v>
      </c>
      <c r="AC26" s="5">
        <v>-165407.94</v>
      </c>
      <c r="AD26" s="5">
        <v>-170715.68</v>
      </c>
      <c r="AE26" s="5">
        <v>-171480.42</v>
      </c>
      <c r="AF26" s="5">
        <v>-178202.16</v>
      </c>
      <c r="AG26" s="5">
        <v>-182711.9</v>
      </c>
      <c r="AH26" s="5">
        <f t="shared" si="4"/>
        <v>-3831.0295833333112</v>
      </c>
      <c r="AI26" s="5">
        <v>5872.11</v>
      </c>
      <c r="AJ26" s="5">
        <v>5872.11</v>
      </c>
      <c r="AK26" s="5">
        <v>5856.81</v>
      </c>
      <c r="AL26" s="5">
        <v>5542.74</v>
      </c>
      <c r="AM26" s="5">
        <v>5542.74</v>
      </c>
      <c r="AN26" s="5">
        <v>5542.74</v>
      </c>
      <c r="AO26" s="5">
        <v>5542.74</v>
      </c>
      <c r="AP26" s="5">
        <v>5542.74</v>
      </c>
      <c r="AQ26" s="5">
        <v>5542.74</v>
      </c>
      <c r="AR26" s="5">
        <v>5542.74</v>
      </c>
      <c r="AS26" s="5">
        <v>5542.74</v>
      </c>
      <c r="AT26" s="5">
        <v>5542.74</v>
      </c>
      <c r="AU26" s="5">
        <f t="shared" si="5"/>
        <v>67485.689999999988</v>
      </c>
      <c r="AV26" s="6">
        <v>0.1489100209</v>
      </c>
      <c r="AW26" s="5">
        <f t="shared" si="0"/>
        <v>184298.08518573694</v>
      </c>
      <c r="AX26" s="5">
        <f t="shared" si="6"/>
        <v>184097.17144232968</v>
      </c>
      <c r="AY26" s="5">
        <f t="shared" si="1"/>
        <v>-570.47869532268169</v>
      </c>
      <c r="AZ26" s="5">
        <f t="shared" si="2"/>
        <v>-27207.632847678709</v>
      </c>
      <c r="BA26" s="5">
        <f t="shared" si="7"/>
        <v>10049.295508350919</v>
      </c>
      <c r="BB26" s="14">
        <f t="shared" si="8"/>
        <v>5.4527400532800793E-2</v>
      </c>
      <c r="BC26" s="14">
        <v>5.3800000000000001E-2</v>
      </c>
      <c r="BD26" s="5">
        <f t="shared" si="10"/>
        <v>9904.4278235973361</v>
      </c>
      <c r="BE26" s="5">
        <f t="shared" si="11"/>
        <v>9904.4278235973361</v>
      </c>
      <c r="BF26" s="20">
        <f t="shared" si="12"/>
        <v>0.4</v>
      </c>
      <c r="BG26" s="5">
        <f t="shared" si="13"/>
        <v>-57.947073901433036</v>
      </c>
      <c r="BH26" s="5">
        <f t="shared" si="14"/>
        <v>146985.11077105365</v>
      </c>
      <c r="BI26" s="5">
        <f t="shared" si="15"/>
        <v>146985.11077105365</v>
      </c>
    </row>
    <row r="27" spans="2:61" x14ac:dyDescent="0.25">
      <c r="B27" s="3" t="s">
        <v>718</v>
      </c>
      <c r="C27" s="3" t="s">
        <v>786</v>
      </c>
      <c r="D27" s="3" t="s">
        <v>686</v>
      </c>
      <c r="E27" s="3" t="s">
        <v>539</v>
      </c>
      <c r="F27" s="4" t="s">
        <v>30</v>
      </c>
      <c r="G27" s="5">
        <v>5507887.7699999996</v>
      </c>
      <c r="H27" s="5">
        <v>5507887.7699999996</v>
      </c>
      <c r="I27" s="5">
        <v>5507887.7699999996</v>
      </c>
      <c r="J27" s="5">
        <v>5507887.7699999996</v>
      </c>
      <c r="K27" s="5">
        <v>5507887.7699999996</v>
      </c>
      <c r="L27" s="5">
        <v>5507887.7699999996</v>
      </c>
      <c r="M27" s="5">
        <v>5507887.7699999996</v>
      </c>
      <c r="N27" s="5">
        <v>5507887.7699999996</v>
      </c>
      <c r="O27" s="5">
        <v>5507887.7699999996</v>
      </c>
      <c r="P27" s="5">
        <v>5507887.7699999996</v>
      </c>
      <c r="Q27" s="5">
        <v>5507887.7699999996</v>
      </c>
      <c r="R27" s="5">
        <v>5507887.7699999996</v>
      </c>
      <c r="S27" s="5">
        <v>5507887.7699999996</v>
      </c>
      <c r="T27" s="5">
        <f t="shared" si="3"/>
        <v>5507887.7699999986</v>
      </c>
      <c r="U27" s="5">
        <v>-3257045.94</v>
      </c>
      <c r="V27" s="5">
        <v>-3272804.94</v>
      </c>
      <c r="W27" s="5">
        <v>-3288563.94</v>
      </c>
      <c r="X27" s="5">
        <v>-3304322.94</v>
      </c>
      <c r="Y27" s="5">
        <v>-3320081.94</v>
      </c>
      <c r="Z27" s="5">
        <v>-3335840.94</v>
      </c>
      <c r="AA27" s="5">
        <v>-3351599.94</v>
      </c>
      <c r="AB27" s="5">
        <v>-3367358.94</v>
      </c>
      <c r="AC27" s="5">
        <v>-3383117.94</v>
      </c>
      <c r="AD27" s="5">
        <v>-3398876.94</v>
      </c>
      <c r="AE27" s="5">
        <v>-3414635.94</v>
      </c>
      <c r="AF27" s="5">
        <v>-3430394.94</v>
      </c>
      <c r="AG27" s="5">
        <v>-3446153.94</v>
      </c>
      <c r="AH27" s="5">
        <f t="shared" si="4"/>
        <v>-3351599.94</v>
      </c>
      <c r="AI27" s="5">
        <v>15759</v>
      </c>
      <c r="AJ27" s="5">
        <v>15759</v>
      </c>
      <c r="AK27" s="5">
        <v>15759</v>
      </c>
      <c r="AL27" s="5">
        <v>15759</v>
      </c>
      <c r="AM27" s="5">
        <v>15759</v>
      </c>
      <c r="AN27" s="5">
        <v>15759</v>
      </c>
      <c r="AO27" s="5">
        <v>15759</v>
      </c>
      <c r="AP27" s="5">
        <v>15759</v>
      </c>
      <c r="AQ27" s="5">
        <v>15759</v>
      </c>
      <c r="AR27" s="5">
        <v>15759</v>
      </c>
      <c r="AS27" s="5">
        <v>15759</v>
      </c>
      <c r="AT27" s="5">
        <v>15759</v>
      </c>
      <c r="AU27" s="5">
        <f t="shared" si="5"/>
        <v>189108</v>
      </c>
      <c r="AV27" s="6">
        <v>0.1489100209</v>
      </c>
      <c r="AW27" s="5">
        <f t="shared" si="0"/>
        <v>820179.68294555414</v>
      </c>
      <c r="AX27" s="5">
        <f t="shared" si="6"/>
        <v>820179.68294555426</v>
      </c>
      <c r="AY27" s="5">
        <f t="shared" si="1"/>
        <v>-499086.81711383874</v>
      </c>
      <c r="AZ27" s="5">
        <f t="shared" si="2"/>
        <v>-513166.85523001733</v>
      </c>
      <c r="BA27" s="5">
        <f t="shared" si="7"/>
        <v>28160.076232357198</v>
      </c>
      <c r="BB27" s="14">
        <f t="shared" si="8"/>
        <v>3.4334032917304712E-2</v>
      </c>
      <c r="BC27" s="14">
        <v>3.4334032917304712E-2</v>
      </c>
      <c r="BD27" s="5">
        <f t="shared" si="10"/>
        <v>28160.076232357202</v>
      </c>
      <c r="BE27" s="5">
        <f t="shared" si="11"/>
        <v>28160.076232357202</v>
      </c>
      <c r="BF27" s="20">
        <f t="shared" si="12"/>
        <v>0.4</v>
      </c>
      <c r="BG27" s="5">
        <f t="shared" si="13"/>
        <v>1.4551915228366853E-12</v>
      </c>
      <c r="BH27" s="5">
        <f t="shared" si="14"/>
        <v>278852.75148317975</v>
      </c>
      <c r="BI27" s="5">
        <f t="shared" si="15"/>
        <v>278852.75148317975</v>
      </c>
    </row>
    <row r="28" spans="2:61" x14ac:dyDescent="0.25">
      <c r="B28" s="3" t="s">
        <v>718</v>
      </c>
      <c r="C28" s="3" t="s">
        <v>786</v>
      </c>
      <c r="D28" s="3" t="s">
        <v>686</v>
      </c>
      <c r="E28" s="3" t="s">
        <v>540</v>
      </c>
      <c r="F28" s="4" t="s">
        <v>31</v>
      </c>
      <c r="G28" s="5">
        <v>250286.02</v>
      </c>
      <c r="H28" s="5">
        <v>250286.02</v>
      </c>
      <c r="I28" s="5">
        <v>250286.02</v>
      </c>
      <c r="J28" s="5">
        <v>156280.44</v>
      </c>
      <c r="K28" s="5">
        <v>204620.14</v>
      </c>
      <c r="L28" s="5">
        <v>205258.45</v>
      </c>
      <c r="M28" s="5">
        <v>205258.45</v>
      </c>
      <c r="N28" s="5">
        <v>205258.45</v>
      </c>
      <c r="O28" s="5">
        <v>206784.29</v>
      </c>
      <c r="P28" s="5">
        <v>206784.29</v>
      </c>
      <c r="Q28" s="5">
        <v>173093.95</v>
      </c>
      <c r="R28" s="5">
        <v>244502.06</v>
      </c>
      <c r="S28" s="5">
        <v>244762.04</v>
      </c>
      <c r="T28" s="5">
        <f t="shared" si="3"/>
        <v>212994.71583333332</v>
      </c>
      <c r="U28" s="5">
        <v>-225257.42</v>
      </c>
      <c r="V28" s="5">
        <v>-225257.42</v>
      </c>
      <c r="W28" s="5">
        <v>-225257.42</v>
      </c>
      <c r="X28" s="5">
        <v>-133991.07999999999</v>
      </c>
      <c r="Y28" s="5">
        <v>-134524.91</v>
      </c>
      <c r="Z28" s="5">
        <v>-135131.19</v>
      </c>
      <c r="AA28" s="5">
        <v>-135738.41</v>
      </c>
      <c r="AB28" s="5">
        <v>-136345.63</v>
      </c>
      <c r="AC28" s="5">
        <v>-136955.10999999999</v>
      </c>
      <c r="AD28" s="5">
        <v>-137566.85</v>
      </c>
      <c r="AE28" s="5">
        <v>-107760.99</v>
      </c>
      <c r="AF28" s="5">
        <v>-125646.68</v>
      </c>
      <c r="AG28" s="5">
        <v>-126370.38</v>
      </c>
      <c r="AH28" s="5">
        <f t="shared" si="4"/>
        <v>-150832.46583333332</v>
      </c>
      <c r="AI28" s="5">
        <v>0</v>
      </c>
      <c r="AJ28" s="5">
        <v>0</v>
      </c>
      <c r="AK28" s="5">
        <v>2739.24</v>
      </c>
      <c r="AL28" s="5">
        <v>533.83000000000004</v>
      </c>
      <c r="AM28" s="5">
        <v>606.28</v>
      </c>
      <c r="AN28" s="5">
        <v>607.22</v>
      </c>
      <c r="AO28" s="5">
        <v>607.22</v>
      </c>
      <c r="AP28" s="5">
        <v>609.48</v>
      </c>
      <c r="AQ28" s="5">
        <v>611.74</v>
      </c>
      <c r="AR28" s="5">
        <v>512.07000000000005</v>
      </c>
      <c r="AS28" s="5">
        <v>662.27</v>
      </c>
      <c r="AT28" s="5">
        <v>723.7</v>
      </c>
      <c r="AU28" s="5">
        <f t="shared" si="5"/>
        <v>8213.0500000000011</v>
      </c>
      <c r="AV28" s="6">
        <v>0.1489100209</v>
      </c>
      <c r="AW28" s="5">
        <f t="shared" si="0"/>
        <v>31717.047586331224</v>
      </c>
      <c r="AX28" s="5">
        <f t="shared" si="6"/>
        <v>36447.520491926633</v>
      </c>
      <c r="AY28" s="5">
        <f t="shared" si="1"/>
        <v>-22460.465639640199</v>
      </c>
      <c r="AZ28" s="5">
        <f t="shared" si="2"/>
        <v>-18817.815926940941</v>
      </c>
      <c r="BA28" s="5">
        <f t="shared" si="7"/>
        <v>1223.0054471527451</v>
      </c>
      <c r="BB28" s="14">
        <f t="shared" si="8"/>
        <v>3.8559876792561593E-2</v>
      </c>
      <c r="BC28" s="14">
        <v>3.5499999999999997E-2</v>
      </c>
      <c r="BD28" s="5">
        <f t="shared" si="10"/>
        <v>1293.8869774633954</v>
      </c>
      <c r="BE28" s="5">
        <f t="shared" si="11"/>
        <v>1293.8869774633954</v>
      </c>
      <c r="BF28" s="20">
        <f t="shared" si="12"/>
        <v>0.4</v>
      </c>
      <c r="BG28" s="5">
        <f t="shared" si="13"/>
        <v>28.352612124260123</v>
      </c>
      <c r="BH28" s="5">
        <f t="shared" si="14"/>
        <v>16335.817587522297</v>
      </c>
      <c r="BI28" s="5">
        <f t="shared" si="15"/>
        <v>16335.817587522297</v>
      </c>
    </row>
    <row r="29" spans="2:61" x14ac:dyDescent="0.25">
      <c r="B29" s="3" t="s">
        <v>718</v>
      </c>
      <c r="C29" s="3" t="s">
        <v>786</v>
      </c>
      <c r="D29" s="3" t="s">
        <v>686</v>
      </c>
      <c r="E29" s="3" t="s">
        <v>541</v>
      </c>
      <c r="F29" s="4" t="s">
        <v>32</v>
      </c>
      <c r="G29" s="5">
        <v>63555.98</v>
      </c>
      <c r="H29" s="5">
        <v>63555.98</v>
      </c>
      <c r="I29" s="5">
        <v>63555.98</v>
      </c>
      <c r="J29" s="5">
        <v>63555.98</v>
      </c>
      <c r="K29" s="5">
        <v>63555.98</v>
      </c>
      <c r="L29" s="5">
        <v>0</v>
      </c>
      <c r="M29" s="5">
        <v>0</v>
      </c>
      <c r="N29" s="5">
        <v>0</v>
      </c>
      <c r="O29" s="5">
        <v>0</v>
      </c>
      <c r="P29" s="5">
        <v>0</v>
      </c>
      <c r="Q29" s="5">
        <v>0</v>
      </c>
      <c r="R29" s="5">
        <v>0</v>
      </c>
      <c r="S29" s="5">
        <v>0</v>
      </c>
      <c r="T29" s="5">
        <f t="shared" si="3"/>
        <v>23833.492500000004</v>
      </c>
      <c r="U29" s="5">
        <v>-57200.38</v>
      </c>
      <c r="V29" s="5">
        <v>-57200.38</v>
      </c>
      <c r="W29" s="5">
        <v>-57200.38</v>
      </c>
      <c r="X29" s="5">
        <v>-57200.38</v>
      </c>
      <c r="Y29" s="5">
        <v>-57200.38</v>
      </c>
      <c r="Z29" s="5">
        <v>6261.59</v>
      </c>
      <c r="AA29" s="5">
        <v>6261.59</v>
      </c>
      <c r="AB29" s="5">
        <v>6261.59</v>
      </c>
      <c r="AC29" s="5">
        <v>6261.59</v>
      </c>
      <c r="AD29" s="5">
        <v>6261.59</v>
      </c>
      <c r="AE29" s="5">
        <v>6261.59</v>
      </c>
      <c r="AF29" s="5">
        <v>6261.59</v>
      </c>
      <c r="AG29" s="5">
        <v>6261.59</v>
      </c>
      <c r="AH29" s="5">
        <f t="shared" si="4"/>
        <v>-17536.64875</v>
      </c>
      <c r="AI29" s="5">
        <v>0</v>
      </c>
      <c r="AJ29" s="5">
        <v>0</v>
      </c>
      <c r="AK29" s="5">
        <v>0</v>
      </c>
      <c r="AL29" s="5">
        <v>0</v>
      </c>
      <c r="AM29" s="5">
        <v>94.01</v>
      </c>
      <c r="AN29" s="5">
        <v>0</v>
      </c>
      <c r="AO29" s="5">
        <v>0</v>
      </c>
      <c r="AP29" s="5">
        <v>0</v>
      </c>
      <c r="AQ29" s="5">
        <v>0</v>
      </c>
      <c r="AR29" s="5">
        <v>0</v>
      </c>
      <c r="AS29" s="5">
        <v>0</v>
      </c>
      <c r="AT29" s="5">
        <v>0</v>
      </c>
      <c r="AU29" s="5">
        <f t="shared" si="5"/>
        <v>94.01</v>
      </c>
      <c r="AV29" s="6">
        <v>0.1489100209</v>
      </c>
      <c r="AW29" s="5">
        <f t="shared" si="0"/>
        <v>3549.0458662949936</v>
      </c>
      <c r="AX29" s="5">
        <f t="shared" si="6"/>
        <v>0</v>
      </c>
      <c r="AY29" s="5">
        <f t="shared" si="1"/>
        <v>-2611.3827318784588</v>
      </c>
      <c r="AZ29" s="5">
        <f t="shared" si="2"/>
        <v>932.41349776723098</v>
      </c>
      <c r="BA29" s="5">
        <f t="shared" si="7"/>
        <v>13.999031064809</v>
      </c>
      <c r="BB29" s="14">
        <f t="shared" si="8"/>
        <v>3.9444491821750416E-3</v>
      </c>
      <c r="BC29" s="14">
        <v>3.5499999999999997E-2</v>
      </c>
      <c r="BD29" s="5">
        <f t="shared" si="10"/>
        <v>0</v>
      </c>
      <c r="BE29" s="5">
        <f t="shared" si="11"/>
        <v>0</v>
      </c>
      <c r="BF29" s="20">
        <f t="shared" si="12"/>
        <v>0.4</v>
      </c>
      <c r="BG29" s="5">
        <f t="shared" si="13"/>
        <v>-5.5996124259236</v>
      </c>
      <c r="BH29" s="5">
        <f t="shared" si="14"/>
        <v>932.41349776723098</v>
      </c>
      <c r="BI29" s="5">
        <f t="shared" si="15"/>
        <v>932.41349776723098</v>
      </c>
    </row>
    <row r="30" spans="2:61" x14ac:dyDescent="0.25">
      <c r="B30" s="3" t="s">
        <v>718</v>
      </c>
      <c r="C30" s="3" t="s">
        <v>786</v>
      </c>
      <c r="D30" s="3" t="s">
        <v>686</v>
      </c>
      <c r="E30" s="3" t="s">
        <v>542</v>
      </c>
      <c r="F30" s="4" t="s">
        <v>33</v>
      </c>
      <c r="G30" s="5">
        <v>128029.26</v>
      </c>
      <c r="H30" s="5">
        <v>128029.26</v>
      </c>
      <c r="I30" s="5">
        <v>128029.26</v>
      </c>
      <c r="J30" s="5">
        <v>128029.26</v>
      </c>
      <c r="K30" s="5">
        <v>128029.26</v>
      </c>
      <c r="L30" s="5">
        <v>128029.26</v>
      </c>
      <c r="M30" s="5">
        <v>128029.26</v>
      </c>
      <c r="N30" s="5">
        <v>128029.26</v>
      </c>
      <c r="O30" s="5">
        <v>128029.26</v>
      </c>
      <c r="P30" s="5">
        <v>128029.26</v>
      </c>
      <c r="Q30" s="5">
        <v>128029.26</v>
      </c>
      <c r="R30" s="5">
        <v>128029.26</v>
      </c>
      <c r="S30" s="5">
        <v>128029.26</v>
      </c>
      <c r="T30" s="5">
        <f t="shared" si="3"/>
        <v>128029.26</v>
      </c>
      <c r="U30" s="5">
        <v>-22462.41</v>
      </c>
      <c r="V30" s="5">
        <v>-24498.080000000002</v>
      </c>
      <c r="W30" s="5">
        <v>-26533.75</v>
      </c>
      <c r="X30" s="5">
        <v>-28569.42</v>
      </c>
      <c r="Y30" s="5">
        <v>-28774.27</v>
      </c>
      <c r="Z30" s="5">
        <v>-28979.119999999999</v>
      </c>
      <c r="AA30" s="5">
        <v>-29183.97</v>
      </c>
      <c r="AB30" s="5">
        <v>-29388.82</v>
      </c>
      <c r="AC30" s="5">
        <v>-29593.67</v>
      </c>
      <c r="AD30" s="5">
        <v>-29798.52</v>
      </c>
      <c r="AE30" s="5">
        <v>-30003.37</v>
      </c>
      <c r="AF30" s="5">
        <v>-30208.22</v>
      </c>
      <c r="AG30" s="5">
        <v>-30413.07</v>
      </c>
      <c r="AH30" s="5">
        <f t="shared" si="4"/>
        <v>-28497.412500000006</v>
      </c>
      <c r="AI30" s="5">
        <v>2035.67</v>
      </c>
      <c r="AJ30" s="5">
        <v>2035.67</v>
      </c>
      <c r="AK30" s="5">
        <v>2035.67</v>
      </c>
      <c r="AL30" s="5">
        <v>204.85</v>
      </c>
      <c r="AM30" s="5">
        <v>204.85</v>
      </c>
      <c r="AN30" s="5">
        <v>204.85</v>
      </c>
      <c r="AO30" s="5">
        <v>204.85</v>
      </c>
      <c r="AP30" s="5">
        <v>204.85</v>
      </c>
      <c r="AQ30" s="5">
        <v>204.85</v>
      </c>
      <c r="AR30" s="5">
        <v>204.85</v>
      </c>
      <c r="AS30" s="5">
        <v>204.85</v>
      </c>
      <c r="AT30" s="5">
        <v>204.85</v>
      </c>
      <c r="AU30" s="5">
        <f t="shared" si="5"/>
        <v>7950.6600000000035</v>
      </c>
      <c r="AV30" s="6">
        <v>0.1489100209</v>
      </c>
      <c r="AW30" s="5">
        <f t="shared" si="0"/>
        <v>19064.839782411531</v>
      </c>
      <c r="AX30" s="5">
        <f t="shared" si="6"/>
        <v>19064.839782411531</v>
      </c>
      <c r="AY30" s="5">
        <f t="shared" si="1"/>
        <v>-4243.5502909709221</v>
      </c>
      <c r="AZ30" s="5">
        <f t="shared" si="2"/>
        <v>-4528.8108893331628</v>
      </c>
      <c r="BA30" s="5">
        <f t="shared" si="7"/>
        <v>1183.9329467687944</v>
      </c>
      <c r="BB30" s="14">
        <f t="shared" si="8"/>
        <v>6.21003355014315E-2</v>
      </c>
      <c r="BC30" s="14">
        <v>6.2100335501431493E-2</v>
      </c>
      <c r="BD30" s="5">
        <f t="shared" si="10"/>
        <v>1183.9329467687942</v>
      </c>
      <c r="BE30" s="5">
        <f t="shared" si="11"/>
        <v>1183.9329467687942</v>
      </c>
      <c r="BF30" s="20">
        <f t="shared" si="12"/>
        <v>0.4</v>
      </c>
      <c r="BG30" s="5">
        <f t="shared" si="13"/>
        <v>-9.0949470177292829E-14</v>
      </c>
      <c r="BH30" s="5">
        <f t="shared" si="14"/>
        <v>13352.095946309573</v>
      </c>
      <c r="BI30" s="5">
        <f t="shared" si="15"/>
        <v>13352.095946309573</v>
      </c>
    </row>
    <row r="31" spans="2:61" x14ac:dyDescent="0.25">
      <c r="B31" s="3" t="s">
        <v>718</v>
      </c>
      <c r="C31" s="3" t="s">
        <v>786</v>
      </c>
      <c r="D31" s="3" t="s">
        <v>686</v>
      </c>
      <c r="E31" s="3" t="s">
        <v>543</v>
      </c>
      <c r="F31" s="4" t="s">
        <v>34</v>
      </c>
      <c r="G31" s="5"/>
      <c r="H31" s="5"/>
      <c r="I31" s="5"/>
      <c r="J31" s="5"/>
      <c r="K31" s="5"/>
      <c r="L31" s="5">
        <v>136240.45000000001</v>
      </c>
      <c r="M31" s="5">
        <v>136240.45000000001</v>
      </c>
      <c r="N31" s="5">
        <v>136240.45000000001</v>
      </c>
      <c r="O31" s="5">
        <v>136240.45000000001</v>
      </c>
      <c r="P31" s="5">
        <v>136240.45000000001</v>
      </c>
      <c r="Q31" s="5">
        <v>136240.45000000001</v>
      </c>
      <c r="R31" s="5">
        <v>136240.45000000001</v>
      </c>
      <c r="S31" s="5">
        <v>136240.45000000001</v>
      </c>
      <c r="T31" s="5">
        <f t="shared" si="3"/>
        <v>85150.281249999985</v>
      </c>
      <c r="U31" s="5"/>
      <c r="V31" s="5"/>
      <c r="W31" s="5"/>
      <c r="X31" s="5"/>
      <c r="Y31" s="5"/>
      <c r="Z31" s="5">
        <v>-399.64</v>
      </c>
      <c r="AA31" s="5">
        <v>-1198.92</v>
      </c>
      <c r="AB31" s="5">
        <v>-1998.2</v>
      </c>
      <c r="AC31" s="5">
        <v>-2797.48</v>
      </c>
      <c r="AD31" s="5">
        <v>-3596.76</v>
      </c>
      <c r="AE31" s="5">
        <v>-4396.04</v>
      </c>
      <c r="AF31" s="5">
        <v>-5195.32</v>
      </c>
      <c r="AG31" s="5">
        <v>-5994.6</v>
      </c>
      <c r="AH31" s="5">
        <f t="shared" si="4"/>
        <v>-1881.6383333333333</v>
      </c>
      <c r="AI31" s="5">
        <v>0</v>
      </c>
      <c r="AJ31" s="5">
        <v>0</v>
      </c>
      <c r="AK31" s="5">
        <v>0</v>
      </c>
      <c r="AL31" s="5">
        <v>0</v>
      </c>
      <c r="AM31" s="5">
        <v>399.64</v>
      </c>
      <c r="AN31" s="5">
        <v>799.28</v>
      </c>
      <c r="AO31" s="5">
        <v>799.28</v>
      </c>
      <c r="AP31" s="5">
        <v>799.28</v>
      </c>
      <c r="AQ31" s="5">
        <v>799.28</v>
      </c>
      <c r="AR31" s="5">
        <v>799.28</v>
      </c>
      <c r="AS31" s="5">
        <v>799.28</v>
      </c>
      <c r="AT31" s="5">
        <v>799.28</v>
      </c>
      <c r="AU31" s="5">
        <f t="shared" si="5"/>
        <v>5994.5999999999995</v>
      </c>
      <c r="AV31" s="6">
        <v>0.1489100209</v>
      </c>
      <c r="AW31" s="5">
        <f t="shared" si="0"/>
        <v>12679.730160578376</v>
      </c>
      <c r="AX31" s="5">
        <f t="shared" si="6"/>
        <v>20287.568256925406</v>
      </c>
      <c r="AY31" s="5">
        <f t="shared" si="1"/>
        <v>-280.19480354290783</v>
      </c>
      <c r="AZ31" s="5">
        <f t="shared" si="2"/>
        <v>-892.65601128714002</v>
      </c>
      <c r="BA31" s="5">
        <f t="shared" si="7"/>
        <v>892.6560112871399</v>
      </c>
      <c r="BB31" s="14">
        <f t="shared" si="8"/>
        <v>7.0400237227636872E-2</v>
      </c>
      <c r="BC31" s="14">
        <v>7.0400237227636872E-2</v>
      </c>
      <c r="BD31" s="5">
        <f t="shared" si="10"/>
        <v>1428.2496180594239</v>
      </c>
      <c r="BE31" s="5">
        <f t="shared" si="11"/>
        <v>1428.2496180594239</v>
      </c>
      <c r="BF31" s="20">
        <f t="shared" si="12"/>
        <v>0.4</v>
      </c>
      <c r="BG31" s="5">
        <f t="shared" si="13"/>
        <v>214.23744270891362</v>
      </c>
      <c r="BH31" s="5">
        <f t="shared" si="14"/>
        <v>17966.66262757884</v>
      </c>
      <c r="BI31" s="5">
        <f t="shared" si="15"/>
        <v>17966.66262757884</v>
      </c>
    </row>
    <row r="32" spans="2:61" x14ac:dyDescent="0.25">
      <c r="B32" s="3" t="s">
        <v>718</v>
      </c>
      <c r="C32" s="3" t="s">
        <v>786</v>
      </c>
      <c r="D32" s="3" t="s">
        <v>686</v>
      </c>
      <c r="E32" s="3" t="s">
        <v>544</v>
      </c>
      <c r="F32" s="4" t="s">
        <v>35</v>
      </c>
      <c r="G32" s="5">
        <v>120321.54</v>
      </c>
      <c r="H32" s="5">
        <v>120321.54</v>
      </c>
      <c r="I32" s="5">
        <v>120321.54</v>
      </c>
      <c r="J32" s="5">
        <v>120321.54</v>
      </c>
      <c r="K32" s="5">
        <v>120321.54</v>
      </c>
      <c r="L32" s="5">
        <v>120321.54</v>
      </c>
      <c r="M32" s="5">
        <v>120321.54</v>
      </c>
      <c r="N32" s="5">
        <v>120321.54</v>
      </c>
      <c r="O32" s="5">
        <v>120321.54</v>
      </c>
      <c r="P32" s="5">
        <v>120321.54</v>
      </c>
      <c r="Q32" s="5">
        <v>120321.54</v>
      </c>
      <c r="R32" s="5">
        <v>120321.54</v>
      </c>
      <c r="S32" s="5">
        <v>120321.54</v>
      </c>
      <c r="T32" s="5">
        <f t="shared" si="3"/>
        <v>120321.54000000002</v>
      </c>
      <c r="U32" s="5">
        <v>-27010.9</v>
      </c>
      <c r="V32" s="5">
        <v>-27619.53</v>
      </c>
      <c r="W32" s="5">
        <v>-28228.16</v>
      </c>
      <c r="X32" s="5">
        <v>-28836.79</v>
      </c>
      <c r="Y32" s="5">
        <v>-29542.68</v>
      </c>
      <c r="Z32" s="5">
        <v>-30248.57</v>
      </c>
      <c r="AA32" s="5">
        <v>-30954.46</v>
      </c>
      <c r="AB32" s="5">
        <v>-31660.35</v>
      </c>
      <c r="AC32" s="5">
        <v>-32366.240000000002</v>
      </c>
      <c r="AD32" s="5">
        <v>-33072.129999999997</v>
      </c>
      <c r="AE32" s="5">
        <v>-33778.019999999997</v>
      </c>
      <c r="AF32" s="5">
        <v>-34483.910000000003</v>
      </c>
      <c r="AG32" s="5">
        <v>-35189.800000000003</v>
      </c>
      <c r="AH32" s="5">
        <f t="shared" si="4"/>
        <v>-30990.932499999995</v>
      </c>
      <c r="AI32" s="5">
        <v>608.63</v>
      </c>
      <c r="AJ32" s="5">
        <v>608.63</v>
      </c>
      <c r="AK32" s="5">
        <v>608.63</v>
      </c>
      <c r="AL32" s="5">
        <v>705.89</v>
      </c>
      <c r="AM32" s="5">
        <v>705.89</v>
      </c>
      <c r="AN32" s="5">
        <v>705.89</v>
      </c>
      <c r="AO32" s="5">
        <v>705.89</v>
      </c>
      <c r="AP32" s="5">
        <v>705.89</v>
      </c>
      <c r="AQ32" s="5">
        <v>705.89</v>
      </c>
      <c r="AR32" s="5">
        <v>705.89</v>
      </c>
      <c r="AS32" s="5">
        <v>705.89</v>
      </c>
      <c r="AT32" s="5">
        <v>705.89</v>
      </c>
      <c r="AU32" s="5">
        <f t="shared" si="5"/>
        <v>8178.9000000000015</v>
      </c>
      <c r="AV32" s="6">
        <v>0.1489100209</v>
      </c>
      <c r="AW32" s="5">
        <f t="shared" si="0"/>
        <v>17917.083036120188</v>
      </c>
      <c r="AX32" s="5">
        <f t="shared" si="6"/>
        <v>17917.083036120184</v>
      </c>
      <c r="AY32" s="5">
        <f t="shared" si="1"/>
        <v>-4614.8604062854884</v>
      </c>
      <c r="AZ32" s="5">
        <f t="shared" si="2"/>
        <v>-5240.1138534668198</v>
      </c>
      <c r="BA32" s="5">
        <f t="shared" si="7"/>
        <v>1217.9201699390101</v>
      </c>
      <c r="BB32" s="14">
        <f t="shared" si="8"/>
        <v>6.7975360022818856E-2</v>
      </c>
      <c r="BC32" s="14">
        <v>7.0400000000000004E-2</v>
      </c>
      <c r="BD32" s="5">
        <f t="shared" si="10"/>
        <v>1261.3626457428611</v>
      </c>
      <c r="BE32" s="5">
        <f t="shared" si="11"/>
        <v>1261.3626457428611</v>
      </c>
      <c r="BF32" s="20">
        <f t="shared" si="12"/>
        <v>0.4</v>
      </c>
      <c r="BG32" s="5">
        <f t="shared" si="13"/>
        <v>17.376990321540415</v>
      </c>
      <c r="BH32" s="5">
        <f t="shared" si="14"/>
        <v>11415.606536910502</v>
      </c>
      <c r="BI32" s="5">
        <f t="shared" si="15"/>
        <v>11415.606536910502</v>
      </c>
    </row>
    <row r="33" spans="2:61" x14ac:dyDescent="0.25">
      <c r="B33" s="3" t="s">
        <v>717</v>
      </c>
      <c r="C33" s="3" t="s">
        <v>786</v>
      </c>
      <c r="D33" s="3" t="s">
        <v>686</v>
      </c>
      <c r="E33" s="3" t="s">
        <v>545</v>
      </c>
      <c r="F33" s="4" t="s">
        <v>36</v>
      </c>
      <c r="G33" s="5">
        <v>13374322.83</v>
      </c>
      <c r="H33" s="5">
        <v>13023427.07</v>
      </c>
      <c r="I33" s="5">
        <v>13023427.07</v>
      </c>
      <c r="J33" s="5">
        <v>13026102.140000001</v>
      </c>
      <c r="K33" s="5">
        <v>13036868.59</v>
      </c>
      <c r="L33" s="5">
        <v>13040136.050000001</v>
      </c>
      <c r="M33" s="5">
        <v>13046702.75</v>
      </c>
      <c r="N33" s="5">
        <v>13097124.33</v>
      </c>
      <c r="O33" s="5">
        <v>13100883.82</v>
      </c>
      <c r="P33" s="5">
        <v>13107629.74</v>
      </c>
      <c r="Q33" s="5">
        <v>13170015.84</v>
      </c>
      <c r="R33" s="5">
        <v>13170015.84</v>
      </c>
      <c r="S33" s="5">
        <v>13167071.84</v>
      </c>
      <c r="T33" s="5">
        <f t="shared" si="3"/>
        <v>13092752.547916666</v>
      </c>
      <c r="U33" s="5">
        <v>-4124527.14</v>
      </c>
      <c r="V33" s="5">
        <v>-4163449.46</v>
      </c>
      <c r="W33" s="5">
        <v>-4216954.04</v>
      </c>
      <c r="X33" s="5">
        <v>-4270464.1100000003</v>
      </c>
      <c r="Y33" s="5">
        <v>-4324761.97</v>
      </c>
      <c r="Z33" s="5">
        <v>-4379089.0599999996</v>
      </c>
      <c r="AA33" s="5">
        <v>-4433436.6399999997</v>
      </c>
      <c r="AB33" s="5">
        <v>-4487902.95</v>
      </c>
      <c r="AC33" s="5">
        <v>-4542482.13</v>
      </c>
      <c r="AD33" s="5">
        <v>-4597083.2</v>
      </c>
      <c r="AE33" s="5">
        <v>-4651828.29</v>
      </c>
      <c r="AF33" s="5">
        <v>-4706703.3600000003</v>
      </c>
      <c r="AG33" s="5">
        <v>-4761210.43</v>
      </c>
      <c r="AH33" s="5">
        <f t="shared" si="4"/>
        <v>-4434751.9995833337</v>
      </c>
      <c r="AI33" s="5">
        <v>54225.38</v>
      </c>
      <c r="AJ33" s="5">
        <v>53504.58</v>
      </c>
      <c r="AK33" s="5">
        <v>53510.07</v>
      </c>
      <c r="AL33" s="5">
        <v>54297.86</v>
      </c>
      <c r="AM33" s="5">
        <v>54327.09</v>
      </c>
      <c r="AN33" s="5">
        <v>54347.58</v>
      </c>
      <c r="AO33" s="5">
        <v>54466.31</v>
      </c>
      <c r="AP33" s="5">
        <v>54579.18</v>
      </c>
      <c r="AQ33" s="5">
        <v>54601.07</v>
      </c>
      <c r="AR33" s="5">
        <v>54745.09</v>
      </c>
      <c r="AS33" s="5">
        <v>54875.07</v>
      </c>
      <c r="AT33" s="5">
        <v>54782.07</v>
      </c>
      <c r="AU33" s="5">
        <f t="shared" si="5"/>
        <v>652261.34999999986</v>
      </c>
      <c r="AV33" s="6">
        <v>0.1489100209</v>
      </c>
      <c r="AW33" s="5">
        <f t="shared" si="0"/>
        <v>1949642.0555487988</v>
      </c>
      <c r="AX33" s="5">
        <f t="shared" si="6"/>
        <v>1960708.9428862014</v>
      </c>
      <c r="AY33" s="5">
        <f t="shared" si="1"/>
        <v>-660379.01294427097</v>
      </c>
      <c r="AZ33" s="5">
        <f t="shared" si="2"/>
        <v>-708991.94464059791</v>
      </c>
      <c r="BA33" s="5">
        <f t="shared" si="7"/>
        <v>97128.25126076219</v>
      </c>
      <c r="BB33" s="14">
        <f t="shared" si="8"/>
        <v>4.981850436818868E-2</v>
      </c>
      <c r="BC33" s="14">
        <v>0.05</v>
      </c>
      <c r="BD33" s="5">
        <f t="shared" si="10"/>
        <v>98035.447144310077</v>
      </c>
      <c r="BE33" s="5">
        <f t="shared" si="11"/>
        <v>98035.447144310077</v>
      </c>
      <c r="BF33" s="20">
        <f t="shared" si="12"/>
        <v>1</v>
      </c>
      <c r="BG33" s="5">
        <f t="shared" si="13"/>
        <v>907.19588354788721</v>
      </c>
      <c r="BH33" s="5">
        <f t="shared" si="14"/>
        <v>1153681.5511012934</v>
      </c>
      <c r="BI33" s="5">
        <f t="shared" si="15"/>
        <v>1153681.5511012934</v>
      </c>
    </row>
    <row r="34" spans="2:61" x14ac:dyDescent="0.25">
      <c r="B34" s="3" t="s">
        <v>717</v>
      </c>
      <c r="C34" s="3" t="s">
        <v>786</v>
      </c>
      <c r="D34" s="3" t="s">
        <v>686</v>
      </c>
      <c r="E34" s="3" t="s">
        <v>546</v>
      </c>
      <c r="F34" s="4" t="s">
        <v>37</v>
      </c>
      <c r="G34" s="5">
        <v>1267480.19</v>
      </c>
      <c r="H34" s="5">
        <v>1568515.29</v>
      </c>
      <c r="I34" s="5">
        <v>1568515.29</v>
      </c>
      <c r="J34" s="5">
        <v>1568515.29</v>
      </c>
      <c r="K34" s="5">
        <v>1568515.29</v>
      </c>
      <c r="L34" s="5">
        <v>1568515.29</v>
      </c>
      <c r="M34" s="5">
        <v>1568515.29</v>
      </c>
      <c r="N34" s="5">
        <v>1568515.29</v>
      </c>
      <c r="O34" s="5">
        <v>1568515.29</v>
      </c>
      <c r="P34" s="5">
        <v>1568515.29</v>
      </c>
      <c r="Q34" s="5">
        <v>1568515.29</v>
      </c>
      <c r="R34" s="5">
        <v>1568515.29</v>
      </c>
      <c r="S34" s="5">
        <v>1568515.29</v>
      </c>
      <c r="T34" s="5">
        <f t="shared" si="3"/>
        <v>1555972.1608333329</v>
      </c>
      <c r="U34" s="5">
        <v>-490416.27</v>
      </c>
      <c r="V34" s="5">
        <v>-507302.26</v>
      </c>
      <c r="W34" s="5">
        <v>-525980.66</v>
      </c>
      <c r="X34" s="5">
        <v>-544659.06000000006</v>
      </c>
      <c r="Y34" s="5">
        <v>-553377.39</v>
      </c>
      <c r="Z34" s="5">
        <v>-562095.72</v>
      </c>
      <c r="AA34" s="5">
        <v>-570814.05000000005</v>
      </c>
      <c r="AB34" s="5">
        <v>-579532.38</v>
      </c>
      <c r="AC34" s="5">
        <v>-588250.71</v>
      </c>
      <c r="AD34" s="5">
        <v>-596969.04</v>
      </c>
      <c r="AE34" s="5">
        <v>-605687.37</v>
      </c>
      <c r="AF34" s="5">
        <v>-614405.69999999995</v>
      </c>
      <c r="AG34" s="5">
        <v>-623124.03</v>
      </c>
      <c r="AH34" s="5">
        <f t="shared" si="4"/>
        <v>-567153.70750000002</v>
      </c>
      <c r="AI34" s="5">
        <v>16885.990000000002</v>
      </c>
      <c r="AJ34" s="5">
        <v>18678.400000000001</v>
      </c>
      <c r="AK34" s="5">
        <v>18678.400000000001</v>
      </c>
      <c r="AL34" s="5">
        <v>8718.33</v>
      </c>
      <c r="AM34" s="5">
        <v>8718.33</v>
      </c>
      <c r="AN34" s="5">
        <v>8718.33</v>
      </c>
      <c r="AO34" s="5">
        <v>8718.33</v>
      </c>
      <c r="AP34" s="5">
        <v>8718.33</v>
      </c>
      <c r="AQ34" s="5">
        <v>8718.33</v>
      </c>
      <c r="AR34" s="5">
        <v>8718.33</v>
      </c>
      <c r="AS34" s="5">
        <v>8718.33</v>
      </c>
      <c r="AT34" s="5">
        <v>8718.33</v>
      </c>
      <c r="AU34" s="5">
        <f t="shared" si="5"/>
        <v>132707.76</v>
      </c>
      <c r="AV34" s="6">
        <v>0.1489100209</v>
      </c>
      <c r="AW34" s="5">
        <f t="shared" si="0"/>
        <v>231699.84698950977</v>
      </c>
      <c r="AX34" s="5">
        <f t="shared" si="6"/>
        <v>233567.64461586956</v>
      </c>
      <c r="AY34" s="5">
        <f t="shared" si="1"/>
        <v>-84454.870437337493</v>
      </c>
      <c r="AZ34" s="5">
        <f t="shared" si="2"/>
        <v>-92789.412330592226</v>
      </c>
      <c r="BA34" s="5">
        <f t="shared" si="7"/>
        <v>19761.515315192184</v>
      </c>
      <c r="BB34" s="14">
        <f t="shared" si="8"/>
        <v>8.5289289449064193E-2</v>
      </c>
      <c r="BC34" s="14">
        <v>6.6699999999999995E-2</v>
      </c>
      <c r="BD34" s="5">
        <f t="shared" si="10"/>
        <v>15578.961895878499</v>
      </c>
      <c r="BE34" s="5">
        <f t="shared" si="11"/>
        <v>15578.961895878499</v>
      </c>
      <c r="BF34" s="20">
        <f t="shared" si="12"/>
        <v>1</v>
      </c>
      <c r="BG34" s="5">
        <f t="shared" si="13"/>
        <v>-4182.5534193136846</v>
      </c>
      <c r="BH34" s="5">
        <f t="shared" si="14"/>
        <v>125199.27038939884</v>
      </c>
      <c r="BI34" s="5">
        <f t="shared" si="15"/>
        <v>125199.27038939884</v>
      </c>
    </row>
    <row r="35" spans="2:61" x14ac:dyDescent="0.25">
      <c r="B35" s="3" t="s">
        <v>718</v>
      </c>
      <c r="C35" s="3" t="s">
        <v>786</v>
      </c>
      <c r="D35" s="3" t="s">
        <v>686</v>
      </c>
      <c r="E35" s="3" t="s">
        <v>547</v>
      </c>
      <c r="F35" s="4" t="s">
        <v>38</v>
      </c>
      <c r="G35" s="5">
        <v>528478.65</v>
      </c>
      <c r="H35" s="5">
        <v>528478.65</v>
      </c>
      <c r="I35" s="5">
        <v>528478.65</v>
      </c>
      <c r="J35" s="5">
        <v>528478.65</v>
      </c>
      <c r="K35" s="5">
        <v>528478.65</v>
      </c>
      <c r="L35" s="5">
        <v>528478.65</v>
      </c>
      <c r="M35" s="5">
        <v>528478.65</v>
      </c>
      <c r="N35" s="5">
        <v>528478.65</v>
      </c>
      <c r="O35" s="5">
        <v>528478.65</v>
      </c>
      <c r="P35" s="5">
        <v>528478.65</v>
      </c>
      <c r="Q35" s="5">
        <v>528478.65</v>
      </c>
      <c r="R35" s="5">
        <v>528478.65</v>
      </c>
      <c r="S35" s="5">
        <v>528478.65</v>
      </c>
      <c r="T35" s="5">
        <f t="shared" si="3"/>
        <v>528478.65000000014</v>
      </c>
      <c r="U35" s="5">
        <v>-502054.72</v>
      </c>
      <c r="V35" s="5">
        <v>-502054.72</v>
      </c>
      <c r="W35" s="5">
        <v>-502054.72</v>
      </c>
      <c r="X35" s="5">
        <v>-502054.72</v>
      </c>
      <c r="Y35" s="5">
        <v>-502961.94</v>
      </c>
      <c r="Z35" s="5">
        <v>-503869.16</v>
      </c>
      <c r="AA35" s="5">
        <v>-504776.38</v>
      </c>
      <c r="AB35" s="5">
        <v>-505683.6</v>
      </c>
      <c r="AC35" s="5">
        <v>-506590.82</v>
      </c>
      <c r="AD35" s="5">
        <v>-507498.04</v>
      </c>
      <c r="AE35" s="5">
        <v>-508405.26</v>
      </c>
      <c r="AF35" s="5">
        <v>-509312.48</v>
      </c>
      <c r="AG35" s="5">
        <v>-510219.7</v>
      </c>
      <c r="AH35" s="5">
        <f t="shared" si="4"/>
        <v>-505116.58749999997</v>
      </c>
      <c r="AI35" s="5">
        <v>0</v>
      </c>
      <c r="AJ35" s="5">
        <v>0</v>
      </c>
      <c r="AK35" s="5">
        <v>0</v>
      </c>
      <c r="AL35" s="5">
        <v>907.22</v>
      </c>
      <c r="AM35" s="5">
        <v>907.22</v>
      </c>
      <c r="AN35" s="5">
        <v>907.22</v>
      </c>
      <c r="AO35" s="5">
        <v>907.22</v>
      </c>
      <c r="AP35" s="5">
        <v>907.22</v>
      </c>
      <c r="AQ35" s="5">
        <v>907.22</v>
      </c>
      <c r="AR35" s="5">
        <v>907.22</v>
      </c>
      <c r="AS35" s="5">
        <v>907.22</v>
      </c>
      <c r="AT35" s="5">
        <v>907.22</v>
      </c>
      <c r="AU35" s="5">
        <f t="shared" si="5"/>
        <v>8164.9800000000014</v>
      </c>
      <c r="AV35" s="6">
        <v>0.1489100209</v>
      </c>
      <c r="AW35" s="5">
        <f t="shared" si="0"/>
        <v>78695.766816703806</v>
      </c>
      <c r="AX35" s="5">
        <f t="shared" si="6"/>
        <v>78695.766816703792</v>
      </c>
      <c r="AY35" s="5">
        <f t="shared" si="1"/>
        <v>-75216.921601561669</v>
      </c>
      <c r="AZ35" s="5">
        <f t="shared" si="2"/>
        <v>-75976.826190591732</v>
      </c>
      <c r="BA35" s="5">
        <f t="shared" si="7"/>
        <v>1215.8473424480821</v>
      </c>
      <c r="BB35" s="14">
        <f t="shared" si="8"/>
        <v>1.5449971346997649E-2</v>
      </c>
      <c r="BC35" s="14">
        <v>2.06E-2</v>
      </c>
      <c r="BD35" s="5">
        <f t="shared" si="10"/>
        <v>1621.1327964240982</v>
      </c>
      <c r="BE35" s="5">
        <f t="shared" si="11"/>
        <v>1621.1327964240982</v>
      </c>
      <c r="BF35" s="20">
        <f t="shared" si="12"/>
        <v>0.4</v>
      </c>
      <c r="BG35" s="5">
        <f t="shared" si="13"/>
        <v>162.11418159040642</v>
      </c>
      <c r="BH35" s="5">
        <f t="shared" si="14"/>
        <v>1097.8078296879621</v>
      </c>
      <c r="BI35" s="5">
        <f t="shared" si="15"/>
        <v>1097.8078296879621</v>
      </c>
    </row>
    <row r="36" spans="2:61" x14ac:dyDescent="0.25">
      <c r="B36" s="3" t="s">
        <v>717</v>
      </c>
      <c r="C36" s="3" t="s">
        <v>786</v>
      </c>
      <c r="D36" s="3" t="s">
        <v>686</v>
      </c>
      <c r="E36" s="3" t="s">
        <v>548</v>
      </c>
      <c r="F36" s="4" t="s">
        <v>39</v>
      </c>
      <c r="G36" s="5">
        <v>48957989.799999997</v>
      </c>
      <c r="H36" s="5">
        <v>50639550.530000001</v>
      </c>
      <c r="I36" s="5">
        <v>50665665.359999999</v>
      </c>
      <c r="J36" s="5">
        <v>50792255.280000001</v>
      </c>
      <c r="K36" s="5">
        <v>46839222.810000002</v>
      </c>
      <c r="L36" s="5">
        <v>47182848.170000002</v>
      </c>
      <c r="M36" s="5">
        <v>47531347.829999998</v>
      </c>
      <c r="N36" s="5">
        <v>49083525.100000001</v>
      </c>
      <c r="O36" s="5">
        <v>51421689.57</v>
      </c>
      <c r="P36" s="5">
        <v>54935367.020000003</v>
      </c>
      <c r="Q36" s="5">
        <v>54330959.950000003</v>
      </c>
      <c r="R36" s="5">
        <v>55094483.210000001</v>
      </c>
      <c r="S36" s="5">
        <v>57945355.280000001</v>
      </c>
      <c r="T36" s="5">
        <f t="shared" si="3"/>
        <v>50997382.280833334</v>
      </c>
      <c r="U36" s="5">
        <v>-11908757.859999999</v>
      </c>
      <c r="V36" s="5">
        <v>-12048157.07</v>
      </c>
      <c r="W36" s="5">
        <v>-12191672.789999999</v>
      </c>
      <c r="X36" s="5">
        <v>-12333859.800000001</v>
      </c>
      <c r="Y36" s="5">
        <v>-8422947.8000000007</v>
      </c>
      <c r="Z36" s="5">
        <v>-8684081.959999999</v>
      </c>
      <c r="AA36" s="5">
        <v>-8947064.2599999998</v>
      </c>
      <c r="AB36" s="5">
        <v>-9215378.75</v>
      </c>
      <c r="AC36" s="5">
        <v>-9494699.4900000002</v>
      </c>
      <c r="AD36" s="5">
        <v>-9789832.0599999987</v>
      </c>
      <c r="AE36" s="5">
        <v>-10093501.390000001</v>
      </c>
      <c r="AF36" s="5">
        <v>-10396434</v>
      </c>
      <c r="AG36" s="5">
        <v>-13381834.439999999</v>
      </c>
      <c r="AH36" s="5">
        <f t="shared" si="4"/>
        <v>-10355243.793333331</v>
      </c>
      <c r="AI36" s="5">
        <v>141096.51999999999</v>
      </c>
      <c r="AJ36" s="5">
        <v>143515.72</v>
      </c>
      <c r="AK36" s="5">
        <v>143732.04999999999</v>
      </c>
      <c r="AL36" s="5">
        <v>271334.15000000002</v>
      </c>
      <c r="AM36" s="5">
        <v>261282.01</v>
      </c>
      <c r="AN36" s="5">
        <v>263226.53999999998</v>
      </c>
      <c r="AO36" s="5">
        <v>268508.83</v>
      </c>
      <c r="AP36" s="5">
        <v>279320.74</v>
      </c>
      <c r="AQ36" s="5">
        <v>295583.99</v>
      </c>
      <c r="AR36" s="5">
        <v>303669.33</v>
      </c>
      <c r="AS36" s="5">
        <v>304111.54000000004</v>
      </c>
      <c r="AT36" s="5">
        <v>295380.19</v>
      </c>
      <c r="AU36" s="5">
        <f t="shared" si="5"/>
        <v>2970761.61</v>
      </c>
      <c r="AV36" s="6">
        <v>0.1489100209</v>
      </c>
      <c r="AW36" s="5">
        <f t="shared" si="0"/>
        <v>7594021.2612841809</v>
      </c>
      <c r="AX36" s="5">
        <f t="shared" si="6"/>
        <v>8628644.065802725</v>
      </c>
      <c r="AY36" s="5">
        <f t="shared" si="1"/>
        <v>-1541999.5696898615</v>
      </c>
      <c r="AZ36" s="5">
        <f t="shared" si="2"/>
        <v>-1992689.2461407396</v>
      </c>
      <c r="BA36" s="5">
        <f t="shared" si="7"/>
        <v>442376.17343401763</v>
      </c>
      <c r="BB36" s="14">
        <f t="shared" si="8"/>
        <v>5.8253217658125168E-2</v>
      </c>
      <c r="BC36" s="14">
        <v>6.6699999999999995E-2</v>
      </c>
      <c r="BD36" s="5">
        <f t="shared" si="10"/>
        <v>575530.55918904173</v>
      </c>
      <c r="BE36" s="5">
        <f t="shared" si="11"/>
        <v>575530.55918904173</v>
      </c>
      <c r="BF36" s="20">
        <f t="shared" si="12"/>
        <v>1</v>
      </c>
      <c r="BG36" s="5">
        <f t="shared" si="13"/>
        <v>133154.38575502409</v>
      </c>
      <c r="BH36" s="5">
        <f t="shared" si="14"/>
        <v>6060424.2604729431</v>
      </c>
      <c r="BI36" s="5">
        <f t="shared" si="15"/>
        <v>6060424.2604729431</v>
      </c>
    </row>
    <row r="37" spans="2:61" x14ac:dyDescent="0.25">
      <c r="B37" s="3" t="s">
        <v>717</v>
      </c>
      <c r="C37" s="3" t="s">
        <v>786</v>
      </c>
      <c r="D37" s="3" t="s">
        <v>686</v>
      </c>
      <c r="E37" s="3" t="s">
        <v>549</v>
      </c>
      <c r="F37" s="4" t="s">
        <v>40</v>
      </c>
      <c r="G37" s="5">
        <v>6697184.7300000004</v>
      </c>
      <c r="H37" s="5">
        <v>3854894.8</v>
      </c>
      <c r="I37" s="5">
        <v>3905468.07</v>
      </c>
      <c r="J37" s="5">
        <v>3971975</v>
      </c>
      <c r="K37" s="5">
        <v>4041545.36</v>
      </c>
      <c r="L37" s="5">
        <v>4083752.34</v>
      </c>
      <c r="M37" s="5">
        <v>4161286.18</v>
      </c>
      <c r="N37" s="5">
        <v>4211631.71</v>
      </c>
      <c r="O37" s="5">
        <v>4251902.21</v>
      </c>
      <c r="P37" s="5">
        <v>4280804.18</v>
      </c>
      <c r="Q37" s="5">
        <v>4332834.1900000004</v>
      </c>
      <c r="R37" s="5">
        <v>4349000.87</v>
      </c>
      <c r="S37" s="5">
        <v>4395920.3</v>
      </c>
      <c r="T37" s="5">
        <f t="shared" si="3"/>
        <v>4249303.9520833334</v>
      </c>
      <c r="U37" s="5">
        <v>-3203434.39</v>
      </c>
      <c r="V37" s="5">
        <v>-2775427.42</v>
      </c>
      <c r="W37" s="5">
        <v>-2814067.56</v>
      </c>
      <c r="X37" s="5">
        <v>-2853290.66</v>
      </c>
      <c r="Y37" s="5">
        <v>-2886680.33</v>
      </c>
      <c r="Z37" s="5">
        <v>-2754050.74</v>
      </c>
      <c r="AA37" s="5">
        <v>-2788405.07</v>
      </c>
      <c r="AB37" s="5">
        <v>-2823292.23</v>
      </c>
      <c r="AC37" s="5">
        <v>-2858556.95</v>
      </c>
      <c r="AD37" s="5">
        <v>-2894109.89</v>
      </c>
      <c r="AE37" s="5">
        <v>-2930000.05</v>
      </c>
      <c r="AF37" s="5">
        <v>-2966174.36</v>
      </c>
      <c r="AG37" s="5">
        <v>-3002501.34</v>
      </c>
      <c r="AH37" s="5">
        <f t="shared" si="4"/>
        <v>-2870585.2604166665</v>
      </c>
      <c r="AI37" s="5">
        <v>52540.56</v>
      </c>
      <c r="AJ37" s="5">
        <v>38640.14</v>
      </c>
      <c r="AK37" s="5">
        <v>39223.1</v>
      </c>
      <c r="AL37" s="5">
        <v>33389.67</v>
      </c>
      <c r="AM37" s="5">
        <v>33855.410000000003</v>
      </c>
      <c r="AN37" s="5">
        <v>34354.33</v>
      </c>
      <c r="AO37" s="5">
        <v>34887.160000000003</v>
      </c>
      <c r="AP37" s="5">
        <v>35264.720000000001</v>
      </c>
      <c r="AQ37" s="5">
        <v>35552.94</v>
      </c>
      <c r="AR37" s="5">
        <v>35890.160000000003</v>
      </c>
      <c r="AS37" s="5">
        <v>36174.31</v>
      </c>
      <c r="AT37" s="5">
        <v>36411.980000000003</v>
      </c>
      <c r="AU37" s="5">
        <f t="shared" si="5"/>
        <v>446184.47999999992</v>
      </c>
      <c r="AV37" s="6">
        <v>0.1489100209</v>
      </c>
      <c r="AW37" s="5">
        <f t="shared" si="0"/>
        <v>632763.94031518174</v>
      </c>
      <c r="AX37" s="5">
        <f t="shared" si="6"/>
        <v>654596.5837477342</v>
      </c>
      <c r="AY37" s="5">
        <f t="shared" si="1"/>
        <v>-427458.91112387774</v>
      </c>
      <c r="AZ37" s="5">
        <f t="shared" si="2"/>
        <v>-447102.53729167796</v>
      </c>
      <c r="BA37" s="5">
        <f t="shared" si="7"/>
        <v>66441.340242055623</v>
      </c>
      <c r="BB37" s="14">
        <f t="shared" si="8"/>
        <v>0.10500178029892314</v>
      </c>
      <c r="BC37" s="14">
        <v>0.1</v>
      </c>
      <c r="BD37" s="5">
        <f t="shared" si="10"/>
        <v>65459.658374773426</v>
      </c>
      <c r="BE37" s="5">
        <f t="shared" si="11"/>
        <v>65459.658374773426</v>
      </c>
      <c r="BF37" s="20">
        <f t="shared" si="12"/>
        <v>1</v>
      </c>
      <c r="BG37" s="5">
        <f t="shared" si="13"/>
        <v>-981.68186728219735</v>
      </c>
      <c r="BH37" s="5">
        <f t="shared" si="14"/>
        <v>142034.38808128281</v>
      </c>
      <c r="BI37" s="5">
        <f t="shared" si="15"/>
        <v>142034.38808128281</v>
      </c>
    </row>
    <row r="38" spans="2:61" x14ac:dyDescent="0.25">
      <c r="B38" s="3" t="s">
        <v>717</v>
      </c>
      <c r="C38" s="3" t="s">
        <v>786</v>
      </c>
      <c r="D38" s="3" t="s">
        <v>686</v>
      </c>
      <c r="E38" s="3" t="s">
        <v>550</v>
      </c>
      <c r="F38" s="4" t="s">
        <v>41</v>
      </c>
      <c r="G38" s="5">
        <v>0</v>
      </c>
      <c r="H38" s="5">
        <v>0</v>
      </c>
      <c r="I38" s="5">
        <v>0</v>
      </c>
      <c r="J38" s="5">
        <v>0</v>
      </c>
      <c r="K38" s="5">
        <v>0</v>
      </c>
      <c r="L38" s="5">
        <v>0</v>
      </c>
      <c r="M38" s="5">
        <v>0</v>
      </c>
      <c r="N38" s="5">
        <v>0</v>
      </c>
      <c r="O38" s="5">
        <v>0</v>
      </c>
      <c r="P38" s="5">
        <v>0</v>
      </c>
      <c r="Q38" s="5">
        <v>0</v>
      </c>
      <c r="R38" s="5">
        <v>0</v>
      </c>
      <c r="S38" s="5">
        <v>0</v>
      </c>
      <c r="T38" s="5">
        <f t="shared" si="3"/>
        <v>0</v>
      </c>
      <c r="U38" s="5">
        <v>0</v>
      </c>
      <c r="V38" s="5">
        <v>0</v>
      </c>
      <c r="W38" s="5">
        <v>0</v>
      </c>
      <c r="X38" s="5">
        <v>0</v>
      </c>
      <c r="Y38" s="5">
        <v>0</v>
      </c>
      <c r="Z38" s="5">
        <v>0</v>
      </c>
      <c r="AA38" s="5">
        <v>0</v>
      </c>
      <c r="AB38" s="5">
        <v>0</v>
      </c>
      <c r="AC38" s="5">
        <v>0</v>
      </c>
      <c r="AD38" s="5">
        <v>0</v>
      </c>
      <c r="AE38" s="5">
        <v>0</v>
      </c>
      <c r="AF38" s="5">
        <v>0</v>
      </c>
      <c r="AG38" s="5">
        <v>0</v>
      </c>
      <c r="AH38" s="5">
        <f t="shared" si="4"/>
        <v>0</v>
      </c>
      <c r="AI38" s="5">
        <v>0</v>
      </c>
      <c r="AJ38" s="5">
        <v>0</v>
      </c>
      <c r="AK38" s="5">
        <v>0</v>
      </c>
      <c r="AL38" s="5">
        <v>0</v>
      </c>
      <c r="AM38" s="5">
        <v>0</v>
      </c>
      <c r="AN38" s="5">
        <v>0</v>
      </c>
      <c r="AO38" s="5">
        <v>0</v>
      </c>
      <c r="AP38" s="5">
        <v>0</v>
      </c>
      <c r="AQ38" s="5">
        <v>0</v>
      </c>
      <c r="AR38" s="5">
        <v>0</v>
      </c>
      <c r="AS38" s="5">
        <v>0</v>
      </c>
      <c r="AT38" s="5">
        <v>0</v>
      </c>
      <c r="AU38" s="5">
        <f t="shared" si="5"/>
        <v>0</v>
      </c>
      <c r="AV38" s="6">
        <v>0.1489100209</v>
      </c>
      <c r="AW38" s="5">
        <f t="shared" si="0"/>
        <v>0</v>
      </c>
      <c r="AX38" s="5">
        <f t="shared" si="6"/>
        <v>0</v>
      </c>
      <c r="AY38" s="5">
        <f t="shared" si="1"/>
        <v>0</v>
      </c>
      <c r="AZ38" s="5">
        <f t="shared" si="2"/>
        <v>0</v>
      </c>
      <c r="BA38" s="5">
        <f t="shared" si="7"/>
        <v>0</v>
      </c>
      <c r="BB38" s="14">
        <f t="shared" si="8"/>
        <v>0</v>
      </c>
      <c r="BC38" s="14">
        <v>0</v>
      </c>
      <c r="BD38" s="5">
        <f t="shared" si="10"/>
        <v>0</v>
      </c>
      <c r="BE38" s="5">
        <f t="shared" si="11"/>
        <v>0</v>
      </c>
      <c r="BF38" s="20">
        <f t="shared" si="12"/>
        <v>1</v>
      </c>
      <c r="BG38" s="5">
        <f t="shared" si="13"/>
        <v>0</v>
      </c>
      <c r="BH38" s="5">
        <f t="shared" si="14"/>
        <v>0</v>
      </c>
      <c r="BI38" s="5">
        <f t="shared" si="15"/>
        <v>0</v>
      </c>
    </row>
    <row r="39" spans="2:61" x14ac:dyDescent="0.25">
      <c r="B39" s="3" t="s">
        <v>717</v>
      </c>
      <c r="C39" s="3" t="s">
        <v>786</v>
      </c>
      <c r="D39" s="3" t="s">
        <v>686</v>
      </c>
      <c r="E39" s="3" t="s">
        <v>551</v>
      </c>
      <c r="F39" s="4" t="s">
        <v>42</v>
      </c>
      <c r="G39" s="5">
        <v>499223.89</v>
      </c>
      <c r="H39" s="5">
        <v>541809.52</v>
      </c>
      <c r="I39" s="5">
        <v>541809.52</v>
      </c>
      <c r="J39" s="5">
        <v>601888.63</v>
      </c>
      <c r="K39" s="5">
        <v>604595.27</v>
      </c>
      <c r="L39" s="5">
        <v>618080.68000000005</v>
      </c>
      <c r="M39" s="5">
        <v>613648.06999999995</v>
      </c>
      <c r="N39" s="5">
        <v>613648.06999999995</v>
      </c>
      <c r="O39" s="5">
        <v>613648.06999999995</v>
      </c>
      <c r="P39" s="5">
        <v>614856.42000000004</v>
      </c>
      <c r="Q39" s="5">
        <v>621472.63</v>
      </c>
      <c r="R39" s="5">
        <v>621472.63</v>
      </c>
      <c r="S39" s="5">
        <v>617739.63</v>
      </c>
      <c r="T39" s="5">
        <f t="shared" si="3"/>
        <v>597117.60583333333</v>
      </c>
      <c r="U39" s="5">
        <v>-491628.57</v>
      </c>
      <c r="V39" s="5">
        <v>-509187.33</v>
      </c>
      <c r="W39" s="5">
        <v>-527464.37</v>
      </c>
      <c r="X39" s="5">
        <v>-546754.75</v>
      </c>
      <c r="Y39" s="5">
        <v>-551781.77</v>
      </c>
      <c r="Z39" s="5">
        <v>-556876.25</v>
      </c>
      <c r="AA39" s="5">
        <v>-562008.44999999995</v>
      </c>
      <c r="AB39" s="5">
        <v>-567122.18000000005</v>
      </c>
      <c r="AC39" s="5">
        <v>-572235.91</v>
      </c>
      <c r="AD39" s="5">
        <v>-577354.68000000005</v>
      </c>
      <c r="AE39" s="5">
        <v>-582506.05000000005</v>
      </c>
      <c r="AF39" s="5">
        <v>-587684.99</v>
      </c>
      <c r="AG39" s="5">
        <v>-592397.93000000005</v>
      </c>
      <c r="AH39" s="5">
        <f t="shared" si="4"/>
        <v>-556915.83166666667</v>
      </c>
      <c r="AI39" s="5">
        <v>17558.759999999998</v>
      </c>
      <c r="AJ39" s="5">
        <v>18277.04</v>
      </c>
      <c r="AK39" s="5">
        <v>19290.38</v>
      </c>
      <c r="AL39" s="5">
        <v>5027.0200000000004</v>
      </c>
      <c r="AM39" s="5">
        <v>5094.4799999999996</v>
      </c>
      <c r="AN39" s="5">
        <v>5132.2</v>
      </c>
      <c r="AO39" s="5">
        <v>5113.7299999999996</v>
      </c>
      <c r="AP39" s="5">
        <v>5113.7299999999996</v>
      </c>
      <c r="AQ39" s="5">
        <v>5118.7700000000004</v>
      </c>
      <c r="AR39" s="5">
        <v>5151.37</v>
      </c>
      <c r="AS39" s="5">
        <v>5178.9399999999996</v>
      </c>
      <c r="AT39" s="5">
        <v>5060.9399999999996</v>
      </c>
      <c r="AU39" s="5">
        <f t="shared" si="5"/>
        <v>101117.36</v>
      </c>
      <c r="AV39" s="6">
        <v>0.1489100209</v>
      </c>
      <c r="AW39" s="5">
        <f t="shared" si="0"/>
        <v>88916.79516439962</v>
      </c>
      <c r="AX39" s="5">
        <f t="shared" si="6"/>
        <v>91987.621214058265</v>
      </c>
      <c r="AY39" s="5">
        <f t="shared" si="1"/>
        <v>-82930.348133024207</v>
      </c>
      <c r="AZ39" s="5">
        <f t="shared" si="2"/>
        <v>-88213.988137416745</v>
      </c>
      <c r="BA39" s="5">
        <f t="shared" si="7"/>
        <v>15057.388190952825</v>
      </c>
      <c r="BB39" s="14">
        <f t="shared" si="8"/>
        <v>0.16934245283034538</v>
      </c>
      <c r="BC39" s="14">
        <v>0.1</v>
      </c>
      <c r="BD39" s="5">
        <f t="shared" si="10"/>
        <v>9198.7621214058272</v>
      </c>
      <c r="BE39" s="5">
        <f t="shared" si="11"/>
        <v>3773.6330766415194</v>
      </c>
      <c r="BF39" s="20">
        <f t="shared" si="12"/>
        <v>1</v>
      </c>
      <c r="BG39" s="5">
        <f t="shared" si="13"/>
        <v>-11283.755114311305</v>
      </c>
      <c r="BH39" s="5">
        <f t="shared" si="14"/>
        <v>-5425.1290447643078</v>
      </c>
      <c r="BI39" s="5">
        <f t="shared" si="15"/>
        <v>0</v>
      </c>
    </row>
    <row r="40" spans="2:61" x14ac:dyDescent="0.25">
      <c r="B40" s="3" t="s">
        <v>714</v>
      </c>
      <c r="C40" s="3" t="s">
        <v>786</v>
      </c>
      <c r="D40" s="3" t="s">
        <v>687</v>
      </c>
      <c r="E40" s="3" t="s">
        <v>521</v>
      </c>
      <c r="F40" s="4" t="s">
        <v>43</v>
      </c>
      <c r="G40" s="5">
        <v>194057.94</v>
      </c>
      <c r="H40" s="5">
        <v>194057.94</v>
      </c>
      <c r="I40" s="5">
        <v>194057.94</v>
      </c>
      <c r="J40" s="5">
        <v>194057.94</v>
      </c>
      <c r="K40" s="5">
        <v>194057.94</v>
      </c>
      <c r="L40" s="5">
        <v>194057.94</v>
      </c>
      <c r="M40" s="5">
        <v>194057.94</v>
      </c>
      <c r="N40" s="5">
        <v>194057.94</v>
      </c>
      <c r="O40" s="5">
        <v>194057.94</v>
      </c>
      <c r="P40" s="5">
        <v>194057.94</v>
      </c>
      <c r="Q40" s="5">
        <v>194057.94</v>
      </c>
      <c r="R40" s="5">
        <v>194057.94</v>
      </c>
      <c r="S40" s="5">
        <v>194057.94</v>
      </c>
      <c r="T40" s="5">
        <f t="shared" si="3"/>
        <v>194057.93999999997</v>
      </c>
      <c r="U40" s="5">
        <v>-106497.1</v>
      </c>
      <c r="V40" s="5">
        <v>-107307.85</v>
      </c>
      <c r="W40" s="5">
        <v>-108118.6</v>
      </c>
      <c r="X40" s="5">
        <v>-108929.35</v>
      </c>
      <c r="Y40" s="5">
        <v>-109740.1</v>
      </c>
      <c r="Z40" s="5">
        <v>-110550.85</v>
      </c>
      <c r="AA40" s="5">
        <v>-111361.60000000001</v>
      </c>
      <c r="AB40" s="5">
        <v>-112172.35</v>
      </c>
      <c r="AC40" s="5">
        <v>-112983.1</v>
      </c>
      <c r="AD40" s="5">
        <v>-113793.85</v>
      </c>
      <c r="AE40" s="5">
        <v>-114604.6</v>
      </c>
      <c r="AF40" s="5">
        <v>-115415.35</v>
      </c>
      <c r="AG40" s="5">
        <v>-116226.1</v>
      </c>
      <c r="AH40" s="5">
        <f t="shared" si="4"/>
        <v>-111361.60000000002</v>
      </c>
      <c r="AI40" s="5">
        <v>810.75</v>
      </c>
      <c r="AJ40" s="5">
        <v>810.75</v>
      </c>
      <c r="AK40" s="5">
        <v>810.75</v>
      </c>
      <c r="AL40" s="5">
        <v>810.75</v>
      </c>
      <c r="AM40" s="5">
        <v>810.75</v>
      </c>
      <c r="AN40" s="5">
        <v>810.75</v>
      </c>
      <c r="AO40" s="5">
        <v>810.75</v>
      </c>
      <c r="AP40" s="5">
        <v>810.75</v>
      </c>
      <c r="AQ40" s="5">
        <v>810.75</v>
      </c>
      <c r="AR40" s="5">
        <v>810.75</v>
      </c>
      <c r="AS40" s="5">
        <v>810.75</v>
      </c>
      <c r="AT40" s="5">
        <v>810.75</v>
      </c>
      <c r="AU40" s="5">
        <f t="shared" si="5"/>
        <v>9729</v>
      </c>
      <c r="AV40" s="6">
        <v>0.16061927179999999</v>
      </c>
      <c r="AW40" s="5">
        <f t="shared" si="0"/>
        <v>31169.445009808085</v>
      </c>
      <c r="AX40" s="5">
        <f t="shared" si="6"/>
        <v>31169.445009808089</v>
      </c>
      <c r="AY40" s="5">
        <f t="shared" si="1"/>
        <v>-17886.819098482883</v>
      </c>
      <c r="AZ40" s="5">
        <f t="shared" si="2"/>
        <v>-18668.151546153978</v>
      </c>
      <c r="BA40" s="5">
        <f t="shared" si="7"/>
        <v>1562.6648953422</v>
      </c>
      <c r="BB40" s="14">
        <f t="shared" si="8"/>
        <v>5.0134511373252762E-2</v>
      </c>
      <c r="BC40" s="14">
        <f t="shared" ref="BC40:BC41" si="25">BB40</f>
        <v>5.0134511373252762E-2</v>
      </c>
      <c r="BD40" s="5">
        <f t="shared" si="10"/>
        <v>1562.6648953422002</v>
      </c>
      <c r="BE40" s="5">
        <f t="shared" si="11"/>
        <v>1562.6648953422002</v>
      </c>
      <c r="BF40" s="20">
        <f t="shared" si="12"/>
        <v>1</v>
      </c>
      <c r="BG40" s="5">
        <f t="shared" si="13"/>
        <v>2.2737367544323206E-13</v>
      </c>
      <c r="BH40" s="5">
        <f t="shared" si="14"/>
        <v>10938.628568311909</v>
      </c>
      <c r="BI40" s="5">
        <f t="shared" si="15"/>
        <v>10938.628568311909</v>
      </c>
    </row>
    <row r="41" spans="2:61" x14ac:dyDescent="0.25">
      <c r="B41" s="3" t="s">
        <v>714</v>
      </c>
      <c r="C41" s="3" t="s">
        <v>786</v>
      </c>
      <c r="D41" s="3" t="s">
        <v>687</v>
      </c>
      <c r="E41" s="3" t="s">
        <v>522</v>
      </c>
      <c r="F41" s="4" t="s">
        <v>44</v>
      </c>
      <c r="G41" s="5">
        <v>359325.64</v>
      </c>
      <c r="H41" s="5">
        <v>366922.95</v>
      </c>
      <c r="I41" s="5">
        <v>373121.04</v>
      </c>
      <c r="J41" s="5">
        <v>379769.47</v>
      </c>
      <c r="K41" s="5">
        <v>418299.36</v>
      </c>
      <c r="L41" s="5">
        <v>418299.36</v>
      </c>
      <c r="M41" s="5">
        <v>418299.36</v>
      </c>
      <c r="N41" s="5">
        <v>418299.36</v>
      </c>
      <c r="O41" s="5">
        <v>418299.36</v>
      </c>
      <c r="P41" s="5">
        <v>418299.36</v>
      </c>
      <c r="Q41" s="5">
        <v>418299.36</v>
      </c>
      <c r="R41" s="5">
        <v>418299.36</v>
      </c>
      <c r="S41" s="5">
        <v>416835.36</v>
      </c>
      <c r="T41" s="5">
        <f t="shared" si="3"/>
        <v>404524.06999999989</v>
      </c>
      <c r="U41" s="5">
        <v>-19357.75</v>
      </c>
      <c r="V41" s="5">
        <v>-25411.919999999998</v>
      </c>
      <c r="W41" s="5">
        <v>-31584</v>
      </c>
      <c r="X41" s="5">
        <v>-37867.79</v>
      </c>
      <c r="Y41" s="5">
        <v>-45396.07</v>
      </c>
      <c r="Z41" s="5">
        <v>-52924.3</v>
      </c>
      <c r="AA41" s="5">
        <v>-60452.53</v>
      </c>
      <c r="AB41" s="5">
        <v>-67980.759999999995</v>
      </c>
      <c r="AC41" s="5">
        <v>-75508.990000000005</v>
      </c>
      <c r="AD41" s="5">
        <v>-83037.22</v>
      </c>
      <c r="AE41" s="5">
        <v>-90565.45</v>
      </c>
      <c r="AF41" s="5">
        <v>-98093.68</v>
      </c>
      <c r="AG41" s="5">
        <v>-105436.91</v>
      </c>
      <c r="AH41" s="5">
        <f t="shared" si="4"/>
        <v>-60935.003333333327</v>
      </c>
      <c r="AI41" s="5">
        <v>6054.17</v>
      </c>
      <c r="AJ41" s="5">
        <v>6172.08</v>
      </c>
      <c r="AK41" s="5">
        <v>6283.79</v>
      </c>
      <c r="AL41" s="5">
        <v>7528.28</v>
      </c>
      <c r="AM41" s="5">
        <v>7528.23</v>
      </c>
      <c r="AN41" s="5">
        <v>7528.23</v>
      </c>
      <c r="AO41" s="5">
        <v>7528.23</v>
      </c>
      <c r="AP41" s="5">
        <v>7528.23</v>
      </c>
      <c r="AQ41" s="5">
        <v>7528.23</v>
      </c>
      <c r="AR41" s="5">
        <v>7528.23</v>
      </c>
      <c r="AS41" s="5">
        <v>7528.23</v>
      </c>
      <c r="AT41" s="5">
        <v>7482.23</v>
      </c>
      <c r="AU41" s="5">
        <f t="shared" si="5"/>
        <v>86218.159999999974</v>
      </c>
      <c r="AV41" s="6">
        <v>0.16061927179999999</v>
      </c>
      <c r="AW41" s="5">
        <f t="shared" si="0"/>
        <v>64974.361548972207</v>
      </c>
      <c r="AX41" s="5">
        <f t="shared" si="6"/>
        <v>66951.79198369084</v>
      </c>
      <c r="AY41" s="5">
        <f t="shared" si="1"/>
        <v>-9787.3358625305718</v>
      </c>
      <c r="AZ41" s="5">
        <f t="shared" si="2"/>
        <v>-16935.199705042138</v>
      </c>
      <c r="BA41" s="5">
        <f t="shared" si="7"/>
        <v>13848.298075135883</v>
      </c>
      <c r="BB41" s="14">
        <f t="shared" si="8"/>
        <v>0.21313480802267215</v>
      </c>
      <c r="BC41" s="14">
        <f t="shared" si="25"/>
        <v>0.21313480802267215</v>
      </c>
      <c r="BD41" s="5">
        <f t="shared" si="10"/>
        <v>14269.757331217828</v>
      </c>
      <c r="BE41" s="5">
        <f t="shared" si="11"/>
        <v>14269.757331217828</v>
      </c>
      <c r="BF41" s="20">
        <f t="shared" si="12"/>
        <v>1</v>
      </c>
      <c r="BG41" s="5">
        <f t="shared" si="13"/>
        <v>421.45925608194557</v>
      </c>
      <c r="BH41" s="5">
        <f t="shared" si="14"/>
        <v>35746.834947430878</v>
      </c>
      <c r="BI41" s="5">
        <f t="shared" si="15"/>
        <v>35746.834947430878</v>
      </c>
    </row>
    <row r="42" spans="2:61" x14ac:dyDescent="0.25">
      <c r="B42" s="3" t="s">
        <v>717</v>
      </c>
      <c r="C42" s="3" t="s">
        <v>786</v>
      </c>
      <c r="D42" s="3" t="s">
        <v>687</v>
      </c>
      <c r="E42" s="3" t="s">
        <v>528</v>
      </c>
      <c r="F42" s="4" t="s">
        <v>45</v>
      </c>
      <c r="G42" s="5">
        <v>600080.44999999995</v>
      </c>
      <c r="H42" s="5">
        <v>600080.44999999995</v>
      </c>
      <c r="I42" s="5">
        <v>614679.66</v>
      </c>
      <c r="J42" s="5">
        <v>614679.66</v>
      </c>
      <c r="K42" s="5">
        <v>614679.66</v>
      </c>
      <c r="L42" s="5">
        <v>614679.66</v>
      </c>
      <c r="M42" s="5">
        <v>600355.69999999995</v>
      </c>
      <c r="N42" s="5">
        <v>600355.69999999995</v>
      </c>
      <c r="O42" s="5">
        <v>600355.69999999995</v>
      </c>
      <c r="P42" s="5">
        <v>600355.69999999995</v>
      </c>
      <c r="Q42" s="5">
        <v>600355.69999999995</v>
      </c>
      <c r="R42" s="5">
        <v>600355.69999999995</v>
      </c>
      <c r="S42" s="5">
        <v>600355.69999999995</v>
      </c>
      <c r="T42" s="5">
        <f t="shared" si="3"/>
        <v>605095.94708333339</v>
      </c>
      <c r="U42" s="5">
        <v>0</v>
      </c>
      <c r="V42" s="5">
        <v>0</v>
      </c>
      <c r="W42" s="5">
        <v>0</v>
      </c>
      <c r="X42" s="5">
        <v>0</v>
      </c>
      <c r="Y42" s="5">
        <v>0</v>
      </c>
      <c r="Z42" s="5">
        <v>0</v>
      </c>
      <c r="AA42" s="5">
        <v>0</v>
      </c>
      <c r="AB42" s="5">
        <v>0</v>
      </c>
      <c r="AC42" s="5">
        <v>0</v>
      </c>
      <c r="AD42" s="5">
        <v>0</v>
      </c>
      <c r="AE42" s="5">
        <v>0</v>
      </c>
      <c r="AF42" s="5">
        <v>0</v>
      </c>
      <c r="AG42" s="5">
        <v>0</v>
      </c>
      <c r="AH42" s="5">
        <f t="shared" si="4"/>
        <v>0</v>
      </c>
      <c r="AI42" s="5">
        <v>0</v>
      </c>
      <c r="AJ42" s="5">
        <v>0</v>
      </c>
      <c r="AK42" s="5">
        <v>0</v>
      </c>
      <c r="AL42" s="5">
        <v>0</v>
      </c>
      <c r="AM42" s="5">
        <v>0</v>
      </c>
      <c r="AN42" s="5">
        <v>0</v>
      </c>
      <c r="AO42" s="5">
        <v>0</v>
      </c>
      <c r="AP42" s="5">
        <v>0</v>
      </c>
      <c r="AQ42" s="5">
        <v>0</v>
      </c>
      <c r="AR42" s="5">
        <v>0</v>
      </c>
      <c r="AS42" s="5">
        <v>0</v>
      </c>
      <c r="AT42" s="5">
        <v>0</v>
      </c>
      <c r="AU42" s="5">
        <f t="shared" si="5"/>
        <v>0</v>
      </c>
      <c r="AV42" s="6">
        <v>0.16061927179999999</v>
      </c>
      <c r="AW42" s="5">
        <f t="shared" si="0"/>
        <v>97190.070389656335</v>
      </c>
      <c r="AX42" s="5">
        <f t="shared" si="6"/>
        <v>96428.695354979252</v>
      </c>
      <c r="AY42" s="5">
        <f t="shared" si="1"/>
        <v>0</v>
      </c>
      <c r="AZ42" s="5">
        <f t="shared" si="2"/>
        <v>0</v>
      </c>
      <c r="BA42" s="5">
        <f t="shared" si="7"/>
        <v>0</v>
      </c>
      <c r="BB42" s="14">
        <f t="shared" si="8"/>
        <v>0</v>
      </c>
      <c r="BC42" s="14">
        <f>BB42</f>
        <v>0</v>
      </c>
      <c r="BD42" s="5">
        <f t="shared" si="10"/>
        <v>0</v>
      </c>
      <c r="BE42" s="5">
        <f t="shared" si="11"/>
        <v>0</v>
      </c>
      <c r="BF42" s="20">
        <f t="shared" si="12"/>
        <v>1</v>
      </c>
      <c r="BG42" s="5">
        <f t="shared" si="13"/>
        <v>0</v>
      </c>
      <c r="BH42" s="5">
        <f t="shared" si="14"/>
        <v>96428.695354979252</v>
      </c>
      <c r="BI42" s="5">
        <f t="shared" si="15"/>
        <v>96428.695354979252</v>
      </c>
    </row>
    <row r="43" spans="2:61" x14ac:dyDescent="0.25">
      <c r="B43" s="3" t="s">
        <v>717</v>
      </c>
      <c r="C43" s="3" t="s">
        <v>786</v>
      </c>
      <c r="D43" s="3" t="s">
        <v>687</v>
      </c>
      <c r="E43" s="3" t="s">
        <v>529</v>
      </c>
      <c r="F43" s="4" t="s">
        <v>46</v>
      </c>
      <c r="G43" s="5">
        <v>25276.52</v>
      </c>
      <c r="H43" s="5">
        <v>25276.52</v>
      </c>
      <c r="I43" s="5">
        <v>25276.52</v>
      </c>
      <c r="J43" s="5">
        <v>25276.52</v>
      </c>
      <c r="K43" s="5">
        <v>25276.52</v>
      </c>
      <c r="L43" s="5">
        <v>25276.52</v>
      </c>
      <c r="M43" s="5">
        <v>25276.52</v>
      </c>
      <c r="N43" s="5">
        <v>25276.52</v>
      </c>
      <c r="O43" s="5">
        <v>25276.52</v>
      </c>
      <c r="P43" s="5">
        <v>25276.52</v>
      </c>
      <c r="Q43" s="5">
        <v>25276.52</v>
      </c>
      <c r="R43" s="5">
        <v>25276.52</v>
      </c>
      <c r="S43" s="5">
        <v>25276.52</v>
      </c>
      <c r="T43" s="5">
        <f t="shared" si="3"/>
        <v>25276.52</v>
      </c>
      <c r="U43" s="5">
        <v>-23133.05</v>
      </c>
      <c r="V43" s="5">
        <v>-23165.91</v>
      </c>
      <c r="W43" s="5">
        <v>-23198.77</v>
      </c>
      <c r="X43" s="5">
        <v>-23231.63</v>
      </c>
      <c r="Y43" s="5">
        <v>-23268.91</v>
      </c>
      <c r="Z43" s="5">
        <v>-23306.19</v>
      </c>
      <c r="AA43" s="5">
        <v>-23343.47</v>
      </c>
      <c r="AB43" s="5">
        <v>-23380.75</v>
      </c>
      <c r="AC43" s="5">
        <v>-23418.03</v>
      </c>
      <c r="AD43" s="5">
        <v>-23455.31</v>
      </c>
      <c r="AE43" s="5">
        <v>-23492.59</v>
      </c>
      <c r="AF43" s="5">
        <v>-23529.87</v>
      </c>
      <c r="AG43" s="5">
        <v>-23567.15</v>
      </c>
      <c r="AH43" s="5">
        <f t="shared" si="4"/>
        <v>-23345.127499999999</v>
      </c>
      <c r="AI43" s="5">
        <v>32.86</v>
      </c>
      <c r="AJ43" s="5">
        <v>32.86</v>
      </c>
      <c r="AK43" s="5">
        <v>32.86</v>
      </c>
      <c r="AL43" s="5">
        <v>37.28</v>
      </c>
      <c r="AM43" s="5">
        <v>37.28</v>
      </c>
      <c r="AN43" s="5">
        <v>37.28</v>
      </c>
      <c r="AO43" s="5">
        <v>37.28</v>
      </c>
      <c r="AP43" s="5">
        <v>37.28</v>
      </c>
      <c r="AQ43" s="5">
        <v>37.28</v>
      </c>
      <c r="AR43" s="5">
        <v>37.28</v>
      </c>
      <c r="AS43" s="5">
        <v>37.28</v>
      </c>
      <c r="AT43" s="5">
        <v>37.28</v>
      </c>
      <c r="AU43" s="5">
        <f t="shared" si="5"/>
        <v>434.09999999999991</v>
      </c>
      <c r="AV43" s="6">
        <v>0.16061927179999999</v>
      </c>
      <c r="AW43" s="5">
        <f t="shared" si="0"/>
        <v>4059.8962360381356</v>
      </c>
      <c r="AX43" s="5">
        <f t="shared" si="6"/>
        <v>4059.8962360381356</v>
      </c>
      <c r="AY43" s="5">
        <f t="shared" si="1"/>
        <v>-3749.6773791281539</v>
      </c>
      <c r="AZ43" s="5">
        <f t="shared" si="2"/>
        <v>-3785.33847140137</v>
      </c>
      <c r="BA43" s="5">
        <f t="shared" si="7"/>
        <v>69.724825888379982</v>
      </c>
      <c r="BB43" s="14">
        <f t="shared" si="8"/>
        <v>1.7174041363288931E-2</v>
      </c>
      <c r="BC43" s="14">
        <v>1.77E-2</v>
      </c>
      <c r="BD43" s="5">
        <f t="shared" si="10"/>
        <v>71.860163377874997</v>
      </c>
      <c r="BE43" s="5">
        <f t="shared" si="11"/>
        <v>71.860163377874997</v>
      </c>
      <c r="BF43" s="20">
        <f t="shared" si="12"/>
        <v>1</v>
      </c>
      <c r="BG43" s="5">
        <f t="shared" si="13"/>
        <v>2.135337489495015</v>
      </c>
      <c r="BH43" s="5">
        <f t="shared" si="14"/>
        <v>202.69760125889059</v>
      </c>
      <c r="BI43" s="5">
        <f t="shared" si="15"/>
        <v>202.69760125889059</v>
      </c>
    </row>
    <row r="44" spans="2:61" x14ac:dyDescent="0.25">
      <c r="B44" s="3" t="s">
        <v>717</v>
      </c>
      <c r="C44" s="3" t="s">
        <v>786</v>
      </c>
      <c r="D44" s="3" t="s">
        <v>687</v>
      </c>
      <c r="E44" s="3" t="s">
        <v>552</v>
      </c>
      <c r="F44" s="4" t="s">
        <v>47</v>
      </c>
      <c r="G44" s="5">
        <v>39786.75</v>
      </c>
      <c r="H44" s="5">
        <v>39786.75</v>
      </c>
      <c r="I44" s="5">
        <v>39786.75</v>
      </c>
      <c r="J44" s="5">
        <v>39786.75</v>
      </c>
      <c r="K44" s="5">
        <v>39786.75</v>
      </c>
      <c r="L44" s="5">
        <v>39786.75</v>
      </c>
      <c r="M44" s="5">
        <v>39786.75</v>
      </c>
      <c r="N44" s="5">
        <v>39786.75</v>
      </c>
      <c r="O44" s="5">
        <v>39786.75</v>
      </c>
      <c r="P44" s="5">
        <v>39786.75</v>
      </c>
      <c r="Q44" s="5">
        <v>39786.75</v>
      </c>
      <c r="R44" s="5">
        <v>39786.75</v>
      </c>
      <c r="S44" s="5">
        <v>39786.75</v>
      </c>
      <c r="T44" s="5">
        <f t="shared" si="3"/>
        <v>39786.75</v>
      </c>
      <c r="U44" s="5">
        <v>-37578.949999999997</v>
      </c>
      <c r="V44" s="5">
        <v>-37591.879999999997</v>
      </c>
      <c r="W44" s="5">
        <v>-37604.81</v>
      </c>
      <c r="X44" s="5">
        <v>-37617.74</v>
      </c>
      <c r="Y44" s="5">
        <v>-37624.370000000003</v>
      </c>
      <c r="Z44" s="5">
        <v>-37631</v>
      </c>
      <c r="AA44" s="5">
        <v>-37637.629999999997</v>
      </c>
      <c r="AB44" s="5">
        <v>-37644.26</v>
      </c>
      <c r="AC44" s="5">
        <v>-37650.89</v>
      </c>
      <c r="AD44" s="5">
        <v>-37657.519999999997</v>
      </c>
      <c r="AE44" s="5">
        <v>-37664.15</v>
      </c>
      <c r="AF44" s="5">
        <v>-37670.78</v>
      </c>
      <c r="AG44" s="5">
        <v>-37677.410000000003</v>
      </c>
      <c r="AH44" s="5">
        <f t="shared" si="4"/>
        <v>-37635.267500000002</v>
      </c>
      <c r="AI44" s="5">
        <v>12.93</v>
      </c>
      <c r="AJ44" s="5">
        <v>12.93</v>
      </c>
      <c r="AK44" s="5">
        <v>12.93</v>
      </c>
      <c r="AL44" s="5">
        <v>6.63</v>
      </c>
      <c r="AM44" s="5">
        <v>6.63</v>
      </c>
      <c r="AN44" s="5">
        <v>6.63</v>
      </c>
      <c r="AO44" s="5">
        <v>6.63</v>
      </c>
      <c r="AP44" s="5">
        <v>6.63</v>
      </c>
      <c r="AQ44" s="5">
        <v>6.63</v>
      </c>
      <c r="AR44" s="5">
        <v>6.63</v>
      </c>
      <c r="AS44" s="5">
        <v>6.63</v>
      </c>
      <c r="AT44" s="5">
        <v>6.63</v>
      </c>
      <c r="AU44" s="5">
        <f t="shared" si="5"/>
        <v>98.45999999999998</v>
      </c>
      <c r="AV44" s="6">
        <v>0.16061927179999999</v>
      </c>
      <c r="AW44" s="5">
        <f t="shared" si="0"/>
        <v>6390.5188122886493</v>
      </c>
      <c r="AX44" s="5">
        <f t="shared" si="6"/>
        <v>6390.5188122886493</v>
      </c>
      <c r="AY44" s="5">
        <f t="shared" si="1"/>
        <v>-6044.9492598482066</v>
      </c>
      <c r="AZ44" s="5">
        <f t="shared" si="2"/>
        <v>-6051.7181575100385</v>
      </c>
      <c r="BA44" s="5">
        <f t="shared" si="7"/>
        <v>15.814573501427995</v>
      </c>
      <c r="BB44" s="14">
        <f t="shared" si="8"/>
        <v>2.4746932081660348E-3</v>
      </c>
      <c r="BC44" s="14">
        <v>2E-3</v>
      </c>
      <c r="BD44" s="5">
        <f t="shared" si="10"/>
        <v>12.7810376245773</v>
      </c>
      <c r="BE44" s="5">
        <f t="shared" si="11"/>
        <v>12.7810376245773</v>
      </c>
      <c r="BF44" s="20">
        <f t="shared" si="12"/>
        <v>1</v>
      </c>
      <c r="BG44" s="5">
        <f t="shared" si="13"/>
        <v>-3.0335358768506957</v>
      </c>
      <c r="BH44" s="5">
        <f t="shared" si="14"/>
        <v>326.01961715403348</v>
      </c>
      <c r="BI44" s="5">
        <f t="shared" si="15"/>
        <v>326.01961715403348</v>
      </c>
    </row>
    <row r="45" spans="2:61" x14ac:dyDescent="0.25">
      <c r="B45" s="3" t="s">
        <v>717</v>
      </c>
      <c r="C45" s="3" t="s">
        <v>786</v>
      </c>
      <c r="D45" s="3" t="s">
        <v>687</v>
      </c>
      <c r="E45" s="3" t="s">
        <v>530</v>
      </c>
      <c r="F45" s="4" t="s">
        <v>48</v>
      </c>
      <c r="G45" s="5">
        <v>10635029.42</v>
      </c>
      <c r="H45" s="5">
        <v>10635029.42</v>
      </c>
      <c r="I45" s="5">
        <v>10635029.42</v>
      </c>
      <c r="J45" s="5">
        <v>10632281.42</v>
      </c>
      <c r="K45" s="5">
        <v>10631346.42</v>
      </c>
      <c r="L45" s="5">
        <v>10632281.42</v>
      </c>
      <c r="M45" s="5">
        <v>10646605.380000001</v>
      </c>
      <c r="N45" s="5">
        <v>10646605.380000001</v>
      </c>
      <c r="O45" s="5">
        <v>10646605.380000001</v>
      </c>
      <c r="P45" s="5">
        <v>10646605.380000001</v>
      </c>
      <c r="Q45" s="5">
        <v>10693994.939999999</v>
      </c>
      <c r="R45" s="5">
        <v>10693994.939999999</v>
      </c>
      <c r="S45" s="5">
        <v>10668425.74</v>
      </c>
      <c r="T45" s="5">
        <f t="shared" si="3"/>
        <v>10649342.256666666</v>
      </c>
      <c r="U45" s="5">
        <v>-3071974.9</v>
      </c>
      <c r="V45" s="5">
        <v>-3089706.15</v>
      </c>
      <c r="W45" s="5">
        <v>-3107437.4</v>
      </c>
      <c r="X45" s="5">
        <v>-3122418.37</v>
      </c>
      <c r="Y45" s="5">
        <v>-3141651.81</v>
      </c>
      <c r="Z45" s="5">
        <v>-3160885.25</v>
      </c>
      <c r="AA45" s="5">
        <v>-3180131.64</v>
      </c>
      <c r="AB45" s="5">
        <v>-3199331.99</v>
      </c>
      <c r="AC45" s="5">
        <v>-3218591.34</v>
      </c>
      <c r="AD45" s="5">
        <v>-3237820.69</v>
      </c>
      <c r="AE45" s="5">
        <v>-3257122.88</v>
      </c>
      <c r="AF45" s="5">
        <v>-3276467.92</v>
      </c>
      <c r="AG45" s="5">
        <v>-3288865.51</v>
      </c>
      <c r="AH45" s="5">
        <f t="shared" si="4"/>
        <v>-3180998.8037499995</v>
      </c>
      <c r="AI45" s="5">
        <v>17731.25</v>
      </c>
      <c r="AJ45" s="5">
        <v>17731.25</v>
      </c>
      <c r="AK45" s="5">
        <v>17728.97</v>
      </c>
      <c r="AL45" s="5">
        <v>19233.439999999999</v>
      </c>
      <c r="AM45" s="5">
        <v>19233.439999999999</v>
      </c>
      <c r="AN45" s="5">
        <v>19246.39</v>
      </c>
      <c r="AO45" s="5">
        <v>19200.349999999999</v>
      </c>
      <c r="AP45" s="5">
        <v>19259.349999999999</v>
      </c>
      <c r="AQ45" s="5">
        <v>19229.349999999999</v>
      </c>
      <c r="AR45" s="5">
        <v>19302.189999999999</v>
      </c>
      <c r="AS45" s="5">
        <v>19345.04</v>
      </c>
      <c r="AT45" s="5">
        <v>17600.59</v>
      </c>
      <c r="AU45" s="5">
        <f t="shared" si="5"/>
        <v>224841.61000000002</v>
      </c>
      <c r="AV45" s="6">
        <v>0.16061927179999999</v>
      </c>
      <c r="AW45" s="5">
        <f t="shared" si="0"/>
        <v>1710489.5984147685</v>
      </c>
      <c r="AX45" s="5">
        <f t="shared" si="6"/>
        <v>1713554.7736111761</v>
      </c>
      <c r="AY45" s="5">
        <f t="shared" si="1"/>
        <v>-510929.71145499602</v>
      </c>
      <c r="AZ45" s="5">
        <f t="shared" si="2"/>
        <v>-528255.1832643355</v>
      </c>
      <c r="BA45" s="5">
        <f t="shared" si="7"/>
        <v>36113.895668539597</v>
      </c>
      <c r="BB45" s="14">
        <f t="shared" si="8"/>
        <v>2.1113192212340193E-2</v>
      </c>
      <c r="BC45" s="14">
        <v>2.1700000000000001E-2</v>
      </c>
      <c r="BD45" s="5">
        <f t="shared" si="10"/>
        <v>37184.138587362519</v>
      </c>
      <c r="BE45" s="5">
        <f t="shared" si="11"/>
        <v>37184.138587362519</v>
      </c>
      <c r="BF45" s="20">
        <f t="shared" si="12"/>
        <v>1</v>
      </c>
      <c r="BG45" s="5">
        <f t="shared" si="13"/>
        <v>1070.2429188229216</v>
      </c>
      <c r="BH45" s="5">
        <f t="shared" si="14"/>
        <v>1148115.4517594781</v>
      </c>
      <c r="BI45" s="5">
        <f t="shared" si="15"/>
        <v>1148115.4517594781</v>
      </c>
    </row>
    <row r="46" spans="2:61" x14ac:dyDescent="0.25">
      <c r="B46" s="3" t="s">
        <v>717</v>
      </c>
      <c r="C46" s="3" t="s">
        <v>786</v>
      </c>
      <c r="D46" s="3" t="s">
        <v>687</v>
      </c>
      <c r="E46" s="3" t="s">
        <v>533</v>
      </c>
      <c r="F46" s="4" t="s">
        <v>49</v>
      </c>
      <c r="G46" s="5">
        <v>184657.07</v>
      </c>
      <c r="H46" s="5">
        <v>184857.71</v>
      </c>
      <c r="I46" s="5">
        <v>184857.71</v>
      </c>
      <c r="J46" s="5">
        <v>184857.71</v>
      </c>
      <c r="K46" s="5">
        <v>281202.58</v>
      </c>
      <c r="L46" s="5">
        <v>284730.61</v>
      </c>
      <c r="M46" s="5">
        <v>288223.38</v>
      </c>
      <c r="N46" s="5">
        <v>287901.73</v>
      </c>
      <c r="O46" s="5">
        <v>289004.46999999997</v>
      </c>
      <c r="P46" s="5">
        <v>289190.64999999997</v>
      </c>
      <c r="Q46" s="5">
        <v>290961.39999999997</v>
      </c>
      <c r="R46" s="5">
        <v>288898.59999999998</v>
      </c>
      <c r="S46" s="5">
        <v>285366.14999999997</v>
      </c>
      <c r="T46" s="5">
        <f t="shared" si="3"/>
        <v>257474.84666666665</v>
      </c>
      <c r="U46" s="5">
        <v>-58947.89</v>
      </c>
      <c r="V46" s="5">
        <v>-62596.85</v>
      </c>
      <c r="W46" s="5">
        <v>-66247.789999999994</v>
      </c>
      <c r="X46" s="5">
        <v>-69898.73</v>
      </c>
      <c r="Y46" s="5">
        <v>-73782.570000000007</v>
      </c>
      <c r="Z46" s="5">
        <v>-78482.679999999993</v>
      </c>
      <c r="AA46" s="5">
        <v>-83273.290000000008</v>
      </c>
      <c r="AB46" s="5">
        <v>-88074.33</v>
      </c>
      <c r="AC46" s="5">
        <v>-92881.88</v>
      </c>
      <c r="AD46" s="5">
        <v>-97700.17</v>
      </c>
      <c r="AE46" s="5">
        <v>-102534.76999999999</v>
      </c>
      <c r="AF46" s="5">
        <v>-107366.93999999999</v>
      </c>
      <c r="AG46" s="5">
        <v>-112038.5</v>
      </c>
      <c r="AH46" s="5">
        <f t="shared" si="4"/>
        <v>-84027.766250000001</v>
      </c>
      <c r="AI46" s="5">
        <v>3648.96</v>
      </c>
      <c r="AJ46" s="5">
        <v>3650.94</v>
      </c>
      <c r="AK46" s="5">
        <v>3650.94</v>
      </c>
      <c r="AL46" s="5">
        <v>3883.84</v>
      </c>
      <c r="AM46" s="5">
        <v>4700.1099999999997</v>
      </c>
      <c r="AN46" s="5">
        <v>4774.6099999999997</v>
      </c>
      <c r="AO46" s="5">
        <v>4801.04</v>
      </c>
      <c r="AP46" s="5">
        <v>4807.55</v>
      </c>
      <c r="AQ46" s="5">
        <v>4818.29</v>
      </c>
      <c r="AR46" s="5">
        <v>4834.6000000000004</v>
      </c>
      <c r="AS46" s="5">
        <v>4832.17</v>
      </c>
      <c r="AT46" s="5">
        <v>4763.5599999999995</v>
      </c>
      <c r="AU46" s="5">
        <f t="shared" si="5"/>
        <v>53166.61</v>
      </c>
      <c r="AV46" s="6">
        <v>0.16061927179999999</v>
      </c>
      <c r="AW46" s="5">
        <f t="shared" si="0"/>
        <v>41355.422378416653</v>
      </c>
      <c r="AX46" s="5">
        <f t="shared" si="6"/>
        <v>45835.303209369558</v>
      </c>
      <c r="AY46" s="5">
        <f t="shared" si="1"/>
        <v>-13496.478626055616</v>
      </c>
      <c r="AZ46" s="5">
        <f t="shared" si="2"/>
        <v>-17995.5422835643</v>
      </c>
      <c r="BA46" s="5">
        <f t="shared" si="7"/>
        <v>8539.5821822745984</v>
      </c>
      <c r="BB46" s="14">
        <f t="shared" si="8"/>
        <v>0.2064924426145239</v>
      </c>
      <c r="BC46" s="14">
        <v>0.2</v>
      </c>
      <c r="BD46" s="5">
        <f t="shared" si="10"/>
        <v>9167.0606418739117</v>
      </c>
      <c r="BE46" s="5">
        <f t="shared" si="11"/>
        <v>9167.0606418739117</v>
      </c>
      <c r="BF46" s="20">
        <f t="shared" si="12"/>
        <v>1</v>
      </c>
      <c r="BG46" s="5">
        <f t="shared" si="13"/>
        <v>627.47845959931328</v>
      </c>
      <c r="BH46" s="5">
        <f t="shared" si="14"/>
        <v>18672.700283931346</v>
      </c>
      <c r="BI46" s="5">
        <f t="shared" si="15"/>
        <v>18672.700283931346</v>
      </c>
    </row>
    <row r="47" spans="2:61" x14ac:dyDescent="0.25">
      <c r="B47" s="3" t="s">
        <v>718</v>
      </c>
      <c r="C47" s="3" t="s">
        <v>786</v>
      </c>
      <c r="D47" s="3" t="s">
        <v>687</v>
      </c>
      <c r="E47" s="3" t="s">
        <v>538</v>
      </c>
      <c r="F47" s="4" t="s">
        <v>50</v>
      </c>
      <c r="G47" s="5">
        <v>509678.3</v>
      </c>
      <c r="H47" s="5">
        <v>509678.3</v>
      </c>
      <c r="I47" s="5">
        <v>509678.3</v>
      </c>
      <c r="J47" s="5">
        <v>509678.3</v>
      </c>
      <c r="K47" s="5">
        <v>509678.3</v>
      </c>
      <c r="L47" s="5">
        <v>509678.3</v>
      </c>
      <c r="M47" s="5">
        <v>509678.3</v>
      </c>
      <c r="N47" s="5">
        <v>509678.3</v>
      </c>
      <c r="O47" s="5">
        <v>509678.3</v>
      </c>
      <c r="P47" s="5">
        <v>509678.3</v>
      </c>
      <c r="Q47" s="5">
        <v>509678.3</v>
      </c>
      <c r="R47" s="5">
        <v>509678.3</v>
      </c>
      <c r="S47" s="5">
        <v>509678.3</v>
      </c>
      <c r="T47" s="5">
        <f t="shared" si="3"/>
        <v>509678.29999999987</v>
      </c>
      <c r="U47" s="5">
        <v>-112338.18</v>
      </c>
      <c r="V47" s="5">
        <v>-100969.41</v>
      </c>
      <c r="W47" s="5">
        <v>-103377.64</v>
      </c>
      <c r="X47" s="5">
        <v>-105785.87</v>
      </c>
      <c r="Y47" s="5">
        <v>-108070.93</v>
      </c>
      <c r="Z47" s="5">
        <v>-110273.99</v>
      </c>
      <c r="AA47" s="5">
        <v>-108859.05</v>
      </c>
      <c r="AB47" s="5">
        <v>-128703.11</v>
      </c>
      <c r="AC47" s="5">
        <v>-130988.17000000001</v>
      </c>
      <c r="AD47" s="5">
        <v>-133273.23000000001</v>
      </c>
      <c r="AE47" s="5">
        <v>-135558.29</v>
      </c>
      <c r="AF47" s="5">
        <v>-137843.35</v>
      </c>
      <c r="AG47" s="5">
        <v>-139794.41</v>
      </c>
      <c r="AH47" s="5">
        <f t="shared" si="4"/>
        <v>-119147.44458333333</v>
      </c>
      <c r="AI47" s="5">
        <v>2408.23</v>
      </c>
      <c r="AJ47" s="5">
        <v>2408.23</v>
      </c>
      <c r="AK47" s="5">
        <v>2408.23</v>
      </c>
      <c r="AL47" s="5">
        <v>2285.06</v>
      </c>
      <c r="AM47" s="5">
        <v>2285.06</v>
      </c>
      <c r="AN47" s="5">
        <v>2285.06</v>
      </c>
      <c r="AO47" s="5">
        <v>2285.06</v>
      </c>
      <c r="AP47" s="5">
        <v>2285.06</v>
      </c>
      <c r="AQ47" s="5">
        <v>2285.06</v>
      </c>
      <c r="AR47" s="5">
        <v>2285.06</v>
      </c>
      <c r="AS47" s="5">
        <v>2285.06</v>
      </c>
      <c r="AT47" s="5">
        <v>2285.06</v>
      </c>
      <c r="AU47" s="5">
        <f t="shared" si="5"/>
        <v>27790.230000000003</v>
      </c>
      <c r="AV47" s="6">
        <v>0.16061927179999999</v>
      </c>
      <c r="AW47" s="5">
        <f t="shared" si="0"/>
        <v>81864.157398261916</v>
      </c>
      <c r="AX47" s="5">
        <f t="shared" si="6"/>
        <v>81864.15739826193</v>
      </c>
      <c r="AY47" s="5">
        <f t="shared" si="1"/>
        <v>-19137.375785805853</v>
      </c>
      <c r="AZ47" s="5">
        <f t="shared" si="2"/>
        <v>-22453.676335910637</v>
      </c>
      <c r="BA47" s="5">
        <f t="shared" si="7"/>
        <v>4463.6465057545147</v>
      </c>
      <c r="BB47" s="14">
        <f t="shared" si="8"/>
        <v>5.4525040599138735E-2</v>
      </c>
      <c r="BC47" s="14">
        <v>7.2400000000000006E-2</v>
      </c>
      <c r="BD47" s="5">
        <f t="shared" si="10"/>
        <v>5926.9649956341646</v>
      </c>
      <c r="BE47" s="5">
        <f t="shared" si="11"/>
        <v>5926.9649956341646</v>
      </c>
      <c r="BF47" s="20">
        <f t="shared" si="12"/>
        <v>0.4</v>
      </c>
      <c r="BG47" s="5">
        <f t="shared" si="13"/>
        <v>585.32739595186001</v>
      </c>
      <c r="BH47" s="5">
        <f t="shared" si="14"/>
        <v>53483.516066717122</v>
      </c>
      <c r="BI47" s="5">
        <f t="shared" si="15"/>
        <v>53483.516066717122</v>
      </c>
    </row>
    <row r="48" spans="2:61" x14ac:dyDescent="0.25">
      <c r="B48" s="3" t="s">
        <v>718</v>
      </c>
      <c r="C48" s="3" t="s">
        <v>786</v>
      </c>
      <c r="D48" s="3" t="s">
        <v>687</v>
      </c>
      <c r="E48" s="3" t="s">
        <v>553</v>
      </c>
      <c r="F48" s="4" t="s">
        <v>51</v>
      </c>
      <c r="G48" s="5">
        <v>81741.69</v>
      </c>
      <c r="H48" s="5">
        <v>81741.69</v>
      </c>
      <c r="I48" s="5">
        <v>81741.69</v>
      </c>
      <c r="J48" s="5">
        <v>81741.69</v>
      </c>
      <c r="K48" s="5">
        <v>81741.69</v>
      </c>
      <c r="L48" s="5">
        <v>81741.69</v>
      </c>
      <c r="M48" s="5">
        <v>81741.69</v>
      </c>
      <c r="N48" s="5">
        <v>81741.69</v>
      </c>
      <c r="O48" s="5">
        <v>81741.69</v>
      </c>
      <c r="P48" s="5">
        <v>81741.69</v>
      </c>
      <c r="Q48" s="5">
        <v>81741.69</v>
      </c>
      <c r="R48" s="5">
        <v>81741.69</v>
      </c>
      <c r="S48" s="5">
        <v>81741.69</v>
      </c>
      <c r="T48" s="5">
        <f t="shared" si="3"/>
        <v>81741.689999999988</v>
      </c>
      <c r="U48" s="5">
        <v>-63511.93</v>
      </c>
      <c r="V48" s="5">
        <v>-64961.48</v>
      </c>
      <c r="W48" s="5">
        <v>-66411.03</v>
      </c>
      <c r="X48" s="5">
        <v>-67860.58</v>
      </c>
      <c r="Y48" s="5">
        <v>-68121.47</v>
      </c>
      <c r="Z48" s="5">
        <v>-68382.36</v>
      </c>
      <c r="AA48" s="5">
        <v>-68643.25</v>
      </c>
      <c r="AB48" s="5">
        <v>-68904.14</v>
      </c>
      <c r="AC48" s="5">
        <v>-69165.03</v>
      </c>
      <c r="AD48" s="5">
        <v>-69425.919999999998</v>
      </c>
      <c r="AE48" s="5">
        <v>-69686.81</v>
      </c>
      <c r="AF48" s="5">
        <v>-69947.7</v>
      </c>
      <c r="AG48" s="5">
        <v>-70208.59</v>
      </c>
      <c r="AH48" s="5">
        <f t="shared" si="4"/>
        <v>-68197.502500000002</v>
      </c>
      <c r="AI48" s="5">
        <v>1449.55</v>
      </c>
      <c r="AJ48" s="5">
        <v>1449.55</v>
      </c>
      <c r="AK48" s="5">
        <v>1449.55</v>
      </c>
      <c r="AL48" s="5">
        <v>260.89</v>
      </c>
      <c r="AM48" s="5">
        <v>260.89</v>
      </c>
      <c r="AN48" s="5">
        <v>260.89</v>
      </c>
      <c r="AO48" s="5">
        <v>260.89</v>
      </c>
      <c r="AP48" s="5">
        <v>260.89</v>
      </c>
      <c r="AQ48" s="5">
        <v>260.89</v>
      </c>
      <c r="AR48" s="5">
        <v>260.89</v>
      </c>
      <c r="AS48" s="5">
        <v>260.89</v>
      </c>
      <c r="AT48" s="5">
        <v>260.89</v>
      </c>
      <c r="AU48" s="5">
        <f t="shared" si="5"/>
        <v>6696.6600000000026</v>
      </c>
      <c r="AV48" s="6">
        <v>0.16061927179999999</v>
      </c>
      <c r="AW48" s="5">
        <f t="shared" si="0"/>
        <v>13129.290723501339</v>
      </c>
      <c r="AX48" s="5">
        <f t="shared" si="6"/>
        <v>13129.290723501341</v>
      </c>
      <c r="AY48" s="5">
        <f t="shared" si="1"/>
        <v>-10953.83319012868</v>
      </c>
      <c r="AZ48" s="5">
        <f t="shared" si="2"/>
        <v>-11276.852599904762</v>
      </c>
      <c r="BA48" s="5">
        <f t="shared" si="7"/>
        <v>1075.6126526921882</v>
      </c>
      <c r="BB48" s="14">
        <f t="shared" si="8"/>
        <v>8.1924658029458447E-2</v>
      </c>
      <c r="BC48" s="14">
        <v>3.8300000000000001E-2</v>
      </c>
      <c r="BD48" s="5">
        <f t="shared" si="10"/>
        <v>502.85183471010134</v>
      </c>
      <c r="BE48" s="5">
        <f t="shared" si="11"/>
        <v>502.85183471010134</v>
      </c>
      <c r="BF48" s="20">
        <f t="shared" si="12"/>
        <v>0.4</v>
      </c>
      <c r="BG48" s="5">
        <f t="shared" si="13"/>
        <v>-229.10432719283477</v>
      </c>
      <c r="BH48" s="5">
        <f t="shared" si="14"/>
        <v>1349.5862888864781</v>
      </c>
      <c r="BI48" s="5">
        <f t="shared" si="15"/>
        <v>1349.5862888864781</v>
      </c>
    </row>
    <row r="49" spans="2:61" x14ac:dyDescent="0.25">
      <c r="B49" s="3" t="s">
        <v>718</v>
      </c>
      <c r="C49" s="3" t="s">
        <v>786</v>
      </c>
      <c r="D49" s="3" t="s">
        <v>687</v>
      </c>
      <c r="E49" s="3" t="s">
        <v>554</v>
      </c>
      <c r="F49" s="4" t="s">
        <v>52</v>
      </c>
      <c r="G49" s="5">
        <v>0</v>
      </c>
      <c r="H49" s="5">
        <v>0</v>
      </c>
      <c r="I49" s="5">
        <v>0</v>
      </c>
      <c r="J49" s="5">
        <v>0</v>
      </c>
      <c r="K49" s="5">
        <v>0</v>
      </c>
      <c r="L49" s="5">
        <v>0</v>
      </c>
      <c r="M49" s="5">
        <v>0</v>
      </c>
      <c r="N49" s="5">
        <v>0</v>
      </c>
      <c r="O49" s="5">
        <v>0</v>
      </c>
      <c r="P49" s="5">
        <v>0</v>
      </c>
      <c r="Q49" s="5">
        <v>0</v>
      </c>
      <c r="R49" s="5">
        <v>0</v>
      </c>
      <c r="S49" s="5">
        <v>0</v>
      </c>
      <c r="T49" s="5">
        <f t="shared" si="3"/>
        <v>0</v>
      </c>
      <c r="U49" s="5">
        <v>0</v>
      </c>
      <c r="V49" s="5">
        <v>0</v>
      </c>
      <c r="W49" s="5">
        <v>0</v>
      </c>
      <c r="X49" s="5">
        <v>0</v>
      </c>
      <c r="Y49" s="5">
        <v>0</v>
      </c>
      <c r="Z49" s="5">
        <v>0</v>
      </c>
      <c r="AA49" s="5">
        <v>0</v>
      </c>
      <c r="AB49" s="5">
        <v>0</v>
      </c>
      <c r="AC49" s="5">
        <v>0</v>
      </c>
      <c r="AD49" s="5">
        <v>0</v>
      </c>
      <c r="AE49" s="5">
        <v>0</v>
      </c>
      <c r="AF49" s="5">
        <v>0</v>
      </c>
      <c r="AG49" s="5">
        <v>0</v>
      </c>
      <c r="AH49" s="5">
        <f t="shared" si="4"/>
        <v>0</v>
      </c>
      <c r="AI49" s="5">
        <v>0</v>
      </c>
      <c r="AJ49" s="5">
        <v>0</v>
      </c>
      <c r="AK49" s="5">
        <v>0</v>
      </c>
      <c r="AL49" s="5">
        <v>0</v>
      </c>
      <c r="AM49" s="5">
        <v>0</v>
      </c>
      <c r="AN49" s="5">
        <v>0</v>
      </c>
      <c r="AO49" s="5">
        <v>0</v>
      </c>
      <c r="AP49" s="5">
        <v>0</v>
      </c>
      <c r="AQ49" s="5">
        <v>0</v>
      </c>
      <c r="AR49" s="5">
        <v>0</v>
      </c>
      <c r="AS49" s="5">
        <v>0</v>
      </c>
      <c r="AT49" s="5">
        <v>0</v>
      </c>
      <c r="AU49" s="5">
        <f t="shared" si="5"/>
        <v>0</v>
      </c>
      <c r="AV49" s="6">
        <v>0.16061927179999999</v>
      </c>
      <c r="AW49" s="5">
        <f t="shared" si="0"/>
        <v>0</v>
      </c>
      <c r="AX49" s="5">
        <f t="shared" si="6"/>
        <v>0</v>
      </c>
      <c r="AY49" s="5">
        <f t="shared" si="1"/>
        <v>0</v>
      </c>
      <c r="AZ49" s="5">
        <f t="shared" si="2"/>
        <v>0</v>
      </c>
      <c r="BA49" s="5">
        <f t="shared" si="7"/>
        <v>0</v>
      </c>
      <c r="BB49" s="14">
        <f t="shared" si="8"/>
        <v>0</v>
      </c>
      <c r="BC49" s="14">
        <f>BB49</f>
        <v>0</v>
      </c>
      <c r="BD49" s="5">
        <f t="shared" si="10"/>
        <v>0</v>
      </c>
      <c r="BE49" s="5">
        <f t="shared" si="11"/>
        <v>0</v>
      </c>
      <c r="BF49" s="20">
        <f t="shared" si="12"/>
        <v>0.4</v>
      </c>
      <c r="BG49" s="5">
        <f t="shared" si="13"/>
        <v>0</v>
      </c>
      <c r="BH49" s="5">
        <f t="shared" si="14"/>
        <v>0</v>
      </c>
      <c r="BI49" s="5">
        <f t="shared" si="15"/>
        <v>0</v>
      </c>
    </row>
    <row r="50" spans="2:61" x14ac:dyDescent="0.25">
      <c r="B50" s="3" t="s">
        <v>718</v>
      </c>
      <c r="C50" s="3" t="s">
        <v>786</v>
      </c>
      <c r="D50" s="3" t="s">
        <v>687</v>
      </c>
      <c r="E50" s="3" t="s">
        <v>555</v>
      </c>
      <c r="F50" s="4" t="s">
        <v>53</v>
      </c>
      <c r="G50" s="5">
        <v>0</v>
      </c>
      <c r="H50" s="5">
        <v>0</v>
      </c>
      <c r="I50" s="5">
        <v>0</v>
      </c>
      <c r="J50" s="5">
        <v>0</v>
      </c>
      <c r="K50" s="5">
        <v>0</v>
      </c>
      <c r="L50" s="5">
        <v>0</v>
      </c>
      <c r="M50" s="5">
        <v>0</v>
      </c>
      <c r="N50" s="5">
        <v>0</v>
      </c>
      <c r="O50" s="5">
        <v>0</v>
      </c>
      <c r="P50" s="5">
        <v>0</v>
      </c>
      <c r="Q50" s="5">
        <v>0</v>
      </c>
      <c r="R50" s="5">
        <v>0</v>
      </c>
      <c r="S50" s="5">
        <v>0</v>
      </c>
      <c r="T50" s="5">
        <f t="shared" si="3"/>
        <v>0</v>
      </c>
      <c r="U50" s="5">
        <v>0</v>
      </c>
      <c r="V50" s="5">
        <v>0</v>
      </c>
      <c r="W50" s="5">
        <v>0</v>
      </c>
      <c r="X50" s="5">
        <v>0</v>
      </c>
      <c r="Y50" s="5">
        <v>0</v>
      </c>
      <c r="Z50" s="5">
        <v>0</v>
      </c>
      <c r="AA50" s="5">
        <v>0</v>
      </c>
      <c r="AB50" s="5">
        <v>0</v>
      </c>
      <c r="AC50" s="5">
        <v>0</v>
      </c>
      <c r="AD50" s="5">
        <v>0</v>
      </c>
      <c r="AE50" s="5">
        <v>0</v>
      </c>
      <c r="AF50" s="5">
        <v>0</v>
      </c>
      <c r="AG50" s="5">
        <v>0</v>
      </c>
      <c r="AH50" s="5">
        <f t="shared" si="4"/>
        <v>0</v>
      </c>
      <c r="AI50" s="5">
        <v>0</v>
      </c>
      <c r="AJ50" s="5">
        <v>0</v>
      </c>
      <c r="AK50" s="5">
        <v>0</v>
      </c>
      <c r="AL50" s="5">
        <v>0</v>
      </c>
      <c r="AM50" s="5">
        <v>0</v>
      </c>
      <c r="AN50" s="5">
        <v>0</v>
      </c>
      <c r="AO50" s="5">
        <v>0</v>
      </c>
      <c r="AP50" s="5">
        <v>0</v>
      </c>
      <c r="AQ50" s="5">
        <v>0</v>
      </c>
      <c r="AR50" s="5">
        <v>0</v>
      </c>
      <c r="AS50" s="5">
        <v>0</v>
      </c>
      <c r="AT50" s="5">
        <v>0</v>
      </c>
      <c r="AU50" s="5">
        <f t="shared" si="5"/>
        <v>0</v>
      </c>
      <c r="AV50" s="6">
        <v>0.16061927179999999</v>
      </c>
      <c r="AW50" s="5">
        <f t="shared" si="0"/>
        <v>0</v>
      </c>
      <c r="AX50" s="5">
        <f t="shared" si="6"/>
        <v>0</v>
      </c>
      <c r="AY50" s="5">
        <f t="shared" si="1"/>
        <v>0</v>
      </c>
      <c r="AZ50" s="5">
        <f t="shared" si="2"/>
        <v>0</v>
      </c>
      <c r="BA50" s="5">
        <f t="shared" si="7"/>
        <v>0</v>
      </c>
      <c r="BB50" s="14">
        <f t="shared" si="8"/>
        <v>0</v>
      </c>
      <c r="BC50" s="14">
        <f>BB50</f>
        <v>0</v>
      </c>
      <c r="BD50" s="5">
        <f t="shared" si="10"/>
        <v>0</v>
      </c>
      <c r="BE50" s="5">
        <f t="shared" si="11"/>
        <v>0</v>
      </c>
      <c r="BF50" s="20">
        <f t="shared" si="12"/>
        <v>0.4</v>
      </c>
      <c r="BG50" s="5">
        <f t="shared" si="13"/>
        <v>0</v>
      </c>
      <c r="BH50" s="5">
        <f t="shared" si="14"/>
        <v>0</v>
      </c>
      <c r="BI50" s="5">
        <f t="shared" si="15"/>
        <v>0</v>
      </c>
    </row>
    <row r="51" spans="2:61" x14ac:dyDescent="0.25">
      <c r="B51" s="3" t="s">
        <v>718</v>
      </c>
      <c r="C51" s="3" t="s">
        <v>786</v>
      </c>
      <c r="D51" s="3" t="s">
        <v>687</v>
      </c>
      <c r="E51" s="3" t="s">
        <v>540</v>
      </c>
      <c r="F51" s="4" t="s">
        <v>54</v>
      </c>
      <c r="G51" s="5">
        <v>1608706.56</v>
      </c>
      <c r="H51" s="5">
        <v>1610411.98</v>
      </c>
      <c r="I51" s="5">
        <v>1610411.98</v>
      </c>
      <c r="J51" s="5">
        <v>1699964.02</v>
      </c>
      <c r="K51" s="5">
        <v>1701190.77</v>
      </c>
      <c r="L51" s="5">
        <v>1701190.77</v>
      </c>
      <c r="M51" s="5">
        <v>1701190.77</v>
      </c>
      <c r="N51" s="5">
        <v>1701190.77</v>
      </c>
      <c r="O51" s="5">
        <v>1701190.77</v>
      </c>
      <c r="P51" s="5">
        <v>1701190.77</v>
      </c>
      <c r="Q51" s="5">
        <v>1701190.77</v>
      </c>
      <c r="R51" s="5">
        <v>1701190.77</v>
      </c>
      <c r="S51" s="5">
        <v>1701190.77</v>
      </c>
      <c r="T51" s="5">
        <f t="shared" si="3"/>
        <v>1682105.2337499997</v>
      </c>
      <c r="U51" s="5">
        <v>-1226358.05</v>
      </c>
      <c r="V51" s="5">
        <v>-1248046.8600000001</v>
      </c>
      <c r="W51" s="5">
        <v>-1269747.1599999999</v>
      </c>
      <c r="X51" s="5">
        <v>-1292050.82</v>
      </c>
      <c r="Y51" s="5">
        <v>-1297081.69</v>
      </c>
      <c r="Z51" s="5">
        <v>-1302114.3799999999</v>
      </c>
      <c r="AA51" s="5">
        <v>-1307147.07</v>
      </c>
      <c r="AB51" s="5">
        <v>-1312179.76</v>
      </c>
      <c r="AC51" s="5">
        <v>-1317212.45</v>
      </c>
      <c r="AD51" s="5">
        <v>-1322245.1399999999</v>
      </c>
      <c r="AE51" s="5">
        <v>-1327277.83</v>
      </c>
      <c r="AF51" s="5">
        <v>-1332310.52</v>
      </c>
      <c r="AG51" s="5">
        <v>-1337343.21</v>
      </c>
      <c r="AH51" s="5">
        <f t="shared" si="4"/>
        <v>-1300772.0258333331</v>
      </c>
      <c r="AI51" s="5">
        <v>21688.81</v>
      </c>
      <c r="AJ51" s="5">
        <v>21700.3</v>
      </c>
      <c r="AK51" s="5">
        <v>22303.66</v>
      </c>
      <c r="AL51" s="5">
        <v>5030.87</v>
      </c>
      <c r="AM51" s="5">
        <v>5032.6899999999996</v>
      </c>
      <c r="AN51" s="5">
        <v>5032.6899999999996</v>
      </c>
      <c r="AO51" s="5">
        <v>5032.6899999999996</v>
      </c>
      <c r="AP51" s="5">
        <v>5032.6899999999996</v>
      </c>
      <c r="AQ51" s="5">
        <v>5032.6899999999996</v>
      </c>
      <c r="AR51" s="5">
        <v>5032.6899999999996</v>
      </c>
      <c r="AS51" s="5">
        <v>5032.6899999999996</v>
      </c>
      <c r="AT51" s="5">
        <v>5032.6899999999996</v>
      </c>
      <c r="AU51" s="5">
        <f t="shared" si="5"/>
        <v>110985.16000000002</v>
      </c>
      <c r="AV51" s="6">
        <v>0.16061927179999999</v>
      </c>
      <c r="AW51" s="5">
        <f t="shared" si="0"/>
        <v>270178.51773589372</v>
      </c>
      <c r="AX51" s="5">
        <f t="shared" si="6"/>
        <v>273244.02267028129</v>
      </c>
      <c r="AY51" s="5">
        <f t="shared" si="1"/>
        <v>-208929.05556716074</v>
      </c>
      <c r="AZ51" s="5">
        <f t="shared" si="2"/>
        <v>-214803.09253687446</v>
      </c>
      <c r="BA51" s="5">
        <f t="shared" si="7"/>
        <v>17826.355579806488</v>
      </c>
      <c r="BB51" s="14">
        <f t="shared" si="8"/>
        <v>6.5979914795565642E-2</v>
      </c>
      <c r="BC51" s="14">
        <v>4.6800000000000001E-2</v>
      </c>
      <c r="BD51" s="5">
        <f t="shared" si="10"/>
        <v>12787.820260969165</v>
      </c>
      <c r="BE51" s="5">
        <f t="shared" si="11"/>
        <v>12787.820260969165</v>
      </c>
      <c r="BF51" s="20">
        <f t="shared" si="12"/>
        <v>0.4</v>
      </c>
      <c r="BG51" s="5">
        <f t="shared" si="13"/>
        <v>-2015.4141275349293</v>
      </c>
      <c r="BH51" s="5">
        <f t="shared" si="14"/>
        <v>45653.109872437664</v>
      </c>
      <c r="BI51" s="5">
        <f t="shared" si="15"/>
        <v>45653.109872437664</v>
      </c>
    </row>
    <row r="52" spans="2:61" x14ac:dyDescent="0.25">
      <c r="B52" s="3" t="s">
        <v>718</v>
      </c>
      <c r="C52" s="3" t="s">
        <v>786</v>
      </c>
      <c r="D52" s="3" t="s">
        <v>687</v>
      </c>
      <c r="E52" s="3" t="s">
        <v>556</v>
      </c>
      <c r="F52" s="4" t="s">
        <v>55</v>
      </c>
      <c r="G52" s="5">
        <v>0</v>
      </c>
      <c r="H52" s="5">
        <v>0</v>
      </c>
      <c r="I52" s="5">
        <v>0</v>
      </c>
      <c r="J52" s="5">
        <v>0</v>
      </c>
      <c r="K52" s="5">
        <v>0</v>
      </c>
      <c r="L52" s="5">
        <v>0</v>
      </c>
      <c r="M52" s="5">
        <v>0</v>
      </c>
      <c r="N52" s="5">
        <v>0</v>
      </c>
      <c r="O52" s="5">
        <v>51372.97</v>
      </c>
      <c r="P52" s="5">
        <v>51372.97</v>
      </c>
      <c r="Q52" s="5">
        <v>51372.97</v>
      </c>
      <c r="R52" s="5">
        <v>51372.97</v>
      </c>
      <c r="S52" s="5">
        <v>51372.97</v>
      </c>
      <c r="T52" s="5">
        <f t="shared" si="3"/>
        <v>19264.86375</v>
      </c>
      <c r="U52" s="5">
        <v>0</v>
      </c>
      <c r="V52" s="5">
        <v>0</v>
      </c>
      <c r="W52" s="5">
        <v>0</v>
      </c>
      <c r="X52" s="5">
        <v>0</v>
      </c>
      <c r="Y52" s="5">
        <v>0</v>
      </c>
      <c r="Z52" s="5">
        <v>0</v>
      </c>
      <c r="AA52" s="5">
        <v>0</v>
      </c>
      <c r="AB52" s="5">
        <v>0</v>
      </c>
      <c r="AC52" s="5">
        <v>-75.989999999999995</v>
      </c>
      <c r="AD52" s="5">
        <v>-227.97</v>
      </c>
      <c r="AE52" s="5">
        <v>-379.95</v>
      </c>
      <c r="AF52" s="5">
        <v>-531.92999999999995</v>
      </c>
      <c r="AG52" s="5">
        <v>-683.91</v>
      </c>
      <c r="AH52" s="5">
        <f t="shared" si="4"/>
        <v>-129.81625</v>
      </c>
      <c r="AI52" s="5">
        <v>0</v>
      </c>
      <c r="AJ52" s="5">
        <v>0</v>
      </c>
      <c r="AK52" s="5">
        <v>0</v>
      </c>
      <c r="AL52" s="5">
        <v>0</v>
      </c>
      <c r="AM52" s="5">
        <v>0</v>
      </c>
      <c r="AN52" s="5">
        <v>0</v>
      </c>
      <c r="AO52" s="5">
        <v>0</v>
      </c>
      <c r="AP52" s="5">
        <v>75.989999999999995</v>
      </c>
      <c r="AQ52" s="5">
        <v>151.97999999999999</v>
      </c>
      <c r="AR52" s="5">
        <v>151.97999999999999</v>
      </c>
      <c r="AS52" s="5">
        <v>151.97999999999999</v>
      </c>
      <c r="AT52" s="5">
        <v>151.97999999999999</v>
      </c>
      <c r="AU52" s="5">
        <f t="shared" si="5"/>
        <v>683.91</v>
      </c>
      <c r="AV52" s="6">
        <v>0.16061927179999999</v>
      </c>
      <c r="AW52" s="5">
        <f t="shared" si="0"/>
        <v>3094.3083868512172</v>
      </c>
      <c r="AX52" s="5">
        <f t="shared" si="6"/>
        <v>8251.4890316032452</v>
      </c>
      <c r="AY52" s="5">
        <f t="shared" si="1"/>
        <v>-20.850991542806749</v>
      </c>
      <c r="AZ52" s="5">
        <f t="shared" si="2"/>
        <v>-109.84912617673798</v>
      </c>
      <c r="BA52" s="5">
        <f t="shared" si="7"/>
        <v>109.84912617673798</v>
      </c>
      <c r="BB52" s="14">
        <f t="shared" si="8"/>
        <v>3.5500380842298972E-2</v>
      </c>
      <c r="BC52" s="14">
        <v>4.6800000000000001E-2</v>
      </c>
      <c r="BD52" s="5">
        <f t="shared" si="10"/>
        <v>386.16968667903188</v>
      </c>
      <c r="BE52" s="5">
        <f t="shared" si="11"/>
        <v>386.16968667903188</v>
      </c>
      <c r="BF52" s="20">
        <f t="shared" si="12"/>
        <v>0.4</v>
      </c>
      <c r="BG52" s="5">
        <f t="shared" si="13"/>
        <v>110.52822420091758</v>
      </c>
      <c r="BH52" s="5">
        <f t="shared" si="14"/>
        <v>7755.4702187474759</v>
      </c>
      <c r="BI52" s="5">
        <f t="shared" si="15"/>
        <v>7755.4702187474759</v>
      </c>
    </row>
    <row r="53" spans="2:61" x14ac:dyDescent="0.25">
      <c r="B53" s="3" t="s">
        <v>718</v>
      </c>
      <c r="C53" s="3" t="s">
        <v>786</v>
      </c>
      <c r="D53" s="3" t="s">
        <v>687</v>
      </c>
      <c r="E53" s="3" t="s">
        <v>541</v>
      </c>
      <c r="F53" s="4" t="s">
        <v>56</v>
      </c>
      <c r="G53" s="5">
        <v>113540.22</v>
      </c>
      <c r="H53" s="5">
        <v>113540.22</v>
      </c>
      <c r="I53" s="5">
        <v>113540.22</v>
      </c>
      <c r="J53" s="5">
        <v>113540.22</v>
      </c>
      <c r="K53" s="5">
        <v>113540.22</v>
      </c>
      <c r="L53" s="5">
        <v>113540.22</v>
      </c>
      <c r="M53" s="5">
        <v>113540.22</v>
      </c>
      <c r="N53" s="5">
        <v>113540.22</v>
      </c>
      <c r="O53" s="5">
        <v>113540.22</v>
      </c>
      <c r="P53" s="5">
        <v>113540.22</v>
      </c>
      <c r="Q53" s="5">
        <v>113540.22</v>
      </c>
      <c r="R53" s="5">
        <v>113540.22</v>
      </c>
      <c r="S53" s="5">
        <v>113540.22</v>
      </c>
      <c r="T53" s="5">
        <f t="shared" si="3"/>
        <v>113540.21999999999</v>
      </c>
      <c r="U53" s="5">
        <v>-85764.18</v>
      </c>
      <c r="V53" s="5">
        <v>-87294.13</v>
      </c>
      <c r="W53" s="5">
        <v>-88824.08</v>
      </c>
      <c r="X53" s="5">
        <v>-90354.03</v>
      </c>
      <c r="Y53" s="5">
        <v>-90689.919999999998</v>
      </c>
      <c r="Z53" s="5">
        <v>-91025.81</v>
      </c>
      <c r="AA53" s="5">
        <v>-91361.7</v>
      </c>
      <c r="AB53" s="5">
        <v>-91697.59</v>
      </c>
      <c r="AC53" s="5">
        <v>-92033.48</v>
      </c>
      <c r="AD53" s="5">
        <v>-92369.37</v>
      </c>
      <c r="AE53" s="5">
        <v>-92705.26</v>
      </c>
      <c r="AF53" s="5">
        <v>-93041.15</v>
      </c>
      <c r="AG53" s="5">
        <v>-93377.04</v>
      </c>
      <c r="AH53" s="5">
        <f t="shared" si="4"/>
        <v>-90913.927499999991</v>
      </c>
      <c r="AI53" s="5">
        <v>1529.95</v>
      </c>
      <c r="AJ53" s="5">
        <v>1529.95</v>
      </c>
      <c r="AK53" s="5">
        <v>1529.95</v>
      </c>
      <c r="AL53" s="5">
        <v>335.89</v>
      </c>
      <c r="AM53" s="5">
        <v>335.89</v>
      </c>
      <c r="AN53" s="5">
        <v>335.89</v>
      </c>
      <c r="AO53" s="5">
        <v>335.89</v>
      </c>
      <c r="AP53" s="5">
        <v>335.89</v>
      </c>
      <c r="AQ53" s="5">
        <v>335.89</v>
      </c>
      <c r="AR53" s="5">
        <v>335.89</v>
      </c>
      <c r="AS53" s="5">
        <v>335.89</v>
      </c>
      <c r="AT53" s="5">
        <v>335.89</v>
      </c>
      <c r="AU53" s="5">
        <f t="shared" si="5"/>
        <v>7612.8600000000033</v>
      </c>
      <c r="AV53" s="6">
        <v>0.16061927179999999</v>
      </c>
      <c r="AW53" s="5">
        <f t="shared" si="0"/>
        <v>18236.747456411791</v>
      </c>
      <c r="AX53" s="5">
        <f t="shared" si="6"/>
        <v>18236.747456411795</v>
      </c>
      <c r="AY53" s="5">
        <f t="shared" si="1"/>
        <v>-14602.528831527992</v>
      </c>
      <c r="AZ53" s="5">
        <f t="shared" si="2"/>
        <v>-14998.15216763947</v>
      </c>
      <c r="BA53" s="5">
        <f t="shared" si="7"/>
        <v>1222.7720295153485</v>
      </c>
      <c r="BB53" s="14">
        <f t="shared" si="8"/>
        <v>6.7049896503635506E-2</v>
      </c>
      <c r="BC53" s="14">
        <v>4.6800000000000001E-2</v>
      </c>
      <c r="BD53" s="5">
        <f t="shared" si="10"/>
        <v>853.47978096007205</v>
      </c>
      <c r="BE53" s="5">
        <f t="shared" si="11"/>
        <v>853.47978096007205</v>
      </c>
      <c r="BF53" s="20">
        <f t="shared" si="12"/>
        <v>0.4</v>
      </c>
      <c r="BG53" s="5">
        <f t="shared" si="13"/>
        <v>-147.7168994221106</v>
      </c>
      <c r="BH53" s="5">
        <f t="shared" si="14"/>
        <v>2385.1155078122529</v>
      </c>
      <c r="BI53" s="5">
        <f t="shared" si="15"/>
        <v>2385.1155078122529</v>
      </c>
    </row>
    <row r="54" spans="2:61" x14ac:dyDescent="0.25">
      <c r="B54" s="3" t="s">
        <v>718</v>
      </c>
      <c r="C54" s="3" t="s">
        <v>786</v>
      </c>
      <c r="D54" s="3" t="s">
        <v>687</v>
      </c>
      <c r="E54" s="3" t="s">
        <v>542</v>
      </c>
      <c r="F54" s="4" t="s">
        <v>57</v>
      </c>
      <c r="G54" s="5">
        <v>439709.7</v>
      </c>
      <c r="H54" s="5">
        <v>463786.83</v>
      </c>
      <c r="I54" s="5">
        <v>463786.83</v>
      </c>
      <c r="J54" s="5">
        <v>463786.83</v>
      </c>
      <c r="K54" s="5">
        <v>463786.83</v>
      </c>
      <c r="L54" s="5">
        <v>463786.83</v>
      </c>
      <c r="M54" s="5">
        <v>463786.83</v>
      </c>
      <c r="N54" s="5">
        <v>463786.83</v>
      </c>
      <c r="O54" s="5">
        <v>463786.83</v>
      </c>
      <c r="P54" s="5">
        <v>463786.83</v>
      </c>
      <c r="Q54" s="5">
        <v>463786.83</v>
      </c>
      <c r="R54" s="5">
        <v>463786.83</v>
      </c>
      <c r="S54" s="5">
        <v>574704.07999999996</v>
      </c>
      <c r="T54" s="5">
        <f t="shared" si="3"/>
        <v>467405.16833333328</v>
      </c>
      <c r="U54" s="5">
        <v>-362728.72</v>
      </c>
      <c r="V54" s="5">
        <v>-369911.52</v>
      </c>
      <c r="W54" s="5">
        <v>-377285.73</v>
      </c>
      <c r="X54" s="5">
        <v>-384659.94</v>
      </c>
      <c r="Y54" s="5">
        <v>-385402</v>
      </c>
      <c r="Z54" s="5">
        <v>-386144.06</v>
      </c>
      <c r="AA54" s="5">
        <v>-386886.12</v>
      </c>
      <c r="AB54" s="5">
        <v>-387628.18</v>
      </c>
      <c r="AC54" s="5">
        <v>-388370.24</v>
      </c>
      <c r="AD54" s="5">
        <v>-389112.3</v>
      </c>
      <c r="AE54" s="5">
        <v>-389854.36</v>
      </c>
      <c r="AF54" s="5">
        <v>-390596.42</v>
      </c>
      <c r="AG54" s="5">
        <v>-391427.21</v>
      </c>
      <c r="AH54" s="5">
        <f t="shared" si="4"/>
        <v>-384410.73625000002</v>
      </c>
      <c r="AI54" s="5">
        <v>7182.8</v>
      </c>
      <c r="AJ54" s="5">
        <v>7374.21</v>
      </c>
      <c r="AK54" s="5">
        <v>7374.21</v>
      </c>
      <c r="AL54" s="5">
        <v>742.06</v>
      </c>
      <c r="AM54" s="5">
        <v>742.06</v>
      </c>
      <c r="AN54" s="5">
        <v>742.06</v>
      </c>
      <c r="AO54" s="5">
        <v>742.06</v>
      </c>
      <c r="AP54" s="5">
        <v>742.06</v>
      </c>
      <c r="AQ54" s="5">
        <v>742.06</v>
      </c>
      <c r="AR54" s="5">
        <v>742.06</v>
      </c>
      <c r="AS54" s="5">
        <v>742.06</v>
      </c>
      <c r="AT54" s="5">
        <v>830.79</v>
      </c>
      <c r="AU54" s="5">
        <f t="shared" si="5"/>
        <v>28698.490000000013</v>
      </c>
      <c r="AV54" s="6">
        <v>0.16061927179999999</v>
      </c>
      <c r="AW54" s="5">
        <f t="shared" si="0"/>
        <v>75074.277773256399</v>
      </c>
      <c r="AX54" s="5">
        <f t="shared" si="6"/>
        <v>92308.550830088934</v>
      </c>
      <c r="AY54" s="5">
        <f t="shared" si="1"/>
        <v>-61743.772528576861</v>
      </c>
      <c r="AZ54" s="5">
        <f t="shared" si="2"/>
        <v>-62870.75343290568</v>
      </c>
      <c r="BA54" s="5">
        <f t="shared" si="7"/>
        <v>4609.5305655595839</v>
      </c>
      <c r="BB54" s="14">
        <f t="shared" si="8"/>
        <v>6.1399599200694946E-2</v>
      </c>
      <c r="BC54" s="14">
        <v>2.8000000000000001E-2</v>
      </c>
      <c r="BD54" s="5">
        <f t="shared" si="10"/>
        <v>2584.63942324249</v>
      </c>
      <c r="BE54" s="5">
        <f t="shared" si="11"/>
        <v>2584.63942324249</v>
      </c>
      <c r="BF54" s="20">
        <f t="shared" si="12"/>
        <v>0.4</v>
      </c>
      <c r="BG54" s="5">
        <f t="shared" si="13"/>
        <v>-809.95645692683763</v>
      </c>
      <c r="BH54" s="5">
        <f t="shared" si="14"/>
        <v>26853.157973940764</v>
      </c>
      <c r="BI54" s="5">
        <f t="shared" si="15"/>
        <v>26853.157973940764</v>
      </c>
    </row>
    <row r="55" spans="2:61" x14ac:dyDescent="0.25">
      <c r="B55" s="3" t="s">
        <v>718</v>
      </c>
      <c r="C55" s="3" t="s">
        <v>786</v>
      </c>
      <c r="D55" s="3" t="s">
        <v>687</v>
      </c>
      <c r="E55" s="3" t="s">
        <v>557</v>
      </c>
      <c r="F55" s="4" t="s">
        <v>58</v>
      </c>
      <c r="G55" s="5">
        <v>168079.18</v>
      </c>
      <c r="H55" s="5">
        <v>168079.18</v>
      </c>
      <c r="I55" s="5">
        <v>168079.18</v>
      </c>
      <c r="J55" s="5">
        <v>168079.18</v>
      </c>
      <c r="K55" s="5">
        <v>168079.18</v>
      </c>
      <c r="L55" s="5">
        <v>168079.18</v>
      </c>
      <c r="M55" s="5">
        <v>168079.18</v>
      </c>
      <c r="N55" s="5">
        <v>168079.18</v>
      </c>
      <c r="O55" s="5">
        <v>168079.18</v>
      </c>
      <c r="P55" s="5">
        <v>168079.18</v>
      </c>
      <c r="Q55" s="5">
        <v>168079.18</v>
      </c>
      <c r="R55" s="5">
        <v>168079.18</v>
      </c>
      <c r="S55" s="5">
        <v>168079.18</v>
      </c>
      <c r="T55" s="5">
        <f t="shared" si="3"/>
        <v>168079.17999999996</v>
      </c>
      <c r="U55" s="5">
        <v>-145622.75</v>
      </c>
      <c r="V55" s="5">
        <v>-148295.21</v>
      </c>
      <c r="W55" s="5">
        <v>-150967.67000000001</v>
      </c>
      <c r="X55" s="5">
        <v>-151271.26</v>
      </c>
      <c r="Y55" s="5">
        <v>-151271.26</v>
      </c>
      <c r="Z55" s="5">
        <v>-151271.26</v>
      </c>
      <c r="AA55" s="5">
        <v>-151271.26</v>
      </c>
      <c r="AB55" s="5">
        <v>-151271.26</v>
      </c>
      <c r="AC55" s="5">
        <v>-151271.26</v>
      </c>
      <c r="AD55" s="5">
        <v>-151271.26</v>
      </c>
      <c r="AE55" s="5">
        <v>-151271.26</v>
      </c>
      <c r="AF55" s="5">
        <v>-151271.26</v>
      </c>
      <c r="AG55" s="5">
        <v>-151271.26</v>
      </c>
      <c r="AH55" s="5">
        <f t="shared" si="4"/>
        <v>-150762.60208333333</v>
      </c>
      <c r="AI55" s="5">
        <v>2672.46</v>
      </c>
      <c r="AJ55" s="5">
        <v>2672.46</v>
      </c>
      <c r="AK55" s="5">
        <v>303.58999999999997</v>
      </c>
      <c r="AL55" s="5">
        <v>0</v>
      </c>
      <c r="AM55" s="5">
        <v>0</v>
      </c>
      <c r="AN55" s="5">
        <v>0</v>
      </c>
      <c r="AO55" s="5">
        <v>0</v>
      </c>
      <c r="AP55" s="5">
        <v>0</v>
      </c>
      <c r="AQ55" s="5">
        <v>0</v>
      </c>
      <c r="AR55" s="5">
        <v>0</v>
      </c>
      <c r="AS55" s="5">
        <v>0</v>
      </c>
      <c r="AT55" s="5">
        <v>0</v>
      </c>
      <c r="AU55" s="5">
        <f t="shared" si="5"/>
        <v>5648.51</v>
      </c>
      <c r="AV55" s="6">
        <v>0.16061927179999999</v>
      </c>
      <c r="AW55" s="5">
        <f t="shared" si="0"/>
        <v>26996.755496341117</v>
      </c>
      <c r="AX55" s="5">
        <f t="shared" si="6"/>
        <v>26996.75549634112</v>
      </c>
      <c r="AY55" s="5">
        <f t="shared" si="1"/>
        <v>-24215.379361298161</v>
      </c>
      <c r="AZ55" s="5">
        <f t="shared" si="2"/>
        <v>-24297.079625468468</v>
      </c>
      <c r="BA55" s="5">
        <f t="shared" si="7"/>
        <v>907.25956295501794</v>
      </c>
      <c r="BB55" s="14">
        <f t="shared" si="8"/>
        <v>3.3606244390292722E-2</v>
      </c>
      <c r="BC55" s="14">
        <v>2.8000000000000001E-2</v>
      </c>
      <c r="BD55" s="5">
        <f t="shared" si="10"/>
        <v>755.90915389755139</v>
      </c>
      <c r="BE55" s="5">
        <f t="shared" si="11"/>
        <v>755.90915389755139</v>
      </c>
      <c r="BF55" s="20">
        <f t="shared" si="12"/>
        <v>0.4</v>
      </c>
      <c r="BG55" s="5">
        <f t="shared" si="13"/>
        <v>-60.540163622986626</v>
      </c>
      <c r="BH55" s="5">
        <f t="shared" si="14"/>
        <v>1943.7667169751007</v>
      </c>
      <c r="BI55" s="5">
        <f t="shared" si="15"/>
        <v>1943.7667169751007</v>
      </c>
    </row>
    <row r="56" spans="2:61" x14ac:dyDescent="0.25">
      <c r="B56" s="3" t="s">
        <v>718</v>
      </c>
      <c r="C56" s="3" t="s">
        <v>786</v>
      </c>
      <c r="D56" s="3" t="s">
        <v>687</v>
      </c>
      <c r="E56" s="3" t="s">
        <v>544</v>
      </c>
      <c r="F56" s="4" t="s">
        <v>59</v>
      </c>
      <c r="G56" s="5"/>
      <c r="H56" s="5">
        <v>167741.84</v>
      </c>
      <c r="I56" s="5">
        <v>169804.3</v>
      </c>
      <c r="J56" s="5">
        <v>169804.3</v>
      </c>
      <c r="K56" s="5">
        <v>169804.3</v>
      </c>
      <c r="L56" s="5">
        <v>169804.3</v>
      </c>
      <c r="M56" s="5">
        <v>169804.3</v>
      </c>
      <c r="N56" s="5">
        <v>169804.3</v>
      </c>
      <c r="O56" s="5">
        <v>169804.3</v>
      </c>
      <c r="P56" s="5">
        <v>169804.3</v>
      </c>
      <c r="Q56" s="5">
        <v>169804.3</v>
      </c>
      <c r="R56" s="5">
        <v>169804.3</v>
      </c>
      <c r="S56" s="5">
        <v>169804.3</v>
      </c>
      <c r="T56" s="5">
        <f t="shared" si="3"/>
        <v>162557.24916666668</v>
      </c>
      <c r="U56" s="5"/>
      <c r="V56" s="5">
        <v>-424.25</v>
      </c>
      <c r="W56" s="5">
        <v>-1277.96</v>
      </c>
      <c r="X56" s="5">
        <v>-2136.89</v>
      </c>
      <c r="Y56" s="5">
        <v>-3133.08</v>
      </c>
      <c r="Z56" s="5">
        <v>-4129.2700000000004</v>
      </c>
      <c r="AA56" s="5">
        <v>-5125.46</v>
      </c>
      <c r="AB56" s="5">
        <v>-6121.65</v>
      </c>
      <c r="AC56" s="5">
        <v>-7117.84</v>
      </c>
      <c r="AD56" s="5">
        <v>-8114.03</v>
      </c>
      <c r="AE56" s="5">
        <v>-9110.2199999999993</v>
      </c>
      <c r="AF56" s="5">
        <v>-10106.41</v>
      </c>
      <c r="AG56" s="5">
        <v>-11102.6</v>
      </c>
      <c r="AH56" s="5">
        <f t="shared" si="4"/>
        <v>-5195.6966666666667</v>
      </c>
      <c r="AI56" s="5">
        <v>424.25</v>
      </c>
      <c r="AJ56" s="5">
        <v>853.71</v>
      </c>
      <c r="AK56" s="5">
        <v>858.93</v>
      </c>
      <c r="AL56" s="5">
        <v>996.19</v>
      </c>
      <c r="AM56" s="5">
        <v>996.19</v>
      </c>
      <c r="AN56" s="5">
        <v>996.19</v>
      </c>
      <c r="AO56" s="5">
        <v>996.19</v>
      </c>
      <c r="AP56" s="5">
        <v>996.19</v>
      </c>
      <c r="AQ56" s="5">
        <v>996.19</v>
      </c>
      <c r="AR56" s="5">
        <v>996.19</v>
      </c>
      <c r="AS56" s="5">
        <v>996.19</v>
      </c>
      <c r="AT56" s="5">
        <v>996.19</v>
      </c>
      <c r="AU56" s="5">
        <f t="shared" si="5"/>
        <v>11102.600000000004</v>
      </c>
      <c r="AV56" s="6">
        <v>0.16061927179999999</v>
      </c>
      <c r="AW56" s="5">
        <f t="shared" si="0"/>
        <v>26109.826986961158</v>
      </c>
      <c r="AX56" s="5">
        <f t="shared" si="6"/>
        <v>27273.843014508737</v>
      </c>
      <c r="AY56" s="5">
        <f t="shared" si="1"/>
        <v>-834.52901509368735</v>
      </c>
      <c r="AZ56" s="5">
        <f t="shared" si="2"/>
        <v>-1783.2915270866799</v>
      </c>
      <c r="BA56" s="5">
        <f t="shared" si="7"/>
        <v>1783.2915270866806</v>
      </c>
      <c r="BB56" s="14">
        <f t="shared" si="8"/>
        <v>6.8299630172855175E-2</v>
      </c>
      <c r="BC56" s="14">
        <v>6.8299630172855175E-2</v>
      </c>
      <c r="BD56" s="5">
        <f t="shared" si="10"/>
        <v>1862.7933912834562</v>
      </c>
      <c r="BE56" s="5">
        <f t="shared" si="11"/>
        <v>1862.7933912834562</v>
      </c>
      <c r="BF56" s="20">
        <f t="shared" si="12"/>
        <v>0.4</v>
      </c>
      <c r="BG56" s="5">
        <f t="shared" si="13"/>
        <v>31.800745678710246</v>
      </c>
      <c r="BH56" s="5">
        <f t="shared" si="14"/>
        <v>23627.758096138601</v>
      </c>
      <c r="BI56" s="5">
        <f t="shared" si="15"/>
        <v>23627.758096138601</v>
      </c>
    </row>
    <row r="57" spans="2:61" x14ac:dyDescent="0.25">
      <c r="B57" s="3" t="s">
        <v>718</v>
      </c>
      <c r="C57" s="3" t="s">
        <v>786</v>
      </c>
      <c r="D57" s="3" t="s">
        <v>687</v>
      </c>
      <c r="E57" s="3" t="s">
        <v>558</v>
      </c>
      <c r="F57" s="4" t="s">
        <v>60</v>
      </c>
      <c r="G57" s="5">
        <v>0</v>
      </c>
      <c r="H57" s="5">
        <v>0</v>
      </c>
      <c r="I57" s="5">
        <v>0</v>
      </c>
      <c r="J57" s="5">
        <v>0</v>
      </c>
      <c r="K57" s="5">
        <v>0</v>
      </c>
      <c r="L57" s="5">
        <v>0</v>
      </c>
      <c r="M57" s="5">
        <v>0</v>
      </c>
      <c r="N57" s="5">
        <v>0</v>
      </c>
      <c r="O57" s="5">
        <v>0</v>
      </c>
      <c r="P57" s="5">
        <v>0</v>
      </c>
      <c r="Q57" s="5">
        <v>0</v>
      </c>
      <c r="R57" s="5">
        <v>0</v>
      </c>
      <c r="S57" s="5">
        <v>0</v>
      </c>
      <c r="T57" s="5">
        <f t="shared" si="3"/>
        <v>0</v>
      </c>
      <c r="U57" s="5">
        <v>0</v>
      </c>
      <c r="V57" s="5">
        <v>0</v>
      </c>
      <c r="W57" s="5">
        <v>0</v>
      </c>
      <c r="X57" s="5">
        <v>0</v>
      </c>
      <c r="Y57" s="5">
        <v>0</v>
      </c>
      <c r="Z57" s="5">
        <v>0</v>
      </c>
      <c r="AA57" s="5">
        <v>0</v>
      </c>
      <c r="AB57" s="5">
        <v>0</v>
      </c>
      <c r="AC57" s="5">
        <v>0</v>
      </c>
      <c r="AD57" s="5">
        <v>0</v>
      </c>
      <c r="AE57" s="5">
        <v>0</v>
      </c>
      <c r="AF57" s="5">
        <v>0</v>
      </c>
      <c r="AG57" s="5">
        <v>0</v>
      </c>
      <c r="AH57" s="5">
        <f t="shared" si="4"/>
        <v>0</v>
      </c>
      <c r="AI57" s="5">
        <v>0</v>
      </c>
      <c r="AJ57" s="5">
        <v>0</v>
      </c>
      <c r="AK57" s="5">
        <v>0</v>
      </c>
      <c r="AL57" s="5">
        <v>0</v>
      </c>
      <c r="AM57" s="5">
        <v>0</v>
      </c>
      <c r="AN57" s="5">
        <v>0</v>
      </c>
      <c r="AO57" s="5">
        <v>0</v>
      </c>
      <c r="AP57" s="5">
        <v>0</v>
      </c>
      <c r="AQ57" s="5">
        <v>0</v>
      </c>
      <c r="AR57" s="5">
        <v>0</v>
      </c>
      <c r="AS57" s="5">
        <v>0</v>
      </c>
      <c r="AT57" s="5">
        <v>0</v>
      </c>
      <c r="AU57" s="5">
        <f t="shared" si="5"/>
        <v>0</v>
      </c>
      <c r="AV57" s="6">
        <v>0.16061927179999999</v>
      </c>
      <c r="AW57" s="5">
        <f t="shared" si="0"/>
        <v>0</v>
      </c>
      <c r="AX57" s="5">
        <f t="shared" si="6"/>
        <v>0</v>
      </c>
      <c r="AY57" s="5">
        <f t="shared" si="1"/>
        <v>0</v>
      </c>
      <c r="AZ57" s="5">
        <f t="shared" si="2"/>
        <v>0</v>
      </c>
      <c r="BA57" s="5">
        <f t="shared" si="7"/>
        <v>0</v>
      </c>
      <c r="BB57" s="14">
        <f t="shared" si="8"/>
        <v>0</v>
      </c>
      <c r="BC57" s="14">
        <f>BB57</f>
        <v>0</v>
      </c>
      <c r="BD57" s="5">
        <f t="shared" si="10"/>
        <v>0</v>
      </c>
      <c r="BE57" s="5">
        <f t="shared" si="11"/>
        <v>0</v>
      </c>
      <c r="BF57" s="20">
        <f t="shared" si="12"/>
        <v>0.4</v>
      </c>
      <c r="BG57" s="5">
        <f t="shared" si="13"/>
        <v>0</v>
      </c>
      <c r="BH57" s="5">
        <f t="shared" si="14"/>
        <v>0</v>
      </c>
      <c r="BI57" s="5">
        <f t="shared" si="15"/>
        <v>0</v>
      </c>
    </row>
    <row r="58" spans="2:61" x14ac:dyDescent="0.25">
      <c r="B58" s="3" t="s">
        <v>717</v>
      </c>
      <c r="C58" s="3" t="s">
        <v>786</v>
      </c>
      <c r="D58" s="3" t="s">
        <v>687</v>
      </c>
      <c r="E58" s="3" t="s">
        <v>559</v>
      </c>
      <c r="F58" s="4" t="s">
        <v>61</v>
      </c>
      <c r="G58" s="5">
        <v>4425338.0999999996</v>
      </c>
      <c r="H58" s="5">
        <v>4394143.92</v>
      </c>
      <c r="I58" s="5">
        <v>4394684.59</v>
      </c>
      <c r="J58" s="5">
        <v>4403268.95</v>
      </c>
      <c r="K58" s="5">
        <v>4443797.7</v>
      </c>
      <c r="L58" s="5">
        <v>4446158.3600000003</v>
      </c>
      <c r="M58" s="5">
        <v>4449266.58</v>
      </c>
      <c r="N58" s="5">
        <v>4462544.04</v>
      </c>
      <c r="O58" s="5">
        <v>4464424.9000000004</v>
      </c>
      <c r="P58" s="5">
        <v>4520334.63</v>
      </c>
      <c r="Q58" s="5">
        <v>4578695.33</v>
      </c>
      <c r="R58" s="5">
        <v>4570748.18</v>
      </c>
      <c r="S58" s="5">
        <v>4358526.75</v>
      </c>
      <c r="T58" s="5">
        <f t="shared" si="3"/>
        <v>4459999.9670833331</v>
      </c>
      <c r="U58" s="5">
        <v>-1054691.24</v>
      </c>
      <c r="V58" s="5">
        <v>-1001160.35</v>
      </c>
      <c r="W58" s="5">
        <v>-1017016.86</v>
      </c>
      <c r="X58" s="5">
        <v>-1032889.83</v>
      </c>
      <c r="Y58" s="5">
        <v>-1047634.94</v>
      </c>
      <c r="Z58" s="5">
        <v>-1062451.53</v>
      </c>
      <c r="AA58" s="5">
        <v>-1077277.24</v>
      </c>
      <c r="AB58" s="5">
        <v>-1092130.26</v>
      </c>
      <c r="AC58" s="5">
        <v>-1107008.54</v>
      </c>
      <c r="AD58" s="5">
        <v>-1121983.1399999999</v>
      </c>
      <c r="AE58" s="5">
        <v>-1137148.19</v>
      </c>
      <c r="AF58" s="5">
        <v>-1152397.26</v>
      </c>
      <c r="AG58" s="5">
        <v>-1167279.3799999999</v>
      </c>
      <c r="AH58" s="5">
        <f t="shared" si="4"/>
        <v>-1080006.9541666668</v>
      </c>
      <c r="AI58" s="5">
        <v>15911.82</v>
      </c>
      <c r="AJ58" s="5">
        <v>15856.51</v>
      </c>
      <c r="AK58" s="5">
        <v>15872.97</v>
      </c>
      <c r="AL58" s="5">
        <v>14745.11</v>
      </c>
      <c r="AM58" s="5">
        <v>14816.59</v>
      </c>
      <c r="AN58" s="5">
        <v>14825.71</v>
      </c>
      <c r="AO58" s="5">
        <v>14853.02</v>
      </c>
      <c r="AP58" s="5">
        <v>14878.28</v>
      </c>
      <c r="AQ58" s="5">
        <v>14974.6</v>
      </c>
      <c r="AR58" s="5">
        <v>15165.05</v>
      </c>
      <c r="AS58" s="5">
        <v>15249.07</v>
      </c>
      <c r="AT58" s="5">
        <v>14882.12</v>
      </c>
      <c r="AU58" s="5">
        <f t="shared" si="5"/>
        <v>182030.84999999998</v>
      </c>
      <c r="AV58" s="6">
        <v>0.16061927179999999</v>
      </c>
      <c r="AW58" s="5">
        <f t="shared" si="0"/>
        <v>716361.94694094884</v>
      </c>
      <c r="AX58" s="5">
        <f t="shared" si="6"/>
        <v>700063.39270582062</v>
      </c>
      <c r="AY58" s="5">
        <f t="shared" si="1"/>
        <v>-173469.930517186</v>
      </c>
      <c r="AZ58" s="5">
        <f t="shared" si="2"/>
        <v>-187487.56400275545</v>
      </c>
      <c r="BA58" s="5">
        <f t="shared" si="7"/>
        <v>29237.662572135025</v>
      </c>
      <c r="BB58" s="14">
        <f t="shared" si="8"/>
        <v>4.0814092229476205E-2</v>
      </c>
      <c r="BC58" s="14">
        <v>0.04</v>
      </c>
      <c r="BD58" s="5">
        <f t="shared" si="10"/>
        <v>28002.535708232826</v>
      </c>
      <c r="BE58" s="5">
        <f t="shared" si="11"/>
        <v>28002.535708232826</v>
      </c>
      <c r="BF58" s="20">
        <f t="shared" si="12"/>
        <v>1</v>
      </c>
      <c r="BG58" s="5">
        <f t="shared" si="13"/>
        <v>-1235.1268639021982</v>
      </c>
      <c r="BH58" s="5">
        <f t="shared" si="14"/>
        <v>484573.29299483233</v>
      </c>
      <c r="BI58" s="5">
        <f t="shared" si="15"/>
        <v>484573.29299483233</v>
      </c>
    </row>
    <row r="59" spans="2:61" x14ac:dyDescent="0.25">
      <c r="B59" s="3" t="s">
        <v>717</v>
      </c>
      <c r="C59" s="3" t="s">
        <v>786</v>
      </c>
      <c r="D59" s="3" t="s">
        <v>687</v>
      </c>
      <c r="E59" s="3" t="s">
        <v>545</v>
      </c>
      <c r="F59" s="4" t="s">
        <v>62</v>
      </c>
      <c r="G59" s="5">
        <v>184380.66</v>
      </c>
      <c r="H59" s="5">
        <v>162126.68</v>
      </c>
      <c r="I59" s="5">
        <v>162126.68</v>
      </c>
      <c r="J59" s="5">
        <v>162126.68</v>
      </c>
      <c r="K59" s="5">
        <v>162126.68</v>
      </c>
      <c r="L59" s="5">
        <v>162126.68</v>
      </c>
      <c r="M59" s="5">
        <v>162126.68</v>
      </c>
      <c r="N59" s="5">
        <v>176465.52</v>
      </c>
      <c r="O59" s="5">
        <v>176465.52</v>
      </c>
      <c r="P59" s="5">
        <v>176465.52</v>
      </c>
      <c r="Q59" s="5">
        <v>176465.52</v>
      </c>
      <c r="R59" s="5">
        <v>176465.52</v>
      </c>
      <c r="S59" s="5">
        <v>391463.18</v>
      </c>
      <c r="T59" s="5">
        <f t="shared" si="3"/>
        <v>178584.13333333333</v>
      </c>
      <c r="U59" s="5">
        <v>-184380.66</v>
      </c>
      <c r="V59" s="5">
        <v>-162126.68</v>
      </c>
      <c r="W59" s="5">
        <v>-162126.68</v>
      </c>
      <c r="X59" s="5">
        <v>-162126.68</v>
      </c>
      <c r="Y59" s="5">
        <v>-162126.68</v>
      </c>
      <c r="Z59" s="5">
        <v>-162126.68</v>
      </c>
      <c r="AA59" s="5">
        <v>-162126.68</v>
      </c>
      <c r="AB59" s="5">
        <v>-162832.07999999999</v>
      </c>
      <c r="AC59" s="5">
        <v>-163567.35</v>
      </c>
      <c r="AD59" s="5">
        <v>-164302.62</v>
      </c>
      <c r="AE59" s="5">
        <v>-165037.89000000001</v>
      </c>
      <c r="AF59" s="5">
        <v>-165773.16</v>
      </c>
      <c r="AG59" s="5">
        <v>-166956.34</v>
      </c>
      <c r="AH59" s="5">
        <f t="shared" si="4"/>
        <v>-164161.80666666667</v>
      </c>
      <c r="AI59" s="5">
        <v>0</v>
      </c>
      <c r="AJ59" s="5">
        <v>0</v>
      </c>
      <c r="AK59" s="5">
        <v>0</v>
      </c>
      <c r="AL59" s="5">
        <v>0</v>
      </c>
      <c r="AM59" s="5">
        <v>0</v>
      </c>
      <c r="AN59" s="5">
        <v>0</v>
      </c>
      <c r="AO59" s="5">
        <v>705.4</v>
      </c>
      <c r="AP59" s="5">
        <v>735.27</v>
      </c>
      <c r="AQ59" s="5">
        <v>735.27</v>
      </c>
      <c r="AR59" s="5">
        <v>735.27</v>
      </c>
      <c r="AS59" s="5">
        <v>735.27</v>
      </c>
      <c r="AT59" s="5">
        <v>1183.18</v>
      </c>
      <c r="AU59" s="5">
        <f t="shared" si="5"/>
        <v>4829.66</v>
      </c>
      <c r="AV59" s="6">
        <v>0.16061927179999999</v>
      </c>
      <c r="AW59" s="5">
        <f t="shared" si="0"/>
        <v>28684.053451034106</v>
      </c>
      <c r="AX59" s="5">
        <f t="shared" si="6"/>
        <v>62876.53090811232</v>
      </c>
      <c r="AY59" s="5">
        <f t="shared" si="1"/>
        <v>-26367.549844172383</v>
      </c>
      <c r="AZ59" s="5">
        <f t="shared" si="2"/>
        <v>-26816.405753193209</v>
      </c>
      <c r="BA59" s="5">
        <f t="shared" si="7"/>
        <v>775.73647224158788</v>
      </c>
      <c r="BB59" s="14">
        <f t="shared" si="8"/>
        <v>2.7044171897316741E-2</v>
      </c>
      <c r="BC59" s="14">
        <v>0.05</v>
      </c>
      <c r="BD59" s="5">
        <f t="shared" si="10"/>
        <v>3143.8265454056163</v>
      </c>
      <c r="BE59" s="5">
        <f t="shared" si="11"/>
        <v>3143.8265454056163</v>
      </c>
      <c r="BF59" s="20">
        <f t="shared" si="12"/>
        <v>1</v>
      </c>
      <c r="BG59" s="5">
        <f t="shared" si="13"/>
        <v>2368.0900731640286</v>
      </c>
      <c r="BH59" s="5">
        <f t="shared" si="14"/>
        <v>32916.298609513491</v>
      </c>
      <c r="BI59" s="5">
        <f t="shared" si="15"/>
        <v>32916.298609513491</v>
      </c>
    </row>
    <row r="60" spans="2:61" x14ac:dyDescent="0.25">
      <c r="B60" s="3" t="s">
        <v>717</v>
      </c>
      <c r="C60" s="3" t="s">
        <v>786</v>
      </c>
      <c r="D60" s="3" t="s">
        <v>687</v>
      </c>
      <c r="E60" s="3" t="s">
        <v>546</v>
      </c>
      <c r="F60" s="4" t="s">
        <v>63</v>
      </c>
      <c r="G60" s="5">
        <v>2212.92</v>
      </c>
      <c r="H60" s="5">
        <v>0</v>
      </c>
      <c r="I60" s="5">
        <v>0</v>
      </c>
      <c r="J60" s="5">
        <v>0</v>
      </c>
      <c r="K60" s="5">
        <v>0</v>
      </c>
      <c r="L60" s="5">
        <v>0</v>
      </c>
      <c r="M60" s="5">
        <v>0</v>
      </c>
      <c r="N60" s="5">
        <v>0</v>
      </c>
      <c r="O60" s="5">
        <v>0</v>
      </c>
      <c r="P60" s="5">
        <v>0</v>
      </c>
      <c r="Q60" s="5">
        <v>0</v>
      </c>
      <c r="R60" s="5">
        <v>0</v>
      </c>
      <c r="S60" s="5">
        <v>0</v>
      </c>
      <c r="T60" s="5">
        <f t="shared" si="3"/>
        <v>92.204999999999998</v>
      </c>
      <c r="U60" s="5">
        <v>-2212.92</v>
      </c>
      <c r="V60" s="5">
        <v>0</v>
      </c>
      <c r="W60" s="5">
        <v>0</v>
      </c>
      <c r="X60" s="5">
        <v>0</v>
      </c>
      <c r="Y60" s="5">
        <v>0</v>
      </c>
      <c r="Z60" s="5">
        <v>0</v>
      </c>
      <c r="AA60" s="5">
        <v>0</v>
      </c>
      <c r="AB60" s="5">
        <v>0</v>
      </c>
      <c r="AC60" s="5">
        <v>0</v>
      </c>
      <c r="AD60" s="5">
        <v>0</v>
      </c>
      <c r="AE60" s="5">
        <v>0</v>
      </c>
      <c r="AF60" s="5">
        <v>0</v>
      </c>
      <c r="AG60" s="5">
        <v>0</v>
      </c>
      <c r="AH60" s="5">
        <f t="shared" si="4"/>
        <v>-92.204999999999998</v>
      </c>
      <c r="AI60" s="5">
        <v>0</v>
      </c>
      <c r="AJ60" s="5">
        <v>0</v>
      </c>
      <c r="AK60" s="5">
        <v>0</v>
      </c>
      <c r="AL60" s="5">
        <v>0</v>
      </c>
      <c r="AM60" s="5">
        <v>0</v>
      </c>
      <c r="AN60" s="5">
        <v>0</v>
      </c>
      <c r="AO60" s="5">
        <v>0</v>
      </c>
      <c r="AP60" s="5">
        <v>0</v>
      </c>
      <c r="AQ60" s="5">
        <v>0</v>
      </c>
      <c r="AR60" s="5">
        <v>0</v>
      </c>
      <c r="AS60" s="5">
        <v>0</v>
      </c>
      <c r="AT60" s="5">
        <v>0</v>
      </c>
      <c r="AU60" s="5">
        <f t="shared" si="5"/>
        <v>0</v>
      </c>
      <c r="AV60" s="6">
        <v>0.16061927179999999</v>
      </c>
      <c r="AW60" s="5">
        <f t="shared" si="0"/>
        <v>14.809899956318999</v>
      </c>
      <c r="AX60" s="5">
        <f t="shared" si="6"/>
        <v>0</v>
      </c>
      <c r="AY60" s="5">
        <f t="shared" si="1"/>
        <v>-14.809899956318999</v>
      </c>
      <c r="AZ60" s="5">
        <f t="shared" si="2"/>
        <v>0</v>
      </c>
      <c r="BA60" s="5">
        <f t="shared" si="7"/>
        <v>0</v>
      </c>
      <c r="BB60" s="14">
        <f t="shared" si="8"/>
        <v>0</v>
      </c>
      <c r="BC60" s="14">
        <v>6.6699999999999995E-2</v>
      </c>
      <c r="BD60" s="5">
        <f t="shared" si="10"/>
        <v>0</v>
      </c>
      <c r="BE60" s="5">
        <f t="shared" si="11"/>
        <v>0</v>
      </c>
      <c r="BF60" s="20">
        <f t="shared" si="12"/>
        <v>1</v>
      </c>
      <c r="BG60" s="5">
        <f t="shared" si="13"/>
        <v>0</v>
      </c>
      <c r="BH60" s="5">
        <f t="shared" si="14"/>
        <v>0</v>
      </c>
      <c r="BI60" s="5">
        <f t="shared" si="15"/>
        <v>0</v>
      </c>
    </row>
    <row r="61" spans="2:61" x14ac:dyDescent="0.25">
      <c r="B61" s="3" t="s">
        <v>718</v>
      </c>
      <c r="C61" s="3" t="s">
        <v>786</v>
      </c>
      <c r="D61" s="3" t="s">
        <v>687</v>
      </c>
      <c r="E61" s="3" t="s">
        <v>547</v>
      </c>
      <c r="F61" s="4" t="s">
        <v>64</v>
      </c>
      <c r="G61" s="5">
        <v>604499.41</v>
      </c>
      <c r="H61" s="5">
        <v>604499.41</v>
      </c>
      <c r="I61" s="5">
        <v>604499.41</v>
      </c>
      <c r="J61" s="5">
        <v>604499.41</v>
      </c>
      <c r="K61" s="5">
        <v>604499.41</v>
      </c>
      <c r="L61" s="5">
        <v>604499.41</v>
      </c>
      <c r="M61" s="5">
        <v>604499.41</v>
      </c>
      <c r="N61" s="5">
        <v>604499.41</v>
      </c>
      <c r="O61" s="5">
        <v>604499.41</v>
      </c>
      <c r="P61" s="5">
        <v>604499.41</v>
      </c>
      <c r="Q61" s="5">
        <v>604499.41</v>
      </c>
      <c r="R61" s="5">
        <v>647429.46</v>
      </c>
      <c r="S61" s="5">
        <v>647429.46</v>
      </c>
      <c r="T61" s="5">
        <f t="shared" si="3"/>
        <v>609865.66625000013</v>
      </c>
      <c r="U61" s="5">
        <v>-273238.46999999997</v>
      </c>
      <c r="V61" s="5">
        <v>-275711.88</v>
      </c>
      <c r="W61" s="5">
        <v>-278185.28999999998</v>
      </c>
      <c r="X61" s="5">
        <v>-280658.7</v>
      </c>
      <c r="Y61" s="5">
        <v>-281696.42</v>
      </c>
      <c r="Z61" s="5">
        <v>-282734.14</v>
      </c>
      <c r="AA61" s="5">
        <v>-283771.86</v>
      </c>
      <c r="AB61" s="5">
        <v>-284809.58</v>
      </c>
      <c r="AC61" s="5">
        <v>-285847.3</v>
      </c>
      <c r="AD61" s="5">
        <v>-286885.02</v>
      </c>
      <c r="AE61" s="5">
        <v>-287922.74</v>
      </c>
      <c r="AF61" s="5">
        <v>-288997.31</v>
      </c>
      <c r="AG61" s="5">
        <v>-290108.73</v>
      </c>
      <c r="AH61" s="5">
        <f t="shared" si="4"/>
        <v>-283241.15333333332</v>
      </c>
      <c r="AI61" s="5">
        <v>2473.41</v>
      </c>
      <c r="AJ61" s="5">
        <v>2473.41</v>
      </c>
      <c r="AK61" s="5">
        <v>2473.41</v>
      </c>
      <c r="AL61" s="5">
        <v>1037.72</v>
      </c>
      <c r="AM61" s="5">
        <v>1037.72</v>
      </c>
      <c r="AN61" s="5">
        <v>1037.72</v>
      </c>
      <c r="AO61" s="5">
        <v>1037.72</v>
      </c>
      <c r="AP61" s="5">
        <v>1037.72</v>
      </c>
      <c r="AQ61" s="5">
        <v>1037.72</v>
      </c>
      <c r="AR61" s="5">
        <v>1037.72</v>
      </c>
      <c r="AS61" s="5">
        <v>1074.57</v>
      </c>
      <c r="AT61" s="5">
        <v>1111.42</v>
      </c>
      <c r="AU61" s="5">
        <f t="shared" si="5"/>
        <v>16870.259999999995</v>
      </c>
      <c r="AV61" s="6">
        <v>0.16061927179999999</v>
      </c>
      <c r="AW61" s="5">
        <f t="shared" si="0"/>
        <v>97956.17920889685</v>
      </c>
      <c r="AX61" s="5">
        <f t="shared" si="6"/>
        <v>103989.64840706722</v>
      </c>
      <c r="AY61" s="5">
        <f t="shared" si="1"/>
        <v>-45493.987792192136</v>
      </c>
      <c r="AZ61" s="5">
        <f t="shared" si="2"/>
        <v>-46597.052955422805</v>
      </c>
      <c r="BA61" s="5">
        <f t="shared" si="7"/>
        <v>2709.6888762766671</v>
      </c>
      <c r="BB61" s="14">
        <f t="shared" si="8"/>
        <v>2.7662255695969001E-2</v>
      </c>
      <c r="BC61" s="14">
        <v>3.4000000000000002E-2</v>
      </c>
      <c r="BD61" s="5">
        <f t="shared" si="10"/>
        <v>3535.6480458402857</v>
      </c>
      <c r="BE61" s="5">
        <f t="shared" si="11"/>
        <v>3535.6480458402857</v>
      </c>
      <c r="BF61" s="20">
        <f t="shared" si="12"/>
        <v>0.4</v>
      </c>
      <c r="BG61" s="5">
        <f t="shared" si="13"/>
        <v>330.38366782544745</v>
      </c>
      <c r="BH61" s="5">
        <f t="shared" si="14"/>
        <v>53856.947405804123</v>
      </c>
      <c r="BI61" s="5">
        <f t="shared" si="15"/>
        <v>53856.947405804123</v>
      </c>
    </row>
    <row r="62" spans="2:61" x14ac:dyDescent="0.25">
      <c r="B62" s="3" t="s">
        <v>718</v>
      </c>
      <c r="C62" s="3" t="s">
        <v>786</v>
      </c>
      <c r="D62" s="3" t="s">
        <v>687</v>
      </c>
      <c r="E62" s="3" t="s">
        <v>560</v>
      </c>
      <c r="F62" s="4" t="s">
        <v>65</v>
      </c>
      <c r="G62" s="5">
        <v>0</v>
      </c>
      <c r="H62" s="5">
        <v>0</v>
      </c>
      <c r="I62" s="5">
        <v>0</v>
      </c>
      <c r="J62" s="5">
        <v>0</v>
      </c>
      <c r="K62" s="5">
        <v>0</v>
      </c>
      <c r="L62" s="5">
        <v>0</v>
      </c>
      <c r="M62" s="5">
        <v>0</v>
      </c>
      <c r="N62" s="5">
        <v>0</v>
      </c>
      <c r="O62" s="5">
        <v>0</v>
      </c>
      <c r="P62" s="5">
        <v>0</v>
      </c>
      <c r="Q62" s="5">
        <v>0</v>
      </c>
      <c r="R62" s="5">
        <v>0</v>
      </c>
      <c r="S62" s="5">
        <v>0</v>
      </c>
      <c r="T62" s="5">
        <f t="shared" si="3"/>
        <v>0</v>
      </c>
      <c r="U62" s="5">
        <v>0</v>
      </c>
      <c r="V62" s="5">
        <v>0</v>
      </c>
      <c r="W62" s="5">
        <v>0</v>
      </c>
      <c r="X62" s="5">
        <v>0</v>
      </c>
      <c r="Y62" s="5">
        <v>0</v>
      </c>
      <c r="Z62" s="5">
        <v>0</v>
      </c>
      <c r="AA62" s="5">
        <v>0</v>
      </c>
      <c r="AB62" s="5">
        <v>0</v>
      </c>
      <c r="AC62" s="5">
        <v>0</v>
      </c>
      <c r="AD62" s="5">
        <v>0</v>
      </c>
      <c r="AE62" s="5">
        <v>0</v>
      </c>
      <c r="AF62" s="5">
        <v>0</v>
      </c>
      <c r="AG62" s="5">
        <v>0</v>
      </c>
      <c r="AH62" s="5">
        <f t="shared" si="4"/>
        <v>0</v>
      </c>
      <c r="AI62" s="5">
        <v>0</v>
      </c>
      <c r="AJ62" s="5">
        <v>0</v>
      </c>
      <c r="AK62" s="5">
        <v>0</v>
      </c>
      <c r="AL62" s="5">
        <v>0</v>
      </c>
      <c r="AM62" s="5">
        <v>0</v>
      </c>
      <c r="AN62" s="5">
        <v>0</v>
      </c>
      <c r="AO62" s="5">
        <v>0</v>
      </c>
      <c r="AP62" s="5">
        <v>0</v>
      </c>
      <c r="AQ62" s="5">
        <v>0</v>
      </c>
      <c r="AR62" s="5">
        <v>0</v>
      </c>
      <c r="AS62" s="5">
        <v>0</v>
      </c>
      <c r="AT62" s="5">
        <v>0</v>
      </c>
      <c r="AU62" s="5">
        <f t="shared" si="5"/>
        <v>0</v>
      </c>
      <c r="AV62" s="6">
        <v>0.16061927179999999</v>
      </c>
      <c r="AW62" s="5">
        <f t="shared" si="0"/>
        <v>0</v>
      </c>
      <c r="AX62" s="5">
        <f t="shared" si="6"/>
        <v>0</v>
      </c>
      <c r="AY62" s="5">
        <f t="shared" si="1"/>
        <v>0</v>
      </c>
      <c r="AZ62" s="5">
        <f t="shared" si="2"/>
        <v>0</v>
      </c>
      <c r="BA62" s="5">
        <f t="shared" si="7"/>
        <v>0</v>
      </c>
      <c r="BB62" s="14">
        <f t="shared" si="8"/>
        <v>0</v>
      </c>
      <c r="BC62" s="14">
        <v>0</v>
      </c>
      <c r="BD62" s="5">
        <f t="shared" si="10"/>
        <v>0</v>
      </c>
      <c r="BE62" s="5">
        <f t="shared" si="11"/>
        <v>0</v>
      </c>
      <c r="BF62" s="20">
        <f t="shared" si="12"/>
        <v>0.4</v>
      </c>
      <c r="BG62" s="5">
        <f t="shared" si="13"/>
        <v>0</v>
      </c>
      <c r="BH62" s="5">
        <f t="shared" si="14"/>
        <v>0</v>
      </c>
      <c r="BI62" s="5">
        <f t="shared" si="15"/>
        <v>0</v>
      </c>
    </row>
    <row r="63" spans="2:61" x14ac:dyDescent="0.25">
      <c r="B63" s="3" t="s">
        <v>717</v>
      </c>
      <c r="C63" s="3" t="s">
        <v>786</v>
      </c>
      <c r="D63" s="3" t="s">
        <v>687</v>
      </c>
      <c r="E63" s="3" t="s">
        <v>548</v>
      </c>
      <c r="F63" s="4" t="s">
        <v>66</v>
      </c>
      <c r="G63" s="5">
        <v>7844821.5199999996</v>
      </c>
      <c r="H63" s="5">
        <v>7846096.3099999996</v>
      </c>
      <c r="I63" s="5">
        <v>7304725.1299999999</v>
      </c>
      <c r="J63" s="5">
        <v>7305182.1500000004</v>
      </c>
      <c r="K63" s="5">
        <v>3086049.02</v>
      </c>
      <c r="L63" s="5">
        <v>3117423.18</v>
      </c>
      <c r="M63" s="5">
        <v>3117931.45</v>
      </c>
      <c r="N63" s="5">
        <v>1928855.22</v>
      </c>
      <c r="O63" s="5">
        <v>2034177.9100000001</v>
      </c>
      <c r="P63" s="5">
        <v>2034503.9000000001</v>
      </c>
      <c r="Q63" s="5">
        <v>2034617.33</v>
      </c>
      <c r="R63" s="5">
        <v>2090440.95</v>
      </c>
      <c r="S63" s="5">
        <v>2072474.4600000004</v>
      </c>
      <c r="T63" s="5">
        <f t="shared" si="3"/>
        <v>3904887.5450000004</v>
      </c>
      <c r="U63" s="5">
        <v>-6119167.8300000001</v>
      </c>
      <c r="V63" s="5">
        <v>-6141396.6299999999</v>
      </c>
      <c r="W63" s="5">
        <v>-6162860.29</v>
      </c>
      <c r="X63" s="5">
        <v>-6183557.6600000001</v>
      </c>
      <c r="Y63" s="5">
        <v>-1956472.56</v>
      </c>
      <c r="Z63" s="5">
        <v>-1973712.0399999998</v>
      </c>
      <c r="AA63" s="5">
        <v>-1991042.13</v>
      </c>
      <c r="AB63" s="5">
        <v>-1973482.91</v>
      </c>
      <c r="AC63" s="5">
        <v>-1984496.84</v>
      </c>
      <c r="AD63" s="5">
        <v>-1995804.3800000001</v>
      </c>
      <c r="AE63" s="5">
        <v>-2007113.1500000001</v>
      </c>
      <c r="AF63" s="5">
        <v>-2018577.37</v>
      </c>
      <c r="AG63" s="5">
        <v>719534.04</v>
      </c>
      <c r="AH63" s="5">
        <f t="shared" si="4"/>
        <v>-3090694.4045833331</v>
      </c>
      <c r="AI63" s="5">
        <v>22228.799999999999</v>
      </c>
      <c r="AJ63" s="5">
        <v>21463.66</v>
      </c>
      <c r="AK63" s="5">
        <v>20697.37</v>
      </c>
      <c r="AL63" s="5">
        <v>28878.959999999999</v>
      </c>
      <c r="AM63" s="5">
        <v>17239.48</v>
      </c>
      <c r="AN63" s="5">
        <v>17329.09</v>
      </c>
      <c r="AO63" s="5">
        <v>0</v>
      </c>
      <c r="AP63" s="5">
        <v>11013.93</v>
      </c>
      <c r="AQ63" s="5">
        <v>11307.54</v>
      </c>
      <c r="AR63" s="5">
        <v>11308.77</v>
      </c>
      <c r="AS63" s="5">
        <v>11464.220000000001</v>
      </c>
      <c r="AT63" s="5">
        <v>3144.61</v>
      </c>
      <c r="AU63" s="5">
        <f t="shared" si="5"/>
        <v>176076.43</v>
      </c>
      <c r="AV63" s="6">
        <v>0.16061927179999999</v>
      </c>
      <c r="AW63" s="5">
        <f t="shared" si="0"/>
        <v>627200.19393878977</v>
      </c>
      <c r="AX63" s="5">
        <f t="shared" si="6"/>
        <v>332879.33858929831</v>
      </c>
      <c r="AY63" s="5">
        <f t="shared" si="1"/>
        <v>-496425.08462050953</v>
      </c>
      <c r="AZ63" s="5">
        <f t="shared" si="2"/>
        <v>115571.03354011207</v>
      </c>
      <c r="BA63" s="5">
        <f t="shared" si="7"/>
        <v>28281.267967743672</v>
      </c>
      <c r="BB63" s="14">
        <f t="shared" si="8"/>
        <v>4.5091293403687498E-2</v>
      </c>
      <c r="BC63" s="14">
        <v>6.6699999999999995E-2</v>
      </c>
      <c r="BD63" s="5">
        <f t="shared" si="10"/>
        <v>22203.051883906195</v>
      </c>
      <c r="BE63" s="5">
        <f t="shared" si="11"/>
        <v>22203.051883906195</v>
      </c>
      <c r="BF63" s="20">
        <f t="shared" si="12"/>
        <v>1</v>
      </c>
      <c r="BG63" s="5">
        <f t="shared" si="13"/>
        <v>-6078.2160838374766</v>
      </c>
      <c r="BH63" s="5">
        <f t="shared" si="14"/>
        <v>426247.3202455042</v>
      </c>
      <c r="BI63" s="5">
        <f t="shared" si="15"/>
        <v>426247.3202455042</v>
      </c>
    </row>
    <row r="64" spans="2:61" x14ac:dyDescent="0.25">
      <c r="B64" s="3" t="s">
        <v>717</v>
      </c>
      <c r="C64" s="3" t="s">
        <v>786</v>
      </c>
      <c r="D64" s="3" t="s">
        <v>687</v>
      </c>
      <c r="E64" s="3" t="s">
        <v>549</v>
      </c>
      <c r="F64" s="4" t="s">
        <v>67</v>
      </c>
      <c r="G64" s="5">
        <v>2956893.16</v>
      </c>
      <c r="H64" s="5">
        <v>2956893.16</v>
      </c>
      <c r="I64" s="5">
        <v>2956893.16</v>
      </c>
      <c r="J64" s="5">
        <v>2956893.16</v>
      </c>
      <c r="K64" s="5">
        <v>2956893.16</v>
      </c>
      <c r="L64" s="5">
        <v>2956893.16</v>
      </c>
      <c r="M64" s="5">
        <v>2956893.16</v>
      </c>
      <c r="N64" s="5">
        <v>2956893.16</v>
      </c>
      <c r="O64" s="5">
        <v>2956893.16</v>
      </c>
      <c r="P64" s="5">
        <v>2956893.16</v>
      </c>
      <c r="Q64" s="5">
        <v>2956893.16</v>
      </c>
      <c r="R64" s="5">
        <v>2956893.16</v>
      </c>
      <c r="S64" s="5">
        <v>64649.140000000014</v>
      </c>
      <c r="T64" s="5">
        <f t="shared" si="3"/>
        <v>2836382.9925000002</v>
      </c>
      <c r="U64" s="5">
        <v>-757187.3</v>
      </c>
      <c r="V64" s="5">
        <v>-786633.03</v>
      </c>
      <c r="W64" s="5">
        <v>-816078.76</v>
      </c>
      <c r="X64" s="5">
        <v>-845524.49</v>
      </c>
      <c r="Y64" s="5">
        <v>-870165.27</v>
      </c>
      <c r="Z64" s="5">
        <v>-894806.05</v>
      </c>
      <c r="AA64" s="5">
        <v>-919446.83</v>
      </c>
      <c r="AB64" s="5">
        <v>-944087.61</v>
      </c>
      <c r="AC64" s="5">
        <v>-968728.39</v>
      </c>
      <c r="AD64" s="5">
        <v>-993369.17</v>
      </c>
      <c r="AE64" s="5">
        <v>-1018009.95</v>
      </c>
      <c r="AF64" s="5">
        <v>-1042650.73</v>
      </c>
      <c r="AG64" s="5">
        <v>-1023222.73</v>
      </c>
      <c r="AH64" s="5">
        <f t="shared" si="4"/>
        <v>-915808.77458333352</v>
      </c>
      <c r="AI64" s="5">
        <v>29445.73</v>
      </c>
      <c r="AJ64" s="5">
        <v>29445.73</v>
      </c>
      <c r="AK64" s="5">
        <v>29445.73</v>
      </c>
      <c r="AL64" s="5">
        <v>24640.78</v>
      </c>
      <c r="AM64" s="5">
        <v>24640.78</v>
      </c>
      <c r="AN64" s="5">
        <v>24640.78</v>
      </c>
      <c r="AO64" s="5">
        <v>24640.78</v>
      </c>
      <c r="AP64" s="5">
        <v>24640.78</v>
      </c>
      <c r="AQ64" s="5">
        <v>24640.78</v>
      </c>
      <c r="AR64" s="5">
        <v>24640.78</v>
      </c>
      <c r="AS64" s="5">
        <v>24640.78</v>
      </c>
      <c r="AT64" s="5">
        <v>-4871</v>
      </c>
      <c r="AU64" s="5">
        <f t="shared" si="5"/>
        <v>280592.43</v>
      </c>
      <c r="AV64" s="6">
        <v>0.16061927179999999</v>
      </c>
      <c r="AW64" s="5">
        <f t="shared" si="0"/>
        <v>455577.77080125484</v>
      </c>
      <c r="AX64" s="5">
        <f t="shared" si="6"/>
        <v>10383.897789296254</v>
      </c>
      <c r="AY64" s="5">
        <f t="shared" si="1"/>
        <v>-147096.53848162538</v>
      </c>
      <c r="AZ64" s="5">
        <f t="shared" si="2"/>
        <v>-164349.28978180801</v>
      </c>
      <c r="BA64" s="5">
        <f t="shared" si="7"/>
        <v>45068.551779192472</v>
      </c>
      <c r="BB64" s="14">
        <f t="shared" si="8"/>
        <v>9.8926143169644612E-2</v>
      </c>
      <c r="BC64" s="14">
        <v>0.1</v>
      </c>
      <c r="BD64" s="5">
        <f t="shared" si="10"/>
        <v>1038.3897789296254</v>
      </c>
      <c r="BE64" s="5">
        <f t="shared" si="11"/>
        <v>-153965.39199251175</v>
      </c>
      <c r="BF64" s="20">
        <f t="shared" si="12"/>
        <v>1</v>
      </c>
      <c r="BG64" s="5">
        <f t="shared" si="13"/>
        <v>-199033.94377170422</v>
      </c>
      <c r="BH64" s="5">
        <f t="shared" si="14"/>
        <v>-155003.78177144137</v>
      </c>
      <c r="BI64" s="5">
        <f t="shared" si="15"/>
        <v>0</v>
      </c>
    </row>
    <row r="65" spans="2:61" x14ac:dyDescent="0.25">
      <c r="B65" s="3" t="s">
        <v>717</v>
      </c>
      <c r="C65" s="3" t="s">
        <v>786</v>
      </c>
      <c r="D65" s="3" t="s">
        <v>687</v>
      </c>
      <c r="E65" s="3" t="s">
        <v>551</v>
      </c>
      <c r="F65" s="4" t="s">
        <v>68</v>
      </c>
      <c r="G65" s="5">
        <v>0</v>
      </c>
      <c r="H65" s="5">
        <v>0</v>
      </c>
      <c r="I65" s="5">
        <v>0</v>
      </c>
      <c r="J65" s="5">
        <v>0</v>
      </c>
      <c r="K65" s="5">
        <v>0</v>
      </c>
      <c r="L65" s="5">
        <v>0</v>
      </c>
      <c r="M65" s="5">
        <v>0</v>
      </c>
      <c r="N65" s="5">
        <v>0</v>
      </c>
      <c r="O65" s="5">
        <v>0</v>
      </c>
      <c r="P65" s="5">
        <v>0</v>
      </c>
      <c r="Q65" s="5">
        <v>0</v>
      </c>
      <c r="R65" s="5">
        <v>0</v>
      </c>
      <c r="S65" s="5">
        <v>0</v>
      </c>
      <c r="T65" s="5">
        <f t="shared" si="3"/>
        <v>0</v>
      </c>
      <c r="U65" s="5">
        <v>0</v>
      </c>
      <c r="V65" s="5">
        <v>0</v>
      </c>
      <c r="W65" s="5">
        <v>0</v>
      </c>
      <c r="X65" s="5">
        <v>0</v>
      </c>
      <c r="Y65" s="5">
        <v>0</v>
      </c>
      <c r="Z65" s="5">
        <v>0</v>
      </c>
      <c r="AA65" s="5">
        <v>0</v>
      </c>
      <c r="AB65" s="5">
        <v>0</v>
      </c>
      <c r="AC65" s="5">
        <v>0</v>
      </c>
      <c r="AD65" s="5">
        <v>0</v>
      </c>
      <c r="AE65" s="5">
        <v>0</v>
      </c>
      <c r="AF65" s="5">
        <v>0</v>
      </c>
      <c r="AG65" s="5">
        <v>0</v>
      </c>
      <c r="AH65" s="5">
        <f t="shared" si="4"/>
        <v>0</v>
      </c>
      <c r="AI65" s="5">
        <v>0</v>
      </c>
      <c r="AJ65" s="5">
        <v>0</v>
      </c>
      <c r="AK65" s="5">
        <v>0</v>
      </c>
      <c r="AL65" s="5">
        <v>0</v>
      </c>
      <c r="AM65" s="5">
        <v>0</v>
      </c>
      <c r="AN65" s="5">
        <v>0</v>
      </c>
      <c r="AO65" s="5">
        <v>0</v>
      </c>
      <c r="AP65" s="5">
        <v>0</v>
      </c>
      <c r="AQ65" s="5">
        <v>0</v>
      </c>
      <c r="AR65" s="5">
        <v>0</v>
      </c>
      <c r="AS65" s="5">
        <v>0</v>
      </c>
      <c r="AT65" s="5">
        <v>0</v>
      </c>
      <c r="AU65" s="5">
        <f t="shared" si="5"/>
        <v>0</v>
      </c>
      <c r="AV65" s="6">
        <v>0.16061927179999999</v>
      </c>
      <c r="AW65" s="5">
        <f t="shared" si="0"/>
        <v>0</v>
      </c>
      <c r="AX65" s="5">
        <f t="shared" si="6"/>
        <v>0</v>
      </c>
      <c r="AY65" s="5">
        <f t="shared" si="1"/>
        <v>0</v>
      </c>
      <c r="AZ65" s="5">
        <f t="shared" si="2"/>
        <v>0</v>
      </c>
      <c r="BA65" s="5">
        <f t="shared" si="7"/>
        <v>0</v>
      </c>
      <c r="BB65" s="14">
        <f t="shared" si="8"/>
        <v>0</v>
      </c>
      <c r="BC65" s="14">
        <f>BB65</f>
        <v>0</v>
      </c>
      <c r="BD65" s="5">
        <f t="shared" si="10"/>
        <v>0</v>
      </c>
      <c r="BE65" s="5">
        <f t="shared" si="11"/>
        <v>0</v>
      </c>
      <c r="BF65" s="20">
        <f t="shared" si="12"/>
        <v>1</v>
      </c>
      <c r="BG65" s="5">
        <f t="shared" si="13"/>
        <v>0</v>
      </c>
      <c r="BH65" s="5">
        <f t="shared" si="14"/>
        <v>0</v>
      </c>
      <c r="BI65" s="5">
        <f t="shared" si="15"/>
        <v>0</v>
      </c>
    </row>
    <row r="66" spans="2:61" x14ac:dyDescent="0.25">
      <c r="B66" s="3" t="s">
        <v>714</v>
      </c>
      <c r="C66" s="3" t="s">
        <v>786</v>
      </c>
      <c r="D66" s="3" t="s">
        <v>688</v>
      </c>
      <c r="E66" s="3" t="s">
        <v>522</v>
      </c>
      <c r="F66" s="4" t="s">
        <v>69</v>
      </c>
      <c r="G66" s="5"/>
      <c r="H66" s="5"/>
      <c r="I66" s="5"/>
      <c r="J66" s="5"/>
      <c r="K66" s="5"/>
      <c r="L66" s="5"/>
      <c r="M66" s="5"/>
      <c r="N66" s="5"/>
      <c r="O66" s="5"/>
      <c r="P66" s="5"/>
      <c r="Q66" s="5"/>
      <c r="R66" s="5"/>
      <c r="S66" s="5">
        <v>-495</v>
      </c>
      <c r="T66" s="5">
        <f t="shared" ref="T66:T116" si="26">((G66+S66)/2+SUM(H66:R66))/12</f>
        <v>-20.625</v>
      </c>
      <c r="U66" s="5"/>
      <c r="V66" s="5"/>
      <c r="W66" s="5"/>
      <c r="X66" s="5"/>
      <c r="Y66" s="5"/>
      <c r="Z66" s="5"/>
      <c r="AA66" s="5"/>
      <c r="AB66" s="5"/>
      <c r="AC66" s="5"/>
      <c r="AD66" s="5"/>
      <c r="AE66" s="5"/>
      <c r="AF66" s="5"/>
      <c r="AG66" s="5">
        <v>56</v>
      </c>
      <c r="AH66" s="5">
        <f t="shared" ref="AH66:AH116" si="27">((U66+AG66)/2+SUM(V66:AF66))/12</f>
        <v>2.3333333333333335</v>
      </c>
      <c r="AI66" s="5">
        <v>0</v>
      </c>
      <c r="AJ66" s="5">
        <v>0</v>
      </c>
      <c r="AK66" s="5">
        <v>0</v>
      </c>
      <c r="AL66" s="5">
        <v>0</v>
      </c>
      <c r="AM66" s="5">
        <v>0</v>
      </c>
      <c r="AN66" s="5">
        <v>0</v>
      </c>
      <c r="AO66" s="5">
        <v>0</v>
      </c>
      <c r="AP66" s="5">
        <v>0</v>
      </c>
      <c r="AQ66" s="5">
        <v>0</v>
      </c>
      <c r="AR66" s="5">
        <v>0</v>
      </c>
      <c r="AS66" s="5">
        <v>0</v>
      </c>
      <c r="AT66" s="5">
        <v>-16</v>
      </c>
      <c r="AU66" s="5">
        <f t="shared" ref="AU66:AU116" si="28">SUM(AI66:AT66)</f>
        <v>-16</v>
      </c>
      <c r="AV66" s="6">
        <v>0.22126000000000001</v>
      </c>
      <c r="AW66" s="5">
        <f t="shared" ref="AW66:AW115" si="29">T66*AV66</f>
        <v>-4.5634874999999999</v>
      </c>
      <c r="AX66" s="5">
        <f t="shared" ref="AX66:AX115" si="30">S66*AV66</f>
        <v>-109.52370000000001</v>
      </c>
      <c r="AY66" s="5">
        <f t="shared" ref="AY66:AY115" si="31">AH66*AV66</f>
        <v>0.51627333333333336</v>
      </c>
      <c r="AZ66" s="5">
        <f t="shared" ref="AZ66:AZ115" si="32">AG66*AV66</f>
        <v>12.390560000000001</v>
      </c>
      <c r="BA66" s="5">
        <f t="shared" ref="BA66:BA116" si="33">AU66*AV66</f>
        <v>-3.5401600000000002</v>
      </c>
      <c r="BB66" s="14">
        <f t="shared" ref="BB66:BB116" si="34">IFERROR(BA66/AW66,)</f>
        <v>0.77575757575757587</v>
      </c>
      <c r="BC66" s="14">
        <f>BB66</f>
        <v>0.77575757575757587</v>
      </c>
      <c r="BD66" s="5">
        <f t="shared" si="10"/>
        <v>-84.963840000000019</v>
      </c>
      <c r="BE66" s="5">
        <f t="shared" si="11"/>
        <v>-97.133139999999997</v>
      </c>
      <c r="BF66" s="20">
        <f t="shared" si="12"/>
        <v>1</v>
      </c>
      <c r="BG66" s="5">
        <f t="shared" si="13"/>
        <v>-93.592979999999997</v>
      </c>
      <c r="BH66" s="5">
        <f t="shared" si="14"/>
        <v>-12.169299999999978</v>
      </c>
      <c r="BI66" s="5">
        <f t="shared" si="15"/>
        <v>0</v>
      </c>
    </row>
    <row r="67" spans="2:61" x14ac:dyDescent="0.25">
      <c r="B67" s="3" t="s">
        <v>717</v>
      </c>
      <c r="C67" s="3" t="s">
        <v>786</v>
      </c>
      <c r="D67" s="3" t="s">
        <v>688</v>
      </c>
      <c r="E67" s="3" t="s">
        <v>528</v>
      </c>
      <c r="F67" s="4" t="s">
        <v>71</v>
      </c>
      <c r="G67" s="5">
        <v>917233.49</v>
      </c>
      <c r="H67" s="5">
        <v>917233.49</v>
      </c>
      <c r="I67" s="5">
        <v>917233.49</v>
      </c>
      <c r="J67" s="5">
        <v>917233.49</v>
      </c>
      <c r="K67" s="5">
        <v>917233.49</v>
      </c>
      <c r="L67" s="5">
        <v>917233.49</v>
      </c>
      <c r="M67" s="5">
        <v>917233.49</v>
      </c>
      <c r="N67" s="5">
        <v>917233.49</v>
      </c>
      <c r="O67" s="5">
        <v>887755.33</v>
      </c>
      <c r="P67" s="5">
        <v>887755.33</v>
      </c>
      <c r="Q67" s="5">
        <v>887755.33</v>
      </c>
      <c r="R67" s="5">
        <v>887755.33</v>
      </c>
      <c r="S67" s="5">
        <v>887755.33</v>
      </c>
      <c r="T67" s="5">
        <f t="shared" si="26"/>
        <v>906179.18</v>
      </c>
      <c r="U67" s="5">
        <v>0</v>
      </c>
      <c r="V67" s="5">
        <v>0</v>
      </c>
      <c r="W67" s="5">
        <v>0</v>
      </c>
      <c r="X67" s="5">
        <v>0</v>
      </c>
      <c r="Y67" s="5">
        <v>0</v>
      </c>
      <c r="Z67" s="5">
        <v>0</v>
      </c>
      <c r="AA67" s="5">
        <v>0</v>
      </c>
      <c r="AB67" s="5">
        <v>0</v>
      </c>
      <c r="AC67" s="5">
        <v>0</v>
      </c>
      <c r="AD67" s="5">
        <v>0</v>
      </c>
      <c r="AE67" s="5">
        <v>0</v>
      </c>
      <c r="AF67" s="5">
        <v>0</v>
      </c>
      <c r="AG67" s="5">
        <v>0</v>
      </c>
      <c r="AH67" s="5">
        <f t="shared" si="27"/>
        <v>0</v>
      </c>
      <c r="AI67" s="5">
        <v>0</v>
      </c>
      <c r="AJ67" s="5">
        <v>0</v>
      </c>
      <c r="AK67" s="5">
        <v>0</v>
      </c>
      <c r="AL67" s="5">
        <v>0</v>
      </c>
      <c r="AM67" s="5">
        <v>0</v>
      </c>
      <c r="AN67" s="5">
        <v>0</v>
      </c>
      <c r="AO67" s="5">
        <v>0</v>
      </c>
      <c r="AP67" s="5">
        <v>0</v>
      </c>
      <c r="AQ67" s="5">
        <v>0</v>
      </c>
      <c r="AR67" s="5">
        <v>0</v>
      </c>
      <c r="AS67" s="5">
        <v>0</v>
      </c>
      <c r="AT67" s="5">
        <v>0</v>
      </c>
      <c r="AU67" s="5">
        <f t="shared" si="28"/>
        <v>0</v>
      </c>
      <c r="AV67" s="6">
        <v>0.22126000000000001</v>
      </c>
      <c r="AW67" s="5">
        <f t="shared" si="29"/>
        <v>200501.20536680002</v>
      </c>
      <c r="AX67" s="5">
        <f t="shared" si="30"/>
        <v>196424.7443158</v>
      </c>
      <c r="AY67" s="5">
        <f t="shared" si="31"/>
        <v>0</v>
      </c>
      <c r="AZ67" s="5">
        <f t="shared" si="32"/>
        <v>0</v>
      </c>
      <c r="BA67" s="5">
        <f t="shared" si="33"/>
        <v>0</v>
      </c>
      <c r="BB67" s="14">
        <f t="shared" si="34"/>
        <v>0</v>
      </c>
      <c r="BC67" s="14">
        <f>BB67</f>
        <v>0</v>
      </c>
      <c r="BD67" s="5">
        <f t="shared" si="10"/>
        <v>0</v>
      </c>
      <c r="BE67" s="5">
        <f t="shared" si="11"/>
        <v>0</v>
      </c>
      <c r="BF67" s="20">
        <f t="shared" si="12"/>
        <v>1</v>
      </c>
      <c r="BG67" s="5">
        <f t="shared" si="13"/>
        <v>0</v>
      </c>
      <c r="BH67" s="5">
        <f t="shared" si="14"/>
        <v>196424.7443158</v>
      </c>
      <c r="BI67" s="5">
        <f t="shared" si="15"/>
        <v>196424.7443158</v>
      </c>
    </row>
    <row r="68" spans="2:61" x14ac:dyDescent="0.25">
      <c r="B68" s="3" t="s">
        <v>717</v>
      </c>
      <c r="C68" s="3" t="s">
        <v>786</v>
      </c>
      <c r="D68" s="3" t="s">
        <v>688</v>
      </c>
      <c r="E68" s="3" t="s">
        <v>530</v>
      </c>
      <c r="F68" s="4" t="s">
        <v>72</v>
      </c>
      <c r="G68" s="5">
        <v>7196966.6100000003</v>
      </c>
      <c r="H68" s="5">
        <v>12582354.17</v>
      </c>
      <c r="I68" s="5">
        <v>12622039.02</v>
      </c>
      <c r="J68" s="5">
        <v>12836117.720000001</v>
      </c>
      <c r="K68" s="5">
        <v>12840135.57</v>
      </c>
      <c r="L68" s="5">
        <v>12837474.74</v>
      </c>
      <c r="M68" s="5">
        <v>12923316.550000001</v>
      </c>
      <c r="N68" s="5">
        <v>12116553.35</v>
      </c>
      <c r="O68" s="5">
        <v>12116553.35</v>
      </c>
      <c r="P68" s="5">
        <v>12116553.35</v>
      </c>
      <c r="Q68" s="5">
        <v>12134488.799999999</v>
      </c>
      <c r="R68" s="5">
        <v>12134594.689999999</v>
      </c>
      <c r="S68" s="5">
        <v>12122325.039999999</v>
      </c>
      <c r="T68" s="5">
        <f t="shared" si="26"/>
        <v>12243318.927916663</v>
      </c>
      <c r="U68" s="5">
        <v>-1657543.79</v>
      </c>
      <c r="V68" s="5">
        <v>-1674121.3</v>
      </c>
      <c r="W68" s="5">
        <v>-1695219.7</v>
      </c>
      <c r="X68" s="5">
        <v>-1716532.02</v>
      </c>
      <c r="Y68" s="5">
        <v>-1739855.73</v>
      </c>
      <c r="Z68" s="5">
        <v>-1763168.02</v>
      </c>
      <c r="AA68" s="5">
        <v>-1786572.8599999999</v>
      </c>
      <c r="AB68" s="5">
        <v>-1522257.74</v>
      </c>
      <c r="AC68" s="5">
        <v>-1544271.3</v>
      </c>
      <c r="AD68" s="5">
        <v>-1565834.86</v>
      </c>
      <c r="AE68" s="5">
        <v>-1587864.64</v>
      </c>
      <c r="AF68" s="5">
        <v>-1609910.73</v>
      </c>
      <c r="AG68" s="5">
        <v>-1629626.97</v>
      </c>
      <c r="AH68" s="5">
        <f t="shared" si="27"/>
        <v>-1654099.5233333332</v>
      </c>
      <c r="AI68" s="5">
        <v>16577.509999999998</v>
      </c>
      <c r="AJ68" s="5">
        <v>21098.400000000001</v>
      </c>
      <c r="AK68" s="5">
        <v>21312.32</v>
      </c>
      <c r="AL68" s="5">
        <v>23323.71</v>
      </c>
      <c r="AM68" s="5">
        <v>23312.29</v>
      </c>
      <c r="AN68" s="5">
        <v>23394.84</v>
      </c>
      <c r="AO68" s="5">
        <v>21842.01</v>
      </c>
      <c r="AP68" s="5">
        <v>22013.56</v>
      </c>
      <c r="AQ68" s="5">
        <v>21563.56</v>
      </c>
      <c r="AR68" s="5">
        <v>22029.78</v>
      </c>
      <c r="AS68" s="5">
        <v>22046.09</v>
      </c>
      <c r="AT68" s="5">
        <v>21069.239999999998</v>
      </c>
      <c r="AU68" s="5">
        <f t="shared" si="28"/>
        <v>259583.31</v>
      </c>
      <c r="AV68" s="6">
        <v>0.22126000000000001</v>
      </c>
      <c r="AW68" s="5">
        <f t="shared" si="29"/>
        <v>2708956.7459908412</v>
      </c>
      <c r="AX68" s="5">
        <f t="shared" si="30"/>
        <v>2682185.6383504001</v>
      </c>
      <c r="AY68" s="5">
        <f t="shared" si="31"/>
        <v>-365986.06053273333</v>
      </c>
      <c r="AZ68" s="5">
        <f t="shared" si="32"/>
        <v>-360571.26338220004</v>
      </c>
      <c r="BA68" s="5">
        <f t="shared" si="33"/>
        <v>57435.403170600002</v>
      </c>
      <c r="BB68" s="14">
        <f t="shared" si="34"/>
        <v>2.120203774224241E-2</v>
      </c>
      <c r="BC68" s="14">
        <v>2.1700000000000001E-2</v>
      </c>
      <c r="BD68" s="5">
        <f t="shared" si="10"/>
        <v>58203.428352203686</v>
      </c>
      <c r="BE68" s="5">
        <f t="shared" si="11"/>
        <v>58203.428352203686</v>
      </c>
      <c r="BF68" s="20">
        <f t="shared" si="12"/>
        <v>1</v>
      </c>
      <c r="BG68" s="5">
        <f t="shared" si="13"/>
        <v>768.02518160368345</v>
      </c>
      <c r="BH68" s="5">
        <f t="shared" si="14"/>
        <v>2263410.9466159963</v>
      </c>
      <c r="BI68" s="5">
        <f t="shared" si="15"/>
        <v>2263410.9466159963</v>
      </c>
    </row>
    <row r="69" spans="2:61" x14ac:dyDescent="0.25">
      <c r="B69" s="3" t="s">
        <v>717</v>
      </c>
      <c r="C69" s="3" t="s">
        <v>786</v>
      </c>
      <c r="D69" s="3" t="s">
        <v>688</v>
      </c>
      <c r="E69" s="3" t="s">
        <v>532</v>
      </c>
      <c r="F69" s="4" t="s">
        <v>73</v>
      </c>
      <c r="G69" s="5">
        <v>5615.91</v>
      </c>
      <c r="H69" s="5">
        <v>5615.91</v>
      </c>
      <c r="I69" s="5">
        <v>5615.91</v>
      </c>
      <c r="J69" s="5">
        <v>5615.91</v>
      </c>
      <c r="K69" s="5">
        <v>5615.91</v>
      </c>
      <c r="L69" s="5">
        <v>5615.91</v>
      </c>
      <c r="M69" s="5">
        <v>5615.91</v>
      </c>
      <c r="N69" s="5">
        <v>5615.91</v>
      </c>
      <c r="O69" s="5">
        <v>5615.91</v>
      </c>
      <c r="P69" s="5">
        <v>5615.91</v>
      </c>
      <c r="Q69" s="5">
        <v>5615.91</v>
      </c>
      <c r="R69" s="5">
        <v>5615.91</v>
      </c>
      <c r="S69" s="5">
        <v>5494.91</v>
      </c>
      <c r="T69" s="5">
        <f t="shared" si="26"/>
        <v>5610.8683333333347</v>
      </c>
      <c r="U69" s="5">
        <v>-948.86</v>
      </c>
      <c r="V69" s="5">
        <v>-1031.3699999999999</v>
      </c>
      <c r="W69" s="5">
        <v>-1113.8800000000001</v>
      </c>
      <c r="X69" s="5">
        <v>-1196.3900000000001</v>
      </c>
      <c r="Y69" s="5">
        <v>-1227.6099999999999</v>
      </c>
      <c r="Z69" s="5">
        <v>-1258.83</v>
      </c>
      <c r="AA69" s="5">
        <v>-1290.05</v>
      </c>
      <c r="AB69" s="5">
        <v>-1321.27</v>
      </c>
      <c r="AC69" s="5">
        <v>-1352.49</v>
      </c>
      <c r="AD69" s="5">
        <v>-1383.71</v>
      </c>
      <c r="AE69" s="5">
        <v>-1414.93</v>
      </c>
      <c r="AF69" s="5">
        <v>-1446.15</v>
      </c>
      <c r="AG69" s="5">
        <v>-1463.37</v>
      </c>
      <c r="AH69" s="5">
        <f t="shared" si="27"/>
        <v>-1270.2329166666666</v>
      </c>
      <c r="AI69" s="5">
        <v>82.51</v>
      </c>
      <c r="AJ69" s="5">
        <v>82.51</v>
      </c>
      <c r="AK69" s="5">
        <v>82.51</v>
      </c>
      <c r="AL69" s="5">
        <v>31.22</v>
      </c>
      <c r="AM69" s="5">
        <v>31.22</v>
      </c>
      <c r="AN69" s="5">
        <v>31.22</v>
      </c>
      <c r="AO69" s="5">
        <v>31.22</v>
      </c>
      <c r="AP69" s="5">
        <v>31.22</v>
      </c>
      <c r="AQ69" s="5">
        <v>31.22</v>
      </c>
      <c r="AR69" s="5">
        <v>31.22</v>
      </c>
      <c r="AS69" s="5">
        <v>31.22</v>
      </c>
      <c r="AT69" s="5">
        <v>27.22</v>
      </c>
      <c r="AU69" s="5">
        <f t="shared" si="28"/>
        <v>524.51000000000022</v>
      </c>
      <c r="AV69" s="6">
        <v>0.22126000000000001</v>
      </c>
      <c r="AW69" s="5">
        <f t="shared" si="29"/>
        <v>1241.4607274333337</v>
      </c>
      <c r="AX69" s="5">
        <f t="shared" si="30"/>
        <v>1215.8037866</v>
      </c>
      <c r="AY69" s="5">
        <f t="shared" si="31"/>
        <v>-281.05173514166665</v>
      </c>
      <c r="AZ69" s="5">
        <f t="shared" si="32"/>
        <v>-323.78524620000002</v>
      </c>
      <c r="BA69" s="5">
        <f t="shared" si="33"/>
        <v>116.05308260000005</v>
      </c>
      <c r="BB69" s="14">
        <f t="shared" si="34"/>
        <v>9.3481074379158799E-2</v>
      </c>
      <c r="BC69" s="14">
        <v>9.3481074379158799E-2</v>
      </c>
      <c r="BD69" s="5">
        <f t="shared" ref="BD69:BD132" si="35">BC69*AX69</f>
        <v>113.65464420561752</v>
      </c>
      <c r="BE69" s="5">
        <f t="shared" ref="BE69:BE132" si="36">IF(BH69&lt;0,BD69+BH69,BD69)</f>
        <v>113.65464420561752</v>
      </c>
      <c r="BF69" s="20">
        <f t="shared" ref="BF69:BF132" si="37">IF(B69="Transportation",40%,100%)</f>
        <v>1</v>
      </c>
      <c r="BG69" s="5">
        <f t="shared" ref="BG69:BG132" si="38">(BE69-BA69)*BF69</f>
        <v>-2.3984383943825378</v>
      </c>
      <c r="BH69" s="5">
        <f t="shared" ref="BH69:BH132" si="39">AX69+AZ69-BD69</f>
        <v>778.36389619438239</v>
      </c>
      <c r="BI69" s="5">
        <f t="shared" ref="BI69:BI132" si="40">AX69+AZ69-BE69</f>
        <v>778.36389619438239</v>
      </c>
    </row>
    <row r="70" spans="2:61" x14ac:dyDescent="0.25">
      <c r="B70" s="3" t="s">
        <v>717</v>
      </c>
      <c r="C70" s="3" t="s">
        <v>786</v>
      </c>
      <c r="D70" s="3" t="s">
        <v>688</v>
      </c>
      <c r="E70" s="3" t="s">
        <v>533</v>
      </c>
      <c r="F70" s="4" t="s">
        <v>74</v>
      </c>
      <c r="G70" s="5">
        <v>677083.1</v>
      </c>
      <c r="H70" s="5">
        <v>936857.23</v>
      </c>
      <c r="I70" s="5">
        <v>944776.3</v>
      </c>
      <c r="J70" s="5">
        <v>943226.69</v>
      </c>
      <c r="K70" s="5">
        <v>1422274.7</v>
      </c>
      <c r="L70" s="5">
        <v>1366988.44</v>
      </c>
      <c r="M70" s="5">
        <v>1003772.31</v>
      </c>
      <c r="N70" s="5">
        <v>1003772.34</v>
      </c>
      <c r="O70" s="5">
        <v>1003772.34</v>
      </c>
      <c r="P70" s="5">
        <v>965208.79</v>
      </c>
      <c r="Q70" s="5">
        <v>965208.79</v>
      </c>
      <c r="R70" s="5">
        <v>965208.79</v>
      </c>
      <c r="S70" s="5">
        <v>928459.69000000006</v>
      </c>
      <c r="T70" s="5">
        <f t="shared" si="26"/>
        <v>1026986.5095833332</v>
      </c>
      <c r="U70" s="5">
        <v>-179124.54</v>
      </c>
      <c r="V70" s="5">
        <v>-192718.89</v>
      </c>
      <c r="W70" s="5">
        <v>-208761.01</v>
      </c>
      <c r="X70" s="5">
        <v>-224857.59</v>
      </c>
      <c r="Y70" s="5">
        <v>-244963.92</v>
      </c>
      <c r="Z70" s="5">
        <v>-268586.71000000002</v>
      </c>
      <c r="AA70" s="5">
        <v>-275809.43</v>
      </c>
      <c r="AB70" s="5">
        <v>-292652.05</v>
      </c>
      <c r="AC70" s="5">
        <v>-309173.11</v>
      </c>
      <c r="AD70" s="5">
        <v>-287130.63</v>
      </c>
      <c r="AE70" s="5">
        <v>-303651.69</v>
      </c>
      <c r="AF70" s="5">
        <v>-320172.77</v>
      </c>
      <c r="AG70" s="5">
        <v>-332590.36</v>
      </c>
      <c r="AH70" s="5">
        <f t="shared" si="27"/>
        <v>-265361.27083333331</v>
      </c>
      <c r="AI70" s="5">
        <v>13594.35</v>
      </c>
      <c r="AJ70" s="5">
        <v>16042.12</v>
      </c>
      <c r="AK70" s="5">
        <v>16096.58</v>
      </c>
      <c r="AL70" s="5">
        <v>20106.330000000002</v>
      </c>
      <c r="AM70" s="5">
        <v>23622.79</v>
      </c>
      <c r="AN70" s="5">
        <v>7170.72</v>
      </c>
      <c r="AO70" s="5">
        <v>16842.620000000003</v>
      </c>
      <c r="AP70" s="5">
        <v>16521.060000000001</v>
      </c>
      <c r="AQ70" s="5">
        <v>16521.070000000003</v>
      </c>
      <c r="AR70" s="5">
        <v>16521.060000000001</v>
      </c>
      <c r="AS70" s="5">
        <v>16521.080000000002</v>
      </c>
      <c r="AT70" s="5">
        <v>15361.59</v>
      </c>
      <c r="AU70" s="5">
        <f t="shared" si="28"/>
        <v>194921.37000000002</v>
      </c>
      <c r="AV70" s="6">
        <v>0.22126000000000001</v>
      </c>
      <c r="AW70" s="5">
        <f t="shared" si="29"/>
        <v>227231.03511040829</v>
      </c>
      <c r="AX70" s="5">
        <f t="shared" si="30"/>
        <v>205430.99100940002</v>
      </c>
      <c r="AY70" s="5">
        <f t="shared" si="31"/>
        <v>-58713.834784583334</v>
      </c>
      <c r="AZ70" s="5">
        <f t="shared" si="32"/>
        <v>-73588.9430536</v>
      </c>
      <c r="BA70" s="5">
        <f t="shared" si="33"/>
        <v>43128.302326200006</v>
      </c>
      <c r="BB70" s="14">
        <f t="shared" si="34"/>
        <v>0.189799348074283</v>
      </c>
      <c r="BC70" s="14">
        <v>0.2</v>
      </c>
      <c r="BD70" s="5">
        <f t="shared" si="35"/>
        <v>41086.198201880004</v>
      </c>
      <c r="BE70" s="5">
        <f t="shared" si="36"/>
        <v>41086.198201880004</v>
      </c>
      <c r="BF70" s="20">
        <f t="shared" si="37"/>
        <v>1</v>
      </c>
      <c r="BG70" s="5">
        <f t="shared" si="38"/>
        <v>-2042.1041243200016</v>
      </c>
      <c r="BH70" s="5">
        <f t="shared" si="39"/>
        <v>90755.849753920018</v>
      </c>
      <c r="BI70" s="5">
        <f t="shared" si="40"/>
        <v>90755.849753920018</v>
      </c>
    </row>
    <row r="71" spans="2:61" x14ac:dyDescent="0.25">
      <c r="B71" s="3" t="s">
        <v>718</v>
      </c>
      <c r="C71" s="3" t="s">
        <v>786</v>
      </c>
      <c r="D71" s="3" t="s">
        <v>688</v>
      </c>
      <c r="E71" s="3" t="s">
        <v>538</v>
      </c>
      <c r="F71" s="4" t="s">
        <v>76</v>
      </c>
      <c r="G71" s="5">
        <v>172188.95</v>
      </c>
      <c r="H71" s="5">
        <v>172188.95</v>
      </c>
      <c r="I71" s="5">
        <v>172188.95</v>
      </c>
      <c r="J71" s="5">
        <v>172188.95</v>
      </c>
      <c r="K71" s="5">
        <v>172188.95</v>
      </c>
      <c r="L71" s="5">
        <v>172188.95</v>
      </c>
      <c r="M71" s="5">
        <v>172188.95</v>
      </c>
      <c r="N71" s="5">
        <v>172188.95</v>
      </c>
      <c r="O71" s="5">
        <v>172188.95</v>
      </c>
      <c r="P71" s="5">
        <v>172188.95</v>
      </c>
      <c r="Q71" s="5">
        <v>172188.95</v>
      </c>
      <c r="R71" s="5">
        <v>172188.95</v>
      </c>
      <c r="S71" s="5">
        <v>172188.95</v>
      </c>
      <c r="T71" s="5">
        <f t="shared" si="26"/>
        <v>172188.94999999998</v>
      </c>
      <c r="U71" s="5">
        <v>-50513.02</v>
      </c>
      <c r="V71" s="5">
        <v>-51326.61</v>
      </c>
      <c r="W71" s="5">
        <v>-52140.2</v>
      </c>
      <c r="X71" s="5">
        <v>-52953.79</v>
      </c>
      <c r="Y71" s="5">
        <v>-53725.77</v>
      </c>
      <c r="Z71" s="5">
        <v>-54497.75</v>
      </c>
      <c r="AA71" s="5">
        <v>-55269.73</v>
      </c>
      <c r="AB71" s="5">
        <v>-56041.71</v>
      </c>
      <c r="AC71" s="5">
        <v>-56813.69</v>
      </c>
      <c r="AD71" s="5">
        <v>-57585.67</v>
      </c>
      <c r="AE71" s="5">
        <v>-58357.65</v>
      </c>
      <c r="AF71" s="5">
        <v>-59129.63</v>
      </c>
      <c r="AG71" s="5">
        <v>-59901.61</v>
      </c>
      <c r="AH71" s="5">
        <f t="shared" si="27"/>
        <v>-55254.126249999994</v>
      </c>
      <c r="AI71" s="5">
        <v>813.59</v>
      </c>
      <c r="AJ71" s="5">
        <v>813.59</v>
      </c>
      <c r="AK71" s="5">
        <v>813.59</v>
      </c>
      <c r="AL71" s="5">
        <v>771.98</v>
      </c>
      <c r="AM71" s="5">
        <v>771.98</v>
      </c>
      <c r="AN71" s="5">
        <v>771.98</v>
      </c>
      <c r="AO71" s="5">
        <v>771.98</v>
      </c>
      <c r="AP71" s="5">
        <v>771.98</v>
      </c>
      <c r="AQ71" s="5">
        <v>771.98</v>
      </c>
      <c r="AR71" s="5">
        <v>771.98</v>
      </c>
      <c r="AS71" s="5">
        <v>771.98</v>
      </c>
      <c r="AT71" s="5">
        <v>771.98</v>
      </c>
      <c r="AU71" s="5">
        <f t="shared" si="28"/>
        <v>9388.5899999999983</v>
      </c>
      <c r="AV71" s="6">
        <v>0.22126000000000001</v>
      </c>
      <c r="AW71" s="5">
        <f t="shared" si="29"/>
        <v>38098.527076999999</v>
      </c>
      <c r="AX71" s="5">
        <f t="shared" si="30"/>
        <v>38098.527077000006</v>
      </c>
      <c r="AY71" s="5">
        <f t="shared" si="31"/>
        <v>-12225.527974074999</v>
      </c>
      <c r="AZ71" s="5">
        <f t="shared" si="32"/>
        <v>-13253.830228600002</v>
      </c>
      <c r="BA71" s="5">
        <f t="shared" si="33"/>
        <v>2077.3194233999998</v>
      </c>
      <c r="BB71" s="14">
        <f t="shared" si="34"/>
        <v>5.4524927412589477E-2</v>
      </c>
      <c r="BC71" s="14">
        <v>7.2400000000000006E-2</v>
      </c>
      <c r="BD71" s="5">
        <f t="shared" si="35"/>
        <v>2758.3333603748006</v>
      </c>
      <c r="BE71" s="5">
        <f t="shared" si="36"/>
        <v>2758.3333603748006</v>
      </c>
      <c r="BF71" s="20">
        <f t="shared" si="37"/>
        <v>0.4</v>
      </c>
      <c r="BG71" s="5">
        <f t="shared" si="38"/>
        <v>272.40557478992031</v>
      </c>
      <c r="BH71" s="5">
        <f t="shared" si="39"/>
        <v>22086.363488025203</v>
      </c>
      <c r="BI71" s="5">
        <f t="shared" si="40"/>
        <v>22086.363488025203</v>
      </c>
    </row>
    <row r="72" spans="2:61" x14ac:dyDescent="0.25">
      <c r="B72" s="3" t="s">
        <v>718</v>
      </c>
      <c r="C72" s="3" t="s">
        <v>786</v>
      </c>
      <c r="D72" s="3" t="s">
        <v>688</v>
      </c>
      <c r="E72" s="3" t="s">
        <v>540</v>
      </c>
      <c r="F72" s="4" t="s">
        <v>77</v>
      </c>
      <c r="G72" s="5">
        <v>1993490.65</v>
      </c>
      <c r="H72" s="5">
        <v>1993490.65</v>
      </c>
      <c r="I72" s="5">
        <v>1993490.65</v>
      </c>
      <c r="J72" s="5">
        <v>1964918.24</v>
      </c>
      <c r="K72" s="5">
        <v>1938066.57</v>
      </c>
      <c r="L72" s="5">
        <v>1938066.57</v>
      </c>
      <c r="M72" s="5">
        <v>1938066.57</v>
      </c>
      <c r="N72" s="5">
        <v>1877655.87</v>
      </c>
      <c r="O72" s="5">
        <v>1877655.87</v>
      </c>
      <c r="P72" s="5">
        <v>1877655.87</v>
      </c>
      <c r="Q72" s="5">
        <v>1877655.87</v>
      </c>
      <c r="R72" s="5">
        <v>1877655.87</v>
      </c>
      <c r="S72" s="5">
        <v>1877655.87</v>
      </c>
      <c r="T72" s="5">
        <f t="shared" si="26"/>
        <v>1924162.6550000005</v>
      </c>
      <c r="U72" s="5">
        <v>-1441176.2</v>
      </c>
      <c r="V72" s="5">
        <v>-1468038.49</v>
      </c>
      <c r="W72" s="5">
        <v>-1494900.78</v>
      </c>
      <c r="X72" s="5">
        <v>-1492998.15</v>
      </c>
      <c r="Y72" s="5">
        <v>-1471919.65</v>
      </c>
      <c r="Z72" s="5">
        <v>-1477653.1</v>
      </c>
      <c r="AA72" s="5">
        <v>-1483386.55</v>
      </c>
      <c r="AB72" s="5">
        <v>-1428619.94</v>
      </c>
      <c r="AC72" s="5">
        <v>-1434174.67</v>
      </c>
      <c r="AD72" s="5">
        <v>-1439729.4</v>
      </c>
      <c r="AE72" s="5">
        <v>-1445284.13</v>
      </c>
      <c r="AF72" s="5">
        <v>-1450838.86</v>
      </c>
      <c r="AG72" s="5">
        <v>-1456393.59</v>
      </c>
      <c r="AH72" s="5">
        <f t="shared" si="27"/>
        <v>-1461360.7179166665</v>
      </c>
      <c r="AI72" s="5">
        <v>26862.29</v>
      </c>
      <c r="AJ72" s="5">
        <v>26862.29</v>
      </c>
      <c r="AK72" s="5">
        <v>26669.78</v>
      </c>
      <c r="AL72" s="5">
        <v>5773.17</v>
      </c>
      <c r="AM72" s="5">
        <v>5733.45</v>
      </c>
      <c r="AN72" s="5">
        <v>5733.45</v>
      </c>
      <c r="AO72" s="5">
        <v>5644.09</v>
      </c>
      <c r="AP72" s="5">
        <v>5554.73</v>
      </c>
      <c r="AQ72" s="5">
        <v>5554.73</v>
      </c>
      <c r="AR72" s="5">
        <v>5554.73</v>
      </c>
      <c r="AS72" s="5">
        <v>5554.73</v>
      </c>
      <c r="AT72" s="5">
        <v>5554.73</v>
      </c>
      <c r="AU72" s="5">
        <f t="shared" si="28"/>
        <v>131052.16999999997</v>
      </c>
      <c r="AV72" s="6">
        <v>0.22126000000000001</v>
      </c>
      <c r="AW72" s="5">
        <f t="shared" si="29"/>
        <v>425740.2290453001</v>
      </c>
      <c r="AX72" s="5">
        <f t="shared" si="30"/>
        <v>415450.13779620006</v>
      </c>
      <c r="AY72" s="5">
        <f t="shared" si="31"/>
        <v>-323340.67244624166</v>
      </c>
      <c r="AZ72" s="5">
        <f t="shared" si="32"/>
        <v>-322241.64572340006</v>
      </c>
      <c r="BA72" s="5">
        <f t="shared" si="33"/>
        <v>28996.603134199995</v>
      </c>
      <c r="BB72" s="14">
        <f t="shared" si="34"/>
        <v>6.8108675563085364E-2</v>
      </c>
      <c r="BC72" s="14">
        <v>4.6800000000000001E-2</v>
      </c>
      <c r="BD72" s="5">
        <f t="shared" si="35"/>
        <v>19443.066448862162</v>
      </c>
      <c r="BE72" s="5">
        <f t="shared" si="36"/>
        <v>19443.066448862162</v>
      </c>
      <c r="BF72" s="20">
        <f t="shared" si="37"/>
        <v>0.4</v>
      </c>
      <c r="BG72" s="5">
        <f t="shared" si="38"/>
        <v>-3821.4146741351333</v>
      </c>
      <c r="BH72" s="5">
        <f t="shared" si="39"/>
        <v>73765.42562393783</v>
      </c>
      <c r="BI72" s="5">
        <f t="shared" si="40"/>
        <v>73765.42562393783</v>
      </c>
    </row>
    <row r="73" spans="2:61" x14ac:dyDescent="0.25">
      <c r="B73" s="3" t="s">
        <v>718</v>
      </c>
      <c r="C73" s="3" t="s">
        <v>786</v>
      </c>
      <c r="D73" s="3" t="s">
        <v>688</v>
      </c>
      <c r="E73" s="3" t="s">
        <v>556</v>
      </c>
      <c r="F73" s="4" t="s">
        <v>78</v>
      </c>
      <c r="G73" s="5">
        <v>0</v>
      </c>
      <c r="H73" s="5">
        <v>0</v>
      </c>
      <c r="I73" s="5">
        <v>0</v>
      </c>
      <c r="J73" s="5">
        <v>0</v>
      </c>
      <c r="K73" s="5">
        <v>0</v>
      </c>
      <c r="L73" s="5">
        <v>0</v>
      </c>
      <c r="M73" s="5">
        <v>0</v>
      </c>
      <c r="N73" s="5">
        <v>0</v>
      </c>
      <c r="O73" s="5">
        <v>0</v>
      </c>
      <c r="P73" s="5">
        <v>0</v>
      </c>
      <c r="Q73" s="5">
        <v>0</v>
      </c>
      <c r="R73" s="5">
        <v>0</v>
      </c>
      <c r="S73" s="5">
        <v>0</v>
      </c>
      <c r="T73" s="5">
        <f t="shared" si="26"/>
        <v>0</v>
      </c>
      <c r="U73" s="5">
        <v>0</v>
      </c>
      <c r="V73" s="5">
        <v>0</v>
      </c>
      <c r="W73" s="5">
        <v>0</v>
      </c>
      <c r="X73" s="5">
        <v>0</v>
      </c>
      <c r="Y73" s="5">
        <v>0</v>
      </c>
      <c r="Z73" s="5">
        <v>0</v>
      </c>
      <c r="AA73" s="5">
        <v>0</v>
      </c>
      <c r="AB73" s="5">
        <v>0</v>
      </c>
      <c r="AC73" s="5">
        <v>0</v>
      </c>
      <c r="AD73" s="5">
        <v>0</v>
      </c>
      <c r="AE73" s="5">
        <v>0</v>
      </c>
      <c r="AF73" s="5">
        <v>0</v>
      </c>
      <c r="AG73" s="5">
        <v>0</v>
      </c>
      <c r="AH73" s="5">
        <f t="shared" si="27"/>
        <v>0</v>
      </c>
      <c r="AI73" s="5">
        <v>0</v>
      </c>
      <c r="AJ73" s="5">
        <v>0</v>
      </c>
      <c r="AK73" s="5">
        <v>0</v>
      </c>
      <c r="AL73" s="5">
        <v>0</v>
      </c>
      <c r="AM73" s="5">
        <v>0</v>
      </c>
      <c r="AN73" s="5">
        <v>0</v>
      </c>
      <c r="AO73" s="5">
        <v>0</v>
      </c>
      <c r="AP73" s="5">
        <v>0</v>
      </c>
      <c r="AQ73" s="5">
        <v>0</v>
      </c>
      <c r="AR73" s="5">
        <v>0</v>
      </c>
      <c r="AS73" s="5">
        <v>0</v>
      </c>
      <c r="AT73" s="5">
        <v>0</v>
      </c>
      <c r="AU73" s="5">
        <f t="shared" si="28"/>
        <v>0</v>
      </c>
      <c r="AV73" s="6">
        <v>0.22126000000000001</v>
      </c>
      <c r="AW73" s="5">
        <f t="shared" si="29"/>
        <v>0</v>
      </c>
      <c r="AX73" s="5">
        <f t="shared" si="30"/>
        <v>0</v>
      </c>
      <c r="AY73" s="5">
        <f t="shared" si="31"/>
        <v>0</v>
      </c>
      <c r="AZ73" s="5">
        <f t="shared" si="32"/>
        <v>0</v>
      </c>
      <c r="BA73" s="5">
        <f t="shared" si="33"/>
        <v>0</v>
      </c>
      <c r="BB73" s="14">
        <f t="shared" si="34"/>
        <v>0</v>
      </c>
      <c r="BC73" s="14">
        <v>4.6800000000000001E-2</v>
      </c>
      <c r="BD73" s="5">
        <f t="shared" si="35"/>
        <v>0</v>
      </c>
      <c r="BE73" s="5">
        <f t="shared" si="36"/>
        <v>0</v>
      </c>
      <c r="BF73" s="20">
        <f t="shared" si="37"/>
        <v>0.4</v>
      </c>
      <c r="BG73" s="5">
        <f t="shared" si="38"/>
        <v>0</v>
      </c>
      <c r="BH73" s="5">
        <f t="shared" si="39"/>
        <v>0</v>
      </c>
      <c r="BI73" s="5">
        <f t="shared" si="40"/>
        <v>0</v>
      </c>
    </row>
    <row r="74" spans="2:61" x14ac:dyDescent="0.25">
      <c r="B74" s="3" t="s">
        <v>718</v>
      </c>
      <c r="C74" s="3" t="s">
        <v>786</v>
      </c>
      <c r="D74" s="3" t="s">
        <v>688</v>
      </c>
      <c r="E74" s="3" t="s">
        <v>541</v>
      </c>
      <c r="F74" s="4" t="s">
        <v>79</v>
      </c>
      <c r="G74" s="5">
        <v>153232.57</v>
      </c>
      <c r="H74" s="5">
        <v>153232.57</v>
      </c>
      <c r="I74" s="5">
        <v>153232.57</v>
      </c>
      <c r="J74" s="5">
        <v>153232.57</v>
      </c>
      <c r="K74" s="5">
        <v>153232.57</v>
      </c>
      <c r="L74" s="5">
        <v>153232.57</v>
      </c>
      <c r="M74" s="5">
        <v>153232.57</v>
      </c>
      <c r="N74" s="5">
        <v>153232.57</v>
      </c>
      <c r="O74" s="5">
        <v>153232.57</v>
      </c>
      <c r="P74" s="5">
        <v>153232.57</v>
      </c>
      <c r="Q74" s="5">
        <v>153232.57</v>
      </c>
      <c r="R74" s="5">
        <v>153232.57</v>
      </c>
      <c r="S74" s="5">
        <v>153232.57</v>
      </c>
      <c r="T74" s="5">
        <f t="shared" si="26"/>
        <v>153232.57000000004</v>
      </c>
      <c r="U74" s="5">
        <v>-96032.19</v>
      </c>
      <c r="V74" s="5">
        <v>-98097</v>
      </c>
      <c r="W74" s="5">
        <v>-100161.81</v>
      </c>
      <c r="X74" s="5">
        <v>-102226.62</v>
      </c>
      <c r="Y74" s="5">
        <v>-102679.93</v>
      </c>
      <c r="Z74" s="5">
        <v>-103133.24</v>
      </c>
      <c r="AA74" s="5">
        <v>-103586.55</v>
      </c>
      <c r="AB74" s="5">
        <v>-104039.86</v>
      </c>
      <c r="AC74" s="5">
        <v>-104493.17</v>
      </c>
      <c r="AD74" s="5">
        <v>-104946.48</v>
      </c>
      <c r="AE74" s="5">
        <v>-105399.79</v>
      </c>
      <c r="AF74" s="5">
        <v>-105853.1</v>
      </c>
      <c r="AG74" s="5">
        <v>-106306.41</v>
      </c>
      <c r="AH74" s="5">
        <f t="shared" si="27"/>
        <v>-102982.2375</v>
      </c>
      <c r="AI74" s="5">
        <v>2064.81</v>
      </c>
      <c r="AJ74" s="5">
        <v>2064.81</v>
      </c>
      <c r="AK74" s="5">
        <v>2064.81</v>
      </c>
      <c r="AL74" s="5">
        <v>453.31</v>
      </c>
      <c r="AM74" s="5">
        <v>453.31</v>
      </c>
      <c r="AN74" s="5">
        <v>453.31</v>
      </c>
      <c r="AO74" s="5">
        <v>453.31</v>
      </c>
      <c r="AP74" s="5">
        <v>453.31</v>
      </c>
      <c r="AQ74" s="5">
        <v>453.31</v>
      </c>
      <c r="AR74" s="5">
        <v>453.31</v>
      </c>
      <c r="AS74" s="5">
        <v>453.31</v>
      </c>
      <c r="AT74" s="5">
        <v>453.31</v>
      </c>
      <c r="AU74" s="5">
        <f t="shared" si="28"/>
        <v>10274.219999999999</v>
      </c>
      <c r="AV74" s="6">
        <v>0.22126000000000001</v>
      </c>
      <c r="AW74" s="5">
        <f t="shared" si="29"/>
        <v>33904.238438200009</v>
      </c>
      <c r="AX74" s="5">
        <f t="shared" si="30"/>
        <v>33904.238438200002</v>
      </c>
      <c r="AY74" s="5">
        <f t="shared" si="31"/>
        <v>-22785.849869250003</v>
      </c>
      <c r="AZ74" s="5">
        <f t="shared" si="32"/>
        <v>-23521.356276600003</v>
      </c>
      <c r="BA74" s="5">
        <f t="shared" si="33"/>
        <v>2273.2739172000001</v>
      </c>
      <c r="BB74" s="14">
        <f t="shared" si="34"/>
        <v>6.7049844559808655E-2</v>
      </c>
      <c r="BC74" s="14">
        <v>4.6800000000000001E-2</v>
      </c>
      <c r="BD74" s="5">
        <f t="shared" si="35"/>
        <v>1586.7183589077601</v>
      </c>
      <c r="BE74" s="5">
        <f t="shared" si="36"/>
        <v>1586.7183589077601</v>
      </c>
      <c r="BF74" s="20">
        <f t="shared" si="37"/>
        <v>0.4</v>
      </c>
      <c r="BG74" s="5">
        <f t="shared" si="38"/>
        <v>-274.622223316896</v>
      </c>
      <c r="BH74" s="5">
        <f t="shared" si="39"/>
        <v>8796.1638026922392</v>
      </c>
      <c r="BI74" s="5">
        <f t="shared" si="40"/>
        <v>8796.1638026922392</v>
      </c>
    </row>
    <row r="75" spans="2:61" x14ac:dyDescent="0.25">
      <c r="B75" s="3" t="s">
        <v>718</v>
      </c>
      <c r="C75" s="3" t="s">
        <v>786</v>
      </c>
      <c r="D75" s="3" t="s">
        <v>688</v>
      </c>
      <c r="E75" s="3" t="s">
        <v>542</v>
      </c>
      <c r="F75" s="4" t="s">
        <v>80</v>
      </c>
      <c r="G75" s="5">
        <v>260042.35</v>
      </c>
      <c r="H75" s="5">
        <v>260042.35</v>
      </c>
      <c r="I75" s="5">
        <v>260042.35</v>
      </c>
      <c r="J75" s="5">
        <v>260042.35</v>
      </c>
      <c r="K75" s="5">
        <v>260042.35</v>
      </c>
      <c r="L75" s="5">
        <v>260042.35</v>
      </c>
      <c r="M75" s="5">
        <v>260042.35</v>
      </c>
      <c r="N75" s="5">
        <v>260042.35</v>
      </c>
      <c r="O75" s="5">
        <v>260042.35</v>
      </c>
      <c r="P75" s="5">
        <v>260042.35</v>
      </c>
      <c r="Q75" s="5">
        <v>260042.35</v>
      </c>
      <c r="R75" s="5">
        <v>260042.35</v>
      </c>
      <c r="S75" s="5">
        <v>260042.35</v>
      </c>
      <c r="T75" s="5">
        <f t="shared" si="26"/>
        <v>260042.35000000006</v>
      </c>
      <c r="U75" s="5">
        <v>-234038.11</v>
      </c>
      <c r="V75" s="5">
        <v>-234038.11</v>
      </c>
      <c r="W75" s="5">
        <v>-234038.11</v>
      </c>
      <c r="X75" s="5">
        <v>-234038.11</v>
      </c>
      <c r="Y75" s="5">
        <v>-234038.11</v>
      </c>
      <c r="Z75" s="5">
        <v>-234038.11</v>
      </c>
      <c r="AA75" s="5">
        <v>-234038.11</v>
      </c>
      <c r="AB75" s="5">
        <v>-234038.11</v>
      </c>
      <c r="AC75" s="5">
        <v>-234038.11</v>
      </c>
      <c r="AD75" s="5">
        <v>-234038.11</v>
      </c>
      <c r="AE75" s="5">
        <v>-234038.11</v>
      </c>
      <c r="AF75" s="5">
        <v>-234038.11</v>
      </c>
      <c r="AG75" s="5">
        <v>-234038.11</v>
      </c>
      <c r="AH75" s="5">
        <f t="shared" si="27"/>
        <v>-234038.1099999999</v>
      </c>
      <c r="AI75" s="5">
        <v>0</v>
      </c>
      <c r="AJ75" s="5">
        <v>0</v>
      </c>
      <c r="AK75" s="5">
        <v>0</v>
      </c>
      <c r="AL75" s="5">
        <v>0</v>
      </c>
      <c r="AM75" s="5">
        <v>0</v>
      </c>
      <c r="AN75" s="5">
        <v>0</v>
      </c>
      <c r="AO75" s="5">
        <v>0</v>
      </c>
      <c r="AP75" s="5">
        <v>0</v>
      </c>
      <c r="AQ75" s="5">
        <v>0</v>
      </c>
      <c r="AR75" s="5">
        <v>0</v>
      </c>
      <c r="AS75" s="5">
        <v>0</v>
      </c>
      <c r="AT75" s="5">
        <v>0</v>
      </c>
      <c r="AU75" s="5">
        <f t="shared" si="28"/>
        <v>0</v>
      </c>
      <c r="AV75" s="6">
        <v>0.22126000000000001</v>
      </c>
      <c r="AW75" s="5">
        <f t="shared" si="29"/>
        <v>57536.970361000014</v>
      </c>
      <c r="AX75" s="5">
        <f t="shared" si="30"/>
        <v>57536.970361000007</v>
      </c>
      <c r="AY75" s="5">
        <f t="shared" si="31"/>
        <v>-51783.272218599981</v>
      </c>
      <c r="AZ75" s="5">
        <f t="shared" si="32"/>
        <v>-51783.272218600003</v>
      </c>
      <c r="BA75" s="5">
        <f t="shared" si="33"/>
        <v>0</v>
      </c>
      <c r="BB75" s="14">
        <f t="shared" si="34"/>
        <v>0</v>
      </c>
      <c r="BC75" s="14">
        <v>2.8000000000000001E-2</v>
      </c>
      <c r="BD75" s="5">
        <f t="shared" si="35"/>
        <v>1611.0351701080003</v>
      </c>
      <c r="BE75" s="5">
        <f t="shared" si="36"/>
        <v>1611.0351701080003</v>
      </c>
      <c r="BF75" s="20">
        <f t="shared" si="37"/>
        <v>0.4</v>
      </c>
      <c r="BG75" s="5">
        <f t="shared" si="38"/>
        <v>644.41406804320013</v>
      </c>
      <c r="BH75" s="5">
        <f t="shared" si="39"/>
        <v>4142.6629722920043</v>
      </c>
      <c r="BI75" s="5">
        <f t="shared" si="40"/>
        <v>4142.6629722920043</v>
      </c>
    </row>
    <row r="76" spans="2:61" x14ac:dyDescent="0.25">
      <c r="B76" s="3" t="s">
        <v>717</v>
      </c>
      <c r="C76" s="3" t="s">
        <v>786</v>
      </c>
      <c r="D76" s="3" t="s">
        <v>688</v>
      </c>
      <c r="E76" s="3" t="s">
        <v>559</v>
      </c>
      <c r="F76" s="4" t="s">
        <v>81</v>
      </c>
      <c r="G76" s="5">
        <v>322937.90999999997</v>
      </c>
      <c r="H76" s="5">
        <v>314021.64</v>
      </c>
      <c r="I76" s="5">
        <v>314021.64</v>
      </c>
      <c r="J76" s="5">
        <v>314573.93</v>
      </c>
      <c r="K76" s="5">
        <v>317729.43</v>
      </c>
      <c r="L76" s="5">
        <v>318206.76</v>
      </c>
      <c r="M76" s="5">
        <v>318206.76</v>
      </c>
      <c r="N76" s="5">
        <v>318206.76</v>
      </c>
      <c r="O76" s="5">
        <v>318206.76</v>
      </c>
      <c r="P76" s="5">
        <v>318206.76</v>
      </c>
      <c r="Q76" s="5">
        <v>318206.76</v>
      </c>
      <c r="R76" s="5">
        <v>318206.76</v>
      </c>
      <c r="S76" s="5">
        <v>327743.21999999997</v>
      </c>
      <c r="T76" s="5">
        <f t="shared" si="26"/>
        <v>317761.21041666658</v>
      </c>
      <c r="U76" s="5">
        <v>-73391.5</v>
      </c>
      <c r="V76" s="5">
        <v>-65624.41</v>
      </c>
      <c r="W76" s="5">
        <v>-66757.5</v>
      </c>
      <c r="X76" s="5">
        <v>-67891.59</v>
      </c>
      <c r="Y76" s="5">
        <v>-68945.429999999993</v>
      </c>
      <c r="Z76" s="5">
        <v>-70005.320000000007</v>
      </c>
      <c r="AA76" s="5">
        <v>-71066.009999999995</v>
      </c>
      <c r="AB76" s="5">
        <v>-72126.7</v>
      </c>
      <c r="AC76" s="5">
        <v>-73187.39</v>
      </c>
      <c r="AD76" s="5">
        <v>-74248.08</v>
      </c>
      <c r="AE76" s="5">
        <v>-75308.77</v>
      </c>
      <c r="AF76" s="5">
        <v>-76369.460000000006</v>
      </c>
      <c r="AG76" s="5">
        <v>-77446.039999999994</v>
      </c>
      <c r="AH76" s="5">
        <f t="shared" si="27"/>
        <v>-71412.452499999999</v>
      </c>
      <c r="AI76" s="5">
        <v>1149.18</v>
      </c>
      <c r="AJ76" s="5">
        <v>1133.0899999999999</v>
      </c>
      <c r="AK76" s="5">
        <v>1134.0899999999999</v>
      </c>
      <c r="AL76" s="5">
        <v>1053.8399999999999</v>
      </c>
      <c r="AM76" s="5">
        <v>1059.8900000000001</v>
      </c>
      <c r="AN76" s="5">
        <v>1060.69</v>
      </c>
      <c r="AO76" s="5">
        <v>1060.69</v>
      </c>
      <c r="AP76" s="5">
        <v>1060.69</v>
      </c>
      <c r="AQ76" s="5">
        <v>1060.69</v>
      </c>
      <c r="AR76" s="5">
        <v>1060.69</v>
      </c>
      <c r="AS76" s="5">
        <v>1060.69</v>
      </c>
      <c r="AT76" s="5">
        <v>1076.58</v>
      </c>
      <c r="AU76" s="5">
        <f t="shared" si="28"/>
        <v>12970.810000000003</v>
      </c>
      <c r="AV76" s="6">
        <v>0.22126000000000001</v>
      </c>
      <c r="AW76" s="5">
        <f t="shared" si="29"/>
        <v>70307.84541679165</v>
      </c>
      <c r="AX76" s="5">
        <f t="shared" si="30"/>
        <v>72516.464857200001</v>
      </c>
      <c r="AY76" s="5">
        <f t="shared" si="31"/>
        <v>-15800.719240150001</v>
      </c>
      <c r="AZ76" s="5">
        <f t="shared" si="32"/>
        <v>-17135.7108104</v>
      </c>
      <c r="BA76" s="5">
        <f t="shared" si="33"/>
        <v>2869.9214206000011</v>
      </c>
      <c r="BB76" s="14">
        <f t="shared" si="34"/>
        <v>4.0819362385333124E-2</v>
      </c>
      <c r="BC76" s="14">
        <v>0.04</v>
      </c>
      <c r="BD76" s="5">
        <f t="shared" si="35"/>
        <v>2900.6585942880001</v>
      </c>
      <c r="BE76" s="5">
        <f t="shared" si="36"/>
        <v>2900.6585942880001</v>
      </c>
      <c r="BF76" s="20">
        <f t="shared" si="37"/>
        <v>1</v>
      </c>
      <c r="BG76" s="5">
        <f t="shared" si="38"/>
        <v>30.737173687999075</v>
      </c>
      <c r="BH76" s="5">
        <f t="shared" si="39"/>
        <v>52480.095452512003</v>
      </c>
      <c r="BI76" s="5">
        <f t="shared" si="40"/>
        <v>52480.095452512003</v>
      </c>
    </row>
    <row r="77" spans="2:61" x14ac:dyDescent="0.25">
      <c r="B77" s="3" t="s">
        <v>717</v>
      </c>
      <c r="C77" s="3" t="s">
        <v>786</v>
      </c>
      <c r="D77" s="3" t="s">
        <v>688</v>
      </c>
      <c r="E77" s="3" t="s">
        <v>545</v>
      </c>
      <c r="F77" s="4" t="s">
        <v>82</v>
      </c>
      <c r="G77" s="5">
        <v>15567.53</v>
      </c>
      <c r="H77" s="5">
        <v>11889.39</v>
      </c>
      <c r="I77" s="5">
        <v>11889.39</v>
      </c>
      <c r="J77" s="5">
        <v>11889.39</v>
      </c>
      <c r="K77" s="5">
        <v>11889.39</v>
      </c>
      <c r="L77" s="5">
        <v>11889.39</v>
      </c>
      <c r="M77" s="5">
        <v>11889.39</v>
      </c>
      <c r="N77" s="5">
        <v>11889.39</v>
      </c>
      <c r="O77" s="5">
        <v>11889.39</v>
      </c>
      <c r="P77" s="5">
        <v>11889.39</v>
      </c>
      <c r="Q77" s="5">
        <v>11889.39</v>
      </c>
      <c r="R77" s="5">
        <v>11889.39</v>
      </c>
      <c r="S77" s="5">
        <v>11889.39</v>
      </c>
      <c r="T77" s="5">
        <f t="shared" si="26"/>
        <v>12042.645833333334</v>
      </c>
      <c r="U77" s="5">
        <v>-15567.53</v>
      </c>
      <c r="V77" s="5">
        <v>-11889.39</v>
      </c>
      <c r="W77" s="5">
        <v>-11889.39</v>
      </c>
      <c r="X77" s="5">
        <v>-11889.39</v>
      </c>
      <c r="Y77" s="5">
        <v>-11889.39</v>
      </c>
      <c r="Z77" s="5">
        <v>-11889.39</v>
      </c>
      <c r="AA77" s="5">
        <v>-11889.39</v>
      </c>
      <c r="AB77" s="5">
        <v>-11889.39</v>
      </c>
      <c r="AC77" s="5">
        <v>-11889.39</v>
      </c>
      <c r="AD77" s="5">
        <v>-11889.39</v>
      </c>
      <c r="AE77" s="5">
        <v>-11889.39</v>
      </c>
      <c r="AF77" s="5">
        <v>-11889.39</v>
      </c>
      <c r="AG77" s="5">
        <v>-11889.39</v>
      </c>
      <c r="AH77" s="5">
        <f t="shared" si="27"/>
        <v>-12042.645833333334</v>
      </c>
      <c r="AI77" s="5">
        <v>0</v>
      </c>
      <c r="AJ77" s="5">
        <v>0</v>
      </c>
      <c r="AK77" s="5">
        <v>0</v>
      </c>
      <c r="AL77" s="5">
        <v>0</v>
      </c>
      <c r="AM77" s="5">
        <v>0</v>
      </c>
      <c r="AN77" s="5">
        <v>0</v>
      </c>
      <c r="AO77" s="5">
        <v>0</v>
      </c>
      <c r="AP77" s="5">
        <v>0</v>
      </c>
      <c r="AQ77" s="5">
        <v>0</v>
      </c>
      <c r="AR77" s="5">
        <v>0</v>
      </c>
      <c r="AS77" s="5">
        <v>0</v>
      </c>
      <c r="AT77" s="5">
        <v>0</v>
      </c>
      <c r="AU77" s="5">
        <f t="shared" si="28"/>
        <v>0</v>
      </c>
      <c r="AV77" s="6">
        <v>0.22126000000000001</v>
      </c>
      <c r="AW77" s="5">
        <f t="shared" si="29"/>
        <v>2664.5558170833337</v>
      </c>
      <c r="AX77" s="5">
        <f t="shared" si="30"/>
        <v>2630.6464314</v>
      </c>
      <c r="AY77" s="5">
        <f t="shared" si="31"/>
        <v>-2664.5558170833337</v>
      </c>
      <c r="AZ77" s="5">
        <f t="shared" si="32"/>
        <v>-2630.6464314</v>
      </c>
      <c r="BA77" s="5">
        <f t="shared" si="33"/>
        <v>0</v>
      </c>
      <c r="BB77" s="14">
        <f t="shared" si="34"/>
        <v>0</v>
      </c>
      <c r="BC77" s="14">
        <v>0.05</v>
      </c>
      <c r="BD77" s="5">
        <f t="shared" si="35"/>
        <v>131.53232156999999</v>
      </c>
      <c r="BE77" s="5">
        <f t="shared" si="36"/>
        <v>0</v>
      </c>
      <c r="BF77" s="20">
        <f t="shared" si="37"/>
        <v>1</v>
      </c>
      <c r="BG77" s="5">
        <f t="shared" si="38"/>
        <v>0</v>
      </c>
      <c r="BH77" s="5">
        <f t="shared" si="39"/>
        <v>-131.53232156999999</v>
      </c>
      <c r="BI77" s="5">
        <f t="shared" si="40"/>
        <v>0</v>
      </c>
    </row>
    <row r="78" spans="2:61" x14ac:dyDescent="0.25">
      <c r="B78" s="3" t="s">
        <v>717</v>
      </c>
      <c r="C78" s="3" t="s">
        <v>786</v>
      </c>
      <c r="D78" s="3" t="s">
        <v>688</v>
      </c>
      <c r="E78" s="3" t="s">
        <v>546</v>
      </c>
      <c r="F78" s="4" t="s">
        <v>83</v>
      </c>
      <c r="G78" s="5">
        <v>0</v>
      </c>
      <c r="H78" s="5">
        <v>0</v>
      </c>
      <c r="I78" s="5">
        <v>0</v>
      </c>
      <c r="J78" s="5">
        <v>0</v>
      </c>
      <c r="K78" s="5">
        <v>0</v>
      </c>
      <c r="L78" s="5">
        <v>0</v>
      </c>
      <c r="M78" s="5">
        <v>0</v>
      </c>
      <c r="N78" s="5">
        <v>0</v>
      </c>
      <c r="O78" s="5">
        <v>0</v>
      </c>
      <c r="P78" s="5">
        <v>0</v>
      </c>
      <c r="Q78" s="5">
        <v>0</v>
      </c>
      <c r="R78" s="5">
        <v>0</v>
      </c>
      <c r="S78" s="5">
        <v>0</v>
      </c>
      <c r="T78" s="5">
        <f t="shared" si="26"/>
        <v>0</v>
      </c>
      <c r="U78" s="5">
        <v>0</v>
      </c>
      <c r="V78" s="5">
        <v>0</v>
      </c>
      <c r="W78" s="5">
        <v>0</v>
      </c>
      <c r="X78" s="5">
        <v>0</v>
      </c>
      <c r="Y78" s="5">
        <v>0</v>
      </c>
      <c r="Z78" s="5">
        <v>0</v>
      </c>
      <c r="AA78" s="5">
        <v>0</v>
      </c>
      <c r="AB78" s="5">
        <v>0</v>
      </c>
      <c r="AC78" s="5">
        <v>0</v>
      </c>
      <c r="AD78" s="5">
        <v>0</v>
      </c>
      <c r="AE78" s="5">
        <v>0</v>
      </c>
      <c r="AF78" s="5">
        <v>0</v>
      </c>
      <c r="AG78" s="5">
        <v>0</v>
      </c>
      <c r="AH78" s="5">
        <f t="shared" si="27"/>
        <v>0</v>
      </c>
      <c r="AI78" s="5">
        <v>0</v>
      </c>
      <c r="AJ78" s="5">
        <v>0</v>
      </c>
      <c r="AK78" s="5">
        <v>0</v>
      </c>
      <c r="AL78" s="5">
        <v>0</v>
      </c>
      <c r="AM78" s="5">
        <v>0</v>
      </c>
      <c r="AN78" s="5">
        <v>0</v>
      </c>
      <c r="AO78" s="5">
        <v>0</v>
      </c>
      <c r="AP78" s="5">
        <v>0</v>
      </c>
      <c r="AQ78" s="5">
        <v>0</v>
      </c>
      <c r="AR78" s="5">
        <v>0</v>
      </c>
      <c r="AS78" s="5">
        <v>0</v>
      </c>
      <c r="AT78" s="5">
        <v>0</v>
      </c>
      <c r="AU78" s="5">
        <f t="shared" si="28"/>
        <v>0</v>
      </c>
      <c r="AV78" s="6">
        <v>0.22126000000000001</v>
      </c>
      <c r="AW78" s="5">
        <f t="shared" si="29"/>
        <v>0</v>
      </c>
      <c r="AX78" s="5">
        <f t="shared" si="30"/>
        <v>0</v>
      </c>
      <c r="AY78" s="5">
        <f t="shared" si="31"/>
        <v>0</v>
      </c>
      <c r="AZ78" s="5">
        <f t="shared" si="32"/>
        <v>0</v>
      </c>
      <c r="BA78" s="5">
        <f t="shared" si="33"/>
        <v>0</v>
      </c>
      <c r="BB78" s="14">
        <f t="shared" si="34"/>
        <v>0</v>
      </c>
      <c r="BC78" s="14">
        <v>6.6699999999999995E-2</v>
      </c>
      <c r="BD78" s="5">
        <f t="shared" si="35"/>
        <v>0</v>
      </c>
      <c r="BE78" s="5">
        <f t="shared" si="36"/>
        <v>0</v>
      </c>
      <c r="BF78" s="20">
        <f t="shared" si="37"/>
        <v>1</v>
      </c>
      <c r="BG78" s="5">
        <f t="shared" si="38"/>
        <v>0</v>
      </c>
      <c r="BH78" s="5">
        <f t="shared" si="39"/>
        <v>0</v>
      </c>
      <c r="BI78" s="5">
        <f t="shared" si="40"/>
        <v>0</v>
      </c>
    </row>
    <row r="79" spans="2:61" x14ac:dyDescent="0.25">
      <c r="B79" s="3" t="s">
        <v>718</v>
      </c>
      <c r="C79" s="3" t="s">
        <v>786</v>
      </c>
      <c r="D79" s="3" t="s">
        <v>688</v>
      </c>
      <c r="E79" s="3" t="s">
        <v>547</v>
      </c>
      <c r="F79" s="4" t="s">
        <v>84</v>
      </c>
      <c r="G79" s="5">
        <v>264581.61</v>
      </c>
      <c r="H79" s="5">
        <v>264581.61</v>
      </c>
      <c r="I79" s="5">
        <v>264581.61</v>
      </c>
      <c r="J79" s="5">
        <v>264581.61</v>
      </c>
      <c r="K79" s="5">
        <v>264581.61</v>
      </c>
      <c r="L79" s="5">
        <v>264581.61</v>
      </c>
      <c r="M79" s="5">
        <v>264581.61</v>
      </c>
      <c r="N79" s="5">
        <v>264581.61</v>
      </c>
      <c r="O79" s="5">
        <v>264581.61</v>
      </c>
      <c r="P79" s="5">
        <v>264581.61</v>
      </c>
      <c r="Q79" s="5">
        <v>264581.61</v>
      </c>
      <c r="R79" s="5">
        <v>264581.61</v>
      </c>
      <c r="S79" s="5">
        <v>264581.61</v>
      </c>
      <c r="T79" s="5">
        <f t="shared" si="26"/>
        <v>264581.60999999993</v>
      </c>
      <c r="U79" s="5">
        <v>-229732.95</v>
      </c>
      <c r="V79" s="5">
        <v>-230815.53</v>
      </c>
      <c r="W79" s="5">
        <v>-231898.11</v>
      </c>
      <c r="X79" s="5">
        <v>-232980.69</v>
      </c>
      <c r="Y79" s="5">
        <v>-233434.89</v>
      </c>
      <c r="Z79" s="5">
        <v>-233889.09</v>
      </c>
      <c r="AA79" s="5">
        <v>-234343.29</v>
      </c>
      <c r="AB79" s="5">
        <v>-234797.49</v>
      </c>
      <c r="AC79" s="5">
        <v>-235251.69</v>
      </c>
      <c r="AD79" s="5">
        <v>-235705.89</v>
      </c>
      <c r="AE79" s="5">
        <v>-236160.09</v>
      </c>
      <c r="AF79" s="5">
        <v>-236614.29</v>
      </c>
      <c r="AG79" s="5">
        <v>-237068.49</v>
      </c>
      <c r="AH79" s="5">
        <f t="shared" si="27"/>
        <v>-234107.64749999999</v>
      </c>
      <c r="AI79" s="5">
        <v>1082.58</v>
      </c>
      <c r="AJ79" s="5">
        <v>1082.58</v>
      </c>
      <c r="AK79" s="5">
        <v>1082.58</v>
      </c>
      <c r="AL79" s="5">
        <v>454.2</v>
      </c>
      <c r="AM79" s="5">
        <v>454.2</v>
      </c>
      <c r="AN79" s="5">
        <v>454.2</v>
      </c>
      <c r="AO79" s="5">
        <v>454.2</v>
      </c>
      <c r="AP79" s="5">
        <v>454.2</v>
      </c>
      <c r="AQ79" s="5">
        <v>454.2</v>
      </c>
      <c r="AR79" s="5">
        <v>454.2</v>
      </c>
      <c r="AS79" s="5">
        <v>454.2</v>
      </c>
      <c r="AT79" s="5">
        <v>454.2</v>
      </c>
      <c r="AU79" s="5">
        <f t="shared" si="28"/>
        <v>7335.5399999999981</v>
      </c>
      <c r="AV79" s="6">
        <v>0.22126000000000001</v>
      </c>
      <c r="AW79" s="5">
        <f t="shared" si="29"/>
        <v>58541.32702859999</v>
      </c>
      <c r="AX79" s="5">
        <f t="shared" si="30"/>
        <v>58541.327028599997</v>
      </c>
      <c r="AY79" s="5">
        <f t="shared" si="31"/>
        <v>-51798.658085850002</v>
      </c>
      <c r="AZ79" s="5">
        <f t="shared" si="32"/>
        <v>-52453.774097400004</v>
      </c>
      <c r="BA79" s="5">
        <f t="shared" si="33"/>
        <v>1623.0615803999997</v>
      </c>
      <c r="BB79" s="14">
        <f t="shared" si="34"/>
        <v>2.7725056174539114E-2</v>
      </c>
      <c r="BC79" s="14">
        <v>3.4000000000000002E-2</v>
      </c>
      <c r="BD79" s="5">
        <f t="shared" si="35"/>
        <v>1990.4051189724</v>
      </c>
      <c r="BE79" s="5">
        <f t="shared" si="36"/>
        <v>1990.4051189724</v>
      </c>
      <c r="BF79" s="20">
        <f t="shared" si="37"/>
        <v>0.4</v>
      </c>
      <c r="BG79" s="5">
        <f t="shared" si="38"/>
        <v>146.93741542896015</v>
      </c>
      <c r="BH79" s="5">
        <f t="shared" si="39"/>
        <v>4097.147812227593</v>
      </c>
      <c r="BI79" s="5">
        <f t="shared" si="40"/>
        <v>4097.147812227593</v>
      </c>
    </row>
    <row r="80" spans="2:61" x14ac:dyDescent="0.25">
      <c r="B80" s="3" t="s">
        <v>718</v>
      </c>
      <c r="C80" s="3" t="s">
        <v>786</v>
      </c>
      <c r="D80" s="3" t="s">
        <v>688</v>
      </c>
      <c r="E80" s="3" t="s">
        <v>561</v>
      </c>
      <c r="F80" s="4" t="s">
        <v>85</v>
      </c>
      <c r="G80" s="5">
        <v>59501.89</v>
      </c>
      <c r="H80" s="5">
        <v>59501.89</v>
      </c>
      <c r="I80" s="5">
        <v>59501.89</v>
      </c>
      <c r="J80" s="5">
        <v>59501.89</v>
      </c>
      <c r="K80" s="5">
        <v>59501.89</v>
      </c>
      <c r="L80" s="5">
        <v>59501.89</v>
      </c>
      <c r="M80" s="5">
        <v>59501.89</v>
      </c>
      <c r="N80" s="5">
        <v>59501.89</v>
      </c>
      <c r="O80" s="5">
        <v>59501.89</v>
      </c>
      <c r="P80" s="5">
        <v>59501.89</v>
      </c>
      <c r="Q80" s="5">
        <v>59501.89</v>
      </c>
      <c r="R80" s="5">
        <v>59501.89</v>
      </c>
      <c r="S80" s="5">
        <v>59501.89</v>
      </c>
      <c r="T80" s="5">
        <f t="shared" si="26"/>
        <v>59501.890000000007</v>
      </c>
      <c r="U80" s="5">
        <v>-59501.89</v>
      </c>
      <c r="V80" s="5">
        <v>-59501.89</v>
      </c>
      <c r="W80" s="5">
        <v>-59501.89</v>
      </c>
      <c r="X80" s="5">
        <v>-59501.89</v>
      </c>
      <c r="Y80" s="5">
        <v>-59501.89</v>
      </c>
      <c r="Z80" s="5">
        <v>-59501.89</v>
      </c>
      <c r="AA80" s="5">
        <v>-59501.89</v>
      </c>
      <c r="AB80" s="5">
        <v>-59501.89</v>
      </c>
      <c r="AC80" s="5">
        <v>-59501.89</v>
      </c>
      <c r="AD80" s="5">
        <v>-59501.89</v>
      </c>
      <c r="AE80" s="5">
        <v>-59501.89</v>
      </c>
      <c r="AF80" s="5">
        <v>-59501.89</v>
      </c>
      <c r="AG80" s="5">
        <v>-59501.89</v>
      </c>
      <c r="AH80" s="5">
        <f t="shared" si="27"/>
        <v>-59501.890000000007</v>
      </c>
      <c r="AI80" s="5">
        <v>0</v>
      </c>
      <c r="AJ80" s="5">
        <v>0</v>
      </c>
      <c r="AK80" s="5">
        <v>0</v>
      </c>
      <c r="AL80" s="5">
        <v>0</v>
      </c>
      <c r="AM80" s="5">
        <v>0</v>
      </c>
      <c r="AN80" s="5">
        <v>0</v>
      </c>
      <c r="AO80" s="5">
        <v>0</v>
      </c>
      <c r="AP80" s="5">
        <v>0</v>
      </c>
      <c r="AQ80" s="5">
        <v>0</v>
      </c>
      <c r="AR80" s="5">
        <v>0</v>
      </c>
      <c r="AS80" s="5">
        <v>0</v>
      </c>
      <c r="AT80" s="5">
        <v>0</v>
      </c>
      <c r="AU80" s="5">
        <f t="shared" si="28"/>
        <v>0</v>
      </c>
      <c r="AV80" s="6">
        <v>0.22126000000000001</v>
      </c>
      <c r="AW80" s="5">
        <f t="shared" si="29"/>
        <v>13165.388181400001</v>
      </c>
      <c r="AX80" s="5">
        <f t="shared" si="30"/>
        <v>13165.388181400001</v>
      </c>
      <c r="AY80" s="5">
        <f t="shared" si="31"/>
        <v>-13165.388181400001</v>
      </c>
      <c r="AZ80" s="5">
        <f t="shared" si="32"/>
        <v>-13165.388181400001</v>
      </c>
      <c r="BA80" s="5">
        <f t="shared" si="33"/>
        <v>0</v>
      </c>
      <c r="BB80" s="14">
        <f t="shared" si="34"/>
        <v>0</v>
      </c>
      <c r="BC80" s="14">
        <f>BB80</f>
        <v>0</v>
      </c>
      <c r="BD80" s="5">
        <f t="shared" si="35"/>
        <v>0</v>
      </c>
      <c r="BE80" s="5">
        <f t="shared" si="36"/>
        <v>0</v>
      </c>
      <c r="BF80" s="20">
        <f t="shared" si="37"/>
        <v>0.4</v>
      </c>
      <c r="BG80" s="5">
        <f t="shared" si="38"/>
        <v>0</v>
      </c>
      <c r="BH80" s="5">
        <f t="shared" si="39"/>
        <v>0</v>
      </c>
      <c r="BI80" s="5">
        <f t="shared" si="40"/>
        <v>0</v>
      </c>
    </row>
    <row r="81" spans="2:61" x14ac:dyDescent="0.25">
      <c r="B81" s="3" t="s">
        <v>717</v>
      </c>
      <c r="C81" s="3" t="s">
        <v>786</v>
      </c>
      <c r="D81" s="3" t="s">
        <v>688</v>
      </c>
      <c r="E81" s="3" t="s">
        <v>548</v>
      </c>
      <c r="F81" s="4" t="s">
        <v>86</v>
      </c>
      <c r="G81" s="5">
        <v>3383597.47</v>
      </c>
      <c r="H81" s="5">
        <v>3449708.77</v>
      </c>
      <c r="I81" s="5">
        <v>3464005.06</v>
      </c>
      <c r="J81" s="5">
        <v>3451296.74</v>
      </c>
      <c r="K81" s="5">
        <v>3642330.77</v>
      </c>
      <c r="L81" s="5">
        <v>3642330.77</v>
      </c>
      <c r="M81" s="5">
        <v>3642330.77</v>
      </c>
      <c r="N81" s="5">
        <v>3642330.75</v>
      </c>
      <c r="O81" s="5">
        <v>3642330.75</v>
      </c>
      <c r="P81" s="5">
        <v>3642330.75</v>
      </c>
      <c r="Q81" s="5">
        <v>3642330.75</v>
      </c>
      <c r="R81" s="5">
        <v>3642330.75</v>
      </c>
      <c r="S81" s="5">
        <v>3586937.75</v>
      </c>
      <c r="T81" s="5">
        <f t="shared" si="26"/>
        <v>3582410.353333333</v>
      </c>
      <c r="U81" s="5">
        <v>-196820.6</v>
      </c>
      <c r="V81" s="5">
        <v>-206501.12</v>
      </c>
      <c r="W81" s="5">
        <v>-216295.55</v>
      </c>
      <c r="X81" s="5">
        <v>-226092.23</v>
      </c>
      <c r="Y81" s="5">
        <v>61943.76</v>
      </c>
      <c r="Z81" s="5">
        <v>41698.47</v>
      </c>
      <c r="AA81" s="5">
        <v>21453.18</v>
      </c>
      <c r="AB81" s="5">
        <v>1207.8900000000001</v>
      </c>
      <c r="AC81" s="5">
        <v>-19037.400000000001</v>
      </c>
      <c r="AD81" s="5">
        <v>-39282.69</v>
      </c>
      <c r="AE81" s="5">
        <v>-59527.98</v>
      </c>
      <c r="AF81" s="5">
        <v>-79773.27</v>
      </c>
      <c r="AG81" s="5">
        <v>-93794.559999999998</v>
      </c>
      <c r="AH81" s="5">
        <f t="shared" si="27"/>
        <v>-72126.210000000006</v>
      </c>
      <c r="AI81" s="5">
        <v>9680.52</v>
      </c>
      <c r="AJ81" s="5">
        <v>9794.43</v>
      </c>
      <c r="AK81" s="5">
        <v>9796.68</v>
      </c>
      <c r="AL81" s="5">
        <v>19714.37</v>
      </c>
      <c r="AM81" s="5">
        <v>20245.29</v>
      </c>
      <c r="AN81" s="5">
        <v>20245.29</v>
      </c>
      <c r="AO81" s="5">
        <v>20245.29</v>
      </c>
      <c r="AP81" s="5">
        <v>20245.29</v>
      </c>
      <c r="AQ81" s="5">
        <v>20245.29</v>
      </c>
      <c r="AR81" s="5">
        <v>20245.29</v>
      </c>
      <c r="AS81" s="5">
        <v>20245.29</v>
      </c>
      <c r="AT81" s="5">
        <v>18489.29</v>
      </c>
      <c r="AU81" s="5">
        <f t="shared" si="28"/>
        <v>209192.32000000007</v>
      </c>
      <c r="AV81" s="6">
        <v>0.22126000000000001</v>
      </c>
      <c r="AW81" s="5">
        <f t="shared" si="29"/>
        <v>792644.11477853335</v>
      </c>
      <c r="AX81" s="5">
        <f t="shared" si="30"/>
        <v>793645.84656500001</v>
      </c>
      <c r="AY81" s="5">
        <f t="shared" si="31"/>
        <v>-15958.645224600003</v>
      </c>
      <c r="AZ81" s="5">
        <f t="shared" si="32"/>
        <v>-20752.984345600002</v>
      </c>
      <c r="BA81" s="5">
        <f t="shared" si="33"/>
        <v>46285.892723200021</v>
      </c>
      <c r="BB81" s="14">
        <f t="shared" si="34"/>
        <v>5.8394293050586021E-2</v>
      </c>
      <c r="BC81" s="14">
        <v>6.6699999999999995E-2</v>
      </c>
      <c r="BD81" s="5">
        <f t="shared" si="35"/>
        <v>52936.177965885494</v>
      </c>
      <c r="BE81" s="5">
        <f t="shared" si="36"/>
        <v>52936.177965885494</v>
      </c>
      <c r="BF81" s="20">
        <f t="shared" si="37"/>
        <v>1</v>
      </c>
      <c r="BG81" s="5">
        <f t="shared" si="38"/>
        <v>6650.2852426854733</v>
      </c>
      <c r="BH81" s="5">
        <f t="shared" si="39"/>
        <v>719956.68425351451</v>
      </c>
      <c r="BI81" s="5">
        <f t="shared" si="40"/>
        <v>719956.68425351451</v>
      </c>
    </row>
    <row r="82" spans="2:61" x14ac:dyDescent="0.25">
      <c r="B82" s="3" t="s">
        <v>717</v>
      </c>
      <c r="C82" s="3" t="s">
        <v>786</v>
      </c>
      <c r="D82" s="3" t="s">
        <v>688</v>
      </c>
      <c r="E82" s="3" t="s">
        <v>549</v>
      </c>
      <c r="F82" s="4" t="s">
        <v>88</v>
      </c>
      <c r="G82" s="5">
        <v>0</v>
      </c>
      <c r="H82" s="5">
        <v>0</v>
      </c>
      <c r="I82" s="5">
        <v>0</v>
      </c>
      <c r="J82" s="5">
        <v>0</v>
      </c>
      <c r="K82" s="5">
        <v>0</v>
      </c>
      <c r="L82" s="5">
        <v>0</v>
      </c>
      <c r="M82" s="5">
        <v>0</v>
      </c>
      <c r="N82" s="5">
        <v>0</v>
      </c>
      <c r="O82" s="5">
        <v>0</v>
      </c>
      <c r="P82" s="5">
        <v>0</v>
      </c>
      <c r="Q82" s="5">
        <v>0</v>
      </c>
      <c r="R82" s="5">
        <v>0</v>
      </c>
      <c r="S82" s="5">
        <v>0</v>
      </c>
      <c r="T82" s="5">
        <f t="shared" si="26"/>
        <v>0</v>
      </c>
      <c r="U82" s="5">
        <v>0</v>
      </c>
      <c r="V82" s="5">
        <v>0</v>
      </c>
      <c r="W82" s="5">
        <v>0</v>
      </c>
      <c r="X82" s="5">
        <v>0</v>
      </c>
      <c r="Y82" s="5">
        <v>0</v>
      </c>
      <c r="Z82" s="5">
        <v>0</v>
      </c>
      <c r="AA82" s="5">
        <v>0</v>
      </c>
      <c r="AB82" s="5">
        <v>0</v>
      </c>
      <c r="AC82" s="5">
        <v>0</v>
      </c>
      <c r="AD82" s="5">
        <v>0</v>
      </c>
      <c r="AE82" s="5">
        <v>0</v>
      </c>
      <c r="AF82" s="5">
        <v>0</v>
      </c>
      <c r="AG82" s="5">
        <v>0</v>
      </c>
      <c r="AH82" s="5">
        <f t="shared" si="27"/>
        <v>0</v>
      </c>
      <c r="AI82" s="5">
        <v>0</v>
      </c>
      <c r="AJ82" s="5">
        <v>0</v>
      </c>
      <c r="AK82" s="5">
        <v>0</v>
      </c>
      <c r="AL82" s="5">
        <v>0</v>
      </c>
      <c r="AM82" s="5">
        <v>0</v>
      </c>
      <c r="AN82" s="5">
        <v>0</v>
      </c>
      <c r="AO82" s="5">
        <v>0</v>
      </c>
      <c r="AP82" s="5">
        <v>0</v>
      </c>
      <c r="AQ82" s="5">
        <v>0</v>
      </c>
      <c r="AR82" s="5">
        <v>0</v>
      </c>
      <c r="AS82" s="5">
        <v>0</v>
      </c>
      <c r="AT82" s="5">
        <v>0</v>
      </c>
      <c r="AU82" s="5">
        <f t="shared" si="28"/>
        <v>0</v>
      </c>
      <c r="AV82" s="6">
        <v>0.22126000000000001</v>
      </c>
      <c r="AW82" s="5">
        <f t="shared" si="29"/>
        <v>0</v>
      </c>
      <c r="AX82" s="5">
        <f t="shared" si="30"/>
        <v>0</v>
      </c>
      <c r="AY82" s="5">
        <f t="shared" si="31"/>
        <v>0</v>
      </c>
      <c r="AZ82" s="5">
        <f t="shared" si="32"/>
        <v>0</v>
      </c>
      <c r="BA82" s="5">
        <f t="shared" si="33"/>
        <v>0</v>
      </c>
      <c r="BB82" s="14">
        <f t="shared" si="34"/>
        <v>0</v>
      </c>
      <c r="BC82" s="14">
        <v>0.1</v>
      </c>
      <c r="BD82" s="5">
        <f t="shared" si="35"/>
        <v>0</v>
      </c>
      <c r="BE82" s="5">
        <f t="shared" si="36"/>
        <v>0</v>
      </c>
      <c r="BF82" s="20">
        <f t="shared" si="37"/>
        <v>1</v>
      </c>
      <c r="BG82" s="5">
        <f t="shared" si="38"/>
        <v>0</v>
      </c>
      <c r="BH82" s="5">
        <f t="shared" si="39"/>
        <v>0</v>
      </c>
      <c r="BI82" s="5">
        <f t="shared" si="40"/>
        <v>0</v>
      </c>
    </row>
    <row r="83" spans="2:61" x14ac:dyDescent="0.25">
      <c r="B83" s="3" t="s">
        <v>717</v>
      </c>
      <c r="C83" s="3" t="s">
        <v>786</v>
      </c>
      <c r="D83" s="3" t="s">
        <v>688</v>
      </c>
      <c r="E83" s="3" t="s">
        <v>551</v>
      </c>
      <c r="F83" s="4" t="s">
        <v>89</v>
      </c>
      <c r="G83" s="5">
        <v>0</v>
      </c>
      <c r="H83" s="5">
        <v>0</v>
      </c>
      <c r="I83" s="5">
        <v>0</v>
      </c>
      <c r="J83" s="5">
        <v>0</v>
      </c>
      <c r="K83" s="5">
        <v>0</v>
      </c>
      <c r="L83" s="5">
        <v>0</v>
      </c>
      <c r="M83" s="5">
        <v>0</v>
      </c>
      <c r="N83" s="5">
        <v>0</v>
      </c>
      <c r="O83" s="5">
        <v>0</v>
      </c>
      <c r="P83" s="5">
        <v>0</v>
      </c>
      <c r="Q83" s="5">
        <v>0</v>
      </c>
      <c r="R83" s="5">
        <v>0</v>
      </c>
      <c r="S83" s="5">
        <v>0</v>
      </c>
      <c r="T83" s="5">
        <f t="shared" si="26"/>
        <v>0</v>
      </c>
      <c r="U83" s="5">
        <v>0</v>
      </c>
      <c r="V83" s="5">
        <v>0</v>
      </c>
      <c r="W83" s="5">
        <v>0</v>
      </c>
      <c r="X83" s="5">
        <v>0</v>
      </c>
      <c r="Y83" s="5">
        <v>0</v>
      </c>
      <c r="Z83" s="5">
        <v>0</v>
      </c>
      <c r="AA83" s="5">
        <v>0</v>
      </c>
      <c r="AB83" s="5">
        <v>0</v>
      </c>
      <c r="AC83" s="5">
        <v>0</v>
      </c>
      <c r="AD83" s="5">
        <v>0</v>
      </c>
      <c r="AE83" s="5">
        <v>0</v>
      </c>
      <c r="AF83" s="5">
        <v>0</v>
      </c>
      <c r="AG83" s="5">
        <v>0</v>
      </c>
      <c r="AH83" s="5">
        <f t="shared" si="27"/>
        <v>0</v>
      </c>
      <c r="AI83" s="5">
        <v>0</v>
      </c>
      <c r="AJ83" s="5">
        <v>0</v>
      </c>
      <c r="AK83" s="5">
        <v>0</v>
      </c>
      <c r="AL83" s="5">
        <v>0</v>
      </c>
      <c r="AM83" s="5">
        <v>0</v>
      </c>
      <c r="AN83" s="5">
        <v>0</v>
      </c>
      <c r="AO83" s="5">
        <v>0</v>
      </c>
      <c r="AP83" s="5">
        <v>0</v>
      </c>
      <c r="AQ83" s="5">
        <v>0</v>
      </c>
      <c r="AR83" s="5">
        <v>0</v>
      </c>
      <c r="AS83" s="5">
        <v>0</v>
      </c>
      <c r="AT83" s="5">
        <v>0</v>
      </c>
      <c r="AU83" s="5">
        <f t="shared" si="28"/>
        <v>0</v>
      </c>
      <c r="AV83" s="6">
        <v>0.22126000000000001</v>
      </c>
      <c r="AW83" s="5">
        <f t="shared" si="29"/>
        <v>0</v>
      </c>
      <c r="AX83" s="5">
        <f t="shared" si="30"/>
        <v>0</v>
      </c>
      <c r="AY83" s="5">
        <f t="shared" si="31"/>
        <v>0</v>
      </c>
      <c r="AZ83" s="5">
        <f t="shared" si="32"/>
        <v>0</v>
      </c>
      <c r="BA83" s="5">
        <f t="shared" si="33"/>
        <v>0</v>
      </c>
      <c r="BB83" s="14">
        <f t="shared" si="34"/>
        <v>0</v>
      </c>
      <c r="BC83" s="14">
        <v>0.1</v>
      </c>
      <c r="BD83" s="5">
        <f t="shared" si="35"/>
        <v>0</v>
      </c>
      <c r="BE83" s="5">
        <f t="shared" si="36"/>
        <v>0</v>
      </c>
      <c r="BF83" s="20">
        <f t="shared" si="37"/>
        <v>1</v>
      </c>
      <c r="BG83" s="5">
        <f t="shared" si="38"/>
        <v>0</v>
      </c>
      <c r="BH83" s="5">
        <f t="shared" si="39"/>
        <v>0</v>
      </c>
      <c r="BI83" s="5">
        <f t="shared" si="40"/>
        <v>0</v>
      </c>
    </row>
    <row r="84" spans="2:61" x14ac:dyDescent="0.25">
      <c r="B84" s="3" t="s">
        <v>714</v>
      </c>
      <c r="C84" s="3" t="s">
        <v>786</v>
      </c>
      <c r="D84" s="3" t="s">
        <v>711</v>
      </c>
      <c r="E84" s="3" t="s">
        <v>522</v>
      </c>
      <c r="F84" s="4" t="s">
        <v>436</v>
      </c>
      <c r="G84" s="5">
        <v>688087.98</v>
      </c>
      <c r="H84" s="5">
        <v>699058.44</v>
      </c>
      <c r="I84" s="5">
        <v>700233.56</v>
      </c>
      <c r="J84" s="5">
        <v>702753.21</v>
      </c>
      <c r="K84" s="5">
        <v>702947.42</v>
      </c>
      <c r="L84" s="5">
        <v>704444.38</v>
      </c>
      <c r="M84" s="5">
        <v>705592.31999999995</v>
      </c>
      <c r="N84" s="5">
        <v>705592.31999999995</v>
      </c>
      <c r="O84" s="5">
        <v>705592.31999999995</v>
      </c>
      <c r="P84" s="5">
        <v>705592.31999999995</v>
      </c>
      <c r="Q84" s="5">
        <v>705592.31999999995</v>
      </c>
      <c r="R84" s="5">
        <v>716260.82</v>
      </c>
      <c r="S84" s="5">
        <v>564044.61</v>
      </c>
      <c r="T84" s="5">
        <f t="shared" si="26"/>
        <v>698310.47708333342</v>
      </c>
      <c r="U84" s="5">
        <v>-512736.64</v>
      </c>
      <c r="V84" s="5">
        <v>-524155.36</v>
      </c>
      <c r="W84" s="5">
        <v>-535679.72</v>
      </c>
      <c r="X84" s="5">
        <v>-547246.11</v>
      </c>
      <c r="Y84" s="5">
        <v>-558846.51</v>
      </c>
      <c r="Z84" s="5">
        <v>-570452.68999999994</v>
      </c>
      <c r="AA84" s="5">
        <v>-582073.73</v>
      </c>
      <c r="AB84" s="5">
        <v>-593705.66</v>
      </c>
      <c r="AC84" s="5">
        <v>-605337.63</v>
      </c>
      <c r="AD84" s="5">
        <v>-615861.82999999996</v>
      </c>
      <c r="AE84" s="5">
        <v>-625278.32999999996</v>
      </c>
      <c r="AF84" s="5">
        <v>-634783.69999999995</v>
      </c>
      <c r="AG84" s="5">
        <v>-505146.9</v>
      </c>
      <c r="AH84" s="5">
        <f t="shared" si="27"/>
        <v>-575196.92000000004</v>
      </c>
      <c r="AI84" s="5">
        <v>11418.72</v>
      </c>
      <c r="AJ84" s="5">
        <v>11524.36</v>
      </c>
      <c r="AK84" s="5">
        <v>11566.39</v>
      </c>
      <c r="AL84" s="5">
        <v>11600.4</v>
      </c>
      <c r="AM84" s="5">
        <v>11606.18</v>
      </c>
      <c r="AN84" s="5">
        <v>11621.04</v>
      </c>
      <c r="AO84" s="5">
        <v>11631.93</v>
      </c>
      <c r="AP84" s="5">
        <v>11631.97</v>
      </c>
      <c r="AQ84" s="5">
        <v>10524.2</v>
      </c>
      <c r="AR84" s="5">
        <v>9416.5</v>
      </c>
      <c r="AS84" s="5">
        <v>9505.3700000000008</v>
      </c>
      <c r="AT84" s="5">
        <v>6525.47</v>
      </c>
      <c r="AU84" s="5">
        <f t="shared" si="28"/>
        <v>128572.52999999998</v>
      </c>
      <c r="AV84" s="6">
        <v>0.5065249168</v>
      </c>
      <c r="AW84" s="5">
        <f t="shared" si="29"/>
        <v>353711.6563052038</v>
      </c>
      <c r="AX84" s="5">
        <f t="shared" si="30"/>
        <v>285702.64915173844</v>
      </c>
      <c r="AY84" s="5">
        <f t="shared" si="31"/>
        <v>-291351.57204661629</v>
      </c>
      <c r="AZ84" s="5">
        <f t="shared" si="32"/>
        <v>-255869.49149427793</v>
      </c>
      <c r="BA84" s="5">
        <f t="shared" si="33"/>
        <v>65125.190061015499</v>
      </c>
      <c r="BB84" s="14">
        <f t="shared" si="34"/>
        <v>0.18411943429091165</v>
      </c>
      <c r="BC84" s="14">
        <f>BB84</f>
        <v>0.18411943429091165</v>
      </c>
      <c r="BD84" s="5">
        <f t="shared" si="35"/>
        <v>52603.410137232895</v>
      </c>
      <c r="BE84" s="5">
        <f t="shared" si="36"/>
        <v>29833.157657460513</v>
      </c>
      <c r="BF84" s="20">
        <f t="shared" si="37"/>
        <v>1</v>
      </c>
      <c r="BG84" s="5">
        <f t="shared" si="38"/>
        <v>-35292.032403554986</v>
      </c>
      <c r="BH84" s="5">
        <f t="shared" si="39"/>
        <v>-22770.252479772382</v>
      </c>
      <c r="BI84" s="5">
        <f t="shared" si="40"/>
        <v>0</v>
      </c>
    </row>
    <row r="85" spans="2:61" x14ac:dyDescent="0.25">
      <c r="B85" s="3" t="s">
        <v>715</v>
      </c>
      <c r="C85" s="3" t="s">
        <v>786</v>
      </c>
      <c r="D85" s="3" t="s">
        <v>711</v>
      </c>
      <c r="E85" s="3" t="s">
        <v>662</v>
      </c>
      <c r="F85" s="4" t="s">
        <v>437</v>
      </c>
      <c r="G85" s="5">
        <v>899489.94</v>
      </c>
      <c r="H85" s="5">
        <v>899489.94</v>
      </c>
      <c r="I85" s="5">
        <v>899489.94</v>
      </c>
      <c r="J85" s="5">
        <v>899489.94</v>
      </c>
      <c r="K85" s="5">
        <v>899489.94</v>
      </c>
      <c r="L85" s="5">
        <v>899489.94</v>
      </c>
      <c r="M85" s="5">
        <v>899489.94</v>
      </c>
      <c r="N85" s="5">
        <v>899489.94</v>
      </c>
      <c r="O85" s="5">
        <v>899489.94</v>
      </c>
      <c r="P85" s="5">
        <v>899489.94</v>
      </c>
      <c r="Q85" s="5">
        <v>899489.94</v>
      </c>
      <c r="R85" s="5">
        <v>899489.94</v>
      </c>
      <c r="S85" s="5">
        <v>899489.94</v>
      </c>
      <c r="T85" s="5">
        <f t="shared" si="26"/>
        <v>899489.93999999959</v>
      </c>
      <c r="U85" s="5">
        <v>0</v>
      </c>
      <c r="V85" s="5">
        <v>0</v>
      </c>
      <c r="W85" s="5">
        <v>0</v>
      </c>
      <c r="X85" s="5">
        <v>0</v>
      </c>
      <c r="Y85" s="5">
        <v>0</v>
      </c>
      <c r="Z85" s="5">
        <v>0</v>
      </c>
      <c r="AA85" s="5">
        <v>0</v>
      </c>
      <c r="AB85" s="5">
        <v>0</v>
      </c>
      <c r="AC85" s="5">
        <v>0</v>
      </c>
      <c r="AD85" s="5">
        <v>0</v>
      </c>
      <c r="AE85" s="5">
        <v>0</v>
      </c>
      <c r="AF85" s="5">
        <v>0</v>
      </c>
      <c r="AG85" s="5">
        <v>0</v>
      </c>
      <c r="AH85" s="5">
        <f t="shared" si="27"/>
        <v>0</v>
      </c>
      <c r="AI85" s="5">
        <v>0</v>
      </c>
      <c r="AJ85" s="5">
        <v>0</v>
      </c>
      <c r="AK85" s="5">
        <v>0</v>
      </c>
      <c r="AL85" s="5">
        <v>0</v>
      </c>
      <c r="AM85" s="5">
        <v>0</v>
      </c>
      <c r="AN85" s="5">
        <v>0</v>
      </c>
      <c r="AO85" s="5">
        <v>0</v>
      </c>
      <c r="AP85" s="5">
        <v>0</v>
      </c>
      <c r="AQ85" s="5">
        <v>0</v>
      </c>
      <c r="AR85" s="5">
        <v>0</v>
      </c>
      <c r="AS85" s="5">
        <v>0</v>
      </c>
      <c r="AT85" s="5">
        <v>0</v>
      </c>
      <c r="AU85" s="5">
        <f t="shared" si="28"/>
        <v>0</v>
      </c>
      <c r="AV85" s="6">
        <v>0.65297751999999998</v>
      </c>
      <c r="AW85" s="5">
        <f t="shared" si="29"/>
        <v>587346.71028614847</v>
      </c>
      <c r="AX85" s="5">
        <f t="shared" si="30"/>
        <v>587346.71028614871</v>
      </c>
      <c r="AY85" s="5">
        <f t="shared" si="31"/>
        <v>0</v>
      </c>
      <c r="AZ85" s="5">
        <f t="shared" si="32"/>
        <v>0</v>
      </c>
      <c r="BA85" s="5">
        <f t="shared" si="33"/>
        <v>0</v>
      </c>
      <c r="BB85" s="14">
        <f t="shared" si="34"/>
        <v>0</v>
      </c>
      <c r="BC85" s="14">
        <f>BB85</f>
        <v>0</v>
      </c>
      <c r="BD85" s="5">
        <f t="shared" si="35"/>
        <v>0</v>
      </c>
      <c r="BE85" s="5">
        <f t="shared" si="36"/>
        <v>0</v>
      </c>
      <c r="BF85" s="20">
        <f t="shared" si="37"/>
        <v>1</v>
      </c>
      <c r="BG85" s="5">
        <f t="shared" si="38"/>
        <v>0</v>
      </c>
      <c r="BH85" s="5">
        <f t="shared" si="39"/>
        <v>587346.71028614871</v>
      </c>
      <c r="BI85" s="5">
        <f t="shared" si="40"/>
        <v>587346.71028614871</v>
      </c>
    </row>
    <row r="86" spans="2:61" x14ac:dyDescent="0.25">
      <c r="B86" s="3" t="s">
        <v>717</v>
      </c>
      <c r="C86" s="3" t="s">
        <v>786</v>
      </c>
      <c r="D86" s="3" t="s">
        <v>711</v>
      </c>
      <c r="E86" s="3" t="s">
        <v>532</v>
      </c>
      <c r="F86" s="4" t="s">
        <v>438</v>
      </c>
      <c r="G86" s="5">
        <v>0</v>
      </c>
      <c r="H86" s="5">
        <v>0</v>
      </c>
      <c r="I86" s="5">
        <v>0</v>
      </c>
      <c r="J86" s="5">
        <v>0</v>
      </c>
      <c r="K86" s="5">
        <v>0</v>
      </c>
      <c r="L86" s="5">
        <v>0</v>
      </c>
      <c r="M86" s="5">
        <v>0</v>
      </c>
      <c r="N86" s="5">
        <v>0</v>
      </c>
      <c r="O86" s="5">
        <v>0</v>
      </c>
      <c r="P86" s="5">
        <v>0</v>
      </c>
      <c r="Q86" s="5">
        <v>0</v>
      </c>
      <c r="R86" s="5">
        <v>0</v>
      </c>
      <c r="S86" s="5">
        <v>0</v>
      </c>
      <c r="T86" s="5">
        <f t="shared" si="26"/>
        <v>0</v>
      </c>
      <c r="U86" s="5">
        <v>0</v>
      </c>
      <c r="V86" s="5">
        <v>0</v>
      </c>
      <c r="W86" s="5">
        <v>0</v>
      </c>
      <c r="X86" s="5">
        <v>0</v>
      </c>
      <c r="Y86" s="5">
        <v>0</v>
      </c>
      <c r="Z86" s="5">
        <v>0</v>
      </c>
      <c r="AA86" s="5">
        <v>0</v>
      </c>
      <c r="AB86" s="5">
        <v>0</v>
      </c>
      <c r="AC86" s="5">
        <v>0</v>
      </c>
      <c r="AD86" s="5">
        <v>0</v>
      </c>
      <c r="AE86" s="5">
        <v>0</v>
      </c>
      <c r="AF86" s="5">
        <v>0</v>
      </c>
      <c r="AG86" s="5">
        <v>0</v>
      </c>
      <c r="AH86" s="5">
        <f t="shared" si="27"/>
        <v>0</v>
      </c>
      <c r="AI86" s="5">
        <v>0</v>
      </c>
      <c r="AJ86" s="5">
        <v>0</v>
      </c>
      <c r="AK86" s="5">
        <v>0</v>
      </c>
      <c r="AL86" s="5">
        <v>0</v>
      </c>
      <c r="AM86" s="5">
        <v>0</v>
      </c>
      <c r="AN86" s="5">
        <v>0</v>
      </c>
      <c r="AO86" s="5">
        <v>0</v>
      </c>
      <c r="AP86" s="5">
        <v>0</v>
      </c>
      <c r="AQ86" s="5">
        <v>0</v>
      </c>
      <c r="AR86" s="5">
        <v>0</v>
      </c>
      <c r="AS86" s="5">
        <v>0</v>
      </c>
      <c r="AT86" s="5">
        <v>0</v>
      </c>
      <c r="AU86" s="5">
        <f t="shared" si="28"/>
        <v>0</v>
      </c>
      <c r="AV86" s="6">
        <v>0.5065249168</v>
      </c>
      <c r="AW86" s="5">
        <f t="shared" si="29"/>
        <v>0</v>
      </c>
      <c r="AX86" s="5">
        <f t="shared" si="30"/>
        <v>0</v>
      </c>
      <c r="AY86" s="5">
        <f t="shared" si="31"/>
        <v>0</v>
      </c>
      <c r="AZ86" s="5">
        <f t="shared" si="32"/>
        <v>0</v>
      </c>
      <c r="BA86" s="5">
        <f t="shared" si="33"/>
        <v>0</v>
      </c>
      <c r="BB86" s="14">
        <f t="shared" si="34"/>
        <v>0</v>
      </c>
      <c r="BC86" s="14">
        <v>6.6699999999999995E-2</v>
      </c>
      <c r="BD86" s="5">
        <f t="shared" si="35"/>
        <v>0</v>
      </c>
      <c r="BE86" s="5">
        <f t="shared" si="36"/>
        <v>0</v>
      </c>
      <c r="BF86" s="20">
        <f t="shared" si="37"/>
        <v>1</v>
      </c>
      <c r="BG86" s="5">
        <f t="shared" si="38"/>
        <v>0</v>
      </c>
      <c r="BH86" s="5">
        <f t="shared" si="39"/>
        <v>0</v>
      </c>
      <c r="BI86" s="5">
        <f t="shared" si="40"/>
        <v>0</v>
      </c>
    </row>
    <row r="87" spans="2:61" x14ac:dyDescent="0.25">
      <c r="B87" s="3" t="s">
        <v>717</v>
      </c>
      <c r="C87" s="3" t="s">
        <v>786</v>
      </c>
      <c r="D87" s="3" t="s">
        <v>711</v>
      </c>
      <c r="E87" s="3" t="s">
        <v>533</v>
      </c>
      <c r="F87" s="4" t="s">
        <v>439</v>
      </c>
      <c r="G87" s="5">
        <v>356357.02</v>
      </c>
      <c r="H87" s="5">
        <v>356357.02</v>
      </c>
      <c r="I87" s="5">
        <v>356357.02</v>
      </c>
      <c r="J87" s="5">
        <v>447062.52</v>
      </c>
      <c r="K87" s="5">
        <v>252886.28</v>
      </c>
      <c r="L87" s="5">
        <v>256032.68</v>
      </c>
      <c r="M87" s="5">
        <v>257576.85</v>
      </c>
      <c r="N87" s="5">
        <v>257576.93000000002</v>
      </c>
      <c r="O87" s="5">
        <v>257576.93000000002</v>
      </c>
      <c r="P87" s="5">
        <v>257576.93000000002</v>
      </c>
      <c r="Q87" s="5">
        <v>257576.93000000002</v>
      </c>
      <c r="R87" s="5">
        <v>257576.93000000002</v>
      </c>
      <c r="S87" s="5">
        <v>244643.72</v>
      </c>
      <c r="T87" s="5">
        <f t="shared" si="26"/>
        <v>292888.1158333334</v>
      </c>
      <c r="U87" s="5">
        <v>-222075.55</v>
      </c>
      <c r="V87" s="5">
        <v>-228489.98</v>
      </c>
      <c r="W87" s="5">
        <v>-234904.41</v>
      </c>
      <c r="X87" s="5">
        <v>-242135.19</v>
      </c>
      <c r="Y87" s="5">
        <v>-52574.31</v>
      </c>
      <c r="Z87" s="5">
        <v>-56809.299999999996</v>
      </c>
      <c r="AA87" s="5">
        <v>-61095.38</v>
      </c>
      <c r="AB87" s="5">
        <v>-65388.329999999994</v>
      </c>
      <c r="AC87" s="5">
        <v>-69681.279999999999</v>
      </c>
      <c r="AD87" s="5">
        <v>-73974.23000000001</v>
      </c>
      <c r="AE87" s="5">
        <v>-78267.179999999993</v>
      </c>
      <c r="AF87" s="5">
        <v>-82560.13</v>
      </c>
      <c r="AG87" s="5">
        <v>-84750.53</v>
      </c>
      <c r="AH87" s="5">
        <f t="shared" si="27"/>
        <v>-116607.73000000003</v>
      </c>
      <c r="AI87" s="5">
        <v>6414.43</v>
      </c>
      <c r="AJ87" s="5">
        <v>6414.43</v>
      </c>
      <c r="AK87" s="5">
        <v>7230.78</v>
      </c>
      <c r="AL87" s="5">
        <v>5832.91</v>
      </c>
      <c r="AM87" s="5">
        <v>4234.9900000000007</v>
      </c>
      <c r="AN87" s="5">
        <v>4280.08</v>
      </c>
      <c r="AO87" s="5">
        <v>4292.9500000000007</v>
      </c>
      <c r="AP87" s="5">
        <v>4292.9500000000007</v>
      </c>
      <c r="AQ87" s="5">
        <v>4292.9500000000007</v>
      </c>
      <c r="AR87" s="5">
        <v>4292.9500000000007</v>
      </c>
      <c r="AS87" s="5">
        <v>4292.9500000000007</v>
      </c>
      <c r="AT87" s="5">
        <v>3890.4000000000005</v>
      </c>
      <c r="AU87" s="5">
        <f t="shared" si="28"/>
        <v>59762.77</v>
      </c>
      <c r="AV87" s="6">
        <v>0.5065249168</v>
      </c>
      <c r="AW87" s="5">
        <f t="shared" si="29"/>
        <v>148355.12850418797</v>
      </c>
      <c r="AX87" s="5">
        <f t="shared" si="30"/>
        <v>123918.1399186425</v>
      </c>
      <c r="AY87" s="5">
        <f t="shared" si="31"/>
        <v>-59064.720736486874</v>
      </c>
      <c r="AZ87" s="5">
        <f t="shared" si="32"/>
        <v>-42928.2551570059</v>
      </c>
      <c r="BA87" s="5">
        <f t="shared" si="33"/>
        <v>30271.332101987533</v>
      </c>
      <c r="BB87" s="14">
        <f t="shared" si="34"/>
        <v>0.20404641489109687</v>
      </c>
      <c r="BC87" s="14">
        <v>0.2</v>
      </c>
      <c r="BD87" s="5">
        <f t="shared" si="35"/>
        <v>24783.6279837285</v>
      </c>
      <c r="BE87" s="5">
        <f t="shared" si="36"/>
        <v>24783.6279837285</v>
      </c>
      <c r="BF87" s="20">
        <f t="shared" si="37"/>
        <v>1</v>
      </c>
      <c r="BG87" s="5">
        <f t="shared" si="38"/>
        <v>-5487.7041182590328</v>
      </c>
      <c r="BH87" s="5">
        <f t="shared" si="39"/>
        <v>56206.2567779081</v>
      </c>
      <c r="BI87" s="5">
        <f t="shared" si="40"/>
        <v>56206.2567779081</v>
      </c>
    </row>
    <row r="88" spans="2:61" x14ac:dyDescent="0.25">
      <c r="B88" s="3" t="s">
        <v>717</v>
      </c>
      <c r="C88" s="3" t="s">
        <v>786</v>
      </c>
      <c r="D88" s="3" t="s">
        <v>711</v>
      </c>
      <c r="E88" s="3" t="s">
        <v>534</v>
      </c>
      <c r="F88" s="4" t="s">
        <v>440</v>
      </c>
      <c r="G88" s="5"/>
      <c r="H88" s="5"/>
      <c r="I88" s="5"/>
      <c r="J88" s="5"/>
      <c r="K88" s="5"/>
      <c r="L88" s="5"/>
      <c r="M88" s="5"/>
      <c r="N88" s="5"/>
      <c r="O88" s="5"/>
      <c r="P88" s="5"/>
      <c r="Q88" s="5"/>
      <c r="R88" s="5"/>
      <c r="S88" s="5">
        <v>-502</v>
      </c>
      <c r="T88" s="5">
        <f t="shared" si="26"/>
        <v>-20.916666666666668</v>
      </c>
      <c r="U88" s="5"/>
      <c r="V88" s="5"/>
      <c r="W88" s="5"/>
      <c r="X88" s="5"/>
      <c r="Y88" s="5"/>
      <c r="Z88" s="5"/>
      <c r="AA88" s="5"/>
      <c r="AB88" s="5"/>
      <c r="AC88" s="5"/>
      <c r="AD88" s="5"/>
      <c r="AE88" s="5"/>
      <c r="AF88" s="5"/>
      <c r="AG88" s="5">
        <v>84</v>
      </c>
      <c r="AH88" s="5">
        <f t="shared" si="27"/>
        <v>3.5</v>
      </c>
      <c r="AI88" s="5">
        <v>0</v>
      </c>
      <c r="AJ88" s="5">
        <v>0</v>
      </c>
      <c r="AK88" s="5">
        <v>0</v>
      </c>
      <c r="AL88" s="5">
        <v>0</v>
      </c>
      <c r="AM88" s="5">
        <v>0</v>
      </c>
      <c r="AN88" s="5">
        <v>0</v>
      </c>
      <c r="AO88" s="5">
        <v>0</v>
      </c>
      <c r="AP88" s="5">
        <v>0</v>
      </c>
      <c r="AQ88" s="5">
        <v>0</v>
      </c>
      <c r="AR88" s="5">
        <v>0</v>
      </c>
      <c r="AS88" s="5">
        <v>0</v>
      </c>
      <c r="AT88" s="5">
        <v>-16</v>
      </c>
      <c r="AU88" s="5">
        <f t="shared" si="28"/>
        <v>-16</v>
      </c>
      <c r="AV88" s="6">
        <v>0.5065249168</v>
      </c>
      <c r="AW88" s="5">
        <f t="shared" si="29"/>
        <v>-10.594812843066668</v>
      </c>
      <c r="AX88" s="5">
        <f t="shared" si="30"/>
        <v>-254.27550823359999</v>
      </c>
      <c r="AY88" s="5">
        <f t="shared" si="31"/>
        <v>1.7728372088</v>
      </c>
      <c r="AZ88" s="5">
        <f t="shared" si="32"/>
        <v>42.548093011200002</v>
      </c>
      <c r="BA88" s="5">
        <f t="shared" si="33"/>
        <v>-8.1043986688</v>
      </c>
      <c r="BB88" s="14">
        <f t="shared" si="34"/>
        <v>0.76494023904382458</v>
      </c>
      <c r="BC88" s="14">
        <v>0</v>
      </c>
      <c r="BD88" s="5">
        <f t="shared" si="35"/>
        <v>0</v>
      </c>
      <c r="BE88" s="5">
        <f t="shared" si="36"/>
        <v>-211.7274152224</v>
      </c>
      <c r="BF88" s="20">
        <f t="shared" si="37"/>
        <v>1</v>
      </c>
      <c r="BG88" s="5">
        <f t="shared" si="38"/>
        <v>-203.6230165536</v>
      </c>
      <c r="BH88" s="5">
        <f t="shared" si="39"/>
        <v>-211.7274152224</v>
      </c>
      <c r="BI88" s="5">
        <f t="shared" si="40"/>
        <v>0</v>
      </c>
    </row>
    <row r="89" spans="2:61" x14ac:dyDescent="0.25">
      <c r="B89" s="3" t="s">
        <v>718</v>
      </c>
      <c r="C89" s="3" t="s">
        <v>786</v>
      </c>
      <c r="D89" s="3" t="s">
        <v>711</v>
      </c>
      <c r="E89" s="3" t="s">
        <v>538</v>
      </c>
      <c r="F89" s="4" t="s">
        <v>441</v>
      </c>
      <c r="G89" s="5">
        <v>46950.2</v>
      </c>
      <c r="H89" s="5">
        <v>46950.2</v>
      </c>
      <c r="I89" s="5">
        <v>46950.2</v>
      </c>
      <c r="J89" s="5">
        <v>46950.2</v>
      </c>
      <c r="K89" s="5">
        <v>46950.2</v>
      </c>
      <c r="L89" s="5">
        <v>46950.2</v>
      </c>
      <c r="M89" s="5">
        <v>46950.2</v>
      </c>
      <c r="N89" s="5">
        <v>46950.2</v>
      </c>
      <c r="O89" s="5">
        <v>46950.2</v>
      </c>
      <c r="P89" s="5">
        <v>46950.2</v>
      </c>
      <c r="Q89" s="5">
        <v>46950.2</v>
      </c>
      <c r="R89" s="5">
        <v>46950.2</v>
      </c>
      <c r="S89" s="5">
        <v>46950.2</v>
      </c>
      <c r="T89" s="5">
        <f t="shared" si="26"/>
        <v>46950.200000000004</v>
      </c>
      <c r="U89" s="5">
        <v>-597.34</v>
      </c>
      <c r="V89" s="5">
        <v>-772.23</v>
      </c>
      <c r="W89" s="5">
        <v>-947.12</v>
      </c>
      <c r="X89" s="5">
        <v>-1122.01</v>
      </c>
      <c r="Y89" s="5">
        <v>-1296.9000000000001</v>
      </c>
      <c r="Z89" s="5">
        <v>-1471.79</v>
      </c>
      <c r="AA89" s="5">
        <v>-1646.68</v>
      </c>
      <c r="AB89" s="5">
        <v>-1821.57</v>
      </c>
      <c r="AC89" s="5">
        <v>-1996.46</v>
      </c>
      <c r="AD89" s="5">
        <v>-2171.35</v>
      </c>
      <c r="AE89" s="5">
        <v>-2346.2399999999998</v>
      </c>
      <c r="AF89" s="5">
        <v>-2521.13</v>
      </c>
      <c r="AG89" s="5">
        <v>-2696.02</v>
      </c>
      <c r="AH89" s="5">
        <f t="shared" si="27"/>
        <v>-1646.6800000000003</v>
      </c>
      <c r="AI89" s="5">
        <v>174.89</v>
      </c>
      <c r="AJ89" s="5">
        <v>174.89</v>
      </c>
      <c r="AK89" s="5">
        <v>174.89</v>
      </c>
      <c r="AL89" s="5">
        <v>174.89</v>
      </c>
      <c r="AM89" s="5">
        <v>174.89</v>
      </c>
      <c r="AN89" s="5">
        <v>174.89</v>
      </c>
      <c r="AO89" s="5">
        <v>174.89</v>
      </c>
      <c r="AP89" s="5">
        <v>174.89</v>
      </c>
      <c r="AQ89" s="5">
        <v>174.89</v>
      </c>
      <c r="AR89" s="5">
        <v>174.89</v>
      </c>
      <c r="AS89" s="5">
        <v>174.89</v>
      </c>
      <c r="AT89" s="5">
        <v>174.89</v>
      </c>
      <c r="AU89" s="5">
        <f t="shared" si="28"/>
        <v>2098.6799999999994</v>
      </c>
      <c r="AV89" s="6">
        <v>0.5065249168</v>
      </c>
      <c r="AW89" s="5">
        <f t="shared" si="29"/>
        <v>23781.446148743362</v>
      </c>
      <c r="AX89" s="5">
        <f t="shared" si="30"/>
        <v>23781.446148743358</v>
      </c>
      <c r="AY89" s="5">
        <f t="shared" si="31"/>
        <v>-834.08444999622418</v>
      </c>
      <c r="AZ89" s="5">
        <f t="shared" si="32"/>
        <v>-1365.601306191136</v>
      </c>
      <c r="BA89" s="5">
        <f t="shared" si="33"/>
        <v>1063.0337123898237</v>
      </c>
      <c r="BB89" s="14">
        <f t="shared" si="34"/>
        <v>4.4700129072932582E-2</v>
      </c>
      <c r="BC89" s="14">
        <f>BB89</f>
        <v>4.4700129072932582E-2</v>
      </c>
      <c r="BD89" s="5">
        <f t="shared" si="35"/>
        <v>1063.0337123898237</v>
      </c>
      <c r="BE89" s="5">
        <f t="shared" si="36"/>
        <v>1063.0337123898237</v>
      </c>
      <c r="BF89" s="20">
        <f t="shared" si="37"/>
        <v>0.4</v>
      </c>
      <c r="BG89" s="5">
        <f t="shared" si="38"/>
        <v>0</v>
      </c>
      <c r="BH89" s="5">
        <f t="shared" si="39"/>
        <v>21352.811130162398</v>
      </c>
      <c r="BI89" s="5">
        <f t="shared" si="40"/>
        <v>21352.811130162398</v>
      </c>
    </row>
    <row r="90" spans="2:61" x14ac:dyDescent="0.25">
      <c r="B90" s="3" t="s">
        <v>717</v>
      </c>
      <c r="C90" s="3" t="s">
        <v>786</v>
      </c>
      <c r="D90" s="3" t="s">
        <v>711</v>
      </c>
      <c r="E90" s="3" t="s">
        <v>545</v>
      </c>
      <c r="F90" s="4" t="s">
        <v>442</v>
      </c>
      <c r="G90" s="5">
        <v>4766094.3099999996</v>
      </c>
      <c r="H90" s="5">
        <v>4716139.1100000003</v>
      </c>
      <c r="I90" s="5">
        <v>4964849.12</v>
      </c>
      <c r="J90" s="5">
        <v>4972431.95</v>
      </c>
      <c r="K90" s="5">
        <v>4979161.68</v>
      </c>
      <c r="L90" s="5">
        <v>5004283.18</v>
      </c>
      <c r="M90" s="5">
        <v>5009108.0600000005</v>
      </c>
      <c r="N90" s="5">
        <v>5026556.1000000006</v>
      </c>
      <c r="O90" s="5">
        <v>5033624.33</v>
      </c>
      <c r="P90" s="5">
        <v>5033624.33</v>
      </c>
      <c r="Q90" s="5">
        <v>5014029.22</v>
      </c>
      <c r="R90" s="5">
        <v>5014029.22</v>
      </c>
      <c r="S90" s="5">
        <v>5013391.8099999996</v>
      </c>
      <c r="T90" s="5">
        <f t="shared" si="26"/>
        <v>4971464.9466666663</v>
      </c>
      <c r="U90" s="5">
        <v>-1126777.26</v>
      </c>
      <c r="V90" s="5">
        <v>-1146768.97</v>
      </c>
      <c r="W90" s="5">
        <v>-1167179.72</v>
      </c>
      <c r="X90" s="5">
        <v>-1188130.82</v>
      </c>
      <c r="Y90" s="5">
        <v>-1208863.31</v>
      </c>
      <c r="Z90" s="5">
        <v>-1229659.1499999999</v>
      </c>
      <c r="AA90" s="5">
        <v>-1250523.3800000001</v>
      </c>
      <c r="AB90" s="5">
        <v>-1271431.01</v>
      </c>
      <c r="AC90" s="5">
        <v>-1292389.72</v>
      </c>
      <c r="AD90" s="5">
        <v>-1313363.1499999999</v>
      </c>
      <c r="AE90" s="5">
        <v>-1334295.76</v>
      </c>
      <c r="AF90" s="5">
        <v>-1355187.55</v>
      </c>
      <c r="AG90" s="5">
        <v>-1376078.01</v>
      </c>
      <c r="AH90" s="5">
        <f t="shared" si="27"/>
        <v>-1250768.3479166669</v>
      </c>
      <c r="AI90" s="5">
        <v>19991.71</v>
      </c>
      <c r="AJ90" s="5">
        <v>20410.75</v>
      </c>
      <c r="AK90" s="5">
        <v>20951.099999999999</v>
      </c>
      <c r="AL90" s="5">
        <v>20732.490000000002</v>
      </c>
      <c r="AM90" s="5">
        <v>20795.84</v>
      </c>
      <c r="AN90" s="5">
        <v>20861.23</v>
      </c>
      <c r="AO90" s="5">
        <v>20907.63</v>
      </c>
      <c r="AP90" s="5">
        <v>20958.71</v>
      </c>
      <c r="AQ90" s="5">
        <v>20973.43</v>
      </c>
      <c r="AR90" s="5">
        <v>20932.61</v>
      </c>
      <c r="AS90" s="5">
        <v>20891.79</v>
      </c>
      <c r="AT90" s="5">
        <v>20890.46</v>
      </c>
      <c r="AU90" s="5">
        <f t="shared" si="28"/>
        <v>249297.75</v>
      </c>
      <c r="AV90" s="6">
        <v>0.5065249168</v>
      </c>
      <c r="AW90" s="5">
        <f t="shared" si="29"/>
        <v>2518170.8684844496</v>
      </c>
      <c r="AX90" s="5">
        <f t="shared" si="30"/>
        <v>2539407.8694460513</v>
      </c>
      <c r="AY90" s="5">
        <f t="shared" si="31"/>
        <v>-633545.33336456318</v>
      </c>
      <c r="AZ90" s="5">
        <f t="shared" si="32"/>
        <v>-697017.79952555953</v>
      </c>
      <c r="BA90" s="5">
        <f t="shared" si="33"/>
        <v>126275.5220771772</v>
      </c>
      <c r="BB90" s="14">
        <f t="shared" si="34"/>
        <v>5.0145732228717106E-2</v>
      </c>
      <c r="BC90" s="14">
        <v>0.05</v>
      </c>
      <c r="BD90" s="5">
        <f t="shared" si="35"/>
        <v>126970.39347230257</v>
      </c>
      <c r="BE90" s="5">
        <f t="shared" si="36"/>
        <v>126970.39347230257</v>
      </c>
      <c r="BF90" s="20">
        <f t="shared" si="37"/>
        <v>1</v>
      </c>
      <c r="BG90" s="5">
        <f t="shared" si="38"/>
        <v>694.87139512537397</v>
      </c>
      <c r="BH90" s="5">
        <f t="shared" si="39"/>
        <v>1715419.6764481894</v>
      </c>
      <c r="BI90" s="5">
        <f t="shared" si="40"/>
        <v>1715419.6764481894</v>
      </c>
    </row>
    <row r="91" spans="2:61" x14ac:dyDescent="0.25">
      <c r="B91" s="3" t="s">
        <v>717</v>
      </c>
      <c r="C91" s="3" t="s">
        <v>786</v>
      </c>
      <c r="D91" s="3" t="s">
        <v>711</v>
      </c>
      <c r="E91" s="3" t="s">
        <v>546</v>
      </c>
      <c r="F91" s="4" t="s">
        <v>443</v>
      </c>
      <c r="G91" s="5">
        <v>161302.03</v>
      </c>
      <c r="H91" s="5">
        <v>205170.91</v>
      </c>
      <c r="I91" s="5">
        <v>205170.91</v>
      </c>
      <c r="J91" s="5">
        <v>205170.91</v>
      </c>
      <c r="K91" s="5">
        <v>205170.91</v>
      </c>
      <c r="L91" s="5">
        <v>205170.91</v>
      </c>
      <c r="M91" s="5">
        <v>205170.91</v>
      </c>
      <c r="N91" s="5">
        <v>205170.91</v>
      </c>
      <c r="O91" s="5">
        <v>205170.91</v>
      </c>
      <c r="P91" s="5">
        <v>205170.91</v>
      </c>
      <c r="Q91" s="5">
        <v>205170.91</v>
      </c>
      <c r="R91" s="5">
        <v>205170.91</v>
      </c>
      <c r="S91" s="5">
        <v>205170.91</v>
      </c>
      <c r="T91" s="5">
        <f t="shared" si="26"/>
        <v>203343.04</v>
      </c>
      <c r="U91" s="5">
        <v>-72054.31</v>
      </c>
      <c r="V91" s="5">
        <v>-67873.69</v>
      </c>
      <c r="W91" s="5">
        <v>-69096.17</v>
      </c>
      <c r="X91" s="5">
        <v>-70318.649999999994</v>
      </c>
      <c r="Y91" s="5">
        <v>-71459.06</v>
      </c>
      <c r="Z91" s="5">
        <v>-72599.47</v>
      </c>
      <c r="AA91" s="5">
        <v>-73739.88</v>
      </c>
      <c r="AB91" s="5">
        <v>-74880.289999999994</v>
      </c>
      <c r="AC91" s="5">
        <v>-76020.7</v>
      </c>
      <c r="AD91" s="5">
        <v>-77161.11</v>
      </c>
      <c r="AE91" s="5">
        <v>-78301.52</v>
      </c>
      <c r="AF91" s="5">
        <v>-79441.929999999993</v>
      </c>
      <c r="AG91" s="5">
        <v>-80582.34</v>
      </c>
      <c r="AH91" s="5">
        <f t="shared" si="27"/>
        <v>-73934.23291666666</v>
      </c>
      <c r="AI91" s="5">
        <v>1091.78</v>
      </c>
      <c r="AJ91" s="5">
        <v>1222.48</v>
      </c>
      <c r="AK91" s="5">
        <v>1222.48</v>
      </c>
      <c r="AL91" s="5">
        <v>1140.4100000000001</v>
      </c>
      <c r="AM91" s="5">
        <v>1140.4100000000001</v>
      </c>
      <c r="AN91" s="5">
        <v>1140.4100000000001</v>
      </c>
      <c r="AO91" s="5">
        <v>1140.4100000000001</v>
      </c>
      <c r="AP91" s="5">
        <v>1140.4100000000001</v>
      </c>
      <c r="AQ91" s="5">
        <v>1140.4100000000001</v>
      </c>
      <c r="AR91" s="5">
        <v>1140.4100000000001</v>
      </c>
      <c r="AS91" s="5">
        <v>1140.4100000000001</v>
      </c>
      <c r="AT91" s="5">
        <v>1140.4100000000001</v>
      </c>
      <c r="AU91" s="5">
        <f t="shared" si="28"/>
        <v>13800.43</v>
      </c>
      <c r="AV91" s="6">
        <v>0.5065249168</v>
      </c>
      <c r="AW91" s="5">
        <f t="shared" si="29"/>
        <v>102998.31641785908</v>
      </c>
      <c r="AX91" s="5">
        <f t="shared" si="30"/>
        <v>103924.17811753029</v>
      </c>
      <c r="AY91" s="5">
        <f t="shared" si="31"/>
        <v>-37449.531176786404</v>
      </c>
      <c r="AZ91" s="5">
        <f t="shared" si="32"/>
        <v>-40816.963064049312</v>
      </c>
      <c r="BA91" s="5">
        <f t="shared" si="33"/>
        <v>6990.2616575542243</v>
      </c>
      <c r="BB91" s="14">
        <f t="shared" si="34"/>
        <v>6.7867727363572411E-2</v>
      </c>
      <c r="BC91" s="14">
        <v>6.6699999999999995E-2</v>
      </c>
      <c r="BD91" s="5">
        <f t="shared" si="35"/>
        <v>6931.7426804392699</v>
      </c>
      <c r="BE91" s="5">
        <f t="shared" si="36"/>
        <v>6931.7426804392699</v>
      </c>
      <c r="BF91" s="20">
        <f t="shared" si="37"/>
        <v>1</v>
      </c>
      <c r="BG91" s="5">
        <f t="shared" si="38"/>
        <v>-58.518977114954396</v>
      </c>
      <c r="BH91" s="5">
        <f t="shared" si="39"/>
        <v>56175.47237304171</v>
      </c>
      <c r="BI91" s="5">
        <f t="shared" si="40"/>
        <v>56175.47237304171</v>
      </c>
    </row>
    <row r="92" spans="2:61" x14ac:dyDescent="0.25">
      <c r="B92" s="3" t="s">
        <v>717</v>
      </c>
      <c r="C92" s="3" t="s">
        <v>786</v>
      </c>
      <c r="D92" s="3" t="s">
        <v>711</v>
      </c>
      <c r="E92" s="3" t="s">
        <v>548</v>
      </c>
      <c r="F92" s="4" t="s">
        <v>444</v>
      </c>
      <c r="G92" s="5">
        <v>1149255.24</v>
      </c>
      <c r="H92" s="5">
        <v>1149255.24</v>
      </c>
      <c r="I92" s="5">
        <v>1149255.24</v>
      </c>
      <c r="J92" s="5">
        <v>1149255.24</v>
      </c>
      <c r="K92" s="5">
        <v>538473.86</v>
      </c>
      <c r="L92" s="5">
        <v>538473.86</v>
      </c>
      <c r="M92" s="5">
        <v>538473.86</v>
      </c>
      <c r="N92" s="5">
        <v>538473.86</v>
      </c>
      <c r="O92" s="5">
        <v>538473.86</v>
      </c>
      <c r="P92" s="5">
        <v>538473.86</v>
      </c>
      <c r="Q92" s="5">
        <v>538473.86</v>
      </c>
      <c r="R92" s="5">
        <v>538473.86</v>
      </c>
      <c r="S92" s="5">
        <v>524368.86</v>
      </c>
      <c r="T92" s="5">
        <f t="shared" si="26"/>
        <v>716030.72083333356</v>
      </c>
      <c r="U92" s="5">
        <v>-948091.45</v>
      </c>
      <c r="V92" s="5">
        <v>-951769.07</v>
      </c>
      <c r="W92" s="5">
        <v>-955446.69</v>
      </c>
      <c r="X92" s="5">
        <v>-959124.31</v>
      </c>
      <c r="Y92" s="5">
        <v>-353033.42</v>
      </c>
      <c r="Z92" s="5">
        <v>-356026.44</v>
      </c>
      <c r="AA92" s="5">
        <v>-359019.46</v>
      </c>
      <c r="AB92" s="5">
        <v>-362012.48</v>
      </c>
      <c r="AC92" s="5">
        <v>-365005.5</v>
      </c>
      <c r="AD92" s="5">
        <v>-367998.52</v>
      </c>
      <c r="AE92" s="5">
        <v>-370991.54</v>
      </c>
      <c r="AF92" s="5">
        <v>-373984.56</v>
      </c>
      <c r="AG92" s="5">
        <v>-374631.58</v>
      </c>
      <c r="AH92" s="5">
        <f t="shared" si="27"/>
        <v>-536314.45874999987</v>
      </c>
      <c r="AI92" s="5">
        <v>3677.62</v>
      </c>
      <c r="AJ92" s="5">
        <v>3677.62</v>
      </c>
      <c r="AK92" s="5">
        <v>3677.62</v>
      </c>
      <c r="AL92" s="5">
        <v>4690.4799999999996</v>
      </c>
      <c r="AM92" s="5">
        <v>2993.02</v>
      </c>
      <c r="AN92" s="5">
        <v>2993.02</v>
      </c>
      <c r="AO92" s="5">
        <v>2993.02</v>
      </c>
      <c r="AP92" s="5">
        <v>2993.02</v>
      </c>
      <c r="AQ92" s="5">
        <v>2993.02</v>
      </c>
      <c r="AR92" s="5">
        <v>2993.02</v>
      </c>
      <c r="AS92" s="5">
        <v>2993.02</v>
      </c>
      <c r="AT92" s="5">
        <v>2546.02</v>
      </c>
      <c r="AU92" s="5">
        <f t="shared" si="28"/>
        <v>39220.499999999993</v>
      </c>
      <c r="AV92" s="6">
        <v>0.5065249168</v>
      </c>
      <c r="AW92" s="5">
        <f t="shared" si="29"/>
        <v>362687.40129634831</v>
      </c>
      <c r="AX92" s="5">
        <f t="shared" si="30"/>
        <v>265605.89318401087</v>
      </c>
      <c r="AY92" s="5">
        <f t="shared" si="31"/>
        <v>-271656.63659698074</v>
      </c>
      <c r="AZ92" s="5">
        <f t="shared" si="32"/>
        <v>-189760.22989015255</v>
      </c>
      <c r="BA92" s="5">
        <f t="shared" si="33"/>
        <v>19866.160499354395</v>
      </c>
      <c r="BB92" s="14">
        <f t="shared" si="34"/>
        <v>5.4774884455172874E-2</v>
      </c>
      <c r="BC92" s="14">
        <v>6.6699999999999995E-2</v>
      </c>
      <c r="BD92" s="5">
        <f t="shared" si="35"/>
        <v>17715.913075373523</v>
      </c>
      <c r="BE92" s="5">
        <f t="shared" si="36"/>
        <v>17715.913075373523</v>
      </c>
      <c r="BF92" s="20">
        <f t="shared" si="37"/>
        <v>1</v>
      </c>
      <c r="BG92" s="5">
        <f t="shared" si="38"/>
        <v>-2150.2474239808726</v>
      </c>
      <c r="BH92" s="5">
        <f t="shared" si="39"/>
        <v>58129.750218484798</v>
      </c>
      <c r="BI92" s="5">
        <f t="shared" si="40"/>
        <v>58129.750218484798</v>
      </c>
    </row>
    <row r="93" spans="2:61" x14ac:dyDescent="0.25">
      <c r="B93" s="3" t="s">
        <v>715</v>
      </c>
      <c r="C93" s="3" t="s">
        <v>786</v>
      </c>
      <c r="D93" s="3" t="s">
        <v>712</v>
      </c>
      <c r="E93" s="3" t="s">
        <v>662</v>
      </c>
      <c r="F93" s="4" t="s">
        <v>445</v>
      </c>
      <c r="G93" s="5">
        <v>406993.93</v>
      </c>
      <c r="H93" s="5">
        <v>406993.93</v>
      </c>
      <c r="I93" s="5">
        <v>406993.93</v>
      </c>
      <c r="J93" s="5">
        <v>406993.93</v>
      </c>
      <c r="K93" s="5">
        <v>406993.93</v>
      </c>
      <c r="L93" s="5">
        <v>406993.93</v>
      </c>
      <c r="M93" s="5">
        <v>406993.93</v>
      </c>
      <c r="N93" s="5">
        <v>406993.93</v>
      </c>
      <c r="O93" s="5">
        <v>406993.93</v>
      </c>
      <c r="P93" s="5">
        <v>406993.93</v>
      </c>
      <c r="Q93" s="5">
        <v>406993.93</v>
      </c>
      <c r="R93" s="5">
        <v>413240.4</v>
      </c>
      <c r="S93" s="5">
        <v>413240.4</v>
      </c>
      <c r="T93" s="5">
        <f t="shared" si="26"/>
        <v>407774.73875000008</v>
      </c>
      <c r="U93" s="5">
        <v>0</v>
      </c>
      <c r="V93" s="5">
        <v>0</v>
      </c>
      <c r="W93" s="5">
        <v>0</v>
      </c>
      <c r="X93" s="5">
        <v>0</v>
      </c>
      <c r="Y93" s="5">
        <v>0</v>
      </c>
      <c r="Z93" s="5">
        <v>0</v>
      </c>
      <c r="AA93" s="5">
        <v>0</v>
      </c>
      <c r="AB93" s="5">
        <v>0</v>
      </c>
      <c r="AC93" s="5">
        <v>0</v>
      </c>
      <c r="AD93" s="5">
        <v>0</v>
      </c>
      <c r="AE93" s="5">
        <v>0</v>
      </c>
      <c r="AF93" s="5">
        <v>0</v>
      </c>
      <c r="AG93" s="5">
        <v>0</v>
      </c>
      <c r="AH93" s="5">
        <f t="shared" si="27"/>
        <v>0</v>
      </c>
      <c r="AI93" s="5">
        <v>0</v>
      </c>
      <c r="AJ93" s="5">
        <v>0</v>
      </c>
      <c r="AK93" s="5">
        <v>0</v>
      </c>
      <c r="AL93" s="5">
        <v>0</v>
      </c>
      <c r="AM93" s="5">
        <v>0</v>
      </c>
      <c r="AN93" s="5">
        <v>0</v>
      </c>
      <c r="AO93" s="5">
        <v>0</v>
      </c>
      <c r="AP93" s="5">
        <v>0</v>
      </c>
      <c r="AQ93" s="5">
        <v>0</v>
      </c>
      <c r="AR93" s="5">
        <v>0</v>
      </c>
      <c r="AS93" s="5">
        <v>0</v>
      </c>
      <c r="AT93" s="5">
        <v>0</v>
      </c>
      <c r="AU93" s="5">
        <f t="shared" si="28"/>
        <v>0</v>
      </c>
      <c r="AV93" s="6">
        <v>0.68679999999999997</v>
      </c>
      <c r="AW93" s="5">
        <f t="shared" si="29"/>
        <v>280059.69057350006</v>
      </c>
      <c r="AX93" s="5">
        <f t="shared" si="30"/>
        <v>283813.50672</v>
      </c>
      <c r="AY93" s="5">
        <f t="shared" si="31"/>
        <v>0</v>
      </c>
      <c r="AZ93" s="5">
        <f t="shared" si="32"/>
        <v>0</v>
      </c>
      <c r="BA93" s="5">
        <f t="shared" si="33"/>
        <v>0</v>
      </c>
      <c r="BB93" s="14">
        <f t="shared" si="34"/>
        <v>0</v>
      </c>
      <c r="BC93" s="14">
        <f>BB93</f>
        <v>0</v>
      </c>
      <c r="BD93" s="5">
        <f t="shared" si="35"/>
        <v>0</v>
      </c>
      <c r="BE93" s="5">
        <f t="shared" si="36"/>
        <v>0</v>
      </c>
      <c r="BF93" s="20">
        <f t="shared" si="37"/>
        <v>1</v>
      </c>
      <c r="BG93" s="5">
        <f t="shared" si="38"/>
        <v>0</v>
      </c>
      <c r="BH93" s="5">
        <f t="shared" si="39"/>
        <v>283813.50672</v>
      </c>
      <c r="BI93" s="5">
        <f t="shared" si="40"/>
        <v>283813.50672</v>
      </c>
    </row>
    <row r="94" spans="2:61" x14ac:dyDescent="0.25">
      <c r="B94" s="3" t="s">
        <v>715</v>
      </c>
      <c r="C94" s="3" t="s">
        <v>786</v>
      </c>
      <c r="D94" s="3" t="s">
        <v>712</v>
      </c>
      <c r="E94" s="3" t="s">
        <v>593</v>
      </c>
      <c r="F94" s="4" t="s">
        <v>446</v>
      </c>
      <c r="G94" s="5">
        <v>59811.72</v>
      </c>
      <c r="H94" s="5">
        <v>59811.72</v>
      </c>
      <c r="I94" s="5">
        <v>59811.72</v>
      </c>
      <c r="J94" s="5">
        <v>59811.72</v>
      </c>
      <c r="K94" s="5">
        <v>59811.72</v>
      </c>
      <c r="L94" s="5">
        <v>59811.72</v>
      </c>
      <c r="M94" s="5">
        <v>59811.72</v>
      </c>
      <c r="N94" s="5">
        <v>59811.72</v>
      </c>
      <c r="O94" s="5">
        <v>59811.72</v>
      </c>
      <c r="P94" s="5">
        <v>59811.72</v>
      </c>
      <c r="Q94" s="5">
        <v>59811.72</v>
      </c>
      <c r="R94" s="5">
        <v>66073.039999999994</v>
      </c>
      <c r="S94" s="5">
        <v>66073.039999999994</v>
      </c>
      <c r="T94" s="5">
        <f t="shared" si="26"/>
        <v>60594.384999999987</v>
      </c>
      <c r="U94" s="5">
        <v>-27861.46</v>
      </c>
      <c r="V94" s="5">
        <v>-27953.67</v>
      </c>
      <c r="W94" s="5">
        <v>-28045.88</v>
      </c>
      <c r="X94" s="5">
        <v>-28138.09</v>
      </c>
      <c r="Y94" s="5">
        <v>-28205.38</v>
      </c>
      <c r="Z94" s="5">
        <v>-28272.67</v>
      </c>
      <c r="AA94" s="5">
        <v>-28339.96</v>
      </c>
      <c r="AB94" s="5">
        <v>-28407.25</v>
      </c>
      <c r="AC94" s="5">
        <v>-28474.54</v>
      </c>
      <c r="AD94" s="5">
        <v>-28541.83</v>
      </c>
      <c r="AE94" s="5">
        <v>-28609.119999999999</v>
      </c>
      <c r="AF94" s="5">
        <v>-28679.93</v>
      </c>
      <c r="AG94" s="5">
        <v>-28754.26</v>
      </c>
      <c r="AH94" s="5">
        <f t="shared" si="27"/>
        <v>-28331.348333333332</v>
      </c>
      <c r="AI94" s="5">
        <v>92.21</v>
      </c>
      <c r="AJ94" s="5">
        <v>92.21</v>
      </c>
      <c r="AK94" s="5">
        <v>92.21</v>
      </c>
      <c r="AL94" s="5">
        <v>67.290000000000006</v>
      </c>
      <c r="AM94" s="5">
        <v>67.290000000000006</v>
      </c>
      <c r="AN94" s="5">
        <v>67.290000000000006</v>
      </c>
      <c r="AO94" s="5">
        <v>67.290000000000006</v>
      </c>
      <c r="AP94" s="5">
        <v>67.290000000000006</v>
      </c>
      <c r="AQ94" s="5">
        <v>67.290000000000006</v>
      </c>
      <c r="AR94" s="5">
        <v>67.290000000000006</v>
      </c>
      <c r="AS94" s="5">
        <v>70.81</v>
      </c>
      <c r="AT94" s="5">
        <v>74.33</v>
      </c>
      <c r="AU94" s="5">
        <f t="shared" si="28"/>
        <v>892.80000000000007</v>
      </c>
      <c r="AV94" s="6">
        <v>0.68679999999999997</v>
      </c>
      <c r="AW94" s="5">
        <f t="shared" si="29"/>
        <v>41616.223617999989</v>
      </c>
      <c r="AX94" s="5">
        <f t="shared" si="30"/>
        <v>45378.963871999993</v>
      </c>
      <c r="AY94" s="5">
        <f t="shared" si="31"/>
        <v>-19457.970035333332</v>
      </c>
      <c r="AZ94" s="5">
        <f t="shared" si="32"/>
        <v>-19748.425767999997</v>
      </c>
      <c r="BA94" s="5">
        <f t="shared" si="33"/>
        <v>613.17503999999997</v>
      </c>
      <c r="BB94" s="14">
        <f t="shared" si="34"/>
        <v>1.4734038475677246E-2</v>
      </c>
      <c r="BC94" s="14">
        <v>1.3500000000000002E-2</v>
      </c>
      <c r="BD94" s="5">
        <f t="shared" si="35"/>
        <v>612.61601227199992</v>
      </c>
      <c r="BE94" s="5">
        <f t="shared" si="36"/>
        <v>612.61601227199992</v>
      </c>
      <c r="BF94" s="20">
        <f t="shared" si="37"/>
        <v>1</v>
      </c>
      <c r="BG94" s="5">
        <f t="shared" si="38"/>
        <v>-0.55902772800004641</v>
      </c>
      <c r="BH94" s="5">
        <f t="shared" si="39"/>
        <v>25017.922091727996</v>
      </c>
      <c r="BI94" s="5">
        <f t="shared" si="40"/>
        <v>25017.922091727996</v>
      </c>
    </row>
    <row r="95" spans="2:61" x14ac:dyDescent="0.25">
      <c r="B95" s="3" t="s">
        <v>715</v>
      </c>
      <c r="C95" s="3" t="s">
        <v>786</v>
      </c>
      <c r="D95" s="3" t="s">
        <v>712</v>
      </c>
      <c r="E95" s="3" t="s">
        <v>663</v>
      </c>
      <c r="F95" s="4" t="s">
        <v>447</v>
      </c>
      <c r="G95" s="5">
        <v>2214877.41</v>
      </c>
      <c r="H95" s="5">
        <v>2249643.9300000002</v>
      </c>
      <c r="I95" s="5">
        <v>2223275.7599999998</v>
      </c>
      <c r="J95" s="5">
        <v>2275231.41</v>
      </c>
      <c r="K95" s="5">
        <v>2372649.38</v>
      </c>
      <c r="L95" s="5">
        <v>2454299.37</v>
      </c>
      <c r="M95" s="5">
        <v>2514799.35</v>
      </c>
      <c r="N95" s="5">
        <v>2544288.35</v>
      </c>
      <c r="O95" s="5">
        <v>2543924.35</v>
      </c>
      <c r="P95" s="5">
        <v>2583723.65</v>
      </c>
      <c r="Q95" s="5">
        <v>2660287.92</v>
      </c>
      <c r="R95" s="5">
        <v>1080295.02</v>
      </c>
      <c r="S95" s="5">
        <v>1083985.08</v>
      </c>
      <c r="T95" s="5">
        <f t="shared" si="26"/>
        <v>2262654.1445833333</v>
      </c>
      <c r="U95" s="5">
        <v>-537846.25</v>
      </c>
      <c r="V95" s="5">
        <v>-540655.29</v>
      </c>
      <c r="W95" s="5">
        <v>-543469.61</v>
      </c>
      <c r="X95" s="5">
        <v>-546300.03</v>
      </c>
      <c r="Y95" s="5">
        <v>-549243.68000000005</v>
      </c>
      <c r="Z95" s="5">
        <v>-552300.74</v>
      </c>
      <c r="AA95" s="5">
        <v>-555447.82999999996</v>
      </c>
      <c r="AB95" s="5">
        <v>-558651.91</v>
      </c>
      <c r="AC95" s="5">
        <v>-561874.44999999995</v>
      </c>
      <c r="AD95" s="5">
        <v>-565121.96</v>
      </c>
      <c r="AE95" s="5">
        <v>-568443.17000000004</v>
      </c>
      <c r="AF95" s="5">
        <v>-570812.19999999995</v>
      </c>
      <c r="AG95" s="5">
        <v>-572182.92000000004</v>
      </c>
      <c r="AH95" s="5">
        <f t="shared" si="27"/>
        <v>-555611.28791666671</v>
      </c>
      <c r="AI95" s="5">
        <v>2809.04</v>
      </c>
      <c r="AJ95" s="5">
        <v>2814.32</v>
      </c>
      <c r="AK95" s="5">
        <v>2830.42</v>
      </c>
      <c r="AL95" s="5">
        <v>2943.65</v>
      </c>
      <c r="AM95" s="5">
        <v>3057.06</v>
      </c>
      <c r="AN95" s="5">
        <v>3147.09</v>
      </c>
      <c r="AO95" s="5">
        <v>3204.08</v>
      </c>
      <c r="AP95" s="5">
        <v>3222.54</v>
      </c>
      <c r="AQ95" s="5">
        <v>3247.51</v>
      </c>
      <c r="AR95" s="5">
        <v>3321.21</v>
      </c>
      <c r="AS95" s="5">
        <v>2369.0300000000002</v>
      </c>
      <c r="AT95" s="5">
        <v>1370.72</v>
      </c>
      <c r="AU95" s="5">
        <f t="shared" si="28"/>
        <v>34336.670000000006</v>
      </c>
      <c r="AV95" s="6">
        <v>0.68679999999999997</v>
      </c>
      <c r="AW95" s="5">
        <f>T95*AV95</f>
        <v>1553990.8664998333</v>
      </c>
      <c r="AX95" s="5">
        <f t="shared" si="30"/>
        <v>744480.95294400002</v>
      </c>
      <c r="AY95" s="5">
        <f t="shared" si="31"/>
        <v>-381593.83254116669</v>
      </c>
      <c r="AZ95" s="5">
        <f t="shared" si="32"/>
        <v>-392975.22945600003</v>
      </c>
      <c r="BA95" s="5">
        <f t="shared" si="33"/>
        <v>23582.424956000003</v>
      </c>
      <c r="BB95" s="14">
        <f t="shared" si="34"/>
        <v>1.5175394826558032E-2</v>
      </c>
      <c r="BC95" s="14">
        <v>1.52E-2</v>
      </c>
      <c r="BD95" s="5">
        <f t="shared" si="35"/>
        <v>11316.1104847488</v>
      </c>
      <c r="BE95" s="5">
        <f t="shared" si="36"/>
        <v>11316.1104847488</v>
      </c>
      <c r="BF95" s="20">
        <f t="shared" si="37"/>
        <v>1</v>
      </c>
      <c r="BG95" s="5">
        <f t="shared" si="38"/>
        <v>-12266.314471251202</v>
      </c>
      <c r="BH95" s="5">
        <f t="shared" si="39"/>
        <v>340189.6130032512</v>
      </c>
      <c r="BI95" s="5">
        <f t="shared" si="40"/>
        <v>340189.6130032512</v>
      </c>
    </row>
    <row r="96" spans="2:61" x14ac:dyDescent="0.25">
      <c r="B96" s="3" t="s">
        <v>715</v>
      </c>
      <c r="C96" s="3" t="s">
        <v>786</v>
      </c>
      <c r="D96" s="3" t="s">
        <v>712</v>
      </c>
      <c r="E96" s="3" t="s">
        <v>664</v>
      </c>
      <c r="F96" s="4" t="s">
        <v>448</v>
      </c>
      <c r="G96" s="5">
        <v>275254.53000000003</v>
      </c>
      <c r="H96" s="5">
        <v>275254.53000000003</v>
      </c>
      <c r="I96" s="5">
        <v>275254.53000000003</v>
      </c>
      <c r="J96" s="5">
        <v>275254.53000000003</v>
      </c>
      <c r="K96" s="5">
        <v>275254.53000000003</v>
      </c>
      <c r="L96" s="5">
        <v>275254.53000000003</v>
      </c>
      <c r="M96" s="5">
        <v>275254.53000000003</v>
      </c>
      <c r="N96" s="5">
        <v>275254.53000000003</v>
      </c>
      <c r="O96" s="5">
        <v>275254.53000000003</v>
      </c>
      <c r="P96" s="5">
        <v>275254.53000000003</v>
      </c>
      <c r="Q96" s="5">
        <v>275254.53000000003</v>
      </c>
      <c r="R96" s="5">
        <v>275254.53000000003</v>
      </c>
      <c r="S96" s="5">
        <v>275254.53000000003</v>
      </c>
      <c r="T96" s="5">
        <f t="shared" si="26"/>
        <v>275254.53000000009</v>
      </c>
      <c r="U96" s="5">
        <v>-201573.84</v>
      </c>
      <c r="V96" s="5">
        <v>-201890.39</v>
      </c>
      <c r="W96" s="5">
        <v>-202206.94</v>
      </c>
      <c r="X96" s="5">
        <v>-202523.49</v>
      </c>
      <c r="Y96" s="5">
        <v>-202787.28</v>
      </c>
      <c r="Z96" s="5">
        <v>-203051.07</v>
      </c>
      <c r="AA96" s="5">
        <v>-203314.86</v>
      </c>
      <c r="AB96" s="5">
        <v>-203578.65</v>
      </c>
      <c r="AC96" s="5">
        <v>-203842.44</v>
      </c>
      <c r="AD96" s="5">
        <v>-204106.23</v>
      </c>
      <c r="AE96" s="5">
        <v>-204370.02</v>
      </c>
      <c r="AF96" s="5">
        <v>-204633.81</v>
      </c>
      <c r="AG96" s="5">
        <v>-204897.6</v>
      </c>
      <c r="AH96" s="5">
        <f t="shared" si="27"/>
        <v>-203295.07500000004</v>
      </c>
      <c r="AI96" s="5">
        <v>316.55</v>
      </c>
      <c r="AJ96" s="5">
        <v>316.55</v>
      </c>
      <c r="AK96" s="5">
        <v>316.55</v>
      </c>
      <c r="AL96" s="5">
        <v>263.79000000000002</v>
      </c>
      <c r="AM96" s="5">
        <v>263.79000000000002</v>
      </c>
      <c r="AN96" s="5">
        <v>263.79000000000002</v>
      </c>
      <c r="AO96" s="5">
        <v>263.79000000000002</v>
      </c>
      <c r="AP96" s="5">
        <v>263.79000000000002</v>
      </c>
      <c r="AQ96" s="5">
        <v>263.79000000000002</v>
      </c>
      <c r="AR96" s="5">
        <v>263.79000000000002</v>
      </c>
      <c r="AS96" s="5">
        <v>263.79000000000002</v>
      </c>
      <c r="AT96" s="5">
        <v>263.79000000000002</v>
      </c>
      <c r="AU96" s="5">
        <f t="shared" si="28"/>
        <v>3323.7599999999998</v>
      </c>
      <c r="AV96" s="6">
        <v>0.68679999999999997</v>
      </c>
      <c r="AW96" s="5">
        <f t="shared" si="29"/>
        <v>189044.81120400006</v>
      </c>
      <c r="AX96" s="5">
        <f t="shared" si="30"/>
        <v>189044.811204</v>
      </c>
      <c r="AY96" s="5">
        <f t="shared" si="31"/>
        <v>-139623.05751000001</v>
      </c>
      <c r="AZ96" s="5">
        <f t="shared" si="32"/>
        <v>-140723.67168</v>
      </c>
      <c r="BA96" s="5">
        <f t="shared" si="33"/>
        <v>2282.7583679999998</v>
      </c>
      <c r="BB96" s="14">
        <f t="shared" si="34"/>
        <v>1.2075223612123653E-2</v>
      </c>
      <c r="BC96" s="14">
        <v>1.15E-2</v>
      </c>
      <c r="BD96" s="5">
        <f t="shared" si="35"/>
        <v>2174.0153288460001</v>
      </c>
      <c r="BE96" s="5">
        <f t="shared" si="36"/>
        <v>2174.0153288460001</v>
      </c>
      <c r="BF96" s="20">
        <f t="shared" si="37"/>
        <v>1</v>
      </c>
      <c r="BG96" s="5">
        <f t="shared" si="38"/>
        <v>-108.74303915399969</v>
      </c>
      <c r="BH96" s="5">
        <f t="shared" si="39"/>
        <v>46147.124195154</v>
      </c>
      <c r="BI96" s="5">
        <f t="shared" si="40"/>
        <v>46147.124195154</v>
      </c>
    </row>
    <row r="97" spans="2:61" x14ac:dyDescent="0.25">
      <c r="B97" s="3" t="s">
        <v>715</v>
      </c>
      <c r="C97" s="3" t="s">
        <v>786</v>
      </c>
      <c r="D97" s="3" t="s">
        <v>712</v>
      </c>
      <c r="E97" s="3" t="s">
        <v>665</v>
      </c>
      <c r="F97" s="4" t="s">
        <v>449</v>
      </c>
      <c r="G97" s="5">
        <v>52850.07</v>
      </c>
      <c r="H97" s="5">
        <v>52850.07</v>
      </c>
      <c r="I97" s="5">
        <v>52850.07</v>
      </c>
      <c r="J97" s="5">
        <v>52850.07</v>
      </c>
      <c r="K97" s="5">
        <v>52850.07</v>
      </c>
      <c r="L97" s="5">
        <v>52850.07</v>
      </c>
      <c r="M97" s="5">
        <v>52850.07</v>
      </c>
      <c r="N97" s="5">
        <v>52850.07</v>
      </c>
      <c r="O97" s="5">
        <v>52850.07</v>
      </c>
      <c r="P97" s="5">
        <v>52850.07</v>
      </c>
      <c r="Q97" s="5">
        <v>52850.07</v>
      </c>
      <c r="R97" s="5">
        <v>52850.07</v>
      </c>
      <c r="S97" s="5">
        <v>52850.07</v>
      </c>
      <c r="T97" s="5">
        <f t="shared" si="26"/>
        <v>52850.069999999985</v>
      </c>
      <c r="U97" s="5">
        <v>-39631.089999999997</v>
      </c>
      <c r="V97" s="5">
        <v>-39691.43</v>
      </c>
      <c r="W97" s="5">
        <v>-39751.769999999997</v>
      </c>
      <c r="X97" s="5">
        <v>-39812.11</v>
      </c>
      <c r="Y97" s="5">
        <v>-39860.120000000003</v>
      </c>
      <c r="Z97" s="5">
        <v>-39908.129999999997</v>
      </c>
      <c r="AA97" s="5">
        <v>-39956.14</v>
      </c>
      <c r="AB97" s="5">
        <v>-40004.15</v>
      </c>
      <c r="AC97" s="5">
        <v>-40052.160000000003</v>
      </c>
      <c r="AD97" s="5">
        <v>-40100.17</v>
      </c>
      <c r="AE97" s="5">
        <v>-40148.18</v>
      </c>
      <c r="AF97" s="5">
        <v>-40196.19</v>
      </c>
      <c r="AG97" s="5">
        <v>-40244.199999999997</v>
      </c>
      <c r="AH97" s="5">
        <f t="shared" si="27"/>
        <v>-39951.516250000001</v>
      </c>
      <c r="AI97" s="5">
        <v>60.34</v>
      </c>
      <c r="AJ97" s="5">
        <v>60.34</v>
      </c>
      <c r="AK97" s="5">
        <v>60.34</v>
      </c>
      <c r="AL97" s="5">
        <v>48.01</v>
      </c>
      <c r="AM97" s="5">
        <v>48.01</v>
      </c>
      <c r="AN97" s="5">
        <v>48.01</v>
      </c>
      <c r="AO97" s="5">
        <v>48.01</v>
      </c>
      <c r="AP97" s="5">
        <v>48.01</v>
      </c>
      <c r="AQ97" s="5">
        <v>48.01</v>
      </c>
      <c r="AR97" s="5">
        <v>48.01</v>
      </c>
      <c r="AS97" s="5">
        <v>48.01</v>
      </c>
      <c r="AT97" s="5">
        <v>48.01</v>
      </c>
      <c r="AU97" s="5">
        <f t="shared" si="28"/>
        <v>613.11</v>
      </c>
      <c r="AV97" s="6">
        <v>0.68679999999999997</v>
      </c>
      <c r="AW97" s="5">
        <f t="shared" si="29"/>
        <v>36297.428075999989</v>
      </c>
      <c r="AX97" s="5">
        <f t="shared" si="30"/>
        <v>36297.428075999997</v>
      </c>
      <c r="AY97" s="5">
        <f t="shared" si="31"/>
        <v>-27438.701360499999</v>
      </c>
      <c r="AZ97" s="5">
        <f t="shared" si="32"/>
        <v>-27639.716559999997</v>
      </c>
      <c r="BA97" s="5">
        <f t="shared" si="33"/>
        <v>421.08394799999996</v>
      </c>
      <c r="BB97" s="14">
        <f t="shared" si="34"/>
        <v>1.1600930708322622E-2</v>
      </c>
      <c r="BC97" s="14">
        <v>1.09E-2</v>
      </c>
      <c r="BD97" s="5">
        <f t="shared" si="35"/>
        <v>395.64196602839996</v>
      </c>
      <c r="BE97" s="5">
        <f t="shared" si="36"/>
        <v>395.64196602839996</v>
      </c>
      <c r="BF97" s="20">
        <f t="shared" si="37"/>
        <v>1</v>
      </c>
      <c r="BG97" s="5">
        <f t="shared" si="38"/>
        <v>-25.441981971600001</v>
      </c>
      <c r="BH97" s="5">
        <f t="shared" si="39"/>
        <v>8262.0695499716003</v>
      </c>
      <c r="BI97" s="5">
        <f t="shared" si="40"/>
        <v>8262.0695499716003</v>
      </c>
    </row>
    <row r="98" spans="2:61" x14ac:dyDescent="0.25">
      <c r="B98" s="3" t="s">
        <v>715</v>
      </c>
      <c r="C98" s="3" t="s">
        <v>786</v>
      </c>
      <c r="D98" s="3" t="s">
        <v>712</v>
      </c>
      <c r="E98" s="3" t="s">
        <v>666</v>
      </c>
      <c r="F98" s="4" t="s">
        <v>450</v>
      </c>
      <c r="G98" s="5">
        <v>110236.38</v>
      </c>
      <c r="H98" s="5">
        <v>110236.38</v>
      </c>
      <c r="I98" s="5">
        <v>110236.38</v>
      </c>
      <c r="J98" s="5">
        <v>110236.38</v>
      </c>
      <c r="K98" s="5">
        <v>110236.38</v>
      </c>
      <c r="L98" s="5">
        <v>110236.38</v>
      </c>
      <c r="M98" s="5">
        <v>110236.38</v>
      </c>
      <c r="N98" s="5">
        <v>110236.38</v>
      </c>
      <c r="O98" s="5">
        <v>110236.38</v>
      </c>
      <c r="P98" s="5">
        <v>110236.38</v>
      </c>
      <c r="Q98" s="5">
        <v>110236.38</v>
      </c>
      <c r="R98" s="5">
        <v>110236.38</v>
      </c>
      <c r="S98" s="5">
        <v>110236.38</v>
      </c>
      <c r="T98" s="5">
        <f t="shared" si="26"/>
        <v>110236.38</v>
      </c>
      <c r="U98" s="5">
        <v>-60599.83</v>
      </c>
      <c r="V98" s="5">
        <v>-60746.81</v>
      </c>
      <c r="W98" s="5">
        <v>-60893.79</v>
      </c>
      <c r="X98" s="5">
        <v>-61040.77</v>
      </c>
      <c r="Y98" s="5">
        <v>-61166.62</v>
      </c>
      <c r="Z98" s="5">
        <v>-61292.47</v>
      </c>
      <c r="AA98" s="5">
        <v>-61418.32</v>
      </c>
      <c r="AB98" s="5">
        <v>-61544.17</v>
      </c>
      <c r="AC98" s="5">
        <v>-61670.02</v>
      </c>
      <c r="AD98" s="5">
        <v>-61795.87</v>
      </c>
      <c r="AE98" s="5">
        <v>-61921.72</v>
      </c>
      <c r="AF98" s="5">
        <v>-62047.57</v>
      </c>
      <c r="AG98" s="5">
        <v>-62173.42</v>
      </c>
      <c r="AH98" s="5">
        <f t="shared" si="27"/>
        <v>-61410.396249999991</v>
      </c>
      <c r="AI98" s="5">
        <v>146.97999999999999</v>
      </c>
      <c r="AJ98" s="5">
        <v>146.97999999999999</v>
      </c>
      <c r="AK98" s="5">
        <v>146.97999999999999</v>
      </c>
      <c r="AL98" s="5">
        <v>125.85</v>
      </c>
      <c r="AM98" s="5">
        <v>125.85</v>
      </c>
      <c r="AN98" s="5">
        <v>125.85</v>
      </c>
      <c r="AO98" s="5">
        <v>125.85</v>
      </c>
      <c r="AP98" s="5">
        <v>125.85</v>
      </c>
      <c r="AQ98" s="5">
        <v>125.85</v>
      </c>
      <c r="AR98" s="5">
        <v>125.85</v>
      </c>
      <c r="AS98" s="5">
        <v>125.85</v>
      </c>
      <c r="AT98" s="5">
        <v>125.85</v>
      </c>
      <c r="AU98" s="5">
        <f t="shared" si="28"/>
        <v>1573.5899999999997</v>
      </c>
      <c r="AV98" s="6">
        <v>0.68679999999999997</v>
      </c>
      <c r="AW98" s="5">
        <f t="shared" si="29"/>
        <v>75710.345784000005</v>
      </c>
      <c r="AX98" s="5">
        <f t="shared" si="30"/>
        <v>75710.345784000005</v>
      </c>
      <c r="AY98" s="5">
        <f t="shared" si="31"/>
        <v>-42176.660144499991</v>
      </c>
      <c r="AZ98" s="5">
        <f t="shared" si="32"/>
        <v>-42700.704855999997</v>
      </c>
      <c r="BA98" s="5">
        <f t="shared" si="33"/>
        <v>1080.7416119999998</v>
      </c>
      <c r="BB98" s="14">
        <f t="shared" si="34"/>
        <v>1.4274688628200596E-2</v>
      </c>
      <c r="BC98" s="14">
        <v>1.37E-2</v>
      </c>
      <c r="BD98" s="5">
        <f t="shared" si="35"/>
        <v>1037.2317372408002</v>
      </c>
      <c r="BE98" s="5">
        <f t="shared" si="36"/>
        <v>1037.2317372408002</v>
      </c>
      <c r="BF98" s="20">
        <f t="shared" si="37"/>
        <v>1</v>
      </c>
      <c r="BG98" s="5">
        <f t="shared" si="38"/>
        <v>-43.509874759199647</v>
      </c>
      <c r="BH98" s="5">
        <f t="shared" si="39"/>
        <v>31972.409190759208</v>
      </c>
      <c r="BI98" s="5">
        <f t="shared" si="40"/>
        <v>31972.409190759208</v>
      </c>
    </row>
    <row r="99" spans="2:61" x14ac:dyDescent="0.25">
      <c r="B99" s="3" t="s">
        <v>715</v>
      </c>
      <c r="C99" s="3" t="s">
        <v>786</v>
      </c>
      <c r="D99" s="3" t="s">
        <v>712</v>
      </c>
      <c r="E99" s="3" t="s">
        <v>667</v>
      </c>
      <c r="F99" s="4" t="s">
        <v>451</v>
      </c>
      <c r="G99" s="5">
        <v>61655.69</v>
      </c>
      <c r="H99" s="5">
        <v>61655.69</v>
      </c>
      <c r="I99" s="5">
        <v>61655.69</v>
      </c>
      <c r="J99" s="5">
        <v>61655.69</v>
      </c>
      <c r="K99" s="5">
        <v>61655.69</v>
      </c>
      <c r="L99" s="5">
        <v>61655.69</v>
      </c>
      <c r="M99" s="5">
        <v>61655.69</v>
      </c>
      <c r="N99" s="5">
        <v>61655.69</v>
      </c>
      <c r="O99" s="5">
        <v>61655.69</v>
      </c>
      <c r="P99" s="5">
        <v>61655.69</v>
      </c>
      <c r="Q99" s="5">
        <v>61655.69</v>
      </c>
      <c r="R99" s="5">
        <v>61655.69</v>
      </c>
      <c r="S99" s="5">
        <v>61655.69</v>
      </c>
      <c r="T99" s="5">
        <f t="shared" si="26"/>
        <v>61655.689999999981</v>
      </c>
      <c r="U99" s="5">
        <v>-46234.13</v>
      </c>
      <c r="V99" s="5">
        <v>-46304.52</v>
      </c>
      <c r="W99" s="5">
        <v>-46374.91</v>
      </c>
      <c r="X99" s="5">
        <v>-46445.3</v>
      </c>
      <c r="Y99" s="5">
        <v>-46501.3</v>
      </c>
      <c r="Z99" s="5">
        <v>-46557.3</v>
      </c>
      <c r="AA99" s="5">
        <v>-46613.3</v>
      </c>
      <c r="AB99" s="5">
        <v>-46669.3</v>
      </c>
      <c r="AC99" s="5">
        <v>-46725.3</v>
      </c>
      <c r="AD99" s="5">
        <v>-46781.3</v>
      </c>
      <c r="AE99" s="5">
        <v>-46837.3</v>
      </c>
      <c r="AF99" s="5">
        <v>-46893.3</v>
      </c>
      <c r="AG99" s="5">
        <v>-46949.3</v>
      </c>
      <c r="AH99" s="5">
        <f t="shared" si="27"/>
        <v>-46607.90374999999</v>
      </c>
      <c r="AI99" s="5">
        <v>70.39</v>
      </c>
      <c r="AJ99" s="5">
        <v>70.39</v>
      </c>
      <c r="AK99" s="5">
        <v>70.39</v>
      </c>
      <c r="AL99" s="5">
        <v>56</v>
      </c>
      <c r="AM99" s="5">
        <v>56</v>
      </c>
      <c r="AN99" s="5">
        <v>56</v>
      </c>
      <c r="AO99" s="5">
        <v>56</v>
      </c>
      <c r="AP99" s="5">
        <v>56</v>
      </c>
      <c r="AQ99" s="5">
        <v>56</v>
      </c>
      <c r="AR99" s="5">
        <v>56</v>
      </c>
      <c r="AS99" s="5">
        <v>56</v>
      </c>
      <c r="AT99" s="5">
        <v>56</v>
      </c>
      <c r="AU99" s="5">
        <f t="shared" si="28"/>
        <v>715.17000000000007</v>
      </c>
      <c r="AV99" s="6">
        <v>0.68679999999999997</v>
      </c>
      <c r="AW99" s="5">
        <f t="shared" si="29"/>
        <v>42345.127891999982</v>
      </c>
      <c r="AX99" s="5">
        <f t="shared" si="30"/>
        <v>42345.127891999997</v>
      </c>
      <c r="AY99" s="5">
        <f t="shared" si="31"/>
        <v>-32010.308295499992</v>
      </c>
      <c r="AZ99" s="5">
        <f t="shared" si="32"/>
        <v>-32244.77924</v>
      </c>
      <c r="BA99" s="5">
        <f t="shared" si="33"/>
        <v>491.17875600000002</v>
      </c>
      <c r="BB99" s="14">
        <f t="shared" si="34"/>
        <v>1.1599416047407796E-2</v>
      </c>
      <c r="BC99" s="14">
        <v>1.09E-2</v>
      </c>
      <c r="BD99" s="5">
        <f t="shared" si="35"/>
        <v>461.56189402279995</v>
      </c>
      <c r="BE99" s="5">
        <f t="shared" si="36"/>
        <v>461.56189402279995</v>
      </c>
      <c r="BF99" s="20">
        <f t="shared" si="37"/>
        <v>1</v>
      </c>
      <c r="BG99" s="5">
        <f t="shared" si="38"/>
        <v>-29.616861977200074</v>
      </c>
      <c r="BH99" s="5">
        <f t="shared" si="39"/>
        <v>9638.7867579771973</v>
      </c>
      <c r="BI99" s="5">
        <f t="shared" si="40"/>
        <v>9638.7867579771973</v>
      </c>
    </row>
    <row r="100" spans="2:61" x14ac:dyDescent="0.25">
      <c r="B100" s="3" t="s">
        <v>715</v>
      </c>
      <c r="C100" s="3" t="s">
        <v>786</v>
      </c>
      <c r="D100" s="3" t="s">
        <v>712</v>
      </c>
      <c r="E100" s="3" t="s">
        <v>596</v>
      </c>
      <c r="F100" s="4" t="s">
        <v>452</v>
      </c>
      <c r="G100" s="5">
        <v>13852641.66</v>
      </c>
      <c r="H100" s="5">
        <v>13887408.210000001</v>
      </c>
      <c r="I100" s="5">
        <v>13861040</v>
      </c>
      <c r="J100" s="5">
        <v>13912995.689999999</v>
      </c>
      <c r="K100" s="5">
        <v>14010413.75</v>
      </c>
      <c r="L100" s="5">
        <v>14092063.82</v>
      </c>
      <c r="M100" s="5">
        <v>14152563.84</v>
      </c>
      <c r="N100" s="5">
        <v>14182052.859999999</v>
      </c>
      <c r="O100" s="5">
        <v>14181688.859999999</v>
      </c>
      <c r="P100" s="5">
        <v>14221488.189999999</v>
      </c>
      <c r="Q100" s="5">
        <v>14298052.52</v>
      </c>
      <c r="R100" s="5">
        <v>16659785.42</v>
      </c>
      <c r="S100" s="5">
        <v>16663475.59</v>
      </c>
      <c r="T100" s="5">
        <f t="shared" si="26"/>
        <v>14393134.315416666</v>
      </c>
      <c r="U100" s="5">
        <v>-5730427.3499999996</v>
      </c>
      <c r="V100" s="5">
        <v>-5743719.46</v>
      </c>
      <c r="W100" s="5">
        <v>-5757015.5899999999</v>
      </c>
      <c r="X100" s="5">
        <v>-5770323.9800000004</v>
      </c>
      <c r="Y100" s="5">
        <v>-5786379.9400000004</v>
      </c>
      <c r="Z100" s="5">
        <v>-5802538.8600000003</v>
      </c>
      <c r="AA100" s="5">
        <v>-5818779.5199999996</v>
      </c>
      <c r="AB100" s="5">
        <v>-5835071.9199999999</v>
      </c>
      <c r="AC100" s="5">
        <v>-5851381.0700000003</v>
      </c>
      <c r="AD100" s="5">
        <v>-5867712.9000000004</v>
      </c>
      <c r="AE100" s="5">
        <v>-5884111.6399999997</v>
      </c>
      <c r="AF100" s="5">
        <v>-5901912.4000000004</v>
      </c>
      <c r="AG100" s="5">
        <v>-5921073.2800000003</v>
      </c>
      <c r="AH100" s="5">
        <f t="shared" si="27"/>
        <v>-5820391.4662499996</v>
      </c>
      <c r="AI100" s="5">
        <v>13292.11</v>
      </c>
      <c r="AJ100" s="5">
        <v>13296.13</v>
      </c>
      <c r="AK100" s="5">
        <v>13308.39</v>
      </c>
      <c r="AL100" s="5">
        <v>16055.96</v>
      </c>
      <c r="AM100" s="5">
        <v>16158.92</v>
      </c>
      <c r="AN100" s="5">
        <v>16240.66</v>
      </c>
      <c r="AO100" s="5">
        <v>16292.4</v>
      </c>
      <c r="AP100" s="5">
        <v>16309.15</v>
      </c>
      <c r="AQ100" s="5">
        <v>16331.83</v>
      </c>
      <c r="AR100" s="5">
        <v>16398.740000000002</v>
      </c>
      <c r="AS100" s="5">
        <v>17800.759999999998</v>
      </c>
      <c r="AT100" s="5">
        <v>19160.88</v>
      </c>
      <c r="AU100" s="5">
        <f t="shared" si="28"/>
        <v>190645.93</v>
      </c>
      <c r="AV100" s="6">
        <v>0.68679999999999997</v>
      </c>
      <c r="AW100" s="5">
        <f t="shared" si="29"/>
        <v>9885204.6478281654</v>
      </c>
      <c r="AX100" s="5">
        <f t="shared" si="30"/>
        <v>11444475.035211999</v>
      </c>
      <c r="AY100" s="5">
        <f t="shared" si="31"/>
        <v>-3997444.8590204995</v>
      </c>
      <c r="AZ100" s="5">
        <f t="shared" si="32"/>
        <v>-4066593.1287039998</v>
      </c>
      <c r="BA100" s="5">
        <f t="shared" si="33"/>
        <v>130935.62472399999</v>
      </c>
      <c r="BB100" s="14">
        <f t="shared" si="34"/>
        <v>1.3245615987602976E-2</v>
      </c>
      <c r="BC100" s="14">
        <v>1.38E-2</v>
      </c>
      <c r="BD100" s="5">
        <f t="shared" si="35"/>
        <v>157933.75548592559</v>
      </c>
      <c r="BE100" s="5">
        <f t="shared" si="36"/>
        <v>157933.75548592559</v>
      </c>
      <c r="BF100" s="20">
        <f t="shared" si="37"/>
        <v>1</v>
      </c>
      <c r="BG100" s="5">
        <f t="shared" si="38"/>
        <v>26998.130761925597</v>
      </c>
      <c r="BH100" s="5">
        <f t="shared" si="39"/>
        <v>7219948.1510220729</v>
      </c>
      <c r="BI100" s="5">
        <f t="shared" si="40"/>
        <v>7219948.1510220729</v>
      </c>
    </row>
    <row r="101" spans="2:61" x14ac:dyDescent="0.25">
      <c r="B101" s="3" t="s">
        <v>715</v>
      </c>
      <c r="C101" s="3" t="s">
        <v>786</v>
      </c>
      <c r="D101" s="3" t="s">
        <v>712</v>
      </c>
      <c r="E101" s="3" t="s">
        <v>668</v>
      </c>
      <c r="F101" s="4" t="s">
        <v>453</v>
      </c>
      <c r="G101" s="5">
        <v>203330.47</v>
      </c>
      <c r="H101" s="5">
        <v>203330.47</v>
      </c>
      <c r="I101" s="5">
        <v>203330.47</v>
      </c>
      <c r="J101" s="5">
        <v>203330.47</v>
      </c>
      <c r="K101" s="5">
        <v>203330.47</v>
      </c>
      <c r="L101" s="5">
        <v>203330.47</v>
      </c>
      <c r="M101" s="5">
        <v>203330.47</v>
      </c>
      <c r="N101" s="5">
        <v>203330.47</v>
      </c>
      <c r="O101" s="5">
        <v>203330.47</v>
      </c>
      <c r="P101" s="5">
        <v>203330.47</v>
      </c>
      <c r="Q101" s="5">
        <v>203330.47</v>
      </c>
      <c r="R101" s="5">
        <v>203330.47</v>
      </c>
      <c r="S101" s="5">
        <v>203330.47</v>
      </c>
      <c r="T101" s="5">
        <f t="shared" si="26"/>
        <v>203330.47</v>
      </c>
      <c r="U101" s="5">
        <v>-87880.74</v>
      </c>
      <c r="V101" s="5">
        <v>-88280.62</v>
      </c>
      <c r="W101" s="5">
        <v>-88680.5</v>
      </c>
      <c r="X101" s="5">
        <v>-89080.38</v>
      </c>
      <c r="Y101" s="5">
        <v>-89412.49</v>
      </c>
      <c r="Z101" s="5">
        <v>-89744.6</v>
      </c>
      <c r="AA101" s="5">
        <v>-90076.71</v>
      </c>
      <c r="AB101" s="5">
        <v>-90408.82</v>
      </c>
      <c r="AC101" s="5">
        <v>-90740.93</v>
      </c>
      <c r="AD101" s="5">
        <v>-91073.04</v>
      </c>
      <c r="AE101" s="5">
        <v>-91405.15</v>
      </c>
      <c r="AF101" s="5">
        <v>-91737.26</v>
      </c>
      <c r="AG101" s="5">
        <v>-92069.37</v>
      </c>
      <c r="AH101" s="5">
        <f t="shared" si="27"/>
        <v>-90051.296249999999</v>
      </c>
      <c r="AI101" s="5">
        <v>399.88</v>
      </c>
      <c r="AJ101" s="5">
        <v>399.88</v>
      </c>
      <c r="AK101" s="5">
        <v>399.88</v>
      </c>
      <c r="AL101" s="5">
        <v>332.11</v>
      </c>
      <c r="AM101" s="5">
        <v>332.11</v>
      </c>
      <c r="AN101" s="5">
        <v>332.11</v>
      </c>
      <c r="AO101" s="5">
        <v>332.11</v>
      </c>
      <c r="AP101" s="5">
        <v>332.11</v>
      </c>
      <c r="AQ101" s="5">
        <v>332.11</v>
      </c>
      <c r="AR101" s="5">
        <v>332.11</v>
      </c>
      <c r="AS101" s="5">
        <v>332.11</v>
      </c>
      <c r="AT101" s="5">
        <v>332.11</v>
      </c>
      <c r="AU101" s="5">
        <f t="shared" si="28"/>
        <v>4188.630000000001</v>
      </c>
      <c r="AV101" s="6">
        <v>0.68679999999999997</v>
      </c>
      <c r="AW101" s="5">
        <f t="shared" si="29"/>
        <v>139647.36679599999</v>
      </c>
      <c r="AX101" s="5">
        <f t="shared" si="30"/>
        <v>139647.36679599999</v>
      </c>
      <c r="AY101" s="5">
        <f t="shared" si="31"/>
        <v>-61847.230264499995</v>
      </c>
      <c r="AZ101" s="5">
        <f t="shared" si="32"/>
        <v>-63233.243315999993</v>
      </c>
      <c r="BA101" s="5">
        <f t="shared" si="33"/>
        <v>2876.7510840000004</v>
      </c>
      <c r="BB101" s="14">
        <f t="shared" si="34"/>
        <v>2.0600109762201411E-2</v>
      </c>
      <c r="BC101" s="14">
        <v>1.9599999999999999E-2</v>
      </c>
      <c r="BD101" s="5">
        <f t="shared" si="35"/>
        <v>2737.0883892015995</v>
      </c>
      <c r="BE101" s="5">
        <f t="shared" si="36"/>
        <v>2737.0883892015995</v>
      </c>
      <c r="BF101" s="20">
        <f t="shared" si="37"/>
        <v>1</v>
      </c>
      <c r="BG101" s="5">
        <f t="shared" si="38"/>
        <v>-139.66269479840093</v>
      </c>
      <c r="BH101" s="5">
        <f t="shared" si="39"/>
        <v>73677.035090798396</v>
      </c>
      <c r="BI101" s="5">
        <f t="shared" si="40"/>
        <v>73677.035090798396</v>
      </c>
    </row>
    <row r="102" spans="2:61" x14ac:dyDescent="0.25">
      <c r="B102" s="3" t="s">
        <v>715</v>
      </c>
      <c r="C102" s="3" t="s">
        <v>786</v>
      </c>
      <c r="D102" s="3" t="s">
        <v>712</v>
      </c>
      <c r="E102" s="3" t="s">
        <v>669</v>
      </c>
      <c r="F102" s="4" t="s">
        <v>454</v>
      </c>
      <c r="G102" s="5">
        <v>5359690.41</v>
      </c>
      <c r="H102" s="5">
        <v>5359690.41</v>
      </c>
      <c r="I102" s="5">
        <v>5359690.41</v>
      </c>
      <c r="J102" s="5">
        <v>5359690.41</v>
      </c>
      <c r="K102" s="5">
        <v>5359690.41</v>
      </c>
      <c r="L102" s="5">
        <v>5359690.41</v>
      </c>
      <c r="M102" s="5">
        <v>5359690.41</v>
      </c>
      <c r="N102" s="5">
        <v>5359690.41</v>
      </c>
      <c r="O102" s="5">
        <v>5359690.41</v>
      </c>
      <c r="P102" s="5">
        <v>5359690.41</v>
      </c>
      <c r="Q102" s="5">
        <v>5359690.41</v>
      </c>
      <c r="R102" s="5">
        <v>5359690.41</v>
      </c>
      <c r="S102" s="5">
        <v>5359690.41</v>
      </c>
      <c r="T102" s="5">
        <f t="shared" si="26"/>
        <v>5359690.4099999992</v>
      </c>
      <c r="U102" s="5">
        <v>-3758383.59</v>
      </c>
      <c r="V102" s="5">
        <v>-3760259.48</v>
      </c>
      <c r="W102" s="5">
        <v>-3762135.37</v>
      </c>
      <c r="X102" s="5">
        <v>-3764011.26</v>
      </c>
      <c r="Y102" s="5">
        <v>-3767539.72</v>
      </c>
      <c r="Z102" s="5">
        <v>-3771068.18</v>
      </c>
      <c r="AA102" s="5">
        <v>-3774596.64</v>
      </c>
      <c r="AB102" s="5">
        <v>-3778125.1</v>
      </c>
      <c r="AC102" s="5">
        <v>-3781653.56</v>
      </c>
      <c r="AD102" s="5">
        <v>-3785182.02</v>
      </c>
      <c r="AE102" s="5">
        <v>-3788710.48</v>
      </c>
      <c r="AF102" s="5">
        <v>-3792238.94</v>
      </c>
      <c r="AG102" s="5">
        <v>-3795767.4</v>
      </c>
      <c r="AH102" s="5">
        <f t="shared" si="27"/>
        <v>-3775216.3537499998</v>
      </c>
      <c r="AI102" s="5">
        <v>1875.89</v>
      </c>
      <c r="AJ102" s="5">
        <v>1875.89</v>
      </c>
      <c r="AK102" s="5">
        <v>1875.89</v>
      </c>
      <c r="AL102" s="5">
        <v>3528.46</v>
      </c>
      <c r="AM102" s="5">
        <v>3528.46</v>
      </c>
      <c r="AN102" s="5">
        <v>3528.46</v>
      </c>
      <c r="AO102" s="5">
        <v>3528.46</v>
      </c>
      <c r="AP102" s="5">
        <v>3528.46</v>
      </c>
      <c r="AQ102" s="5">
        <v>3528.46</v>
      </c>
      <c r="AR102" s="5">
        <v>3528.46</v>
      </c>
      <c r="AS102" s="5">
        <v>3528.46</v>
      </c>
      <c r="AT102" s="5">
        <v>3528.46</v>
      </c>
      <c r="AU102" s="5">
        <f t="shared" si="28"/>
        <v>37383.81</v>
      </c>
      <c r="AV102" s="6">
        <v>0.68679999999999997</v>
      </c>
      <c r="AW102" s="5">
        <f t="shared" si="29"/>
        <v>3681035.3735879995</v>
      </c>
      <c r="AX102" s="5">
        <f t="shared" si="30"/>
        <v>3681035.373588</v>
      </c>
      <c r="AY102" s="5">
        <f t="shared" si="31"/>
        <v>-2592818.5917554996</v>
      </c>
      <c r="AZ102" s="5">
        <f t="shared" si="32"/>
        <v>-2606933.0503199999</v>
      </c>
      <c r="BA102" s="5">
        <f t="shared" si="33"/>
        <v>25675.200707999997</v>
      </c>
      <c r="BB102" s="14">
        <f t="shared" si="34"/>
        <v>6.9749942888958768E-3</v>
      </c>
      <c r="BC102" s="14">
        <v>7.9000000000000008E-3</v>
      </c>
      <c r="BD102" s="5">
        <f t="shared" si="35"/>
        <v>29080.179451345204</v>
      </c>
      <c r="BE102" s="5">
        <f t="shared" si="36"/>
        <v>29080.179451345204</v>
      </c>
      <c r="BF102" s="20">
        <f t="shared" si="37"/>
        <v>1</v>
      </c>
      <c r="BG102" s="5">
        <f t="shared" si="38"/>
        <v>3404.9787433452075</v>
      </c>
      <c r="BH102" s="5">
        <f t="shared" si="39"/>
        <v>1045022.1438166548</v>
      </c>
      <c r="BI102" s="5">
        <f t="shared" si="40"/>
        <v>1045022.1438166548</v>
      </c>
    </row>
    <row r="103" spans="2:61" x14ac:dyDescent="0.25">
      <c r="B103" s="3" t="s">
        <v>715</v>
      </c>
      <c r="C103" s="3" t="s">
        <v>786</v>
      </c>
      <c r="D103" s="3" t="s">
        <v>712</v>
      </c>
      <c r="E103" s="3" t="s">
        <v>597</v>
      </c>
      <c r="F103" s="4" t="s">
        <v>455</v>
      </c>
      <c r="G103" s="5">
        <v>1044477.12</v>
      </c>
      <c r="H103" s="5">
        <v>1044477.12</v>
      </c>
      <c r="I103" s="5">
        <v>1044477.12</v>
      </c>
      <c r="J103" s="5">
        <v>1044477.12</v>
      </c>
      <c r="K103" s="5">
        <v>1044477.12</v>
      </c>
      <c r="L103" s="5">
        <v>1044477.12</v>
      </c>
      <c r="M103" s="5">
        <v>1044477.12</v>
      </c>
      <c r="N103" s="5">
        <v>1044477.12</v>
      </c>
      <c r="O103" s="5">
        <v>1044477.12</v>
      </c>
      <c r="P103" s="5">
        <v>1044477.12</v>
      </c>
      <c r="Q103" s="5">
        <v>1044477.12</v>
      </c>
      <c r="R103" s="5">
        <v>2059776.77</v>
      </c>
      <c r="S103" s="5">
        <v>2059776.77</v>
      </c>
      <c r="T103" s="5">
        <f t="shared" si="26"/>
        <v>1171389.5762499999</v>
      </c>
      <c r="U103" s="5">
        <v>-593042.18999999994</v>
      </c>
      <c r="V103" s="5">
        <v>-594356.49</v>
      </c>
      <c r="W103" s="5">
        <v>-595670.79</v>
      </c>
      <c r="X103" s="5">
        <v>-596985.09</v>
      </c>
      <c r="Y103" s="5">
        <v>-598046.98</v>
      </c>
      <c r="Z103" s="5">
        <v>-599108.87</v>
      </c>
      <c r="AA103" s="5">
        <v>-600170.76</v>
      </c>
      <c r="AB103" s="5">
        <v>-601232.65</v>
      </c>
      <c r="AC103" s="5">
        <v>-602294.54</v>
      </c>
      <c r="AD103" s="5">
        <v>-603356.43000000005</v>
      </c>
      <c r="AE103" s="5">
        <v>-604418.31999999995</v>
      </c>
      <c r="AF103" s="5">
        <v>-605996.31999999995</v>
      </c>
      <c r="AG103" s="5">
        <v>-608090.43000000005</v>
      </c>
      <c r="AH103" s="5">
        <f t="shared" si="27"/>
        <v>-600183.62916666677</v>
      </c>
      <c r="AI103" s="5">
        <v>1314.3</v>
      </c>
      <c r="AJ103" s="5">
        <v>1314.3</v>
      </c>
      <c r="AK103" s="5">
        <v>1314.3</v>
      </c>
      <c r="AL103" s="5">
        <v>1061.8900000000001</v>
      </c>
      <c r="AM103" s="5">
        <v>1061.8900000000001</v>
      </c>
      <c r="AN103" s="5">
        <v>1061.8900000000001</v>
      </c>
      <c r="AO103" s="5">
        <v>1061.8900000000001</v>
      </c>
      <c r="AP103" s="5">
        <v>1061.8900000000001</v>
      </c>
      <c r="AQ103" s="5">
        <v>1061.8900000000001</v>
      </c>
      <c r="AR103" s="5">
        <v>1061.8900000000001</v>
      </c>
      <c r="AS103" s="5">
        <v>1578</v>
      </c>
      <c r="AT103" s="5">
        <v>2094.11</v>
      </c>
      <c r="AU103" s="5">
        <f t="shared" si="28"/>
        <v>15048.24</v>
      </c>
      <c r="AV103" s="6">
        <v>0.68679999999999997</v>
      </c>
      <c r="AW103" s="5">
        <f t="shared" si="29"/>
        <v>804510.36096849991</v>
      </c>
      <c r="AX103" s="5">
        <f t="shared" si="30"/>
        <v>1414654.685636</v>
      </c>
      <c r="AY103" s="5">
        <f t="shared" si="31"/>
        <v>-412206.11651166674</v>
      </c>
      <c r="AZ103" s="5">
        <f t="shared" si="32"/>
        <v>-417636.50732400001</v>
      </c>
      <c r="BA103" s="5">
        <f t="shared" si="33"/>
        <v>10335.131232</v>
      </c>
      <c r="BB103" s="14">
        <f t="shared" si="34"/>
        <v>1.2846486177702147E-2</v>
      </c>
      <c r="BC103" s="14">
        <v>1.2199999999999999E-2</v>
      </c>
      <c r="BD103" s="5">
        <f t="shared" si="35"/>
        <v>17258.7871647592</v>
      </c>
      <c r="BE103" s="5">
        <f t="shared" si="36"/>
        <v>17258.7871647592</v>
      </c>
      <c r="BF103" s="20">
        <f t="shared" si="37"/>
        <v>1</v>
      </c>
      <c r="BG103" s="5">
        <f t="shared" si="38"/>
        <v>6923.6559327592004</v>
      </c>
      <c r="BH103" s="5">
        <f t="shared" si="39"/>
        <v>979759.39114724076</v>
      </c>
      <c r="BI103" s="5">
        <f t="shared" si="40"/>
        <v>979759.39114724076</v>
      </c>
    </row>
    <row r="104" spans="2:61" x14ac:dyDescent="0.25">
      <c r="B104" s="3" t="s">
        <v>715</v>
      </c>
      <c r="C104" s="3" t="s">
        <v>786</v>
      </c>
      <c r="D104" s="3" t="s">
        <v>712</v>
      </c>
      <c r="E104" s="3" t="s">
        <v>599</v>
      </c>
      <c r="F104" s="4" t="s">
        <v>456</v>
      </c>
      <c r="G104" s="5">
        <v>12838388.73</v>
      </c>
      <c r="H104" s="5">
        <v>12873155.289999999</v>
      </c>
      <c r="I104" s="5">
        <v>12846787.07</v>
      </c>
      <c r="J104" s="5">
        <v>12898742.779999999</v>
      </c>
      <c r="K104" s="5">
        <v>12996160.869999999</v>
      </c>
      <c r="L104" s="5">
        <v>13077810.960000001</v>
      </c>
      <c r="M104" s="5">
        <v>13138311</v>
      </c>
      <c r="N104" s="5">
        <v>13167800.029999999</v>
      </c>
      <c r="O104" s="5">
        <v>13167436.029999999</v>
      </c>
      <c r="P104" s="5">
        <v>13207235.369999999</v>
      </c>
      <c r="Q104" s="5">
        <v>13283799.73</v>
      </c>
      <c r="R104" s="5">
        <v>14096023.199999999</v>
      </c>
      <c r="S104" s="5">
        <v>14099713.369999999</v>
      </c>
      <c r="T104" s="5">
        <f t="shared" si="26"/>
        <v>13185192.781666668</v>
      </c>
      <c r="U104" s="5">
        <v>-3378952.3</v>
      </c>
      <c r="V104" s="5">
        <v>-3398985.88</v>
      </c>
      <c r="W104" s="5">
        <v>-3419026</v>
      </c>
      <c r="X104" s="5">
        <v>-3439086.06</v>
      </c>
      <c r="Y104" s="5">
        <v>-3457320.39</v>
      </c>
      <c r="Z104" s="5">
        <v>-3475680.81</v>
      </c>
      <c r="AA104" s="5">
        <v>-3494141.33</v>
      </c>
      <c r="AB104" s="5">
        <v>-3512665.22</v>
      </c>
      <c r="AC104" s="5">
        <v>-3531209.62</v>
      </c>
      <c r="AD104" s="5">
        <v>-3549781.78</v>
      </c>
      <c r="AE104" s="5">
        <v>-3567271.88</v>
      </c>
      <c r="AF104" s="5">
        <v>-3584553.84</v>
      </c>
      <c r="AG104" s="5">
        <v>-3604408.34</v>
      </c>
      <c r="AH104" s="5">
        <f t="shared" si="27"/>
        <v>-3493450.2608333337</v>
      </c>
      <c r="AI104" s="5">
        <v>20033.580000000002</v>
      </c>
      <c r="AJ104" s="5">
        <v>20040.12</v>
      </c>
      <c r="AK104" s="5">
        <v>20060.060000000001</v>
      </c>
      <c r="AL104" s="5">
        <v>18234.330000000002</v>
      </c>
      <c r="AM104" s="5">
        <v>18360.419999999998</v>
      </c>
      <c r="AN104" s="5">
        <v>18460.52</v>
      </c>
      <c r="AO104" s="5">
        <v>18523.89</v>
      </c>
      <c r="AP104" s="5">
        <v>18544.400000000001</v>
      </c>
      <c r="AQ104" s="5">
        <v>18572.16</v>
      </c>
      <c r="AR104" s="5">
        <v>18654.099999999999</v>
      </c>
      <c r="AS104" s="5">
        <v>19279.96</v>
      </c>
      <c r="AT104" s="5">
        <v>19854.5</v>
      </c>
      <c r="AU104" s="5">
        <f t="shared" si="28"/>
        <v>228618.03999999998</v>
      </c>
      <c r="AV104" s="6">
        <v>0.68679999999999997</v>
      </c>
      <c r="AW104" s="5">
        <f t="shared" si="29"/>
        <v>9055590.4024486672</v>
      </c>
      <c r="AX104" s="5">
        <f t="shared" si="30"/>
        <v>9683683.1425159983</v>
      </c>
      <c r="AY104" s="5">
        <f t="shared" si="31"/>
        <v>-2399301.6391403335</v>
      </c>
      <c r="AZ104" s="5">
        <f t="shared" si="32"/>
        <v>-2475507.6479119998</v>
      </c>
      <c r="BA104" s="5">
        <f t="shared" si="33"/>
        <v>157014.86987199998</v>
      </c>
      <c r="BB104" s="14">
        <f t="shared" si="34"/>
        <v>1.7338998662035612E-2</v>
      </c>
      <c r="BC104" s="14">
        <v>1.6899999999999998E-2</v>
      </c>
      <c r="BD104" s="5">
        <f t="shared" si="35"/>
        <v>163654.24510852035</v>
      </c>
      <c r="BE104" s="5">
        <f t="shared" si="36"/>
        <v>163654.24510852035</v>
      </c>
      <c r="BF104" s="20">
        <f t="shared" si="37"/>
        <v>1</v>
      </c>
      <c r="BG104" s="5">
        <f t="shared" si="38"/>
        <v>6639.3752365203691</v>
      </c>
      <c r="BH104" s="5">
        <f t="shared" si="39"/>
        <v>7044521.2494954783</v>
      </c>
      <c r="BI104" s="5">
        <f t="shared" si="40"/>
        <v>7044521.2494954783</v>
      </c>
    </row>
    <row r="105" spans="2:61" x14ac:dyDescent="0.25">
      <c r="B105" s="3" t="s">
        <v>715</v>
      </c>
      <c r="C105" s="3" t="s">
        <v>786</v>
      </c>
      <c r="D105" s="3" t="s">
        <v>712</v>
      </c>
      <c r="E105" s="3" t="s">
        <v>600</v>
      </c>
      <c r="F105" s="4" t="s">
        <v>457</v>
      </c>
      <c r="G105" s="5">
        <v>1509143.73</v>
      </c>
      <c r="H105" s="5">
        <v>1543910.29</v>
      </c>
      <c r="I105" s="5">
        <v>1517542.07</v>
      </c>
      <c r="J105" s="5">
        <v>1569497.77</v>
      </c>
      <c r="K105" s="5">
        <v>1666915.86</v>
      </c>
      <c r="L105" s="5">
        <v>1748565.95</v>
      </c>
      <c r="M105" s="5">
        <v>1809065.99</v>
      </c>
      <c r="N105" s="5">
        <v>1838555.02</v>
      </c>
      <c r="O105" s="5">
        <v>1838191.02</v>
      </c>
      <c r="P105" s="5">
        <v>1877990.36</v>
      </c>
      <c r="Q105" s="5">
        <v>1954554.71</v>
      </c>
      <c r="R105" s="5">
        <v>704878.8</v>
      </c>
      <c r="S105" s="5">
        <v>708568.97</v>
      </c>
      <c r="T105" s="5">
        <f t="shared" si="26"/>
        <v>1598210.3491666669</v>
      </c>
      <c r="U105" s="5">
        <v>-677421.78</v>
      </c>
      <c r="V105" s="5">
        <v>-712671.83</v>
      </c>
      <c r="W105" s="5">
        <v>-748018.85</v>
      </c>
      <c r="X105" s="5">
        <v>-783661.3</v>
      </c>
      <c r="Y105" s="5">
        <v>-788799.11</v>
      </c>
      <c r="Z105" s="5">
        <v>-794221.19</v>
      </c>
      <c r="AA105" s="5">
        <v>-799868.93</v>
      </c>
      <c r="AB105" s="5">
        <v>-805659.53</v>
      </c>
      <c r="AC105" s="5">
        <v>-811496.36</v>
      </c>
      <c r="AD105" s="5">
        <v>-817395.8</v>
      </c>
      <c r="AE105" s="5">
        <v>-823479.97</v>
      </c>
      <c r="AF105" s="5">
        <v>-823479.97</v>
      </c>
      <c r="AG105" s="5">
        <v>-823479.97</v>
      </c>
      <c r="AH105" s="5">
        <f t="shared" si="27"/>
        <v>-788266.97624999995</v>
      </c>
      <c r="AI105" s="5">
        <v>35250.050000000003</v>
      </c>
      <c r="AJ105" s="5">
        <v>35347.019999999997</v>
      </c>
      <c r="AK105" s="5">
        <v>35642.449999999997</v>
      </c>
      <c r="AL105" s="5">
        <v>5137.8100000000004</v>
      </c>
      <c r="AM105" s="5">
        <v>5422.08</v>
      </c>
      <c r="AN105" s="5">
        <v>5647.74</v>
      </c>
      <c r="AO105" s="5">
        <v>5790.6</v>
      </c>
      <c r="AP105" s="5">
        <v>5836.83</v>
      </c>
      <c r="AQ105" s="5">
        <v>5899.44</v>
      </c>
      <c r="AR105" s="5">
        <v>6084.17</v>
      </c>
      <c r="AS105" s="5">
        <v>0</v>
      </c>
      <c r="AT105" s="5">
        <v>0</v>
      </c>
      <c r="AU105" s="5">
        <f t="shared" si="28"/>
        <v>146058.19000000003</v>
      </c>
      <c r="AV105" s="6">
        <v>0.68679999999999997</v>
      </c>
      <c r="AW105" s="5">
        <f t="shared" si="29"/>
        <v>1097650.8678076668</v>
      </c>
      <c r="AX105" s="5">
        <f t="shared" si="30"/>
        <v>486645.16859599994</v>
      </c>
      <c r="AY105" s="5">
        <f t="shared" si="31"/>
        <v>-541381.75928849995</v>
      </c>
      <c r="AZ105" s="5">
        <f t="shared" si="32"/>
        <v>-565566.04339599994</v>
      </c>
      <c r="BA105" s="5">
        <f t="shared" si="33"/>
        <v>100312.76489200002</v>
      </c>
      <c r="BB105" s="14">
        <f t="shared" si="34"/>
        <v>9.1388589791173092E-2</v>
      </c>
      <c r="BC105" s="14">
        <v>3.8100000000000002E-2</v>
      </c>
      <c r="BD105" s="5">
        <f t="shared" si="35"/>
        <v>18541.1809235076</v>
      </c>
      <c r="BE105" s="5">
        <f t="shared" si="36"/>
        <v>-78920.874799999991</v>
      </c>
      <c r="BF105" s="20">
        <f t="shared" si="37"/>
        <v>1</v>
      </c>
      <c r="BG105" s="5">
        <f t="shared" si="38"/>
        <v>-179233.639692</v>
      </c>
      <c r="BH105" s="5">
        <f t="shared" si="39"/>
        <v>-97462.055723507598</v>
      </c>
      <c r="BI105" s="5">
        <f t="shared" si="40"/>
        <v>0</v>
      </c>
    </row>
    <row r="106" spans="2:61" x14ac:dyDescent="0.25">
      <c r="B106" s="3" t="s">
        <v>715</v>
      </c>
      <c r="C106" s="3" t="s">
        <v>786</v>
      </c>
      <c r="D106" s="3" t="s">
        <v>712</v>
      </c>
      <c r="E106" s="3" t="s">
        <v>601</v>
      </c>
      <c r="F106" s="4" t="s">
        <v>458</v>
      </c>
      <c r="G106" s="5">
        <v>403712.62</v>
      </c>
      <c r="H106" s="5">
        <v>403712.62</v>
      </c>
      <c r="I106" s="5">
        <v>403712.62</v>
      </c>
      <c r="J106" s="5">
        <v>403712.62</v>
      </c>
      <c r="K106" s="5">
        <v>403712.62</v>
      </c>
      <c r="L106" s="5">
        <v>403712.62</v>
      </c>
      <c r="M106" s="5">
        <v>403712.62</v>
      </c>
      <c r="N106" s="5">
        <v>403712.62</v>
      </c>
      <c r="O106" s="5">
        <v>403712.62</v>
      </c>
      <c r="P106" s="5">
        <v>403712.62</v>
      </c>
      <c r="Q106" s="5">
        <v>403712.62</v>
      </c>
      <c r="R106" s="5">
        <v>545142.76</v>
      </c>
      <c r="S106" s="5">
        <v>545142.76</v>
      </c>
      <c r="T106" s="5">
        <f t="shared" si="26"/>
        <v>421391.38750000013</v>
      </c>
      <c r="U106" s="5">
        <v>-397356.98</v>
      </c>
      <c r="V106" s="5">
        <v>-397814.52</v>
      </c>
      <c r="W106" s="5">
        <v>-398272.06</v>
      </c>
      <c r="X106" s="5">
        <v>-398729.6</v>
      </c>
      <c r="Y106" s="5">
        <v>-398850.71</v>
      </c>
      <c r="Z106" s="5">
        <v>-398971.82</v>
      </c>
      <c r="AA106" s="5">
        <v>-399092.93</v>
      </c>
      <c r="AB106" s="5">
        <v>-399214.04</v>
      </c>
      <c r="AC106" s="5">
        <v>-399335.15</v>
      </c>
      <c r="AD106" s="5">
        <v>-399456.26</v>
      </c>
      <c r="AE106" s="5">
        <v>-399577.37</v>
      </c>
      <c r="AF106" s="5">
        <v>-400718.53</v>
      </c>
      <c r="AG106" s="5">
        <v>-400882.07</v>
      </c>
      <c r="AH106" s="5">
        <f t="shared" si="27"/>
        <v>-399096.04291666672</v>
      </c>
      <c r="AI106" s="5">
        <v>457.54</v>
      </c>
      <c r="AJ106" s="5">
        <v>457.54</v>
      </c>
      <c r="AK106" s="5">
        <v>457.54</v>
      </c>
      <c r="AL106" s="5">
        <v>121.11</v>
      </c>
      <c r="AM106" s="5">
        <v>121.11</v>
      </c>
      <c r="AN106" s="5">
        <v>121.11</v>
      </c>
      <c r="AO106" s="5">
        <v>121.11</v>
      </c>
      <c r="AP106" s="5">
        <v>121.11</v>
      </c>
      <c r="AQ106" s="5">
        <v>121.11</v>
      </c>
      <c r="AR106" s="5">
        <v>121.11</v>
      </c>
      <c r="AS106" s="5">
        <v>142.33000000000001</v>
      </c>
      <c r="AT106" s="5">
        <v>163.54</v>
      </c>
      <c r="AU106" s="5">
        <f t="shared" si="28"/>
        <v>2526.2599999999998</v>
      </c>
      <c r="AV106" s="6">
        <v>0.68679999999999997</v>
      </c>
      <c r="AW106" s="5">
        <f t="shared" si="29"/>
        <v>289411.60493500007</v>
      </c>
      <c r="AX106" s="5">
        <f t="shared" si="30"/>
        <v>374404.04756799998</v>
      </c>
      <c r="AY106" s="5">
        <f t="shared" si="31"/>
        <v>-274099.16227516666</v>
      </c>
      <c r="AZ106" s="5">
        <f t="shared" si="32"/>
        <v>-275325.80567600002</v>
      </c>
      <c r="BA106" s="5">
        <f t="shared" si="33"/>
        <v>1735.0353679999998</v>
      </c>
      <c r="BB106" s="14">
        <f t="shared" si="34"/>
        <v>5.9950442152783652E-3</v>
      </c>
      <c r="BC106" s="14">
        <v>3.5999999999999999E-3</v>
      </c>
      <c r="BD106" s="5">
        <f t="shared" si="35"/>
        <v>1347.8545712447999</v>
      </c>
      <c r="BE106" s="5">
        <f t="shared" si="36"/>
        <v>1347.8545712447999</v>
      </c>
      <c r="BF106" s="20">
        <f t="shared" si="37"/>
        <v>1</v>
      </c>
      <c r="BG106" s="5">
        <f t="shared" si="38"/>
        <v>-387.18079675519994</v>
      </c>
      <c r="BH106" s="5">
        <f t="shared" si="39"/>
        <v>97730.387320755166</v>
      </c>
      <c r="BI106" s="5">
        <f t="shared" si="40"/>
        <v>97730.387320755166</v>
      </c>
    </row>
    <row r="107" spans="2:61" x14ac:dyDescent="0.25">
      <c r="B107" s="3" t="s">
        <v>715</v>
      </c>
      <c r="C107" s="3" t="s">
        <v>786</v>
      </c>
      <c r="D107" s="3" t="s">
        <v>712</v>
      </c>
      <c r="E107" s="3" t="s">
        <v>602</v>
      </c>
      <c r="F107" s="4" t="s">
        <v>459</v>
      </c>
      <c r="G107" s="5">
        <v>2785207.23</v>
      </c>
      <c r="H107" s="5">
        <v>2819973.84</v>
      </c>
      <c r="I107" s="5">
        <v>2793605.58</v>
      </c>
      <c r="J107" s="5">
        <v>2845561.36</v>
      </c>
      <c r="K107" s="5">
        <v>2942979.6</v>
      </c>
      <c r="L107" s="5">
        <v>3024629.82</v>
      </c>
      <c r="M107" s="5">
        <v>3085129.96</v>
      </c>
      <c r="N107" s="5">
        <v>3114619.03</v>
      </c>
      <c r="O107" s="5">
        <v>3114255.03</v>
      </c>
      <c r="P107" s="5">
        <v>3154054.43</v>
      </c>
      <c r="Q107" s="5">
        <v>3230618.9</v>
      </c>
      <c r="R107" s="5">
        <v>1718496.69</v>
      </c>
      <c r="S107" s="5">
        <v>1722186.86</v>
      </c>
      <c r="T107" s="5">
        <f t="shared" si="26"/>
        <v>2841468.4404166671</v>
      </c>
      <c r="U107" s="5">
        <v>-908925.05</v>
      </c>
      <c r="V107" s="5">
        <v>-914063.13</v>
      </c>
      <c r="W107" s="5">
        <v>-919208.91</v>
      </c>
      <c r="X107" s="5">
        <v>-924378.15</v>
      </c>
      <c r="Y107" s="5">
        <v>-928695.44</v>
      </c>
      <c r="Z107" s="5">
        <v>-933146.28</v>
      </c>
      <c r="AA107" s="5">
        <v>-937703.14</v>
      </c>
      <c r="AB107" s="5">
        <v>-942327.12</v>
      </c>
      <c r="AC107" s="5">
        <v>-946972.82</v>
      </c>
      <c r="AD107" s="5">
        <v>-951647.93</v>
      </c>
      <c r="AE107" s="5">
        <v>-956409.83</v>
      </c>
      <c r="AF107" s="5">
        <v>-961099.88</v>
      </c>
      <c r="AG107" s="5">
        <v>-963666.06</v>
      </c>
      <c r="AH107" s="5">
        <f t="shared" si="27"/>
        <v>-937662.34875</v>
      </c>
      <c r="AI107" s="5">
        <v>5138.08</v>
      </c>
      <c r="AJ107" s="5">
        <v>5145.78</v>
      </c>
      <c r="AK107" s="5">
        <v>5169.24</v>
      </c>
      <c r="AL107" s="5">
        <v>4317.29</v>
      </c>
      <c r="AM107" s="5">
        <v>4450.84</v>
      </c>
      <c r="AN107" s="5">
        <v>4556.8599999999997</v>
      </c>
      <c r="AO107" s="5">
        <v>4623.9799999999996</v>
      </c>
      <c r="AP107" s="5">
        <v>4645.7</v>
      </c>
      <c r="AQ107" s="5">
        <v>4675.1099999999997</v>
      </c>
      <c r="AR107" s="5">
        <v>4761.8999999999996</v>
      </c>
      <c r="AS107" s="5">
        <v>3691.22</v>
      </c>
      <c r="AT107" s="5">
        <v>2566.1799999999998</v>
      </c>
      <c r="AU107" s="5">
        <f t="shared" si="28"/>
        <v>53742.18</v>
      </c>
      <c r="AV107" s="6">
        <v>0.68679999999999997</v>
      </c>
      <c r="AW107" s="5">
        <f t="shared" si="29"/>
        <v>1951520.5248781668</v>
      </c>
      <c r="AX107" s="5">
        <f t="shared" si="30"/>
        <v>1182797.935448</v>
      </c>
      <c r="AY107" s="5">
        <f t="shared" si="31"/>
        <v>-643986.50112149992</v>
      </c>
      <c r="AZ107" s="5">
        <f t="shared" si="32"/>
        <v>-661845.85000800004</v>
      </c>
      <c r="BA107" s="5">
        <f t="shared" si="33"/>
        <v>36910.129223999997</v>
      </c>
      <c r="BB107" s="14">
        <f t="shared" si="34"/>
        <v>1.8913523456948675E-2</v>
      </c>
      <c r="BC107" s="14">
        <v>1.7899999999999999E-2</v>
      </c>
      <c r="BD107" s="5">
        <f t="shared" si="35"/>
        <v>21172.083044519197</v>
      </c>
      <c r="BE107" s="5">
        <f t="shared" si="36"/>
        <v>21172.083044519197</v>
      </c>
      <c r="BF107" s="20">
        <f t="shared" si="37"/>
        <v>1</v>
      </c>
      <c r="BG107" s="5">
        <f t="shared" si="38"/>
        <v>-15738.0461794808</v>
      </c>
      <c r="BH107" s="5">
        <f t="shared" si="39"/>
        <v>499780.00239548075</v>
      </c>
      <c r="BI107" s="5">
        <f t="shared" si="40"/>
        <v>499780.00239548075</v>
      </c>
    </row>
    <row r="108" spans="2:61" x14ac:dyDescent="0.25">
      <c r="B108" s="3" t="s">
        <v>716</v>
      </c>
      <c r="C108" s="3" t="s">
        <v>786</v>
      </c>
      <c r="D108" s="3" t="s">
        <v>712</v>
      </c>
      <c r="E108" s="3" t="s">
        <v>670</v>
      </c>
      <c r="F108" s="4" t="s">
        <v>460</v>
      </c>
      <c r="G108" s="5">
        <v>0</v>
      </c>
      <c r="H108" s="5">
        <v>0</v>
      </c>
      <c r="I108" s="5">
        <v>0</v>
      </c>
      <c r="J108" s="5">
        <v>0</v>
      </c>
      <c r="K108" s="5">
        <v>0</v>
      </c>
      <c r="L108" s="5">
        <v>0</v>
      </c>
      <c r="M108" s="5">
        <v>0</v>
      </c>
      <c r="N108" s="5">
        <v>0</v>
      </c>
      <c r="O108" s="5">
        <v>0</v>
      </c>
      <c r="P108" s="5">
        <v>0</v>
      </c>
      <c r="Q108" s="5">
        <v>0</v>
      </c>
      <c r="R108" s="5">
        <v>0</v>
      </c>
      <c r="S108" s="5">
        <v>0</v>
      </c>
      <c r="T108" s="5">
        <f t="shared" si="26"/>
        <v>0</v>
      </c>
      <c r="U108" s="5">
        <v>0</v>
      </c>
      <c r="V108" s="5">
        <v>0</v>
      </c>
      <c r="W108" s="5">
        <v>0</v>
      </c>
      <c r="X108" s="5">
        <v>0</v>
      </c>
      <c r="Y108" s="5">
        <v>0</v>
      </c>
      <c r="Z108" s="5">
        <v>0</v>
      </c>
      <c r="AA108" s="5">
        <v>0</v>
      </c>
      <c r="AB108" s="5">
        <v>0</v>
      </c>
      <c r="AC108" s="5">
        <v>0</v>
      </c>
      <c r="AD108" s="5">
        <v>0</v>
      </c>
      <c r="AE108" s="5">
        <v>0</v>
      </c>
      <c r="AF108" s="5">
        <v>0</v>
      </c>
      <c r="AG108" s="5">
        <v>0</v>
      </c>
      <c r="AH108" s="5">
        <f t="shared" si="27"/>
        <v>0</v>
      </c>
      <c r="AI108" s="5">
        <v>0</v>
      </c>
      <c r="AJ108" s="5">
        <v>0</v>
      </c>
      <c r="AK108" s="5">
        <v>0</v>
      </c>
      <c r="AL108" s="5">
        <v>0</v>
      </c>
      <c r="AM108" s="5">
        <v>0</v>
      </c>
      <c r="AN108" s="5">
        <v>0</v>
      </c>
      <c r="AO108" s="5">
        <v>0</v>
      </c>
      <c r="AP108" s="5">
        <v>0</v>
      </c>
      <c r="AQ108" s="5">
        <v>0</v>
      </c>
      <c r="AR108" s="5">
        <v>0</v>
      </c>
      <c r="AS108" s="5">
        <v>0</v>
      </c>
      <c r="AT108" s="5">
        <v>0</v>
      </c>
      <c r="AU108" s="5">
        <f t="shared" si="28"/>
        <v>0</v>
      </c>
      <c r="AV108" s="6">
        <v>0.68418999999999996</v>
      </c>
      <c r="AW108" s="5">
        <f t="shared" si="29"/>
        <v>0</v>
      </c>
      <c r="AX108" s="5">
        <f t="shared" si="30"/>
        <v>0</v>
      </c>
      <c r="AY108" s="5">
        <f t="shared" si="31"/>
        <v>0</v>
      </c>
      <c r="AZ108" s="5">
        <f t="shared" si="32"/>
        <v>0</v>
      </c>
      <c r="BA108" s="5">
        <f t="shared" si="33"/>
        <v>0</v>
      </c>
      <c r="BB108" s="14">
        <f t="shared" si="34"/>
        <v>0</v>
      </c>
      <c r="BC108" s="14">
        <v>1.8799999999999997E-2</v>
      </c>
      <c r="BD108" s="5">
        <f t="shared" si="35"/>
        <v>0</v>
      </c>
      <c r="BE108" s="5">
        <f t="shared" si="36"/>
        <v>0</v>
      </c>
      <c r="BF108" s="20">
        <f t="shared" si="37"/>
        <v>1</v>
      </c>
      <c r="BG108" s="5">
        <f t="shared" si="38"/>
        <v>0</v>
      </c>
      <c r="BH108" s="5">
        <f t="shared" si="39"/>
        <v>0</v>
      </c>
      <c r="BI108" s="5">
        <f t="shared" si="40"/>
        <v>0</v>
      </c>
    </row>
    <row r="109" spans="2:61" x14ac:dyDescent="0.25">
      <c r="B109" s="3" t="s">
        <v>716</v>
      </c>
      <c r="C109" s="3" t="s">
        <v>786</v>
      </c>
      <c r="D109" s="3" t="s">
        <v>712</v>
      </c>
      <c r="E109" s="3" t="s">
        <v>671</v>
      </c>
      <c r="F109" s="4" t="s">
        <v>461</v>
      </c>
      <c r="G109" s="5">
        <v>2518937.3199999998</v>
      </c>
      <c r="H109" s="5">
        <v>2518937.3199999998</v>
      </c>
      <c r="I109" s="5">
        <v>2518937.3199999998</v>
      </c>
      <c r="J109" s="5">
        <v>2518937.3199999998</v>
      </c>
      <c r="K109" s="5">
        <v>2518937.3199999998</v>
      </c>
      <c r="L109" s="5">
        <v>2518937.3199999998</v>
      </c>
      <c r="M109" s="5">
        <v>2518937.3199999998</v>
      </c>
      <c r="N109" s="5">
        <v>2518937.3199999998</v>
      </c>
      <c r="O109" s="5">
        <v>2518937.3199999998</v>
      </c>
      <c r="P109" s="5">
        <v>2518937.3199999998</v>
      </c>
      <c r="Q109" s="5">
        <v>2518937.3199999998</v>
      </c>
      <c r="R109" s="5">
        <v>2518937.3199999998</v>
      </c>
      <c r="S109" s="5">
        <v>2518937.3199999998</v>
      </c>
      <c r="T109" s="5">
        <f t="shared" si="26"/>
        <v>2518937.3199999998</v>
      </c>
      <c r="U109" s="5">
        <v>-1782274.21</v>
      </c>
      <c r="V109" s="5">
        <v>-1787291.1</v>
      </c>
      <c r="W109" s="5">
        <v>-1792307.99</v>
      </c>
      <c r="X109" s="5">
        <v>-1797324.88</v>
      </c>
      <c r="Y109" s="5">
        <v>-1802110.86</v>
      </c>
      <c r="Z109" s="5">
        <v>-1806896.84</v>
      </c>
      <c r="AA109" s="5">
        <v>-1811682.82</v>
      </c>
      <c r="AB109" s="5">
        <v>-1816468.8</v>
      </c>
      <c r="AC109" s="5">
        <v>-1821254.78</v>
      </c>
      <c r="AD109" s="5">
        <v>-1826040.76</v>
      </c>
      <c r="AE109" s="5">
        <v>-1830826.74</v>
      </c>
      <c r="AF109" s="5">
        <v>-1835612.72</v>
      </c>
      <c r="AG109" s="5">
        <v>-1840398.7</v>
      </c>
      <c r="AH109" s="5">
        <f t="shared" si="27"/>
        <v>-1811596.2287499998</v>
      </c>
      <c r="AI109" s="5">
        <v>5016.8900000000003</v>
      </c>
      <c r="AJ109" s="5">
        <v>5016.8900000000003</v>
      </c>
      <c r="AK109" s="5">
        <v>5016.8900000000003</v>
      </c>
      <c r="AL109" s="5">
        <v>4785.9799999999996</v>
      </c>
      <c r="AM109" s="5">
        <v>4785.9799999999996</v>
      </c>
      <c r="AN109" s="5">
        <v>4785.9799999999996</v>
      </c>
      <c r="AO109" s="5">
        <v>4785.9799999999996</v>
      </c>
      <c r="AP109" s="5">
        <v>4785.9799999999996</v>
      </c>
      <c r="AQ109" s="5">
        <v>4785.9799999999996</v>
      </c>
      <c r="AR109" s="5">
        <v>4785.9799999999996</v>
      </c>
      <c r="AS109" s="5">
        <v>4785.9799999999996</v>
      </c>
      <c r="AT109" s="5">
        <v>4785.9799999999996</v>
      </c>
      <c r="AU109" s="5">
        <f t="shared" si="28"/>
        <v>58124.489999999976</v>
      </c>
      <c r="AV109" s="6">
        <v>0.68418999999999996</v>
      </c>
      <c r="AW109" s="5">
        <f t="shared" si="29"/>
        <v>1723431.7249707999</v>
      </c>
      <c r="AX109" s="5">
        <f t="shared" si="30"/>
        <v>1723431.7249707999</v>
      </c>
      <c r="AY109" s="5">
        <f t="shared" si="31"/>
        <v>-1239476.0237484623</v>
      </c>
      <c r="AZ109" s="5">
        <f t="shared" si="32"/>
        <v>-1259182.386553</v>
      </c>
      <c r="BA109" s="5">
        <f t="shared" si="33"/>
        <v>39768.194813099981</v>
      </c>
      <c r="BB109" s="14">
        <f t="shared" si="34"/>
        <v>2.3075004502295427E-2</v>
      </c>
      <c r="BC109" s="14">
        <v>2.2799999999999997E-2</v>
      </c>
      <c r="BD109" s="5">
        <f t="shared" si="35"/>
        <v>39294.243329334233</v>
      </c>
      <c r="BE109" s="5">
        <f t="shared" si="36"/>
        <v>39294.243329334233</v>
      </c>
      <c r="BF109" s="20">
        <f t="shared" si="37"/>
        <v>1</v>
      </c>
      <c r="BG109" s="5">
        <f t="shared" si="38"/>
        <v>-473.95148376574798</v>
      </c>
      <c r="BH109" s="5">
        <f t="shared" si="39"/>
        <v>424955.09508846566</v>
      </c>
      <c r="BI109" s="5">
        <f t="shared" si="40"/>
        <v>424955.09508846566</v>
      </c>
    </row>
    <row r="110" spans="2:61" x14ac:dyDescent="0.25">
      <c r="B110" s="3" t="s">
        <v>716</v>
      </c>
      <c r="C110" s="3" t="s">
        <v>786</v>
      </c>
      <c r="D110" s="3" t="s">
        <v>712</v>
      </c>
      <c r="E110" s="3" t="s">
        <v>672</v>
      </c>
      <c r="F110" s="4" t="s">
        <v>462</v>
      </c>
      <c r="G110" s="5">
        <v>0</v>
      </c>
      <c r="H110" s="5">
        <v>0</v>
      </c>
      <c r="I110" s="5">
        <v>0</v>
      </c>
      <c r="J110" s="5">
        <v>0</v>
      </c>
      <c r="K110" s="5">
        <v>0</v>
      </c>
      <c r="L110" s="5">
        <v>0</v>
      </c>
      <c r="M110" s="5">
        <v>0</v>
      </c>
      <c r="N110" s="5">
        <v>0</v>
      </c>
      <c r="O110" s="5">
        <v>0</v>
      </c>
      <c r="P110" s="5">
        <v>0</v>
      </c>
      <c r="Q110" s="5">
        <v>0</v>
      </c>
      <c r="R110" s="5">
        <v>0</v>
      </c>
      <c r="S110" s="5">
        <v>-1055</v>
      </c>
      <c r="T110" s="5">
        <f t="shared" si="26"/>
        <v>-43.958333333333336</v>
      </c>
      <c r="U110" s="5">
        <v>-10808.76</v>
      </c>
      <c r="V110" s="5">
        <v>-10808.76</v>
      </c>
      <c r="W110" s="5">
        <v>-10808.76</v>
      </c>
      <c r="X110" s="5">
        <v>-10808.76</v>
      </c>
      <c r="Y110" s="5">
        <v>-10808.76</v>
      </c>
      <c r="Z110" s="5">
        <v>-10808.76</v>
      </c>
      <c r="AA110" s="5">
        <v>-10808.76</v>
      </c>
      <c r="AB110" s="5">
        <v>-10808.76</v>
      </c>
      <c r="AC110" s="5">
        <v>-10808.76</v>
      </c>
      <c r="AD110" s="5">
        <v>-10808.76</v>
      </c>
      <c r="AE110" s="5">
        <v>-10808.76</v>
      </c>
      <c r="AF110" s="5">
        <v>-10808.76</v>
      </c>
      <c r="AG110" s="5">
        <v>-10626.76</v>
      </c>
      <c r="AH110" s="5">
        <f t="shared" si="27"/>
        <v>-10801.176666666664</v>
      </c>
      <c r="AI110" s="5">
        <v>0</v>
      </c>
      <c r="AJ110" s="5">
        <v>0</v>
      </c>
      <c r="AK110" s="5">
        <v>0</v>
      </c>
      <c r="AL110" s="5">
        <v>0</v>
      </c>
      <c r="AM110" s="5">
        <v>0</v>
      </c>
      <c r="AN110" s="5">
        <v>0</v>
      </c>
      <c r="AO110" s="5">
        <v>0</v>
      </c>
      <c r="AP110" s="5">
        <v>0</v>
      </c>
      <c r="AQ110" s="5">
        <v>0</v>
      </c>
      <c r="AR110" s="5">
        <v>0</v>
      </c>
      <c r="AS110" s="5">
        <v>0</v>
      </c>
      <c r="AT110" s="5">
        <v>-33</v>
      </c>
      <c r="AU110" s="5">
        <f t="shared" si="28"/>
        <v>-33</v>
      </c>
      <c r="AV110" s="6">
        <v>0.68418999999999996</v>
      </c>
      <c r="AW110" s="5">
        <f t="shared" si="29"/>
        <v>-30.075852083333334</v>
      </c>
      <c r="AX110" s="5">
        <f t="shared" si="30"/>
        <v>-721.82044999999994</v>
      </c>
      <c r="AY110" s="5">
        <f t="shared" si="31"/>
        <v>-7390.0570635666645</v>
      </c>
      <c r="AZ110" s="5">
        <f t="shared" si="32"/>
        <v>-7270.7229244</v>
      </c>
      <c r="BA110" s="5">
        <f t="shared" si="33"/>
        <v>-22.57827</v>
      </c>
      <c r="BB110" s="14">
        <f t="shared" si="34"/>
        <v>0.75071090047393363</v>
      </c>
      <c r="BC110" s="14">
        <v>3.3700000000000001E-2</v>
      </c>
      <c r="BD110" s="5">
        <f t="shared" si="35"/>
        <v>-24.325349164999999</v>
      </c>
      <c r="BE110" s="5">
        <f t="shared" si="36"/>
        <v>-7992.5433744000002</v>
      </c>
      <c r="BF110" s="20">
        <f t="shared" si="37"/>
        <v>1</v>
      </c>
      <c r="BG110" s="5">
        <f t="shared" si="38"/>
        <v>-7969.9651044000002</v>
      </c>
      <c r="BH110" s="5">
        <f t="shared" si="39"/>
        <v>-7968.2180252349999</v>
      </c>
      <c r="BI110" s="5">
        <f t="shared" si="40"/>
        <v>0</v>
      </c>
    </row>
    <row r="111" spans="2:61" x14ac:dyDescent="0.25">
      <c r="B111" s="3" t="s">
        <v>716</v>
      </c>
      <c r="C111" s="3" t="s">
        <v>786</v>
      </c>
      <c r="D111" s="3" t="s">
        <v>712</v>
      </c>
      <c r="E111" s="3" t="s">
        <v>673</v>
      </c>
      <c r="F111" s="4" t="s">
        <v>463</v>
      </c>
      <c r="G111" s="5">
        <v>0</v>
      </c>
      <c r="H111" s="5">
        <v>0</v>
      </c>
      <c r="I111" s="5">
        <v>0</v>
      </c>
      <c r="J111" s="5">
        <v>0</v>
      </c>
      <c r="K111" s="5">
        <v>0</v>
      </c>
      <c r="L111" s="5">
        <v>0</v>
      </c>
      <c r="M111" s="5">
        <v>0</v>
      </c>
      <c r="N111" s="5">
        <v>0</v>
      </c>
      <c r="O111" s="5">
        <v>0</v>
      </c>
      <c r="P111" s="5">
        <v>0</v>
      </c>
      <c r="Q111" s="5">
        <v>0</v>
      </c>
      <c r="R111" s="5">
        <v>0</v>
      </c>
      <c r="S111" s="5">
        <v>0</v>
      </c>
      <c r="T111" s="5">
        <f t="shared" si="26"/>
        <v>0</v>
      </c>
      <c r="U111" s="5">
        <v>0</v>
      </c>
      <c r="V111" s="5">
        <v>0</v>
      </c>
      <c r="W111" s="5">
        <v>0</v>
      </c>
      <c r="X111" s="5">
        <v>0</v>
      </c>
      <c r="Y111" s="5">
        <v>0</v>
      </c>
      <c r="Z111" s="5">
        <v>0</v>
      </c>
      <c r="AA111" s="5">
        <v>0</v>
      </c>
      <c r="AB111" s="5">
        <v>0</v>
      </c>
      <c r="AC111" s="5">
        <v>0</v>
      </c>
      <c r="AD111" s="5">
        <v>0</v>
      </c>
      <c r="AE111" s="5">
        <v>0</v>
      </c>
      <c r="AF111" s="5">
        <v>0</v>
      </c>
      <c r="AG111" s="5">
        <v>0</v>
      </c>
      <c r="AH111" s="5">
        <f t="shared" si="27"/>
        <v>0</v>
      </c>
      <c r="AI111" s="5">
        <v>0</v>
      </c>
      <c r="AJ111" s="5">
        <v>0</v>
      </c>
      <c r="AK111" s="5">
        <v>0</v>
      </c>
      <c r="AL111" s="5">
        <v>0</v>
      </c>
      <c r="AM111" s="5">
        <v>0</v>
      </c>
      <c r="AN111" s="5">
        <v>0</v>
      </c>
      <c r="AO111" s="5">
        <v>0</v>
      </c>
      <c r="AP111" s="5">
        <v>0</v>
      </c>
      <c r="AQ111" s="5">
        <v>0</v>
      </c>
      <c r="AR111" s="5">
        <v>0</v>
      </c>
      <c r="AS111" s="5">
        <v>0</v>
      </c>
      <c r="AT111" s="5">
        <v>0</v>
      </c>
      <c r="AU111" s="5">
        <f t="shared" si="28"/>
        <v>0</v>
      </c>
      <c r="AV111" s="6">
        <v>0.68418999999999996</v>
      </c>
      <c r="AW111" s="5">
        <f t="shared" si="29"/>
        <v>0</v>
      </c>
      <c r="AX111" s="5">
        <f t="shared" si="30"/>
        <v>0</v>
      </c>
      <c r="AY111" s="5">
        <f t="shared" si="31"/>
        <v>0</v>
      </c>
      <c r="AZ111" s="5">
        <f t="shared" si="32"/>
        <v>0</v>
      </c>
      <c r="BA111" s="5">
        <f t="shared" si="33"/>
        <v>0</v>
      </c>
      <c r="BB111" s="14">
        <f t="shared" si="34"/>
        <v>0</v>
      </c>
      <c r="BC111" s="14">
        <v>2.6600000000000002E-2</v>
      </c>
      <c r="BD111" s="5">
        <f t="shared" si="35"/>
        <v>0</v>
      </c>
      <c r="BE111" s="5">
        <f t="shared" si="36"/>
        <v>0</v>
      </c>
      <c r="BF111" s="20">
        <f t="shared" si="37"/>
        <v>1</v>
      </c>
      <c r="BG111" s="5">
        <f t="shared" si="38"/>
        <v>0</v>
      </c>
      <c r="BH111" s="5">
        <f t="shared" si="39"/>
        <v>0</v>
      </c>
      <c r="BI111" s="5">
        <f t="shared" si="40"/>
        <v>0</v>
      </c>
    </row>
    <row r="112" spans="2:61" x14ac:dyDescent="0.25">
      <c r="B112" s="3" t="s">
        <v>717</v>
      </c>
      <c r="C112" s="3" t="s">
        <v>786</v>
      </c>
      <c r="D112" s="3" t="s">
        <v>712</v>
      </c>
      <c r="E112" s="3" t="s">
        <v>533</v>
      </c>
      <c r="F112" s="4" t="s">
        <v>464</v>
      </c>
      <c r="G112" s="5">
        <v>0</v>
      </c>
      <c r="H112" s="5">
        <v>0</v>
      </c>
      <c r="I112" s="5">
        <v>0</v>
      </c>
      <c r="J112" s="5">
        <v>0</v>
      </c>
      <c r="K112" s="5">
        <v>0</v>
      </c>
      <c r="L112" s="5">
        <v>0</v>
      </c>
      <c r="M112" s="5">
        <v>0</v>
      </c>
      <c r="N112" s="5">
        <v>0</v>
      </c>
      <c r="O112" s="5">
        <v>0</v>
      </c>
      <c r="P112" s="5">
        <v>0</v>
      </c>
      <c r="Q112" s="5">
        <v>0</v>
      </c>
      <c r="R112" s="5">
        <v>0</v>
      </c>
      <c r="S112" s="5">
        <v>0</v>
      </c>
      <c r="T112" s="5">
        <f t="shared" si="26"/>
        <v>0</v>
      </c>
      <c r="U112" s="5">
        <v>0</v>
      </c>
      <c r="V112" s="5">
        <v>0</v>
      </c>
      <c r="W112" s="5">
        <v>0</v>
      </c>
      <c r="X112" s="5">
        <v>0</v>
      </c>
      <c r="Y112" s="5">
        <v>0</v>
      </c>
      <c r="Z112" s="5">
        <v>0</v>
      </c>
      <c r="AA112" s="5">
        <v>0</v>
      </c>
      <c r="AB112" s="5">
        <v>0</v>
      </c>
      <c r="AC112" s="5">
        <v>0</v>
      </c>
      <c r="AD112" s="5">
        <v>0</v>
      </c>
      <c r="AE112" s="5">
        <v>0</v>
      </c>
      <c r="AF112" s="5">
        <v>0</v>
      </c>
      <c r="AG112" s="5">
        <v>0</v>
      </c>
      <c r="AH112" s="5">
        <f t="shared" si="27"/>
        <v>0</v>
      </c>
      <c r="AI112" s="5">
        <v>0</v>
      </c>
      <c r="AJ112" s="5">
        <v>0</v>
      </c>
      <c r="AK112" s="5">
        <v>0</v>
      </c>
      <c r="AL112" s="5">
        <v>0</v>
      </c>
      <c r="AM112" s="5">
        <v>0</v>
      </c>
      <c r="AN112" s="5">
        <v>0</v>
      </c>
      <c r="AO112" s="5">
        <v>0</v>
      </c>
      <c r="AP112" s="5">
        <v>0</v>
      </c>
      <c r="AQ112" s="5">
        <v>0</v>
      </c>
      <c r="AR112" s="5">
        <v>0</v>
      </c>
      <c r="AS112" s="5">
        <v>0</v>
      </c>
      <c r="AT112" s="5">
        <v>0</v>
      </c>
      <c r="AU112" s="5">
        <f t="shared" si="28"/>
        <v>0</v>
      </c>
      <c r="AV112" s="6">
        <v>0.72592999999999996</v>
      </c>
      <c r="AW112" s="5">
        <f t="shared" si="29"/>
        <v>0</v>
      </c>
      <c r="AX112" s="5">
        <f t="shared" si="30"/>
        <v>0</v>
      </c>
      <c r="AY112" s="5">
        <f t="shared" si="31"/>
        <v>0</v>
      </c>
      <c r="AZ112" s="5">
        <f t="shared" si="32"/>
        <v>0</v>
      </c>
      <c r="BA112" s="5">
        <f t="shared" si="33"/>
        <v>0</v>
      </c>
      <c r="BB112" s="14">
        <f t="shared" si="34"/>
        <v>0</v>
      </c>
      <c r="BC112" s="14">
        <v>0.2</v>
      </c>
      <c r="BD112" s="5">
        <f t="shared" si="35"/>
        <v>0</v>
      </c>
      <c r="BE112" s="5">
        <f t="shared" si="36"/>
        <v>0</v>
      </c>
      <c r="BF112" s="20">
        <f t="shared" si="37"/>
        <v>1</v>
      </c>
      <c r="BG112" s="5">
        <f t="shared" si="38"/>
        <v>0</v>
      </c>
      <c r="BH112" s="5">
        <f t="shared" si="39"/>
        <v>0</v>
      </c>
      <c r="BI112" s="5">
        <f t="shared" si="40"/>
        <v>0</v>
      </c>
    </row>
    <row r="113" spans="2:61" x14ac:dyDescent="0.25">
      <c r="B113" s="3" t="s">
        <v>718</v>
      </c>
      <c r="C113" s="3" t="s">
        <v>786</v>
      </c>
      <c r="D113" s="3" t="s">
        <v>712</v>
      </c>
      <c r="E113" s="3" t="s">
        <v>538</v>
      </c>
      <c r="F113" s="4" t="s">
        <v>465</v>
      </c>
      <c r="G113" s="5">
        <v>96594.1</v>
      </c>
      <c r="H113" s="5">
        <v>96594.1</v>
      </c>
      <c r="I113" s="5">
        <v>96594.1</v>
      </c>
      <c r="J113" s="5">
        <v>96594.1</v>
      </c>
      <c r="K113" s="5">
        <v>96594.1</v>
      </c>
      <c r="L113" s="5">
        <v>96594.1</v>
      </c>
      <c r="M113" s="5">
        <v>114578.89</v>
      </c>
      <c r="N113" s="5">
        <v>114578.89</v>
      </c>
      <c r="O113" s="5">
        <v>114578.89</v>
      </c>
      <c r="P113" s="5">
        <v>114721.58</v>
      </c>
      <c r="Q113" s="5">
        <v>114721.58</v>
      </c>
      <c r="R113" s="5">
        <v>114721.58</v>
      </c>
      <c r="S113" s="5">
        <v>114721.58</v>
      </c>
      <c r="T113" s="5">
        <f t="shared" si="26"/>
        <v>106377.47916666669</v>
      </c>
      <c r="U113" s="5">
        <v>-834255.34</v>
      </c>
      <c r="V113" s="5">
        <v>-892979.15</v>
      </c>
      <c r="W113" s="5">
        <v>-893338.96</v>
      </c>
      <c r="X113" s="5">
        <v>-946138.77</v>
      </c>
      <c r="Y113" s="5">
        <v>-958593.8</v>
      </c>
      <c r="Z113" s="5">
        <v>-959183.83</v>
      </c>
      <c r="AA113" s="5">
        <v>-959828.79</v>
      </c>
      <c r="AB113" s="5">
        <v>-960528.67999999993</v>
      </c>
      <c r="AC113" s="5">
        <v>-965656.57000000007</v>
      </c>
      <c r="AD113" s="5">
        <v>-966356.89</v>
      </c>
      <c r="AE113" s="5">
        <v>-992052.65</v>
      </c>
      <c r="AF113" s="5">
        <v>-992753.41</v>
      </c>
      <c r="AG113" s="5">
        <v>-993497.17</v>
      </c>
      <c r="AH113" s="5">
        <f t="shared" si="27"/>
        <v>-950107.31291666673</v>
      </c>
      <c r="AI113" s="5">
        <v>359.81</v>
      </c>
      <c r="AJ113" s="5">
        <v>359.81</v>
      </c>
      <c r="AK113" s="5">
        <v>359.81</v>
      </c>
      <c r="AL113" s="5">
        <v>590.03</v>
      </c>
      <c r="AM113" s="5">
        <v>590.03</v>
      </c>
      <c r="AN113" s="5">
        <v>644.96</v>
      </c>
      <c r="AO113" s="5">
        <v>699.89</v>
      </c>
      <c r="AP113" s="5">
        <v>699.89</v>
      </c>
      <c r="AQ113" s="5">
        <v>700.32</v>
      </c>
      <c r="AR113" s="5">
        <v>700.76</v>
      </c>
      <c r="AS113" s="5">
        <v>700.76</v>
      </c>
      <c r="AT113" s="5">
        <v>700.76</v>
      </c>
      <c r="AU113" s="5">
        <f t="shared" si="28"/>
        <v>7106.83</v>
      </c>
      <c r="AV113" s="6">
        <v>0.72592999999999996</v>
      </c>
      <c r="AW113" s="5">
        <f t="shared" si="29"/>
        <v>77222.603451458344</v>
      </c>
      <c r="AX113" s="5">
        <f t="shared" si="30"/>
        <v>83279.836569399995</v>
      </c>
      <c r="AY113" s="5">
        <f t="shared" si="31"/>
        <v>-689711.40166559583</v>
      </c>
      <c r="AZ113" s="5">
        <f t="shared" si="32"/>
        <v>-721209.40061809996</v>
      </c>
      <c r="BA113" s="5">
        <f t="shared" si="33"/>
        <v>5159.0611018999998</v>
      </c>
      <c r="BB113" s="14">
        <f t="shared" si="34"/>
        <v>6.6807655677433284E-2</v>
      </c>
      <c r="BC113" s="14">
        <v>7.3300000000000004E-2</v>
      </c>
      <c r="BD113" s="5">
        <f t="shared" si="35"/>
        <v>6104.41202053702</v>
      </c>
      <c r="BE113" s="5">
        <f t="shared" si="36"/>
        <v>-637929.56404869992</v>
      </c>
      <c r="BF113" s="20">
        <f t="shared" si="37"/>
        <v>0.4</v>
      </c>
      <c r="BG113" s="5">
        <f t="shared" si="38"/>
        <v>-257235.45006023996</v>
      </c>
      <c r="BH113" s="5">
        <f t="shared" si="39"/>
        <v>-644033.97606923699</v>
      </c>
      <c r="BI113" s="5">
        <f t="shared" si="40"/>
        <v>0</v>
      </c>
    </row>
    <row r="114" spans="2:61" x14ac:dyDescent="0.25">
      <c r="B114" s="3" t="s">
        <v>718</v>
      </c>
      <c r="C114" s="3" t="s">
        <v>786</v>
      </c>
      <c r="D114" s="3" t="s">
        <v>712</v>
      </c>
      <c r="E114" s="3" t="s">
        <v>555</v>
      </c>
      <c r="F114" s="4" t="s">
        <v>466</v>
      </c>
      <c r="G114" s="5">
        <v>0</v>
      </c>
      <c r="H114" s="5">
        <v>0</v>
      </c>
      <c r="I114" s="5">
        <v>0</v>
      </c>
      <c r="J114" s="5">
        <v>0</v>
      </c>
      <c r="K114" s="5">
        <v>0</v>
      </c>
      <c r="L114" s="5">
        <v>0</v>
      </c>
      <c r="M114" s="5">
        <v>0</v>
      </c>
      <c r="N114" s="5">
        <v>0</v>
      </c>
      <c r="O114" s="5">
        <v>0</v>
      </c>
      <c r="P114" s="5">
        <v>0</v>
      </c>
      <c r="Q114" s="5">
        <v>0</v>
      </c>
      <c r="R114" s="5">
        <v>0</v>
      </c>
      <c r="S114" s="5">
        <v>0</v>
      </c>
      <c r="T114" s="5">
        <f t="shared" si="26"/>
        <v>0</v>
      </c>
      <c r="U114" s="5">
        <v>812.65</v>
      </c>
      <c r="V114" s="5">
        <v>812.65</v>
      </c>
      <c r="W114" s="5">
        <v>812.65</v>
      </c>
      <c r="X114" s="5">
        <v>812.65</v>
      </c>
      <c r="Y114" s="5">
        <v>812.65</v>
      </c>
      <c r="Z114" s="5">
        <v>812.65</v>
      </c>
      <c r="AA114" s="5">
        <v>812.65</v>
      </c>
      <c r="AB114" s="5">
        <v>812.65</v>
      </c>
      <c r="AC114" s="5">
        <v>812.65</v>
      </c>
      <c r="AD114" s="5">
        <v>812.65</v>
      </c>
      <c r="AE114" s="5">
        <v>812.65</v>
      </c>
      <c r="AF114" s="5">
        <v>812.65</v>
      </c>
      <c r="AG114" s="5">
        <v>812.65</v>
      </c>
      <c r="AH114" s="5">
        <f t="shared" si="27"/>
        <v>812.64999999999975</v>
      </c>
      <c r="AI114" s="5">
        <v>0</v>
      </c>
      <c r="AJ114" s="5">
        <v>0</v>
      </c>
      <c r="AK114" s="5">
        <v>0</v>
      </c>
      <c r="AL114" s="5">
        <v>0</v>
      </c>
      <c r="AM114" s="5">
        <v>0</v>
      </c>
      <c r="AN114" s="5">
        <v>0</v>
      </c>
      <c r="AO114" s="5">
        <v>0</v>
      </c>
      <c r="AP114" s="5">
        <v>0</v>
      </c>
      <c r="AQ114" s="5">
        <v>0</v>
      </c>
      <c r="AR114" s="5">
        <v>0</v>
      </c>
      <c r="AS114" s="5">
        <v>0</v>
      </c>
      <c r="AT114" s="5">
        <v>0</v>
      </c>
      <c r="AU114" s="5">
        <f t="shared" si="28"/>
        <v>0</v>
      </c>
      <c r="AV114" s="6">
        <v>0.72592999999999996</v>
      </c>
      <c r="AW114" s="5">
        <f t="shared" si="29"/>
        <v>0</v>
      </c>
      <c r="AX114" s="5">
        <f t="shared" si="30"/>
        <v>0</v>
      </c>
      <c r="AY114" s="5">
        <f t="shared" si="31"/>
        <v>589.92701449999981</v>
      </c>
      <c r="AZ114" s="5">
        <f t="shared" si="32"/>
        <v>589.92701449999993</v>
      </c>
      <c r="BA114" s="5">
        <f t="shared" si="33"/>
        <v>0</v>
      </c>
      <c r="BB114" s="14">
        <f t="shared" si="34"/>
        <v>0</v>
      </c>
      <c r="BC114" s="14">
        <v>5.7799999999999997E-2</v>
      </c>
      <c r="BD114" s="5">
        <f t="shared" si="35"/>
        <v>0</v>
      </c>
      <c r="BE114" s="5">
        <f t="shared" si="36"/>
        <v>0</v>
      </c>
      <c r="BF114" s="20">
        <f t="shared" si="37"/>
        <v>0.4</v>
      </c>
      <c r="BG114" s="5">
        <f t="shared" si="38"/>
        <v>0</v>
      </c>
      <c r="BH114" s="5">
        <f t="shared" si="39"/>
        <v>589.92701449999993</v>
      </c>
      <c r="BI114" s="5">
        <f t="shared" si="40"/>
        <v>589.92701449999993</v>
      </c>
    </row>
    <row r="115" spans="2:61" x14ac:dyDescent="0.25">
      <c r="B115" s="3" t="s">
        <v>718</v>
      </c>
      <c r="C115" s="3" t="s">
        <v>786</v>
      </c>
      <c r="D115" s="3" t="s">
        <v>712</v>
      </c>
      <c r="E115" s="3" t="s">
        <v>540</v>
      </c>
      <c r="F115" s="4" t="s">
        <v>467</v>
      </c>
      <c r="G115" s="5">
        <v>181856.32</v>
      </c>
      <c r="H115" s="5">
        <v>181856.32</v>
      </c>
      <c r="I115" s="5">
        <v>181856.32</v>
      </c>
      <c r="J115" s="5">
        <v>181856.32</v>
      </c>
      <c r="K115" s="5">
        <v>181856.32</v>
      </c>
      <c r="L115" s="5">
        <v>181856.32</v>
      </c>
      <c r="M115" s="5">
        <v>181856.32</v>
      </c>
      <c r="N115" s="5">
        <v>181856.32</v>
      </c>
      <c r="O115" s="5">
        <v>181856.32</v>
      </c>
      <c r="P115" s="5">
        <v>181856.32</v>
      </c>
      <c r="Q115" s="5">
        <v>181856.32</v>
      </c>
      <c r="R115" s="5">
        <v>181856.32</v>
      </c>
      <c r="S115" s="5">
        <v>233147.44</v>
      </c>
      <c r="T115" s="5">
        <f t="shared" si="26"/>
        <v>183993.45000000004</v>
      </c>
      <c r="U115" s="5">
        <v>-68923.17</v>
      </c>
      <c r="V115" s="5">
        <v>-71385.81</v>
      </c>
      <c r="W115" s="5">
        <v>-73848.45</v>
      </c>
      <c r="X115" s="5">
        <v>-76311.09</v>
      </c>
      <c r="Y115" s="5">
        <v>-77187.03</v>
      </c>
      <c r="Z115" s="5">
        <v>-78062.97</v>
      </c>
      <c r="AA115" s="5">
        <v>-78938.91</v>
      </c>
      <c r="AB115" s="5">
        <v>-79814.850000000006</v>
      </c>
      <c r="AC115" s="5">
        <v>-80690.789999999994</v>
      </c>
      <c r="AD115" s="5">
        <v>-81566.73</v>
      </c>
      <c r="AE115" s="5">
        <v>-82442.67</v>
      </c>
      <c r="AF115" s="5">
        <v>-83318.61</v>
      </c>
      <c r="AG115" s="5">
        <v>-84318.080000000002</v>
      </c>
      <c r="AH115" s="5">
        <f t="shared" si="27"/>
        <v>-78349.044583333336</v>
      </c>
      <c r="AI115" s="5">
        <v>2462.64</v>
      </c>
      <c r="AJ115" s="5">
        <v>2462.64</v>
      </c>
      <c r="AK115" s="5">
        <v>2462.64</v>
      </c>
      <c r="AL115" s="5">
        <v>875.94</v>
      </c>
      <c r="AM115" s="5">
        <v>875.94</v>
      </c>
      <c r="AN115" s="5">
        <v>875.94</v>
      </c>
      <c r="AO115" s="5">
        <v>875.94</v>
      </c>
      <c r="AP115" s="5">
        <v>875.94</v>
      </c>
      <c r="AQ115" s="5">
        <v>875.94</v>
      </c>
      <c r="AR115" s="5">
        <v>875.94</v>
      </c>
      <c r="AS115" s="5">
        <v>875.94</v>
      </c>
      <c r="AT115" s="5">
        <v>999.47</v>
      </c>
      <c r="AU115" s="5">
        <f t="shared" si="28"/>
        <v>15394.910000000003</v>
      </c>
      <c r="AV115" s="6">
        <v>0.72592999999999996</v>
      </c>
      <c r="AW115" s="5">
        <f t="shared" si="29"/>
        <v>133566.36515850003</v>
      </c>
      <c r="AX115" s="5">
        <f t="shared" si="30"/>
        <v>169248.7211192</v>
      </c>
      <c r="AY115" s="5">
        <f t="shared" si="31"/>
        <v>-56875.921934379163</v>
      </c>
      <c r="AZ115" s="5">
        <f t="shared" si="32"/>
        <v>-61209.023814399996</v>
      </c>
      <c r="BA115" s="5">
        <f t="shared" si="33"/>
        <v>11175.627016300003</v>
      </c>
      <c r="BB115" s="14">
        <f t="shared" si="34"/>
        <v>8.3670967634989185E-2</v>
      </c>
      <c r="BC115" s="14">
        <v>5.7799999999999997E-2</v>
      </c>
      <c r="BD115" s="5">
        <f t="shared" si="35"/>
        <v>9782.5760806897597</v>
      </c>
      <c r="BE115" s="5">
        <f t="shared" si="36"/>
        <v>9782.5760806897597</v>
      </c>
      <c r="BF115" s="20">
        <f t="shared" si="37"/>
        <v>0.4</v>
      </c>
      <c r="BG115" s="5">
        <f t="shared" si="38"/>
        <v>-557.22037424409723</v>
      </c>
      <c r="BH115" s="5">
        <f t="shared" si="39"/>
        <v>98257.121224110248</v>
      </c>
      <c r="BI115" s="5">
        <f t="shared" si="40"/>
        <v>98257.121224110248</v>
      </c>
    </row>
    <row r="116" spans="2:61" x14ac:dyDescent="0.25">
      <c r="B116" s="3" t="s">
        <v>718</v>
      </c>
      <c r="C116" s="3" t="s">
        <v>786</v>
      </c>
      <c r="D116" s="3" t="s">
        <v>712</v>
      </c>
      <c r="E116" s="3" t="s">
        <v>556</v>
      </c>
      <c r="F116" s="4" t="s">
        <v>468</v>
      </c>
      <c r="G116" s="5">
        <v>0</v>
      </c>
      <c r="H116" s="5">
        <v>0</v>
      </c>
      <c r="I116" s="5">
        <v>0</v>
      </c>
      <c r="J116" s="5">
        <v>0</v>
      </c>
      <c r="K116" s="5">
        <v>0</v>
      </c>
      <c r="L116" s="5">
        <v>0</v>
      </c>
      <c r="M116" s="5">
        <v>0</v>
      </c>
      <c r="N116" s="5">
        <v>0</v>
      </c>
      <c r="O116" s="5">
        <v>0</v>
      </c>
      <c r="P116" s="5">
        <v>0</v>
      </c>
      <c r="Q116" s="5">
        <v>0</v>
      </c>
      <c r="R116" s="5">
        <v>0</v>
      </c>
      <c r="S116" s="5">
        <v>0</v>
      </c>
      <c r="T116" s="5">
        <f t="shared" si="26"/>
        <v>0</v>
      </c>
      <c r="U116" s="5">
        <v>0</v>
      </c>
      <c r="V116" s="5">
        <v>0</v>
      </c>
      <c r="W116" s="5">
        <v>0</v>
      </c>
      <c r="X116" s="5">
        <v>0</v>
      </c>
      <c r="Y116" s="5">
        <v>0</v>
      </c>
      <c r="Z116" s="5">
        <v>0</v>
      </c>
      <c r="AA116" s="5">
        <v>0</v>
      </c>
      <c r="AB116" s="5">
        <v>0</v>
      </c>
      <c r="AC116" s="5">
        <v>0</v>
      </c>
      <c r="AD116" s="5">
        <v>0</v>
      </c>
      <c r="AE116" s="5">
        <v>0</v>
      </c>
      <c r="AF116" s="5">
        <v>0</v>
      </c>
      <c r="AG116" s="5">
        <v>0</v>
      </c>
      <c r="AH116" s="5">
        <f t="shared" si="27"/>
        <v>0</v>
      </c>
      <c r="AI116" s="5">
        <v>0</v>
      </c>
      <c r="AJ116" s="5">
        <v>0</v>
      </c>
      <c r="AK116" s="5">
        <v>0</v>
      </c>
      <c r="AL116" s="5">
        <v>0</v>
      </c>
      <c r="AM116" s="5">
        <v>0</v>
      </c>
      <c r="AN116" s="5">
        <v>0</v>
      </c>
      <c r="AO116" s="5">
        <v>0</v>
      </c>
      <c r="AP116" s="5">
        <v>0</v>
      </c>
      <c r="AQ116" s="5">
        <v>0</v>
      </c>
      <c r="AR116" s="5">
        <v>0</v>
      </c>
      <c r="AS116" s="5">
        <v>0</v>
      </c>
      <c r="AT116" s="5">
        <v>0</v>
      </c>
      <c r="AU116" s="5">
        <f t="shared" si="28"/>
        <v>0</v>
      </c>
      <c r="AV116" s="6">
        <v>0.72592999999999996</v>
      </c>
      <c r="AW116" s="5">
        <f t="shared" ref="AW116:AW130" si="41">T116*AV116</f>
        <v>0</v>
      </c>
      <c r="AX116" s="5">
        <f t="shared" ref="AX116:AX130" si="42">S116*AV116</f>
        <v>0</v>
      </c>
      <c r="AY116" s="5">
        <f t="shared" ref="AY116:AY130" si="43">AH116*AV116</f>
        <v>0</v>
      </c>
      <c r="AZ116" s="5">
        <f t="shared" ref="AZ116:AZ130" si="44">AG116*AV116</f>
        <v>0</v>
      </c>
      <c r="BA116" s="5">
        <f t="shared" si="33"/>
        <v>0</v>
      </c>
      <c r="BB116" s="14">
        <f t="shared" si="34"/>
        <v>0</v>
      </c>
      <c r="BC116" s="14">
        <v>5.7799999999999997E-2</v>
      </c>
      <c r="BD116" s="5">
        <f t="shared" si="35"/>
        <v>0</v>
      </c>
      <c r="BE116" s="5">
        <f t="shared" si="36"/>
        <v>0</v>
      </c>
      <c r="BF116" s="20">
        <f t="shared" si="37"/>
        <v>0.4</v>
      </c>
      <c r="BG116" s="5">
        <f t="shared" si="38"/>
        <v>0</v>
      </c>
      <c r="BH116" s="5">
        <f t="shared" si="39"/>
        <v>0</v>
      </c>
      <c r="BI116" s="5">
        <f t="shared" si="40"/>
        <v>0</v>
      </c>
    </row>
    <row r="117" spans="2:61" x14ac:dyDescent="0.25">
      <c r="B117" s="3" t="s">
        <v>718</v>
      </c>
      <c r="C117" s="3" t="s">
        <v>786</v>
      </c>
      <c r="D117" s="3" t="s">
        <v>712</v>
      </c>
      <c r="E117" s="3" t="s">
        <v>541</v>
      </c>
      <c r="F117" s="4" t="s">
        <v>469</v>
      </c>
      <c r="G117" s="5">
        <v>357281.6</v>
      </c>
      <c r="H117" s="5">
        <v>357281.6</v>
      </c>
      <c r="I117" s="5">
        <v>357281.6</v>
      </c>
      <c r="J117" s="5">
        <v>357281.6</v>
      </c>
      <c r="K117" s="5">
        <v>357281.6</v>
      </c>
      <c r="L117" s="5">
        <v>357281.6</v>
      </c>
      <c r="M117" s="5">
        <v>357281.6</v>
      </c>
      <c r="N117" s="5">
        <v>357281.6</v>
      </c>
      <c r="O117" s="5">
        <v>357281.6</v>
      </c>
      <c r="P117" s="5">
        <v>357281.6</v>
      </c>
      <c r="Q117" s="5">
        <v>357281.6</v>
      </c>
      <c r="R117" s="5">
        <v>357281.6</v>
      </c>
      <c r="S117" s="5">
        <v>357281.6</v>
      </c>
      <c r="T117" s="5">
        <f t="shared" ref="T117:T130" si="45">((G117+S117)/2+SUM(H117:R117))/12</f>
        <v>357281.60000000003</v>
      </c>
      <c r="U117" s="5">
        <v>-321553.44</v>
      </c>
      <c r="V117" s="5">
        <v>-321553.44</v>
      </c>
      <c r="W117" s="5">
        <v>-321553.44</v>
      </c>
      <c r="X117" s="5">
        <v>-321553.44</v>
      </c>
      <c r="Y117" s="5">
        <v>-323274.34999999998</v>
      </c>
      <c r="Z117" s="5">
        <v>-324995.26</v>
      </c>
      <c r="AA117" s="5">
        <v>-326716.17</v>
      </c>
      <c r="AB117" s="5">
        <v>-328437.08</v>
      </c>
      <c r="AC117" s="5">
        <v>-330157.99</v>
      </c>
      <c r="AD117" s="5">
        <v>-331878.90000000002</v>
      </c>
      <c r="AE117" s="5">
        <v>-333599.81</v>
      </c>
      <c r="AF117" s="5">
        <v>-335320.71999999997</v>
      </c>
      <c r="AG117" s="5">
        <v>-337041.63</v>
      </c>
      <c r="AH117" s="5">
        <f t="shared" ref="AH117:AH130" si="46">((U117+AG117)/2+SUM(V117:AF117))/12</f>
        <v>-327361.51124999998</v>
      </c>
      <c r="AI117" s="5">
        <v>0</v>
      </c>
      <c r="AJ117" s="5">
        <v>0</v>
      </c>
      <c r="AK117" s="5">
        <v>0</v>
      </c>
      <c r="AL117" s="5">
        <v>1720.91</v>
      </c>
      <c r="AM117" s="5">
        <v>1720.91</v>
      </c>
      <c r="AN117" s="5">
        <v>1720.91</v>
      </c>
      <c r="AO117" s="5">
        <v>1720.91</v>
      </c>
      <c r="AP117" s="5">
        <v>1720.91</v>
      </c>
      <c r="AQ117" s="5">
        <v>1720.91</v>
      </c>
      <c r="AR117" s="5">
        <v>1720.91</v>
      </c>
      <c r="AS117" s="5">
        <v>1720.91</v>
      </c>
      <c r="AT117" s="5">
        <v>1720.91</v>
      </c>
      <c r="AU117" s="5">
        <f t="shared" ref="AU117:AU130" si="47">SUM(AI117:AT117)</f>
        <v>15488.19</v>
      </c>
      <c r="AV117" s="6">
        <v>0.72592999999999996</v>
      </c>
      <c r="AW117" s="5">
        <f t="shared" si="41"/>
        <v>259361.43188800002</v>
      </c>
      <c r="AX117" s="5">
        <f t="shared" si="42"/>
        <v>259361.43188799996</v>
      </c>
      <c r="AY117" s="5">
        <f t="shared" si="43"/>
        <v>-237641.54186171247</v>
      </c>
      <c r="AZ117" s="5">
        <f t="shared" si="44"/>
        <v>-244668.6304659</v>
      </c>
      <c r="BA117" s="5">
        <f t="shared" ref="BA117:BA130" si="48">AU117*AV117</f>
        <v>11243.341766699999</v>
      </c>
      <c r="BB117" s="14">
        <f t="shared" ref="BB117:BB130" si="49">IFERROR(BA117/AW117,)</f>
        <v>4.3350091356509815E-2</v>
      </c>
      <c r="BC117" s="14">
        <v>5.7799999999999997E-2</v>
      </c>
      <c r="BD117" s="5">
        <f t="shared" si="35"/>
        <v>14991.090763126396</v>
      </c>
      <c r="BE117" s="5">
        <f t="shared" si="36"/>
        <v>14692.801422099961</v>
      </c>
      <c r="BF117" s="20">
        <f t="shared" si="37"/>
        <v>0.4</v>
      </c>
      <c r="BG117" s="5">
        <f t="shared" si="38"/>
        <v>1379.7838621599849</v>
      </c>
      <c r="BH117" s="5">
        <f t="shared" si="39"/>
        <v>-298.28934102643507</v>
      </c>
      <c r="BI117" s="5">
        <f t="shared" si="40"/>
        <v>0</v>
      </c>
    </row>
    <row r="118" spans="2:61" x14ac:dyDescent="0.25">
      <c r="B118" s="3" t="s">
        <v>718</v>
      </c>
      <c r="C118" s="3" t="s">
        <v>786</v>
      </c>
      <c r="D118" s="3" t="s">
        <v>712</v>
      </c>
      <c r="E118" s="3" t="s">
        <v>674</v>
      </c>
      <c r="F118" s="4" t="s">
        <v>470</v>
      </c>
      <c r="G118" s="5">
        <v>55341.73</v>
      </c>
      <c r="H118" s="5">
        <v>55341.73</v>
      </c>
      <c r="I118" s="5">
        <v>55341.73</v>
      </c>
      <c r="J118" s="5">
        <v>55341.73</v>
      </c>
      <c r="K118" s="5">
        <v>55341.73</v>
      </c>
      <c r="L118" s="5">
        <v>55341.73</v>
      </c>
      <c r="M118" s="5">
        <v>55341.73</v>
      </c>
      <c r="N118" s="5">
        <v>55341.73</v>
      </c>
      <c r="O118" s="5">
        <v>55341.73</v>
      </c>
      <c r="P118" s="5">
        <v>55341.73</v>
      </c>
      <c r="Q118" s="5">
        <v>55341.73</v>
      </c>
      <c r="R118" s="5">
        <v>55341.73</v>
      </c>
      <c r="S118" s="5">
        <v>55341.73</v>
      </c>
      <c r="T118" s="5">
        <f t="shared" si="45"/>
        <v>55341.729999999989</v>
      </c>
      <c r="U118" s="5">
        <v>-49807.56</v>
      </c>
      <c r="V118" s="5">
        <v>-49807.56</v>
      </c>
      <c r="W118" s="5">
        <v>-49807.56</v>
      </c>
      <c r="X118" s="5">
        <v>-49807.56</v>
      </c>
      <c r="Y118" s="5">
        <v>-50034.46</v>
      </c>
      <c r="Z118" s="5">
        <v>-50261.36</v>
      </c>
      <c r="AA118" s="5">
        <v>-50488.26</v>
      </c>
      <c r="AB118" s="5">
        <v>-50715.16</v>
      </c>
      <c r="AC118" s="5">
        <v>-50942.06</v>
      </c>
      <c r="AD118" s="5">
        <v>-51168.959999999999</v>
      </c>
      <c r="AE118" s="5">
        <v>-51395.86</v>
      </c>
      <c r="AF118" s="5">
        <v>-51622.76</v>
      </c>
      <c r="AG118" s="5">
        <v>-51849.66</v>
      </c>
      <c r="AH118" s="5">
        <f t="shared" si="46"/>
        <v>-50573.347500000003</v>
      </c>
      <c r="AI118" s="5">
        <v>0</v>
      </c>
      <c r="AJ118" s="5">
        <v>0</v>
      </c>
      <c r="AK118" s="5">
        <v>0</v>
      </c>
      <c r="AL118" s="5">
        <v>226.9</v>
      </c>
      <c r="AM118" s="5">
        <v>226.9</v>
      </c>
      <c r="AN118" s="5">
        <v>226.9</v>
      </c>
      <c r="AO118" s="5">
        <v>226.9</v>
      </c>
      <c r="AP118" s="5">
        <v>226.9</v>
      </c>
      <c r="AQ118" s="5">
        <v>226.9</v>
      </c>
      <c r="AR118" s="5">
        <v>226.9</v>
      </c>
      <c r="AS118" s="5">
        <v>226.9</v>
      </c>
      <c r="AT118" s="5">
        <v>226.9</v>
      </c>
      <c r="AU118" s="5">
        <f t="shared" si="47"/>
        <v>2042.1000000000004</v>
      </c>
      <c r="AV118" s="6">
        <v>0.72592999999999996</v>
      </c>
      <c r="AW118" s="5">
        <f t="shared" si="41"/>
        <v>40174.222058899992</v>
      </c>
      <c r="AX118" s="5">
        <f t="shared" si="42"/>
        <v>40174.222058899999</v>
      </c>
      <c r="AY118" s="5">
        <f t="shared" si="43"/>
        <v>-36712.710150675004</v>
      </c>
      <c r="AZ118" s="5">
        <f t="shared" si="44"/>
        <v>-37639.223683800003</v>
      </c>
      <c r="BA118" s="5">
        <f t="shared" si="48"/>
        <v>1482.4216530000001</v>
      </c>
      <c r="BB118" s="14">
        <f t="shared" si="49"/>
        <v>3.6899822249864621E-2</v>
      </c>
      <c r="BC118" s="14">
        <v>4.9200000000000001E-2</v>
      </c>
      <c r="BD118" s="5">
        <f t="shared" si="35"/>
        <v>1976.57172529788</v>
      </c>
      <c r="BE118" s="5">
        <f t="shared" si="36"/>
        <v>1976.57172529788</v>
      </c>
      <c r="BF118" s="20">
        <f t="shared" si="37"/>
        <v>0.4</v>
      </c>
      <c r="BG118" s="5">
        <f t="shared" si="38"/>
        <v>197.66002891915196</v>
      </c>
      <c r="BH118" s="5">
        <f t="shared" si="39"/>
        <v>558.42664980211634</v>
      </c>
      <c r="BI118" s="5">
        <f t="shared" si="40"/>
        <v>558.42664980211634</v>
      </c>
    </row>
    <row r="119" spans="2:61" x14ac:dyDescent="0.25">
      <c r="B119" s="3" t="s">
        <v>718</v>
      </c>
      <c r="C119" s="3" t="s">
        <v>786</v>
      </c>
      <c r="D119" s="3" t="s">
        <v>712</v>
      </c>
      <c r="E119" s="3" t="s">
        <v>542</v>
      </c>
      <c r="F119" s="4" t="s">
        <v>471</v>
      </c>
      <c r="G119" s="5">
        <v>672957.24</v>
      </c>
      <c r="H119" s="5">
        <v>753648.54</v>
      </c>
      <c r="I119" s="5">
        <v>754188.77</v>
      </c>
      <c r="J119" s="5">
        <v>754188.77</v>
      </c>
      <c r="K119" s="5">
        <v>757682.95</v>
      </c>
      <c r="L119" s="5">
        <v>728458.55</v>
      </c>
      <c r="M119" s="5">
        <v>728458.55</v>
      </c>
      <c r="N119" s="5">
        <v>728458.55</v>
      </c>
      <c r="O119" s="5">
        <v>728458.55</v>
      </c>
      <c r="P119" s="5">
        <v>728458.55</v>
      </c>
      <c r="Q119" s="5">
        <v>728458.55</v>
      </c>
      <c r="R119" s="5">
        <v>728458.55</v>
      </c>
      <c r="S119" s="5">
        <v>755575.32</v>
      </c>
      <c r="T119" s="5">
        <f t="shared" si="45"/>
        <v>736098.76333333319</v>
      </c>
      <c r="U119" s="5">
        <v>-605661.52</v>
      </c>
      <c r="V119" s="5">
        <v>-613246.31000000006</v>
      </c>
      <c r="W119" s="5">
        <v>-621262.98</v>
      </c>
      <c r="X119" s="5">
        <v>-629282.52</v>
      </c>
      <c r="Y119" s="5">
        <v>-632381.86</v>
      </c>
      <c r="Z119" s="5">
        <v>-606204.05000000005</v>
      </c>
      <c r="AA119" s="5">
        <v>-609190.73</v>
      </c>
      <c r="AB119" s="5">
        <v>-612177.41</v>
      </c>
      <c r="AC119" s="5">
        <v>-615164.09</v>
      </c>
      <c r="AD119" s="5">
        <v>-618150.77</v>
      </c>
      <c r="AE119" s="5">
        <v>-621137.44999999995</v>
      </c>
      <c r="AF119" s="5">
        <v>-624124.13</v>
      </c>
      <c r="AG119" s="5">
        <v>-627166.4</v>
      </c>
      <c r="AH119" s="5">
        <f t="shared" si="46"/>
        <v>-618228.02166666661</v>
      </c>
      <c r="AI119" s="5">
        <v>7584.79</v>
      </c>
      <c r="AJ119" s="5">
        <v>8016.67</v>
      </c>
      <c r="AK119" s="5">
        <v>8019.54</v>
      </c>
      <c r="AL119" s="5">
        <v>3099.34</v>
      </c>
      <c r="AM119" s="5">
        <v>3046.59</v>
      </c>
      <c r="AN119" s="5">
        <v>2986.68</v>
      </c>
      <c r="AO119" s="5">
        <v>2986.68</v>
      </c>
      <c r="AP119" s="5">
        <v>2986.68</v>
      </c>
      <c r="AQ119" s="5">
        <v>2986.68</v>
      </c>
      <c r="AR119" s="5">
        <v>2986.68</v>
      </c>
      <c r="AS119" s="5">
        <v>2986.68</v>
      </c>
      <c r="AT119" s="5">
        <v>3042.27</v>
      </c>
      <c r="AU119" s="5">
        <f t="shared" si="47"/>
        <v>50729.279999999999</v>
      </c>
      <c r="AV119" s="6">
        <v>0.72592999999999996</v>
      </c>
      <c r="AW119" s="5">
        <f t="shared" si="41"/>
        <v>534356.17526656657</v>
      </c>
      <c r="AX119" s="5">
        <f t="shared" si="42"/>
        <v>548494.79204759991</v>
      </c>
      <c r="AY119" s="5">
        <f t="shared" si="43"/>
        <v>-448790.26776848326</v>
      </c>
      <c r="AZ119" s="5">
        <f t="shared" si="44"/>
        <v>-455278.904752</v>
      </c>
      <c r="BA119" s="5">
        <f t="shared" si="48"/>
        <v>36825.906230399996</v>
      </c>
      <c r="BB119" s="14">
        <f t="shared" si="49"/>
        <v>6.8916404329058586E-2</v>
      </c>
      <c r="BC119" s="14">
        <v>4.9200000000000001E-2</v>
      </c>
      <c r="BD119" s="5">
        <f t="shared" si="35"/>
        <v>26985.943768741916</v>
      </c>
      <c r="BE119" s="5">
        <f t="shared" si="36"/>
        <v>26985.943768741916</v>
      </c>
      <c r="BF119" s="20">
        <f t="shared" si="37"/>
        <v>0.4</v>
      </c>
      <c r="BG119" s="5">
        <f t="shared" si="38"/>
        <v>-3935.9849846632324</v>
      </c>
      <c r="BH119" s="5">
        <f t="shared" si="39"/>
        <v>66229.943526857998</v>
      </c>
      <c r="BI119" s="5">
        <f t="shared" si="40"/>
        <v>66229.943526857998</v>
      </c>
    </row>
    <row r="120" spans="2:61" x14ac:dyDescent="0.25">
      <c r="B120" s="3" t="s">
        <v>718</v>
      </c>
      <c r="C120" s="3" t="s">
        <v>786</v>
      </c>
      <c r="D120" s="3" t="s">
        <v>712</v>
      </c>
      <c r="E120" s="3" t="s">
        <v>557</v>
      </c>
      <c r="F120" s="4" t="s">
        <v>472</v>
      </c>
      <c r="G120" s="5">
        <v>0</v>
      </c>
      <c r="H120" s="5">
        <v>0</v>
      </c>
      <c r="I120" s="5">
        <v>0</v>
      </c>
      <c r="J120" s="5">
        <v>0</v>
      </c>
      <c r="K120" s="5">
        <v>0</v>
      </c>
      <c r="L120" s="5">
        <v>0</v>
      </c>
      <c r="M120" s="5">
        <v>0</v>
      </c>
      <c r="N120" s="5">
        <v>0</v>
      </c>
      <c r="O120" s="5">
        <v>0</v>
      </c>
      <c r="P120" s="5">
        <v>0</v>
      </c>
      <c r="Q120" s="5">
        <v>0</v>
      </c>
      <c r="R120" s="5">
        <v>0</v>
      </c>
      <c r="S120" s="5">
        <v>0</v>
      </c>
      <c r="T120" s="5">
        <f t="shared" si="45"/>
        <v>0</v>
      </c>
      <c r="U120" s="5">
        <v>0</v>
      </c>
      <c r="V120" s="5">
        <v>0</v>
      </c>
      <c r="W120" s="5">
        <v>0</v>
      </c>
      <c r="X120" s="5">
        <v>0</v>
      </c>
      <c r="Y120" s="5">
        <v>0</v>
      </c>
      <c r="Z120" s="5">
        <v>0</v>
      </c>
      <c r="AA120" s="5">
        <v>0</v>
      </c>
      <c r="AB120" s="5">
        <v>0</v>
      </c>
      <c r="AC120" s="5">
        <v>0</v>
      </c>
      <c r="AD120" s="5">
        <v>0</v>
      </c>
      <c r="AE120" s="5">
        <v>0</v>
      </c>
      <c r="AF120" s="5">
        <v>0</v>
      </c>
      <c r="AG120" s="5">
        <v>0</v>
      </c>
      <c r="AH120" s="5">
        <f t="shared" si="46"/>
        <v>0</v>
      </c>
      <c r="AI120" s="5">
        <v>0</v>
      </c>
      <c r="AJ120" s="5">
        <v>0</v>
      </c>
      <c r="AK120" s="5">
        <v>0</v>
      </c>
      <c r="AL120" s="5">
        <v>0</v>
      </c>
      <c r="AM120" s="5">
        <v>0</v>
      </c>
      <c r="AN120" s="5">
        <v>0</v>
      </c>
      <c r="AO120" s="5">
        <v>0</v>
      </c>
      <c r="AP120" s="5">
        <v>0</v>
      </c>
      <c r="AQ120" s="5">
        <v>0</v>
      </c>
      <c r="AR120" s="5">
        <v>0</v>
      </c>
      <c r="AS120" s="5">
        <v>0</v>
      </c>
      <c r="AT120" s="5">
        <v>0</v>
      </c>
      <c r="AU120" s="5">
        <f t="shared" si="47"/>
        <v>0</v>
      </c>
      <c r="AV120" s="6">
        <v>0.72592999999999996</v>
      </c>
      <c r="AW120" s="5">
        <f t="shared" si="41"/>
        <v>0</v>
      </c>
      <c r="AX120" s="5">
        <f t="shared" si="42"/>
        <v>0</v>
      </c>
      <c r="AY120" s="5">
        <f t="shared" si="43"/>
        <v>0</v>
      </c>
      <c r="AZ120" s="5">
        <f t="shared" si="44"/>
        <v>0</v>
      </c>
      <c r="BA120" s="5">
        <f t="shared" si="48"/>
        <v>0</v>
      </c>
      <c r="BB120" s="14">
        <f t="shared" si="49"/>
        <v>0</v>
      </c>
      <c r="BC120" s="14">
        <v>4.9200000000000001E-2</v>
      </c>
      <c r="BD120" s="5">
        <f t="shared" si="35"/>
        <v>0</v>
      </c>
      <c r="BE120" s="5">
        <f t="shared" si="36"/>
        <v>0</v>
      </c>
      <c r="BF120" s="20">
        <f t="shared" si="37"/>
        <v>0.4</v>
      </c>
      <c r="BG120" s="5">
        <f t="shared" si="38"/>
        <v>0</v>
      </c>
      <c r="BH120" s="5">
        <f t="shared" si="39"/>
        <v>0</v>
      </c>
      <c r="BI120" s="5">
        <f t="shared" si="40"/>
        <v>0</v>
      </c>
    </row>
    <row r="121" spans="2:61" x14ac:dyDescent="0.25">
      <c r="B121" s="3" t="s">
        <v>718</v>
      </c>
      <c r="C121" s="3" t="s">
        <v>786</v>
      </c>
      <c r="D121" s="3" t="s">
        <v>712</v>
      </c>
      <c r="E121" s="3" t="s">
        <v>543</v>
      </c>
      <c r="F121" s="4" t="s">
        <v>473</v>
      </c>
      <c r="G121" s="5">
        <v>391212.7</v>
      </c>
      <c r="H121" s="5">
        <v>391212.7</v>
      </c>
      <c r="I121" s="5">
        <v>391212.7</v>
      </c>
      <c r="J121" s="5">
        <v>391212.7</v>
      </c>
      <c r="K121" s="5">
        <v>391212.7</v>
      </c>
      <c r="L121" s="5">
        <v>391212.7</v>
      </c>
      <c r="M121" s="5">
        <v>391212.7</v>
      </c>
      <c r="N121" s="5">
        <v>391212.7</v>
      </c>
      <c r="O121" s="5">
        <v>391212.7</v>
      </c>
      <c r="P121" s="5">
        <v>391212.7</v>
      </c>
      <c r="Q121" s="5">
        <v>391212.7</v>
      </c>
      <c r="R121" s="5">
        <v>391212.7</v>
      </c>
      <c r="S121" s="5">
        <v>391212.7</v>
      </c>
      <c r="T121" s="5">
        <f t="shared" si="45"/>
        <v>391212.70000000013</v>
      </c>
      <c r="U121" s="5">
        <v>-195286.36</v>
      </c>
      <c r="V121" s="5">
        <v>-197486.93</v>
      </c>
      <c r="W121" s="5">
        <v>-199687.5</v>
      </c>
      <c r="X121" s="5">
        <v>-201888.07</v>
      </c>
      <c r="Y121" s="5">
        <v>-203492.04</v>
      </c>
      <c r="Z121" s="5">
        <v>-205363.34</v>
      </c>
      <c r="AA121" s="5">
        <v>-207234.64</v>
      </c>
      <c r="AB121" s="5">
        <v>-209105.94</v>
      </c>
      <c r="AC121" s="5">
        <v>-210977.24</v>
      </c>
      <c r="AD121" s="5">
        <v>-212848.54</v>
      </c>
      <c r="AE121" s="5">
        <v>-214719.84</v>
      </c>
      <c r="AF121" s="5">
        <v>-216591.14</v>
      </c>
      <c r="AG121" s="5">
        <v>-218462.44</v>
      </c>
      <c r="AH121" s="5">
        <f t="shared" si="46"/>
        <v>-207189.13500000001</v>
      </c>
      <c r="AI121" s="5">
        <v>2200.5700000000002</v>
      </c>
      <c r="AJ121" s="5">
        <v>2200.5700000000002</v>
      </c>
      <c r="AK121" s="5">
        <v>2200.5700000000002</v>
      </c>
      <c r="AL121" s="5">
        <v>1603.97</v>
      </c>
      <c r="AM121" s="5">
        <v>1871.3</v>
      </c>
      <c r="AN121" s="5">
        <v>1871.3</v>
      </c>
      <c r="AO121" s="5">
        <v>1871.3</v>
      </c>
      <c r="AP121" s="5">
        <v>1871.3</v>
      </c>
      <c r="AQ121" s="5">
        <v>1871.3</v>
      </c>
      <c r="AR121" s="5">
        <v>1871.3</v>
      </c>
      <c r="AS121" s="5">
        <v>1871.3</v>
      </c>
      <c r="AT121" s="5">
        <v>1871.3</v>
      </c>
      <c r="AU121" s="5">
        <f t="shared" si="47"/>
        <v>23176.079999999994</v>
      </c>
      <c r="AV121" s="6">
        <v>0.72592999999999996</v>
      </c>
      <c r="AW121" s="5">
        <f t="shared" si="41"/>
        <v>283993.03531100007</v>
      </c>
      <c r="AX121" s="5">
        <f t="shared" si="42"/>
        <v>283993.03531100001</v>
      </c>
      <c r="AY121" s="5">
        <f t="shared" si="43"/>
        <v>-150404.80877055001</v>
      </c>
      <c r="AZ121" s="5">
        <f t="shared" si="44"/>
        <v>-158588.43906919999</v>
      </c>
      <c r="BA121" s="5">
        <f t="shared" si="48"/>
        <v>16824.211754399996</v>
      </c>
      <c r="BB121" s="14">
        <f t="shared" si="49"/>
        <v>5.9241635049168871E-2</v>
      </c>
      <c r="BC121" s="14">
        <v>2.1100000000000001E-2</v>
      </c>
      <c r="BD121" s="5">
        <f t="shared" si="35"/>
        <v>5992.2530450621007</v>
      </c>
      <c r="BE121" s="5">
        <f t="shared" si="36"/>
        <v>5992.2530450621007</v>
      </c>
      <c r="BF121" s="20">
        <f t="shared" si="37"/>
        <v>0.4</v>
      </c>
      <c r="BG121" s="5">
        <f t="shared" si="38"/>
        <v>-4332.7834837351575</v>
      </c>
      <c r="BH121" s="5">
        <f t="shared" si="39"/>
        <v>119412.34319673793</v>
      </c>
      <c r="BI121" s="5">
        <f t="shared" si="40"/>
        <v>119412.34319673793</v>
      </c>
    </row>
    <row r="122" spans="2:61" x14ac:dyDescent="0.25">
      <c r="B122" s="3" t="s">
        <v>718</v>
      </c>
      <c r="C122" s="3" t="s">
        <v>786</v>
      </c>
      <c r="D122" s="3" t="s">
        <v>712</v>
      </c>
      <c r="E122" s="3" t="s">
        <v>558</v>
      </c>
      <c r="F122" s="4" t="s">
        <v>474</v>
      </c>
      <c r="G122" s="5">
        <v>0</v>
      </c>
      <c r="H122" s="5">
        <v>0</v>
      </c>
      <c r="I122" s="5">
        <v>0</v>
      </c>
      <c r="J122" s="5">
        <v>0</v>
      </c>
      <c r="K122" s="5">
        <v>0</v>
      </c>
      <c r="L122" s="5">
        <v>0</v>
      </c>
      <c r="M122" s="5">
        <v>0</v>
      </c>
      <c r="N122" s="5">
        <v>0</v>
      </c>
      <c r="O122" s="5">
        <v>0</v>
      </c>
      <c r="P122" s="5">
        <v>0</v>
      </c>
      <c r="Q122" s="5">
        <v>0</v>
      </c>
      <c r="R122" s="5">
        <v>0</v>
      </c>
      <c r="S122" s="5">
        <v>0</v>
      </c>
      <c r="T122" s="5">
        <f t="shared" si="45"/>
        <v>0</v>
      </c>
      <c r="U122" s="5">
        <v>0</v>
      </c>
      <c r="V122" s="5">
        <v>0</v>
      </c>
      <c r="W122" s="5">
        <v>0</v>
      </c>
      <c r="X122" s="5">
        <v>0</v>
      </c>
      <c r="Y122" s="5">
        <v>0</v>
      </c>
      <c r="Z122" s="5">
        <v>0</v>
      </c>
      <c r="AA122" s="5">
        <v>0</v>
      </c>
      <c r="AB122" s="5">
        <v>0</v>
      </c>
      <c r="AC122" s="5">
        <v>0</v>
      </c>
      <c r="AD122" s="5">
        <v>0</v>
      </c>
      <c r="AE122" s="5">
        <v>0</v>
      </c>
      <c r="AF122" s="5">
        <v>0</v>
      </c>
      <c r="AG122" s="5">
        <v>0</v>
      </c>
      <c r="AH122" s="5">
        <f t="shared" si="46"/>
        <v>0</v>
      </c>
      <c r="AI122" s="5">
        <v>0</v>
      </c>
      <c r="AJ122" s="5">
        <v>0</v>
      </c>
      <c r="AK122" s="5">
        <v>0</v>
      </c>
      <c r="AL122" s="5">
        <v>0</v>
      </c>
      <c r="AM122" s="5">
        <v>0</v>
      </c>
      <c r="AN122" s="5">
        <v>0</v>
      </c>
      <c r="AO122" s="5">
        <v>0</v>
      </c>
      <c r="AP122" s="5">
        <v>0</v>
      </c>
      <c r="AQ122" s="5">
        <v>0</v>
      </c>
      <c r="AR122" s="5">
        <v>0</v>
      </c>
      <c r="AS122" s="5">
        <v>0</v>
      </c>
      <c r="AT122" s="5">
        <v>0</v>
      </c>
      <c r="AU122" s="5">
        <f t="shared" si="47"/>
        <v>0</v>
      </c>
      <c r="AV122" s="6">
        <v>0.72592999999999996</v>
      </c>
      <c r="AW122" s="5">
        <f t="shared" si="41"/>
        <v>0</v>
      </c>
      <c r="AX122" s="5">
        <f t="shared" si="42"/>
        <v>0</v>
      </c>
      <c r="AY122" s="5">
        <f t="shared" si="43"/>
        <v>0</v>
      </c>
      <c r="AZ122" s="5">
        <f t="shared" si="44"/>
        <v>0</v>
      </c>
      <c r="BA122" s="5">
        <f t="shared" si="48"/>
        <v>0</v>
      </c>
      <c r="BB122" s="14">
        <f t="shared" si="49"/>
        <v>0</v>
      </c>
      <c r="BC122" s="14">
        <f>BB122</f>
        <v>0</v>
      </c>
      <c r="BD122" s="5">
        <f t="shared" si="35"/>
        <v>0</v>
      </c>
      <c r="BE122" s="5">
        <f t="shared" si="36"/>
        <v>0</v>
      </c>
      <c r="BF122" s="20">
        <f t="shared" si="37"/>
        <v>0.4</v>
      </c>
      <c r="BG122" s="5">
        <f t="shared" si="38"/>
        <v>0</v>
      </c>
      <c r="BH122" s="5">
        <f t="shared" si="39"/>
        <v>0</v>
      </c>
      <c r="BI122" s="5">
        <f t="shared" si="40"/>
        <v>0</v>
      </c>
    </row>
    <row r="123" spans="2:61" x14ac:dyDescent="0.25">
      <c r="B123" s="3" t="s">
        <v>717</v>
      </c>
      <c r="C123" s="3" t="s">
        <v>786</v>
      </c>
      <c r="D123" s="3" t="s">
        <v>712</v>
      </c>
      <c r="E123" s="3" t="s">
        <v>545</v>
      </c>
      <c r="F123" s="4" t="s">
        <v>475</v>
      </c>
      <c r="G123" s="5">
        <v>381730.85</v>
      </c>
      <c r="H123" s="5">
        <v>355721.09</v>
      </c>
      <c r="I123" s="5">
        <v>355721.09</v>
      </c>
      <c r="J123" s="5">
        <v>355721.09</v>
      </c>
      <c r="K123" s="5">
        <v>355721.09</v>
      </c>
      <c r="L123" s="5">
        <v>355721.09</v>
      </c>
      <c r="M123" s="5">
        <v>400061.36</v>
      </c>
      <c r="N123" s="5">
        <v>470370.27</v>
      </c>
      <c r="O123" s="5">
        <v>481184.2</v>
      </c>
      <c r="P123" s="5">
        <v>488602.87</v>
      </c>
      <c r="Q123" s="5">
        <v>532827.55000000005</v>
      </c>
      <c r="R123" s="5">
        <v>532827.55000000005</v>
      </c>
      <c r="S123" s="5">
        <v>532827.55000000005</v>
      </c>
      <c r="T123" s="5">
        <f t="shared" si="45"/>
        <v>428479.87083333335</v>
      </c>
      <c r="U123" s="5">
        <v>-247183.68</v>
      </c>
      <c r="V123" s="5">
        <v>-223901.46</v>
      </c>
      <c r="W123" s="5">
        <v>-225087.2</v>
      </c>
      <c r="X123" s="5">
        <v>-226272.94</v>
      </c>
      <c r="Y123" s="5">
        <v>-227755.11</v>
      </c>
      <c r="Z123" s="5">
        <v>-229237.28</v>
      </c>
      <c r="AA123" s="5">
        <v>-230811.83</v>
      </c>
      <c r="AB123" s="5">
        <v>-232625.23</v>
      </c>
      <c r="AC123" s="5">
        <v>-234607.64</v>
      </c>
      <c r="AD123" s="5">
        <v>-236628.03</v>
      </c>
      <c r="AE123" s="5">
        <v>-238756.01</v>
      </c>
      <c r="AF123" s="5">
        <v>-240976.12</v>
      </c>
      <c r="AG123" s="5">
        <v>-243196.23</v>
      </c>
      <c r="AH123" s="5">
        <f t="shared" si="46"/>
        <v>-232654.06708333336</v>
      </c>
      <c r="AI123" s="5">
        <v>1229.0899999999999</v>
      </c>
      <c r="AJ123" s="5">
        <v>1185.74</v>
      </c>
      <c r="AK123" s="5">
        <v>1185.74</v>
      </c>
      <c r="AL123" s="5">
        <v>1482.17</v>
      </c>
      <c r="AM123" s="5">
        <v>1482.17</v>
      </c>
      <c r="AN123" s="5">
        <v>1574.55</v>
      </c>
      <c r="AO123" s="5">
        <v>1813.4</v>
      </c>
      <c r="AP123" s="5">
        <v>1982.41</v>
      </c>
      <c r="AQ123" s="5">
        <v>2020.39</v>
      </c>
      <c r="AR123" s="5">
        <v>2127.98</v>
      </c>
      <c r="AS123" s="5">
        <v>2220.11</v>
      </c>
      <c r="AT123" s="5">
        <v>2220.11</v>
      </c>
      <c r="AU123" s="5">
        <f t="shared" si="47"/>
        <v>20523.86</v>
      </c>
      <c r="AV123" s="6">
        <v>0.72592999999999996</v>
      </c>
      <c r="AW123" s="5">
        <f t="shared" si="41"/>
        <v>311046.39263404167</v>
      </c>
      <c r="AX123" s="5">
        <f t="shared" si="42"/>
        <v>386795.5033715</v>
      </c>
      <c r="AY123" s="5">
        <f t="shared" si="43"/>
        <v>-168890.56691780419</v>
      </c>
      <c r="AZ123" s="5">
        <f t="shared" si="44"/>
        <v>-176543.43924390001</v>
      </c>
      <c r="BA123" s="5">
        <f t="shared" si="48"/>
        <v>14898.885689799999</v>
      </c>
      <c r="BB123" s="14">
        <f t="shared" si="49"/>
        <v>4.7899239607414851E-2</v>
      </c>
      <c r="BC123" s="14">
        <v>0.05</v>
      </c>
      <c r="BD123" s="5">
        <f t="shared" si="35"/>
        <v>19339.775168575001</v>
      </c>
      <c r="BE123" s="5">
        <f t="shared" si="36"/>
        <v>19339.775168575001</v>
      </c>
      <c r="BF123" s="20">
        <f t="shared" si="37"/>
        <v>1</v>
      </c>
      <c r="BG123" s="5">
        <f t="shared" si="38"/>
        <v>4440.8894787750014</v>
      </c>
      <c r="BH123" s="5">
        <f t="shared" si="39"/>
        <v>190912.288959025</v>
      </c>
      <c r="BI123" s="5">
        <f t="shared" si="40"/>
        <v>190912.288959025</v>
      </c>
    </row>
    <row r="124" spans="2:61" x14ac:dyDescent="0.25">
      <c r="B124" s="3" t="s">
        <v>717</v>
      </c>
      <c r="C124" s="3" t="s">
        <v>786</v>
      </c>
      <c r="D124" s="3" t="s">
        <v>712</v>
      </c>
      <c r="E124" s="3" t="s">
        <v>546</v>
      </c>
      <c r="F124" s="4" t="s">
        <v>476</v>
      </c>
      <c r="G124" s="5">
        <v>93418.63</v>
      </c>
      <c r="H124" s="5">
        <v>94917.08</v>
      </c>
      <c r="I124" s="5">
        <v>94917.08</v>
      </c>
      <c r="J124" s="5">
        <v>94917.08</v>
      </c>
      <c r="K124" s="5">
        <v>94917.08</v>
      </c>
      <c r="L124" s="5">
        <v>94917.08</v>
      </c>
      <c r="M124" s="5">
        <v>94917.08</v>
      </c>
      <c r="N124" s="5">
        <v>94917.08</v>
      </c>
      <c r="O124" s="5">
        <v>94917.08</v>
      </c>
      <c r="P124" s="5">
        <v>94917.08</v>
      </c>
      <c r="Q124" s="5">
        <v>94917.08</v>
      </c>
      <c r="R124" s="5">
        <v>94917.08</v>
      </c>
      <c r="S124" s="5">
        <v>94917.08</v>
      </c>
      <c r="T124" s="5">
        <f t="shared" si="45"/>
        <v>94854.644583333327</v>
      </c>
      <c r="U124" s="5">
        <v>-57056.6</v>
      </c>
      <c r="V124" s="5">
        <v>-58370.239999999998</v>
      </c>
      <c r="W124" s="5">
        <v>-59694.33</v>
      </c>
      <c r="X124" s="5">
        <v>-61018.42</v>
      </c>
      <c r="Y124" s="5">
        <v>-61546</v>
      </c>
      <c r="Z124" s="5">
        <v>-62073.58</v>
      </c>
      <c r="AA124" s="5">
        <v>-62601.16</v>
      </c>
      <c r="AB124" s="5">
        <v>-63128.74</v>
      </c>
      <c r="AC124" s="5">
        <v>-63656.32</v>
      </c>
      <c r="AD124" s="5">
        <v>-64183.9</v>
      </c>
      <c r="AE124" s="5">
        <v>-64711.48</v>
      </c>
      <c r="AF124" s="5">
        <v>-65239.06</v>
      </c>
      <c r="AG124" s="5">
        <v>-65766.64</v>
      </c>
      <c r="AH124" s="5">
        <f t="shared" si="46"/>
        <v>-62302.904166666667</v>
      </c>
      <c r="AI124" s="5">
        <v>1313.64</v>
      </c>
      <c r="AJ124" s="5">
        <v>1324.09</v>
      </c>
      <c r="AK124" s="5">
        <v>1324.09</v>
      </c>
      <c r="AL124" s="5">
        <v>527.58000000000004</v>
      </c>
      <c r="AM124" s="5">
        <v>527.58000000000004</v>
      </c>
      <c r="AN124" s="5">
        <v>527.58000000000004</v>
      </c>
      <c r="AO124" s="5">
        <v>527.58000000000004</v>
      </c>
      <c r="AP124" s="5">
        <v>527.58000000000004</v>
      </c>
      <c r="AQ124" s="5">
        <v>527.58000000000004</v>
      </c>
      <c r="AR124" s="5">
        <v>527.58000000000004</v>
      </c>
      <c r="AS124" s="5">
        <v>527.58000000000004</v>
      </c>
      <c r="AT124" s="5">
        <v>527.58000000000004</v>
      </c>
      <c r="AU124" s="5">
        <f t="shared" si="47"/>
        <v>8710.0399999999991</v>
      </c>
      <c r="AV124" s="6">
        <v>0.72592999999999996</v>
      </c>
      <c r="AW124" s="5">
        <f t="shared" si="41"/>
        <v>68857.832142379164</v>
      </c>
      <c r="AX124" s="5">
        <f t="shared" si="42"/>
        <v>68903.155884399996</v>
      </c>
      <c r="AY124" s="5">
        <f t="shared" si="43"/>
        <v>-45227.54722170833</v>
      </c>
      <c r="AZ124" s="5">
        <f t="shared" si="44"/>
        <v>-47741.976975199999</v>
      </c>
      <c r="BA124" s="5">
        <f t="shared" si="48"/>
        <v>6322.8793371999991</v>
      </c>
      <c r="BB124" s="14">
        <f t="shared" si="49"/>
        <v>9.182512926236211E-2</v>
      </c>
      <c r="BC124" s="14">
        <v>6.6699999999999995E-2</v>
      </c>
      <c r="BD124" s="5">
        <f t="shared" si="35"/>
        <v>4595.8404974894793</v>
      </c>
      <c r="BE124" s="5">
        <f t="shared" si="36"/>
        <v>4595.8404974894793</v>
      </c>
      <c r="BF124" s="20">
        <f t="shared" si="37"/>
        <v>1</v>
      </c>
      <c r="BG124" s="5">
        <f t="shared" si="38"/>
        <v>-1727.0388397105198</v>
      </c>
      <c r="BH124" s="5">
        <f t="shared" si="39"/>
        <v>16565.338411710516</v>
      </c>
      <c r="BI124" s="5">
        <f t="shared" si="40"/>
        <v>16565.338411710516</v>
      </c>
    </row>
    <row r="125" spans="2:61" x14ac:dyDescent="0.25">
      <c r="B125" s="3" t="s">
        <v>718</v>
      </c>
      <c r="C125" s="3" t="s">
        <v>786</v>
      </c>
      <c r="D125" s="3" t="s">
        <v>712</v>
      </c>
      <c r="E125" s="3" t="s">
        <v>547</v>
      </c>
      <c r="F125" s="4" t="s">
        <v>477</v>
      </c>
      <c r="G125" s="5">
        <v>44645.24</v>
      </c>
      <c r="H125" s="5">
        <v>44645.24</v>
      </c>
      <c r="I125" s="5">
        <v>44645.24</v>
      </c>
      <c r="J125" s="5">
        <v>44645.24</v>
      </c>
      <c r="K125" s="5">
        <v>44645.24</v>
      </c>
      <c r="L125" s="5">
        <v>44645.24</v>
      </c>
      <c r="M125" s="5">
        <v>44645.24</v>
      </c>
      <c r="N125" s="5">
        <v>44645.24</v>
      </c>
      <c r="O125" s="5">
        <v>44645.24</v>
      </c>
      <c r="P125" s="5">
        <v>44645.24</v>
      </c>
      <c r="Q125" s="5">
        <v>44645.24</v>
      </c>
      <c r="R125" s="5">
        <v>44645.24</v>
      </c>
      <c r="S125" s="5">
        <v>44645.24</v>
      </c>
      <c r="T125" s="5">
        <f t="shared" si="45"/>
        <v>44645.24</v>
      </c>
      <c r="U125" s="5">
        <v>-44645.24</v>
      </c>
      <c r="V125" s="5">
        <v>-44645.24</v>
      </c>
      <c r="W125" s="5">
        <v>-44645.24</v>
      </c>
      <c r="X125" s="5">
        <v>-44645.24</v>
      </c>
      <c r="Y125" s="5">
        <v>-44645.24</v>
      </c>
      <c r="Z125" s="5">
        <v>-44645.24</v>
      </c>
      <c r="AA125" s="5">
        <v>-44645.24</v>
      </c>
      <c r="AB125" s="5">
        <v>-44645.24</v>
      </c>
      <c r="AC125" s="5">
        <v>-44645.24</v>
      </c>
      <c r="AD125" s="5">
        <v>-44645.24</v>
      </c>
      <c r="AE125" s="5">
        <v>-44645.24</v>
      </c>
      <c r="AF125" s="5">
        <v>-44645.24</v>
      </c>
      <c r="AG125" s="5">
        <v>-44645.24</v>
      </c>
      <c r="AH125" s="5">
        <f t="shared" si="46"/>
        <v>-44645.24</v>
      </c>
      <c r="AI125" s="5">
        <v>0</v>
      </c>
      <c r="AJ125" s="5">
        <v>0</v>
      </c>
      <c r="AK125" s="5">
        <v>0</v>
      </c>
      <c r="AL125" s="5">
        <v>0</v>
      </c>
      <c r="AM125" s="5">
        <v>0</v>
      </c>
      <c r="AN125" s="5">
        <v>0</v>
      </c>
      <c r="AO125" s="5">
        <v>0</v>
      </c>
      <c r="AP125" s="5">
        <v>0</v>
      </c>
      <c r="AQ125" s="5">
        <v>0</v>
      </c>
      <c r="AR125" s="5">
        <v>0</v>
      </c>
      <c r="AS125" s="5">
        <v>0</v>
      </c>
      <c r="AT125" s="5">
        <v>0</v>
      </c>
      <c r="AU125" s="5">
        <f t="shared" si="47"/>
        <v>0</v>
      </c>
      <c r="AV125" s="6">
        <v>0.72592999999999996</v>
      </c>
      <c r="AW125" s="5">
        <f t="shared" si="41"/>
        <v>32409.319073199997</v>
      </c>
      <c r="AX125" s="5">
        <f t="shared" si="42"/>
        <v>32409.319073199997</v>
      </c>
      <c r="AY125" s="5">
        <f t="shared" si="43"/>
        <v>-32409.319073199997</v>
      </c>
      <c r="AZ125" s="5">
        <f t="shared" si="44"/>
        <v>-32409.319073199997</v>
      </c>
      <c r="BA125" s="5">
        <f t="shared" si="48"/>
        <v>0</v>
      </c>
      <c r="BB125" s="14">
        <f t="shared" si="49"/>
        <v>0</v>
      </c>
      <c r="BC125" s="14">
        <v>7.46E-2</v>
      </c>
      <c r="BD125" s="5">
        <f t="shared" si="35"/>
        <v>2417.7352028607197</v>
      </c>
      <c r="BE125" s="5">
        <f t="shared" si="36"/>
        <v>0</v>
      </c>
      <c r="BF125" s="20">
        <f t="shared" si="37"/>
        <v>0.4</v>
      </c>
      <c r="BG125" s="5">
        <f t="shared" si="38"/>
        <v>0</v>
      </c>
      <c r="BH125" s="5">
        <f t="shared" si="39"/>
        <v>-2417.7352028607197</v>
      </c>
      <c r="BI125" s="5">
        <f t="shared" si="40"/>
        <v>0</v>
      </c>
    </row>
    <row r="126" spans="2:61" x14ac:dyDescent="0.25">
      <c r="B126" s="3" t="s">
        <v>718</v>
      </c>
      <c r="C126" s="3" t="s">
        <v>786</v>
      </c>
      <c r="D126" s="3" t="s">
        <v>712</v>
      </c>
      <c r="E126" s="3" t="s">
        <v>616</v>
      </c>
      <c r="F126" s="4" t="s">
        <v>478</v>
      </c>
      <c r="G126" s="5">
        <v>311546.75</v>
      </c>
      <c r="H126" s="5">
        <v>311546.75</v>
      </c>
      <c r="I126" s="5">
        <v>311546.75</v>
      </c>
      <c r="J126" s="5">
        <v>311546.75</v>
      </c>
      <c r="K126" s="5">
        <v>311546.75</v>
      </c>
      <c r="L126" s="5">
        <v>311546.75</v>
      </c>
      <c r="M126" s="5">
        <v>311546.75</v>
      </c>
      <c r="N126" s="5">
        <v>311546.75</v>
      </c>
      <c r="O126" s="5">
        <v>311546.75</v>
      </c>
      <c r="P126" s="5">
        <v>311546.75</v>
      </c>
      <c r="Q126" s="5">
        <v>311546.75</v>
      </c>
      <c r="R126" s="5">
        <v>311546.75</v>
      </c>
      <c r="S126" s="5">
        <v>311546.75</v>
      </c>
      <c r="T126" s="5">
        <f t="shared" si="45"/>
        <v>311546.75</v>
      </c>
      <c r="U126" s="5">
        <v>-264814.74</v>
      </c>
      <c r="V126" s="5">
        <v>-264814.74</v>
      </c>
      <c r="W126" s="5">
        <v>-264814.74</v>
      </c>
      <c r="X126" s="5">
        <v>-264814.74</v>
      </c>
      <c r="Y126" s="5">
        <v>-265362.53999999998</v>
      </c>
      <c r="Z126" s="5">
        <v>-265910.34000000003</v>
      </c>
      <c r="AA126" s="5">
        <v>-266458.14</v>
      </c>
      <c r="AB126" s="5">
        <v>-267005.94</v>
      </c>
      <c r="AC126" s="5">
        <v>-267553.74</v>
      </c>
      <c r="AD126" s="5">
        <v>-268101.53999999998</v>
      </c>
      <c r="AE126" s="5">
        <v>-268649.34000000003</v>
      </c>
      <c r="AF126" s="5">
        <v>-269197.14</v>
      </c>
      <c r="AG126" s="5">
        <v>-269744.94</v>
      </c>
      <c r="AH126" s="5">
        <f t="shared" si="46"/>
        <v>-266663.565</v>
      </c>
      <c r="AI126" s="5">
        <v>0</v>
      </c>
      <c r="AJ126" s="5">
        <v>0</v>
      </c>
      <c r="AK126" s="5">
        <v>0</v>
      </c>
      <c r="AL126" s="5">
        <v>547.79999999999995</v>
      </c>
      <c r="AM126" s="5">
        <v>547.79999999999995</v>
      </c>
      <c r="AN126" s="5">
        <v>547.79999999999995</v>
      </c>
      <c r="AO126" s="5">
        <v>547.79999999999995</v>
      </c>
      <c r="AP126" s="5">
        <v>547.79999999999995</v>
      </c>
      <c r="AQ126" s="5">
        <v>547.79999999999995</v>
      </c>
      <c r="AR126" s="5">
        <v>547.79999999999995</v>
      </c>
      <c r="AS126" s="5">
        <v>547.79999999999995</v>
      </c>
      <c r="AT126" s="5">
        <v>547.79999999999995</v>
      </c>
      <c r="AU126" s="5">
        <f t="shared" si="47"/>
        <v>4930.2000000000007</v>
      </c>
      <c r="AV126" s="6">
        <v>0.72592999999999996</v>
      </c>
      <c r="AW126" s="5">
        <f t="shared" si="41"/>
        <v>226161.1322275</v>
      </c>
      <c r="AX126" s="5">
        <f t="shared" si="42"/>
        <v>226161.1322275</v>
      </c>
      <c r="AY126" s="5">
        <f t="shared" si="43"/>
        <v>-193579.08174045</v>
      </c>
      <c r="AZ126" s="5">
        <f t="shared" si="44"/>
        <v>-195815.94429419999</v>
      </c>
      <c r="BA126" s="5">
        <f t="shared" si="48"/>
        <v>3578.9800860000005</v>
      </c>
      <c r="BB126" s="14">
        <f t="shared" si="49"/>
        <v>1.5824912312518109E-2</v>
      </c>
      <c r="BC126" s="14">
        <v>2.1100000000000001E-2</v>
      </c>
      <c r="BD126" s="5">
        <f t="shared" si="35"/>
        <v>4771.9998900002502</v>
      </c>
      <c r="BE126" s="5">
        <f t="shared" si="36"/>
        <v>4771.9998900002502</v>
      </c>
      <c r="BF126" s="20">
        <f t="shared" si="37"/>
        <v>0.4</v>
      </c>
      <c r="BG126" s="5">
        <f t="shared" si="38"/>
        <v>477.20792160009989</v>
      </c>
      <c r="BH126" s="5">
        <f t="shared" si="39"/>
        <v>25573.18804329976</v>
      </c>
      <c r="BI126" s="5">
        <f t="shared" si="40"/>
        <v>25573.18804329976</v>
      </c>
    </row>
    <row r="127" spans="2:61" x14ac:dyDescent="0.25">
      <c r="B127" s="3" t="s">
        <v>718</v>
      </c>
      <c r="C127" s="3" t="s">
        <v>786</v>
      </c>
      <c r="D127" s="3" t="s">
        <v>712</v>
      </c>
      <c r="E127" s="3" t="s">
        <v>617</v>
      </c>
      <c r="F127" s="4" t="s">
        <v>479</v>
      </c>
      <c r="G127" s="5">
        <v>464397.29</v>
      </c>
      <c r="H127" s="5">
        <v>464397.29</v>
      </c>
      <c r="I127" s="5">
        <v>464397.29</v>
      </c>
      <c r="J127" s="5">
        <v>464397.29</v>
      </c>
      <c r="K127" s="5">
        <v>464397.29</v>
      </c>
      <c r="L127" s="5">
        <v>464397.29</v>
      </c>
      <c r="M127" s="5">
        <v>464397.29</v>
      </c>
      <c r="N127" s="5">
        <v>464397.29</v>
      </c>
      <c r="O127" s="5">
        <v>464397.29</v>
      </c>
      <c r="P127" s="5">
        <v>464397.29</v>
      </c>
      <c r="Q127" s="5">
        <v>464397.29</v>
      </c>
      <c r="R127" s="5">
        <v>464397.29</v>
      </c>
      <c r="S127" s="5">
        <v>464397.29</v>
      </c>
      <c r="T127" s="5">
        <f t="shared" si="45"/>
        <v>464397.29</v>
      </c>
      <c r="U127" s="5">
        <v>-394737.7</v>
      </c>
      <c r="V127" s="5">
        <v>-394737.7</v>
      </c>
      <c r="W127" s="5">
        <v>-394737.7</v>
      </c>
      <c r="X127" s="5">
        <v>-394737.7</v>
      </c>
      <c r="Y127" s="5">
        <v>-395554.27</v>
      </c>
      <c r="Z127" s="5">
        <v>-396370.84</v>
      </c>
      <c r="AA127" s="5">
        <v>-397187.41</v>
      </c>
      <c r="AB127" s="5">
        <v>-398003.98</v>
      </c>
      <c r="AC127" s="5">
        <v>-398820.55</v>
      </c>
      <c r="AD127" s="5">
        <v>-399637.12</v>
      </c>
      <c r="AE127" s="5">
        <v>-400453.69</v>
      </c>
      <c r="AF127" s="5">
        <v>-401270.26</v>
      </c>
      <c r="AG127" s="5">
        <v>-402086.83</v>
      </c>
      <c r="AH127" s="5">
        <f t="shared" si="46"/>
        <v>-397493.62374999997</v>
      </c>
      <c r="AI127" s="5">
        <v>0</v>
      </c>
      <c r="AJ127" s="5">
        <v>0</v>
      </c>
      <c r="AK127" s="5">
        <v>0</v>
      </c>
      <c r="AL127" s="5">
        <v>816.57</v>
      </c>
      <c r="AM127" s="5">
        <v>816.57</v>
      </c>
      <c r="AN127" s="5">
        <v>816.57</v>
      </c>
      <c r="AO127" s="5">
        <v>816.57</v>
      </c>
      <c r="AP127" s="5">
        <v>816.57</v>
      </c>
      <c r="AQ127" s="5">
        <v>816.57</v>
      </c>
      <c r="AR127" s="5">
        <v>816.57</v>
      </c>
      <c r="AS127" s="5">
        <v>816.57</v>
      </c>
      <c r="AT127" s="5">
        <v>816.57</v>
      </c>
      <c r="AU127" s="5">
        <f t="shared" si="47"/>
        <v>7349.1299999999992</v>
      </c>
      <c r="AV127" s="6">
        <v>0.72592999999999996</v>
      </c>
      <c r="AW127" s="5">
        <f t="shared" si="41"/>
        <v>337119.92472969997</v>
      </c>
      <c r="AX127" s="5">
        <f t="shared" si="42"/>
        <v>337119.92472969997</v>
      </c>
      <c r="AY127" s="5">
        <f t="shared" si="43"/>
        <v>-288552.54628883745</v>
      </c>
      <c r="AZ127" s="5">
        <f t="shared" si="44"/>
        <v>-291886.89250189997</v>
      </c>
      <c r="BA127" s="5">
        <f t="shared" si="48"/>
        <v>5334.953940899999</v>
      </c>
      <c r="BB127" s="14">
        <f t="shared" si="49"/>
        <v>1.5825092347115117E-2</v>
      </c>
      <c r="BC127" s="14">
        <v>2.1100000000000001E-2</v>
      </c>
      <c r="BD127" s="5">
        <f t="shared" si="35"/>
        <v>7113.2304117966696</v>
      </c>
      <c r="BE127" s="5">
        <f t="shared" si="36"/>
        <v>7113.2304117966696</v>
      </c>
      <c r="BF127" s="20">
        <f t="shared" si="37"/>
        <v>0.4</v>
      </c>
      <c r="BG127" s="5">
        <f t="shared" si="38"/>
        <v>711.31058835866827</v>
      </c>
      <c r="BH127" s="5">
        <f t="shared" si="39"/>
        <v>38119.801816003324</v>
      </c>
      <c r="BI127" s="5">
        <f t="shared" si="40"/>
        <v>38119.801816003324</v>
      </c>
    </row>
    <row r="128" spans="2:61" x14ac:dyDescent="0.25">
      <c r="B128" s="3" t="s">
        <v>717</v>
      </c>
      <c r="C128" s="3" t="s">
        <v>786</v>
      </c>
      <c r="D128" s="3" t="s">
        <v>712</v>
      </c>
      <c r="E128" s="3" t="s">
        <v>548</v>
      </c>
      <c r="F128" s="4" t="s">
        <v>480</v>
      </c>
      <c r="G128" s="5"/>
      <c r="H128" s="5"/>
      <c r="I128" s="5"/>
      <c r="J128" s="5"/>
      <c r="K128" s="5"/>
      <c r="L128" s="5"/>
      <c r="M128" s="5"/>
      <c r="N128" s="5"/>
      <c r="O128" s="5"/>
      <c r="P128" s="5"/>
      <c r="Q128" s="5"/>
      <c r="R128" s="5">
        <v>1953.35</v>
      </c>
      <c r="S128" s="5">
        <v>1953.35</v>
      </c>
      <c r="T128" s="5">
        <f t="shared" si="45"/>
        <v>244.16874999999996</v>
      </c>
      <c r="U128" s="5"/>
      <c r="V128" s="5"/>
      <c r="W128" s="5"/>
      <c r="X128" s="5"/>
      <c r="Y128" s="5"/>
      <c r="Z128" s="5"/>
      <c r="AA128" s="5"/>
      <c r="AB128" s="5"/>
      <c r="AC128" s="5"/>
      <c r="AD128" s="5"/>
      <c r="AE128" s="5"/>
      <c r="AF128" s="5">
        <v>-5.43</v>
      </c>
      <c r="AG128" s="5">
        <v>-16.29</v>
      </c>
      <c r="AH128" s="5">
        <f t="shared" si="46"/>
        <v>-1.1312499999999999</v>
      </c>
      <c r="AI128" s="5">
        <v>0</v>
      </c>
      <c r="AJ128" s="5">
        <v>0</v>
      </c>
      <c r="AK128" s="5">
        <v>0</v>
      </c>
      <c r="AL128" s="5">
        <v>0</v>
      </c>
      <c r="AM128" s="5">
        <v>0</v>
      </c>
      <c r="AN128" s="5">
        <v>0</v>
      </c>
      <c r="AO128" s="5">
        <v>0</v>
      </c>
      <c r="AP128" s="5">
        <v>0</v>
      </c>
      <c r="AQ128" s="5">
        <v>0</v>
      </c>
      <c r="AR128" s="5">
        <v>0</v>
      </c>
      <c r="AS128" s="5">
        <v>5.43</v>
      </c>
      <c r="AT128" s="5">
        <v>10.86</v>
      </c>
      <c r="AU128" s="5">
        <f t="shared" si="47"/>
        <v>16.29</v>
      </c>
      <c r="AV128" s="6">
        <v>0.72592999999999996</v>
      </c>
      <c r="AW128" s="5">
        <f t="shared" si="41"/>
        <v>177.24942068749996</v>
      </c>
      <c r="AX128" s="5">
        <f t="shared" si="42"/>
        <v>1417.9953654999999</v>
      </c>
      <c r="AY128" s="5">
        <f t="shared" si="43"/>
        <v>-0.82120831249999982</v>
      </c>
      <c r="AZ128" s="5">
        <f t="shared" si="44"/>
        <v>-11.825399699999998</v>
      </c>
      <c r="BA128" s="5">
        <f t="shared" si="48"/>
        <v>11.825399699999998</v>
      </c>
      <c r="BB128" s="14">
        <f t="shared" si="49"/>
        <v>6.6716154299024763E-2</v>
      </c>
      <c r="BC128" s="14">
        <f>BB128</f>
        <v>6.6716154299024763E-2</v>
      </c>
      <c r="BD128" s="5">
        <f t="shared" si="35"/>
        <v>94.603197600000016</v>
      </c>
      <c r="BE128" s="5">
        <f t="shared" si="36"/>
        <v>94.603197600000016</v>
      </c>
      <c r="BF128" s="20">
        <f t="shared" si="37"/>
        <v>1</v>
      </c>
      <c r="BG128" s="5">
        <f t="shared" si="38"/>
        <v>82.777797900000024</v>
      </c>
      <c r="BH128" s="5">
        <f t="shared" si="39"/>
        <v>1311.5667682000001</v>
      </c>
      <c r="BI128" s="5">
        <f t="shared" si="40"/>
        <v>1311.5667682000001</v>
      </c>
    </row>
    <row r="129" spans="2:64" x14ac:dyDescent="0.25">
      <c r="B129" s="3" t="s">
        <v>717</v>
      </c>
      <c r="C129" s="3" t="s">
        <v>786</v>
      </c>
      <c r="D129" s="3" t="s">
        <v>712</v>
      </c>
      <c r="E129" s="3" t="s">
        <v>549</v>
      </c>
      <c r="F129" s="4" t="s">
        <v>481</v>
      </c>
      <c r="G129" s="5">
        <v>0</v>
      </c>
      <c r="H129" s="5">
        <v>0</v>
      </c>
      <c r="I129" s="5">
        <v>0</v>
      </c>
      <c r="J129" s="5">
        <v>0</v>
      </c>
      <c r="K129" s="5">
        <v>0</v>
      </c>
      <c r="L129" s="5">
        <v>0</v>
      </c>
      <c r="M129" s="5">
        <v>0</v>
      </c>
      <c r="N129" s="5">
        <v>0</v>
      </c>
      <c r="O129" s="5">
        <v>0</v>
      </c>
      <c r="P129" s="5">
        <v>0</v>
      </c>
      <c r="Q129" s="5">
        <v>0</v>
      </c>
      <c r="R129" s="5">
        <v>0</v>
      </c>
      <c r="S129" s="5">
        <v>0</v>
      </c>
      <c r="T129" s="5">
        <f t="shared" si="45"/>
        <v>0</v>
      </c>
      <c r="U129" s="5">
        <v>0</v>
      </c>
      <c r="V129" s="5">
        <v>0</v>
      </c>
      <c r="W129" s="5">
        <v>0</v>
      </c>
      <c r="X129" s="5">
        <v>0</v>
      </c>
      <c r="Y129" s="5">
        <v>0</v>
      </c>
      <c r="Z129" s="5">
        <v>0</v>
      </c>
      <c r="AA129" s="5">
        <v>0</v>
      </c>
      <c r="AB129" s="5">
        <v>0</v>
      </c>
      <c r="AC129" s="5">
        <v>0</v>
      </c>
      <c r="AD129" s="5">
        <v>0</v>
      </c>
      <c r="AE129" s="5">
        <v>0</v>
      </c>
      <c r="AF129" s="5">
        <v>0</v>
      </c>
      <c r="AG129" s="5">
        <v>0</v>
      </c>
      <c r="AH129" s="5">
        <f t="shared" si="46"/>
        <v>0</v>
      </c>
      <c r="AI129" s="5">
        <v>0</v>
      </c>
      <c r="AJ129" s="5">
        <v>0</v>
      </c>
      <c r="AK129" s="5">
        <v>0</v>
      </c>
      <c r="AL129" s="5">
        <v>0</v>
      </c>
      <c r="AM129" s="5">
        <v>0</v>
      </c>
      <c r="AN129" s="5">
        <v>0</v>
      </c>
      <c r="AO129" s="5">
        <v>0</v>
      </c>
      <c r="AP129" s="5">
        <v>0</v>
      </c>
      <c r="AQ129" s="5">
        <v>0</v>
      </c>
      <c r="AR129" s="5">
        <v>0</v>
      </c>
      <c r="AS129" s="5">
        <v>0</v>
      </c>
      <c r="AT129" s="5">
        <v>0</v>
      </c>
      <c r="AU129" s="5">
        <f t="shared" si="47"/>
        <v>0</v>
      </c>
      <c r="AV129" s="6">
        <v>0.72592999999999996</v>
      </c>
      <c r="AW129" s="5">
        <f t="shared" si="41"/>
        <v>0</v>
      </c>
      <c r="AX129" s="5">
        <f t="shared" si="42"/>
        <v>0</v>
      </c>
      <c r="AY129" s="5">
        <f t="shared" si="43"/>
        <v>0</v>
      </c>
      <c r="AZ129" s="5">
        <f t="shared" si="44"/>
        <v>0</v>
      </c>
      <c r="BA129" s="5">
        <f t="shared" si="48"/>
        <v>0</v>
      </c>
      <c r="BB129" s="14">
        <f t="shared" si="49"/>
        <v>0</v>
      </c>
      <c r="BC129" s="14">
        <f>BB129</f>
        <v>0</v>
      </c>
      <c r="BD129" s="5">
        <f t="shared" si="35"/>
        <v>0</v>
      </c>
      <c r="BE129" s="5">
        <f t="shared" si="36"/>
        <v>0</v>
      </c>
      <c r="BF129" s="20">
        <f t="shared" si="37"/>
        <v>1</v>
      </c>
      <c r="BG129" s="5">
        <f t="shared" si="38"/>
        <v>0</v>
      </c>
      <c r="BH129" s="5">
        <f t="shared" si="39"/>
        <v>0</v>
      </c>
      <c r="BI129" s="5">
        <f t="shared" si="40"/>
        <v>0</v>
      </c>
    </row>
    <row r="130" spans="2:64" x14ac:dyDescent="0.25">
      <c r="B130" s="3" t="s">
        <v>717</v>
      </c>
      <c r="C130" s="3" t="s">
        <v>786</v>
      </c>
      <c r="D130" s="3" t="s">
        <v>712</v>
      </c>
      <c r="E130" s="3" t="s">
        <v>551</v>
      </c>
      <c r="F130" s="4" t="s">
        <v>482</v>
      </c>
      <c r="G130" s="5">
        <v>0</v>
      </c>
      <c r="H130" s="5">
        <v>0</v>
      </c>
      <c r="I130" s="5">
        <v>0</v>
      </c>
      <c r="J130" s="5">
        <v>0</v>
      </c>
      <c r="K130" s="5">
        <v>0</v>
      </c>
      <c r="L130" s="5">
        <v>0</v>
      </c>
      <c r="M130" s="5">
        <v>0</v>
      </c>
      <c r="N130" s="5">
        <v>0</v>
      </c>
      <c r="O130" s="5">
        <v>0</v>
      </c>
      <c r="P130" s="5">
        <v>0</v>
      </c>
      <c r="Q130" s="5">
        <v>0</v>
      </c>
      <c r="R130" s="5">
        <v>0</v>
      </c>
      <c r="S130" s="5">
        <v>0</v>
      </c>
      <c r="T130" s="5">
        <f t="shared" si="45"/>
        <v>0</v>
      </c>
      <c r="U130" s="5">
        <v>0</v>
      </c>
      <c r="V130" s="5">
        <v>0</v>
      </c>
      <c r="W130" s="5">
        <v>0</v>
      </c>
      <c r="X130" s="5">
        <v>0</v>
      </c>
      <c r="Y130" s="5">
        <v>0</v>
      </c>
      <c r="Z130" s="5">
        <v>0</v>
      </c>
      <c r="AA130" s="5">
        <v>0</v>
      </c>
      <c r="AB130" s="5">
        <v>0</v>
      </c>
      <c r="AC130" s="5">
        <v>0</v>
      </c>
      <c r="AD130" s="5">
        <v>0</v>
      </c>
      <c r="AE130" s="5">
        <v>0</v>
      </c>
      <c r="AF130" s="5">
        <v>0</v>
      </c>
      <c r="AG130" s="5">
        <v>0</v>
      </c>
      <c r="AH130" s="5">
        <f t="shared" si="46"/>
        <v>0</v>
      </c>
      <c r="AI130" s="5">
        <v>0</v>
      </c>
      <c r="AJ130" s="5">
        <v>0</v>
      </c>
      <c r="AK130" s="5">
        <v>0</v>
      </c>
      <c r="AL130" s="5">
        <v>0</v>
      </c>
      <c r="AM130" s="5">
        <v>0</v>
      </c>
      <c r="AN130" s="5">
        <v>0</v>
      </c>
      <c r="AO130" s="5">
        <v>0</v>
      </c>
      <c r="AP130" s="5">
        <v>0</v>
      </c>
      <c r="AQ130" s="5">
        <v>0</v>
      </c>
      <c r="AR130" s="5">
        <v>0</v>
      </c>
      <c r="AS130" s="5">
        <v>0</v>
      </c>
      <c r="AT130" s="5">
        <v>0</v>
      </c>
      <c r="AU130" s="5">
        <f t="shared" si="47"/>
        <v>0</v>
      </c>
      <c r="AV130" s="6">
        <v>0.72592999999999996</v>
      </c>
      <c r="AW130" s="5">
        <f t="shared" si="41"/>
        <v>0</v>
      </c>
      <c r="AX130" s="5">
        <f t="shared" si="42"/>
        <v>0</v>
      </c>
      <c r="AY130" s="5">
        <f t="shared" si="43"/>
        <v>0</v>
      </c>
      <c r="AZ130" s="5">
        <f t="shared" si="44"/>
        <v>0</v>
      </c>
      <c r="BA130" s="5">
        <f t="shared" si="48"/>
        <v>0</v>
      </c>
      <c r="BB130" s="14">
        <f t="shared" si="49"/>
        <v>0</v>
      </c>
      <c r="BC130" s="14">
        <f>BB130</f>
        <v>0</v>
      </c>
      <c r="BD130" s="5">
        <f t="shared" si="35"/>
        <v>0</v>
      </c>
      <c r="BE130" s="5">
        <f t="shared" si="36"/>
        <v>0</v>
      </c>
      <c r="BF130" s="20">
        <f t="shared" si="37"/>
        <v>1</v>
      </c>
      <c r="BG130" s="5">
        <f t="shared" si="38"/>
        <v>0</v>
      </c>
      <c r="BH130" s="5">
        <f t="shared" si="39"/>
        <v>0</v>
      </c>
      <c r="BI130" s="5">
        <f t="shared" si="40"/>
        <v>0</v>
      </c>
    </row>
    <row r="131" spans="2:64" x14ac:dyDescent="0.25">
      <c r="B131" s="3" t="s">
        <v>714</v>
      </c>
      <c r="C131" s="3" t="s">
        <v>786</v>
      </c>
      <c r="D131" s="3" t="s">
        <v>713</v>
      </c>
      <c r="E131" s="3" t="s">
        <v>521</v>
      </c>
      <c r="F131" s="4" t="s">
        <v>483</v>
      </c>
      <c r="G131" s="5">
        <v>1022594.23</v>
      </c>
      <c r="H131" s="5">
        <v>1022594.23</v>
      </c>
      <c r="I131" s="5">
        <v>1022594.23</v>
      </c>
      <c r="J131" s="5">
        <v>1022594.23</v>
      </c>
      <c r="K131" s="5">
        <v>1022594.23</v>
      </c>
      <c r="L131" s="5">
        <v>1022594.23</v>
      </c>
      <c r="M131" s="5">
        <v>1022594.23</v>
      </c>
      <c r="N131" s="5">
        <v>1022594.23</v>
      </c>
      <c r="O131" s="5">
        <v>1022594.23</v>
      </c>
      <c r="P131" s="5">
        <v>1022594.23</v>
      </c>
      <c r="Q131" s="5">
        <v>1022594.23</v>
      </c>
      <c r="R131" s="5">
        <v>1022594.23</v>
      </c>
      <c r="S131" s="5">
        <v>1021914.23</v>
      </c>
      <c r="T131" s="5">
        <f t="shared" ref="T131:T146" si="50">((G131+S131)/2+SUM(H131:R131))/12</f>
        <v>1022565.896666667</v>
      </c>
      <c r="U131" s="5">
        <v>-216152.5</v>
      </c>
      <c r="V131" s="5">
        <v>-218224.35</v>
      </c>
      <c r="W131" s="5">
        <v>-220296.19</v>
      </c>
      <c r="X131" s="5">
        <v>-222368.04</v>
      </c>
      <c r="Y131" s="5">
        <v>-224439.88</v>
      </c>
      <c r="Z131" s="5">
        <v>-226511.72</v>
      </c>
      <c r="AA131" s="5">
        <v>-228583.57</v>
      </c>
      <c r="AB131" s="5">
        <v>-230655.41</v>
      </c>
      <c r="AC131" s="5">
        <v>-232727.26</v>
      </c>
      <c r="AD131" s="5">
        <v>-234799.1</v>
      </c>
      <c r="AE131" s="5">
        <v>-236870.94</v>
      </c>
      <c r="AF131" s="5">
        <v>-238942.79</v>
      </c>
      <c r="AG131" s="5">
        <v>-240902.64</v>
      </c>
      <c r="AH131" s="5">
        <f t="shared" ref="AH131:AH145" si="51">((U131+AG131)/2+SUM(V131:AF131))/12</f>
        <v>-228578.9016666667</v>
      </c>
      <c r="AI131" s="5">
        <v>2071.85</v>
      </c>
      <c r="AJ131" s="5">
        <v>2071.84</v>
      </c>
      <c r="AK131" s="5">
        <v>2071.85</v>
      </c>
      <c r="AL131" s="5">
        <v>2071.84</v>
      </c>
      <c r="AM131" s="5">
        <v>2071.84</v>
      </c>
      <c r="AN131" s="5">
        <v>2071.85</v>
      </c>
      <c r="AO131" s="5">
        <v>2071.84</v>
      </c>
      <c r="AP131" s="5">
        <v>2071.85</v>
      </c>
      <c r="AQ131" s="5">
        <v>2071.84</v>
      </c>
      <c r="AR131" s="5">
        <v>2071.84</v>
      </c>
      <c r="AS131" s="5">
        <v>2071.85</v>
      </c>
      <c r="AT131" s="5">
        <v>2049.85</v>
      </c>
      <c r="AU131" s="5">
        <f t="shared" ref="AU131:AU146" si="52">SUM(AI131:AT131)</f>
        <v>24840.14</v>
      </c>
      <c r="AV131" s="6">
        <v>1</v>
      </c>
      <c r="AW131" s="5">
        <f t="shared" ref="AW131:AW145" si="53">T131*AV131</f>
        <v>1022565.896666667</v>
      </c>
      <c r="AX131" s="5">
        <f t="shared" ref="AX131:AX145" si="54">S131*AV131</f>
        <v>1021914.23</v>
      </c>
      <c r="AY131" s="5">
        <f t="shared" ref="AY131:AY145" si="55">AH131*AV131</f>
        <v>-228578.9016666667</v>
      </c>
      <c r="AZ131" s="5">
        <f t="shared" ref="AZ131:AZ145" si="56">AG131*AV131</f>
        <v>-240902.64</v>
      </c>
      <c r="BA131" s="5">
        <f t="shared" ref="BA131:BA146" si="57">AU131*AV131</f>
        <v>24840.14</v>
      </c>
      <c r="BB131" s="14">
        <f t="shared" ref="BB131:BB146" si="58">IFERROR(BA131/AW131,)</f>
        <v>2.4291969917022684E-2</v>
      </c>
      <c r="BC131" s="14">
        <f>BB131</f>
        <v>2.4291969917022684E-2</v>
      </c>
      <c r="BD131" s="5">
        <f t="shared" si="35"/>
        <v>24824.3097329374</v>
      </c>
      <c r="BE131" s="5">
        <f t="shared" si="36"/>
        <v>24824.3097329374</v>
      </c>
      <c r="BF131" s="20">
        <f t="shared" si="37"/>
        <v>1</v>
      </c>
      <c r="BG131" s="5">
        <f t="shared" si="38"/>
        <v>-15.830267062599887</v>
      </c>
      <c r="BH131" s="5">
        <f t="shared" si="39"/>
        <v>756187.2802670626</v>
      </c>
      <c r="BI131" s="5">
        <f t="shared" si="40"/>
        <v>756187.2802670626</v>
      </c>
    </row>
    <row r="132" spans="2:64" x14ac:dyDescent="0.25">
      <c r="B132" s="3" t="s">
        <v>716</v>
      </c>
      <c r="C132" s="3" t="s">
        <v>786</v>
      </c>
      <c r="D132" s="3" t="s">
        <v>713</v>
      </c>
      <c r="E132" s="3" t="s">
        <v>675</v>
      </c>
      <c r="F132" s="4" t="s">
        <v>484</v>
      </c>
      <c r="G132" s="5">
        <v>63925.05</v>
      </c>
      <c r="H132" s="5">
        <v>63925.05</v>
      </c>
      <c r="I132" s="5">
        <v>63925.05</v>
      </c>
      <c r="J132" s="5">
        <v>63925.05</v>
      </c>
      <c r="K132" s="5">
        <v>63925.05</v>
      </c>
      <c r="L132" s="5">
        <v>63925.05</v>
      </c>
      <c r="M132" s="5">
        <v>63925.05</v>
      </c>
      <c r="N132" s="5">
        <v>63925.05</v>
      </c>
      <c r="O132" s="5">
        <v>63925.05</v>
      </c>
      <c r="P132" s="5">
        <v>63925.05</v>
      </c>
      <c r="Q132" s="5">
        <v>63925.05</v>
      </c>
      <c r="R132" s="5">
        <v>63925.05</v>
      </c>
      <c r="S132" s="5">
        <v>63925.05</v>
      </c>
      <c r="T132" s="5">
        <f t="shared" si="50"/>
        <v>63925.05000000001</v>
      </c>
      <c r="U132" s="5">
        <v>0</v>
      </c>
      <c r="V132" s="5">
        <v>0</v>
      </c>
      <c r="W132" s="5">
        <v>0</v>
      </c>
      <c r="X132" s="5">
        <v>0</v>
      </c>
      <c r="Y132" s="5">
        <v>0</v>
      </c>
      <c r="Z132" s="5">
        <v>0</v>
      </c>
      <c r="AA132" s="5">
        <v>0</v>
      </c>
      <c r="AB132" s="5">
        <v>0</v>
      </c>
      <c r="AC132" s="5">
        <v>0</v>
      </c>
      <c r="AD132" s="5">
        <v>0</v>
      </c>
      <c r="AE132" s="5">
        <v>0</v>
      </c>
      <c r="AF132" s="5">
        <v>0</v>
      </c>
      <c r="AG132" s="5">
        <v>0</v>
      </c>
      <c r="AH132" s="5">
        <f t="shared" si="51"/>
        <v>0</v>
      </c>
      <c r="AI132" s="5">
        <v>0</v>
      </c>
      <c r="AJ132" s="5">
        <v>0</v>
      </c>
      <c r="AK132" s="5">
        <v>0</v>
      </c>
      <c r="AL132" s="5">
        <v>0</v>
      </c>
      <c r="AM132" s="5">
        <v>0</v>
      </c>
      <c r="AN132" s="5">
        <v>0</v>
      </c>
      <c r="AO132" s="5">
        <v>0</v>
      </c>
      <c r="AP132" s="5">
        <v>0</v>
      </c>
      <c r="AQ132" s="5">
        <v>0</v>
      </c>
      <c r="AR132" s="5">
        <v>0</v>
      </c>
      <c r="AS132" s="5">
        <v>0</v>
      </c>
      <c r="AT132" s="5">
        <v>0</v>
      </c>
      <c r="AU132" s="5">
        <f t="shared" si="52"/>
        <v>0</v>
      </c>
      <c r="AV132" s="6">
        <v>1</v>
      </c>
      <c r="AW132" s="5">
        <f t="shared" si="53"/>
        <v>63925.05000000001</v>
      </c>
      <c r="AX132" s="5">
        <f>S132*AV132</f>
        <v>63925.05</v>
      </c>
      <c r="AY132" s="5">
        <f t="shared" si="55"/>
        <v>0</v>
      </c>
      <c r="AZ132" s="5">
        <f t="shared" si="56"/>
        <v>0</v>
      </c>
      <c r="BA132" s="5">
        <f t="shared" si="57"/>
        <v>0</v>
      </c>
      <c r="BB132" s="14">
        <f t="shared" si="58"/>
        <v>0</v>
      </c>
      <c r="BC132" s="14">
        <f>BB132</f>
        <v>0</v>
      </c>
      <c r="BD132" s="5">
        <f t="shared" si="35"/>
        <v>0</v>
      </c>
      <c r="BE132" s="5">
        <f t="shared" si="36"/>
        <v>0</v>
      </c>
      <c r="BF132" s="20">
        <f t="shared" si="37"/>
        <v>1</v>
      </c>
      <c r="BG132" s="5">
        <f t="shared" si="38"/>
        <v>0</v>
      </c>
      <c r="BH132" s="5">
        <f t="shared" si="39"/>
        <v>63925.05</v>
      </c>
      <c r="BI132" s="5">
        <f t="shared" si="40"/>
        <v>63925.05</v>
      </c>
      <c r="BL132" s="29"/>
    </row>
    <row r="133" spans="2:64" x14ac:dyDescent="0.25">
      <c r="B133" s="3" t="s">
        <v>716</v>
      </c>
      <c r="C133" s="3" t="s">
        <v>786</v>
      </c>
      <c r="D133" s="3" t="s">
        <v>713</v>
      </c>
      <c r="E133" s="3" t="s">
        <v>679</v>
      </c>
      <c r="F133" s="4" t="s">
        <v>485</v>
      </c>
      <c r="G133" s="5">
        <v>313122.78000000003</v>
      </c>
      <c r="H133" s="5">
        <v>313122.78000000003</v>
      </c>
      <c r="I133" s="5">
        <v>313122.78000000003</v>
      </c>
      <c r="J133" s="5">
        <v>313122.78000000003</v>
      </c>
      <c r="K133" s="5">
        <v>313122.78000000003</v>
      </c>
      <c r="L133" s="5">
        <v>313122.78000000003</v>
      </c>
      <c r="M133" s="5">
        <v>313122.78000000003</v>
      </c>
      <c r="N133" s="5">
        <v>313122.78000000003</v>
      </c>
      <c r="O133" s="5">
        <v>313122.78000000003</v>
      </c>
      <c r="P133" s="5">
        <v>316158.63</v>
      </c>
      <c r="Q133" s="5">
        <v>316158.63</v>
      </c>
      <c r="R133" s="5">
        <v>451988.72</v>
      </c>
      <c r="S133" s="5">
        <v>471677.77</v>
      </c>
      <c r="T133" s="5">
        <f t="shared" si="50"/>
        <v>331807.37458333332</v>
      </c>
      <c r="U133" s="5">
        <v>-14947.63</v>
      </c>
      <c r="V133" s="5">
        <v>-15472.11</v>
      </c>
      <c r="W133" s="5">
        <v>-15996.59</v>
      </c>
      <c r="X133" s="5">
        <v>-16521.07</v>
      </c>
      <c r="Y133" s="5">
        <v>-16954.22</v>
      </c>
      <c r="Z133" s="5">
        <v>-17387.37</v>
      </c>
      <c r="AA133" s="5">
        <v>-17820.52</v>
      </c>
      <c r="AB133" s="5">
        <v>-18253.669999999998</v>
      </c>
      <c r="AC133" s="5">
        <v>-18686.82</v>
      </c>
      <c r="AD133" s="5">
        <v>-19122.07</v>
      </c>
      <c r="AE133" s="5">
        <v>-19559.43</v>
      </c>
      <c r="AF133" s="5">
        <v>-20090.73</v>
      </c>
      <c r="AG133" s="5">
        <v>-20729.599999999999</v>
      </c>
      <c r="AH133" s="5">
        <f t="shared" si="51"/>
        <v>-17808.60125</v>
      </c>
      <c r="AI133" s="5">
        <v>524.48</v>
      </c>
      <c r="AJ133" s="5">
        <v>524.48</v>
      </c>
      <c r="AK133" s="5">
        <v>524.48</v>
      </c>
      <c r="AL133" s="5">
        <v>433.15</v>
      </c>
      <c r="AM133" s="5">
        <v>433.15</v>
      </c>
      <c r="AN133" s="5">
        <v>433.15</v>
      </c>
      <c r="AO133" s="5">
        <v>433.15</v>
      </c>
      <c r="AP133" s="5">
        <v>433.15</v>
      </c>
      <c r="AQ133" s="5">
        <v>435.25</v>
      </c>
      <c r="AR133" s="5">
        <v>437.36</v>
      </c>
      <c r="AS133" s="5">
        <v>531.29999999999995</v>
      </c>
      <c r="AT133" s="5">
        <v>638.87</v>
      </c>
      <c r="AU133" s="5">
        <f t="shared" si="52"/>
        <v>5781.97</v>
      </c>
      <c r="AV133" s="6">
        <v>1</v>
      </c>
      <c r="AW133" s="5">
        <f t="shared" si="53"/>
        <v>331807.37458333332</v>
      </c>
      <c r="AX133" s="5">
        <f t="shared" si="54"/>
        <v>471677.77</v>
      </c>
      <c r="AY133" s="5">
        <f t="shared" si="55"/>
        <v>-17808.60125</v>
      </c>
      <c r="AZ133" s="5">
        <f t="shared" si="56"/>
        <v>-20729.599999999999</v>
      </c>
      <c r="BA133" s="5">
        <f t="shared" si="57"/>
        <v>5781.97</v>
      </c>
      <c r="BB133" s="14">
        <f t="shared" si="58"/>
        <v>1.7425682618599728E-2</v>
      </c>
      <c r="BC133" s="14">
        <v>1.66E-2</v>
      </c>
      <c r="BD133" s="5">
        <f t="shared" ref="BD133:BD165" si="59">BC133*AX133</f>
        <v>7829.8509820000008</v>
      </c>
      <c r="BE133" s="5">
        <f t="shared" ref="BE133:BE165" si="60">IF(BH133&lt;0,BD133+BH133,BD133)</f>
        <v>7829.8509820000008</v>
      </c>
      <c r="BF133" s="20">
        <f t="shared" ref="BF133:BF165" si="61">IF(B133="Transportation",40%,100%)</f>
        <v>1</v>
      </c>
      <c r="BG133" s="5">
        <f t="shared" ref="BG133:BG165" si="62">(BE133-BA133)*BF133</f>
        <v>2047.8809820000006</v>
      </c>
      <c r="BH133" s="5">
        <f t="shared" ref="BH133:BH165" si="63">AX133+AZ133-BD133</f>
        <v>443118.31901800004</v>
      </c>
      <c r="BI133" s="5">
        <f t="shared" ref="BI133:BI165" si="64">AX133+AZ133-BE133</f>
        <v>443118.31901800004</v>
      </c>
      <c r="BL133" s="29"/>
    </row>
    <row r="134" spans="2:64" x14ac:dyDescent="0.25">
      <c r="B134" s="3" t="s">
        <v>716</v>
      </c>
      <c r="C134" s="3" t="s">
        <v>786</v>
      </c>
      <c r="D134" s="3" t="s">
        <v>713</v>
      </c>
      <c r="E134" s="3" t="s">
        <v>670</v>
      </c>
      <c r="F134" s="4" t="s">
        <v>486</v>
      </c>
      <c r="G134" s="5">
        <v>804175.05</v>
      </c>
      <c r="H134" s="5">
        <v>804175.05</v>
      </c>
      <c r="I134" s="5">
        <v>804175.05</v>
      </c>
      <c r="J134" s="5">
        <v>804175.05</v>
      </c>
      <c r="K134" s="5">
        <v>804175.05</v>
      </c>
      <c r="L134" s="5">
        <v>804175.05</v>
      </c>
      <c r="M134" s="5">
        <v>804175.05</v>
      </c>
      <c r="N134" s="5">
        <v>804175.05</v>
      </c>
      <c r="O134" s="5">
        <v>810217.12</v>
      </c>
      <c r="P134" s="5">
        <v>815608.8</v>
      </c>
      <c r="Q134" s="5">
        <v>820807.14</v>
      </c>
      <c r="R134" s="5">
        <v>821032.39</v>
      </c>
      <c r="S134" s="5">
        <v>797767.1</v>
      </c>
      <c r="T134" s="5">
        <f t="shared" si="50"/>
        <v>808155.15624999988</v>
      </c>
      <c r="U134" s="5">
        <v>-147251.26</v>
      </c>
      <c r="V134" s="5">
        <v>-148477.63</v>
      </c>
      <c r="W134" s="5">
        <v>-149704</v>
      </c>
      <c r="X134" s="5">
        <v>-150930.37</v>
      </c>
      <c r="Y134" s="5">
        <v>-152190.24</v>
      </c>
      <c r="Z134" s="5">
        <v>-153450.10999999999</v>
      </c>
      <c r="AA134" s="5">
        <v>-154709.98000000001</v>
      </c>
      <c r="AB134" s="5">
        <v>-155969.85</v>
      </c>
      <c r="AC134" s="5">
        <v>-157234.46000000002</v>
      </c>
      <c r="AD134" s="5">
        <v>-158508.01999999999</v>
      </c>
      <c r="AE134" s="5">
        <v>-159789.88</v>
      </c>
      <c r="AF134" s="5">
        <v>-161075.99</v>
      </c>
      <c r="AG134" s="5">
        <v>-161501.07999999999</v>
      </c>
      <c r="AH134" s="5">
        <f t="shared" si="51"/>
        <v>-154701.39166666666</v>
      </c>
      <c r="AI134" s="5">
        <v>1226.3699999999999</v>
      </c>
      <c r="AJ134" s="5">
        <v>1226.3699999999999</v>
      </c>
      <c r="AK134" s="5">
        <v>1226.3699999999999</v>
      </c>
      <c r="AL134" s="5">
        <v>1259.8699999999999</v>
      </c>
      <c r="AM134" s="5">
        <v>1259.8699999999999</v>
      </c>
      <c r="AN134" s="5">
        <v>1259.8699999999999</v>
      </c>
      <c r="AO134" s="5">
        <v>1259.8699999999999</v>
      </c>
      <c r="AP134" s="5">
        <v>1264.6100000000001</v>
      </c>
      <c r="AQ134" s="5">
        <v>1273.56</v>
      </c>
      <c r="AR134" s="5">
        <v>1281.8600000000001</v>
      </c>
      <c r="AS134" s="5">
        <v>1286.1100000000001</v>
      </c>
      <c r="AT134" s="5">
        <v>1109.0899999999999</v>
      </c>
      <c r="AU134" s="5">
        <f t="shared" si="52"/>
        <v>14933.820000000002</v>
      </c>
      <c r="AV134" s="6">
        <v>1</v>
      </c>
      <c r="AW134" s="5">
        <f t="shared" si="53"/>
        <v>808155.15624999988</v>
      </c>
      <c r="AX134" s="5">
        <f t="shared" si="54"/>
        <v>797767.1</v>
      </c>
      <c r="AY134" s="5">
        <f t="shared" si="55"/>
        <v>-154701.39166666666</v>
      </c>
      <c r="AZ134" s="5">
        <f t="shared" si="56"/>
        <v>-161501.07999999999</v>
      </c>
      <c r="BA134" s="5">
        <f t="shared" si="57"/>
        <v>14933.820000000002</v>
      </c>
      <c r="BB134" s="14">
        <f t="shared" si="58"/>
        <v>1.8478902082733575E-2</v>
      </c>
      <c r="BC134" s="14">
        <v>1.8800000000000001E-2</v>
      </c>
      <c r="BD134" s="5">
        <f t="shared" si="59"/>
        <v>14998.021479999999</v>
      </c>
      <c r="BE134" s="5">
        <f t="shared" si="60"/>
        <v>14998.021479999999</v>
      </c>
      <c r="BF134" s="20">
        <f t="shared" si="61"/>
        <v>1</v>
      </c>
      <c r="BG134" s="5">
        <f t="shared" si="62"/>
        <v>64.2014799999979</v>
      </c>
      <c r="BH134" s="5">
        <f t="shared" si="63"/>
        <v>621267.99852000002</v>
      </c>
      <c r="BI134" s="5">
        <f t="shared" si="64"/>
        <v>621267.99852000002</v>
      </c>
      <c r="BL134" s="29"/>
    </row>
    <row r="135" spans="2:64" x14ac:dyDescent="0.25">
      <c r="B135" s="3" t="s">
        <v>716</v>
      </c>
      <c r="C135" s="3" t="s">
        <v>786</v>
      </c>
      <c r="D135" s="3" t="s">
        <v>713</v>
      </c>
      <c r="E135" s="3" t="s">
        <v>671</v>
      </c>
      <c r="F135" s="4" t="s">
        <v>487</v>
      </c>
      <c r="G135" s="5">
        <v>240491781.77000001</v>
      </c>
      <c r="H135" s="5">
        <v>240858281.15000001</v>
      </c>
      <c r="I135" s="5">
        <v>241122632.97</v>
      </c>
      <c r="J135" s="5">
        <v>241247331.90000001</v>
      </c>
      <c r="K135" s="5">
        <v>241973513.97</v>
      </c>
      <c r="L135" s="5">
        <v>243946521.09999999</v>
      </c>
      <c r="M135" s="5">
        <v>246906766.78</v>
      </c>
      <c r="N135" s="5">
        <v>248384134.27000001</v>
      </c>
      <c r="O135" s="5">
        <v>250830778.36000001</v>
      </c>
      <c r="P135" s="5">
        <v>250056522.13999999</v>
      </c>
      <c r="Q135" s="5">
        <v>252603538.13000003</v>
      </c>
      <c r="R135" s="5">
        <v>254937585.68000001</v>
      </c>
      <c r="S135" s="5">
        <v>255590670.81</v>
      </c>
      <c r="T135" s="5">
        <f t="shared" si="50"/>
        <v>246742402.72833332</v>
      </c>
      <c r="U135" s="5">
        <v>-71395506.129999995</v>
      </c>
      <c r="V135" s="5">
        <v>-71821179.829999998</v>
      </c>
      <c r="W135" s="5">
        <v>-72280455.409999996</v>
      </c>
      <c r="X135" s="5">
        <v>-72642997.670000002</v>
      </c>
      <c r="Y135" s="5">
        <v>-73069941.739999995</v>
      </c>
      <c r="Z135" s="5">
        <v>-73468582.230000004</v>
      </c>
      <c r="AA135" s="5">
        <v>-73897611.790000007</v>
      </c>
      <c r="AB135" s="5">
        <v>-74297993.210000008</v>
      </c>
      <c r="AC135" s="5">
        <v>-74734406.200000003</v>
      </c>
      <c r="AD135" s="5">
        <v>-69005540.910000011</v>
      </c>
      <c r="AE135" s="5">
        <v>-69611169.560000002</v>
      </c>
      <c r="AF135" s="5">
        <v>-70015830.599999994</v>
      </c>
      <c r="AG135" s="5">
        <v>-70409651.269999996</v>
      </c>
      <c r="AH135" s="5">
        <f t="shared" si="51"/>
        <v>-72145690.654166684</v>
      </c>
      <c r="AI135" s="5">
        <v>479410.16</v>
      </c>
      <c r="AJ135" s="5">
        <v>480038.39</v>
      </c>
      <c r="AK135" s="5">
        <v>480425.88</v>
      </c>
      <c r="AL135" s="5">
        <v>447032.97</v>
      </c>
      <c r="AM135" s="5">
        <v>449525.68</v>
      </c>
      <c r="AN135" s="5">
        <v>454092.88</v>
      </c>
      <c r="AO135" s="5">
        <v>457738.68</v>
      </c>
      <c r="AP135" s="5">
        <v>461827.38999999996</v>
      </c>
      <c r="AQ135" s="5">
        <v>463144.35</v>
      </c>
      <c r="AR135" s="5">
        <v>465014.15</v>
      </c>
      <c r="AS135" s="5">
        <v>469529.12999999995</v>
      </c>
      <c r="AT135" s="5">
        <v>464265.57</v>
      </c>
      <c r="AU135" s="5">
        <f t="shared" si="52"/>
        <v>5572045.2300000004</v>
      </c>
      <c r="AV135" s="6">
        <v>1</v>
      </c>
      <c r="AW135" s="5">
        <f t="shared" si="53"/>
        <v>246742402.72833332</v>
      </c>
      <c r="AX135" s="5">
        <f t="shared" si="54"/>
        <v>255590670.81</v>
      </c>
      <c r="AY135" s="5">
        <f t="shared" si="55"/>
        <v>-72145690.654166684</v>
      </c>
      <c r="AZ135" s="5">
        <f t="shared" si="56"/>
        <v>-70409651.269999996</v>
      </c>
      <c r="BA135" s="5">
        <f t="shared" si="57"/>
        <v>5572045.2300000004</v>
      </c>
      <c r="BB135" s="14">
        <f t="shared" si="58"/>
        <v>2.2582438885200031E-2</v>
      </c>
      <c r="BC135" s="14">
        <v>2.2200000000000001E-2</v>
      </c>
      <c r="BD135" s="5">
        <f t="shared" si="59"/>
        <v>5674112.8919820003</v>
      </c>
      <c r="BE135" s="5">
        <f t="shared" si="60"/>
        <v>5674112.8919820003</v>
      </c>
      <c r="BF135" s="20">
        <f t="shared" si="61"/>
        <v>1</v>
      </c>
      <c r="BG135" s="5">
        <f t="shared" si="62"/>
        <v>102067.66198199987</v>
      </c>
      <c r="BH135" s="5">
        <f t="shared" si="63"/>
        <v>179506906.64801803</v>
      </c>
      <c r="BI135" s="5">
        <f t="shared" si="64"/>
        <v>179506906.64801803</v>
      </c>
      <c r="BL135" s="29"/>
    </row>
    <row r="136" spans="2:64" x14ac:dyDescent="0.25">
      <c r="B136" s="3" t="s">
        <v>716</v>
      </c>
      <c r="C136" s="3" t="s">
        <v>786</v>
      </c>
      <c r="D136" s="3" t="s">
        <v>713</v>
      </c>
      <c r="E136" s="3" t="s">
        <v>672</v>
      </c>
      <c r="F136" s="4" t="s">
        <v>488</v>
      </c>
      <c r="G136" s="5">
        <v>4009358.65</v>
      </c>
      <c r="H136" s="5">
        <v>4039806.09</v>
      </c>
      <c r="I136" s="5">
        <v>4050640.19</v>
      </c>
      <c r="J136" s="5">
        <v>4064964.3</v>
      </c>
      <c r="K136" s="5">
        <v>4064977.3</v>
      </c>
      <c r="L136" s="5">
        <v>4080341.93</v>
      </c>
      <c r="M136" s="5">
        <v>4088164.3499999996</v>
      </c>
      <c r="N136" s="5">
        <v>4088164.3499999996</v>
      </c>
      <c r="O136" s="5">
        <v>4190875.67</v>
      </c>
      <c r="P136" s="5">
        <v>4224536.57</v>
      </c>
      <c r="Q136" s="5">
        <v>4244332.0500000007</v>
      </c>
      <c r="R136" s="5">
        <v>4244347.5200000005</v>
      </c>
      <c r="S136" s="5">
        <v>4159397.9999999995</v>
      </c>
      <c r="T136" s="5">
        <f t="shared" si="50"/>
        <v>4122127.3870833335</v>
      </c>
      <c r="U136" s="5">
        <v>-955205.1</v>
      </c>
      <c r="V136" s="5">
        <v>-967211.77</v>
      </c>
      <c r="W136" s="5">
        <v>-979280.02</v>
      </c>
      <c r="X136" s="5">
        <v>-988680.49</v>
      </c>
      <c r="Y136" s="5">
        <v>-1000096.28</v>
      </c>
      <c r="Z136" s="5">
        <v>-1008335.7000000001</v>
      </c>
      <c r="AA136" s="5">
        <v>-1019805.64</v>
      </c>
      <c r="AB136" s="5">
        <v>-1031286.5700000001</v>
      </c>
      <c r="AC136" s="5">
        <v>-1042911.7200000001</v>
      </c>
      <c r="AD136" s="5">
        <v>-1055485.79</v>
      </c>
      <c r="AE136" s="5">
        <v>-1067377.49</v>
      </c>
      <c r="AF136" s="5">
        <v>-1071559.51</v>
      </c>
      <c r="AG136" s="5">
        <v>-1077547.76</v>
      </c>
      <c r="AH136" s="5">
        <f t="shared" si="51"/>
        <v>-1020700.6175000001</v>
      </c>
      <c r="AI136" s="5">
        <v>12006.67</v>
      </c>
      <c r="AJ136" s="5">
        <v>12068.25</v>
      </c>
      <c r="AK136" s="5">
        <v>12105.78</v>
      </c>
      <c r="AL136" s="5">
        <v>11415.79</v>
      </c>
      <c r="AM136" s="5">
        <v>11437.390000000001</v>
      </c>
      <c r="AN136" s="5">
        <v>11469.939999999999</v>
      </c>
      <c r="AO136" s="5">
        <v>11480.929999999998</v>
      </c>
      <c r="AP136" s="5">
        <v>11625.15</v>
      </c>
      <c r="AQ136" s="5">
        <v>11816.64</v>
      </c>
      <c r="AR136" s="5">
        <v>11891.699999999999</v>
      </c>
      <c r="AS136" s="5">
        <v>11919.51</v>
      </c>
      <c r="AT136" s="5">
        <v>10721.25</v>
      </c>
      <c r="AU136" s="5">
        <f t="shared" si="52"/>
        <v>139958.99999999997</v>
      </c>
      <c r="AV136" s="6">
        <v>1</v>
      </c>
      <c r="AW136" s="5">
        <f t="shared" si="53"/>
        <v>4122127.3870833335</v>
      </c>
      <c r="AX136" s="5">
        <f t="shared" si="54"/>
        <v>4159397.9999999995</v>
      </c>
      <c r="AY136" s="5">
        <f t="shared" si="55"/>
        <v>-1020700.6175000001</v>
      </c>
      <c r="AZ136" s="5">
        <f t="shared" si="56"/>
        <v>-1077547.76</v>
      </c>
      <c r="BA136" s="5">
        <f t="shared" si="57"/>
        <v>139958.99999999997</v>
      </c>
      <c r="BB136" s="14">
        <f t="shared" si="58"/>
        <v>3.3953099178487503E-2</v>
      </c>
      <c r="BC136" s="14">
        <v>3.3700000000000001E-2</v>
      </c>
      <c r="BD136" s="5">
        <f t="shared" si="59"/>
        <v>140171.7126</v>
      </c>
      <c r="BE136" s="5">
        <f t="shared" si="60"/>
        <v>140171.7126</v>
      </c>
      <c r="BF136" s="20">
        <f t="shared" si="61"/>
        <v>1</v>
      </c>
      <c r="BG136" s="5">
        <f t="shared" si="62"/>
        <v>212.71260000002803</v>
      </c>
      <c r="BH136" s="5">
        <f t="shared" si="63"/>
        <v>2941678.5273999991</v>
      </c>
      <c r="BI136" s="5">
        <f t="shared" si="64"/>
        <v>2941678.5273999991</v>
      </c>
      <c r="BL136" s="29"/>
    </row>
    <row r="137" spans="2:64" x14ac:dyDescent="0.25">
      <c r="B137" s="3" t="s">
        <v>716</v>
      </c>
      <c r="C137" s="3" t="s">
        <v>786</v>
      </c>
      <c r="D137" s="3" t="s">
        <v>713</v>
      </c>
      <c r="E137" s="3" t="s">
        <v>673</v>
      </c>
      <c r="F137" s="4" t="s">
        <v>489</v>
      </c>
      <c r="G137" s="5">
        <v>1887033.65</v>
      </c>
      <c r="H137" s="5">
        <v>1872307.99</v>
      </c>
      <c r="I137" s="5">
        <v>1872307.99</v>
      </c>
      <c r="J137" s="5">
        <v>1872307.99</v>
      </c>
      <c r="K137" s="5">
        <v>1872307.99</v>
      </c>
      <c r="L137" s="5">
        <v>1872307.99</v>
      </c>
      <c r="M137" s="5">
        <v>1872307.99</v>
      </c>
      <c r="N137" s="5">
        <v>1872035.36</v>
      </c>
      <c r="O137" s="5">
        <v>1872035.36</v>
      </c>
      <c r="P137" s="5">
        <v>1890355.36</v>
      </c>
      <c r="Q137" s="5">
        <v>1898250.02</v>
      </c>
      <c r="R137" s="5">
        <v>1905068.61</v>
      </c>
      <c r="S137" s="5">
        <v>1884557.25</v>
      </c>
      <c r="T137" s="5">
        <f t="shared" si="50"/>
        <v>1879782.3416666666</v>
      </c>
      <c r="U137" s="5">
        <v>-402380.51</v>
      </c>
      <c r="V137" s="5">
        <v>-406876.06</v>
      </c>
      <c r="W137" s="5">
        <v>-411354</v>
      </c>
      <c r="X137" s="5">
        <v>-415831.94</v>
      </c>
      <c r="Y137" s="5">
        <v>-419982.23</v>
      </c>
      <c r="Z137" s="5">
        <v>-424132.52</v>
      </c>
      <c r="AA137" s="5">
        <v>-428282.81</v>
      </c>
      <c r="AB137" s="5">
        <v>-432432.79</v>
      </c>
      <c r="AC137" s="5">
        <v>-436582.47</v>
      </c>
      <c r="AD137" s="5">
        <v>-440752.46</v>
      </c>
      <c r="AE137" s="5">
        <v>-444951.5</v>
      </c>
      <c r="AF137" s="5">
        <v>-449166.85</v>
      </c>
      <c r="AG137" s="5">
        <v>-449934.29000000004</v>
      </c>
      <c r="AH137" s="5">
        <f t="shared" si="51"/>
        <v>-428041.91916666669</v>
      </c>
      <c r="AI137" s="5">
        <v>4495.55</v>
      </c>
      <c r="AJ137" s="5">
        <v>4477.9399999999996</v>
      </c>
      <c r="AK137" s="5">
        <v>4477.9399999999996</v>
      </c>
      <c r="AL137" s="5">
        <v>4150.29</v>
      </c>
      <c r="AM137" s="5">
        <v>4150.29</v>
      </c>
      <c r="AN137" s="5">
        <v>4150.29</v>
      </c>
      <c r="AO137" s="5">
        <v>4149.9799999999996</v>
      </c>
      <c r="AP137" s="5">
        <v>4149.68</v>
      </c>
      <c r="AQ137" s="5">
        <v>4169.99</v>
      </c>
      <c r="AR137" s="5">
        <v>4199.04</v>
      </c>
      <c r="AS137" s="5">
        <v>4215.3500000000004</v>
      </c>
      <c r="AT137" s="5">
        <v>3558.44</v>
      </c>
      <c r="AU137" s="5">
        <f t="shared" si="52"/>
        <v>50344.780000000006</v>
      </c>
      <c r="AV137" s="6">
        <v>1</v>
      </c>
      <c r="AW137" s="5">
        <f t="shared" si="53"/>
        <v>1879782.3416666666</v>
      </c>
      <c r="AX137" s="5">
        <f t="shared" si="54"/>
        <v>1884557.25</v>
      </c>
      <c r="AY137" s="5">
        <f t="shared" si="55"/>
        <v>-428041.91916666669</v>
      </c>
      <c r="AZ137" s="5">
        <f t="shared" si="56"/>
        <v>-449934.29000000004</v>
      </c>
      <c r="BA137" s="5">
        <f t="shared" si="57"/>
        <v>50344.780000000006</v>
      </c>
      <c r="BB137" s="14">
        <f t="shared" si="58"/>
        <v>2.6782239030590609E-2</v>
      </c>
      <c r="BC137" s="14">
        <v>2.6599999999999999E-2</v>
      </c>
      <c r="BD137" s="5">
        <f t="shared" si="59"/>
        <v>50129.222849999998</v>
      </c>
      <c r="BE137" s="5">
        <f t="shared" si="60"/>
        <v>50129.222849999998</v>
      </c>
      <c r="BF137" s="20">
        <f t="shared" si="61"/>
        <v>1</v>
      </c>
      <c r="BG137" s="5">
        <f t="shared" si="62"/>
        <v>-215.55715000000782</v>
      </c>
      <c r="BH137" s="5">
        <f t="shared" si="63"/>
        <v>1384493.7371499999</v>
      </c>
      <c r="BI137" s="5">
        <f t="shared" si="64"/>
        <v>1384493.7371499999</v>
      </c>
      <c r="BL137" s="29"/>
    </row>
    <row r="138" spans="2:64" x14ac:dyDescent="0.25">
      <c r="B138" s="3" t="s">
        <v>716</v>
      </c>
      <c r="C138" s="3" t="s">
        <v>786</v>
      </c>
      <c r="D138" s="3" t="s">
        <v>713</v>
      </c>
      <c r="E138" s="3" t="s">
        <v>676</v>
      </c>
      <c r="F138" s="4" t="s">
        <v>490</v>
      </c>
      <c r="G138" s="5">
        <v>180002835.69999999</v>
      </c>
      <c r="H138" s="5">
        <v>180807633.81999999</v>
      </c>
      <c r="I138" s="5">
        <v>181412061.25</v>
      </c>
      <c r="J138" s="5">
        <v>182078284.66</v>
      </c>
      <c r="K138" s="5">
        <v>182862665.87</v>
      </c>
      <c r="L138" s="5">
        <v>184475891.58000001</v>
      </c>
      <c r="M138" s="5">
        <v>185639450.94999999</v>
      </c>
      <c r="N138" s="5">
        <v>186811647.97</v>
      </c>
      <c r="O138" s="5">
        <v>187942527.00999999</v>
      </c>
      <c r="P138" s="5">
        <v>188642118.59</v>
      </c>
      <c r="Q138" s="5">
        <v>190122030.72</v>
      </c>
      <c r="R138" s="5">
        <v>191618873.19999999</v>
      </c>
      <c r="S138" s="5">
        <v>192350962.85999998</v>
      </c>
      <c r="T138" s="5">
        <f t="shared" si="50"/>
        <v>185715840.40833333</v>
      </c>
      <c r="U138" s="5">
        <v>-61683264.609999999</v>
      </c>
      <c r="V138" s="5">
        <v>-62040188.770000003</v>
      </c>
      <c r="W138" s="5">
        <v>-62403895.079999998</v>
      </c>
      <c r="X138" s="5">
        <v>-62761726.439999998</v>
      </c>
      <c r="Y138" s="5">
        <v>-63110175.229999997</v>
      </c>
      <c r="Z138" s="5">
        <v>-63461359.729999997</v>
      </c>
      <c r="AA138" s="5">
        <v>-63814995.329999998</v>
      </c>
      <c r="AB138" s="5">
        <v>-64165707.100000001</v>
      </c>
      <c r="AC138" s="5">
        <v>-64514820.120000005</v>
      </c>
      <c r="AD138" s="5">
        <v>-64537634.950000003</v>
      </c>
      <c r="AE138" s="5">
        <v>-64892073.650000006</v>
      </c>
      <c r="AF138" s="5">
        <v>-65255335.259999998</v>
      </c>
      <c r="AG138" s="5">
        <v>-65604376.939999998</v>
      </c>
      <c r="AH138" s="5">
        <f t="shared" si="51"/>
        <v>-63716811.036249995</v>
      </c>
      <c r="AI138" s="5">
        <v>363817.22</v>
      </c>
      <c r="AJ138" s="5">
        <v>365238.19</v>
      </c>
      <c r="AK138" s="5">
        <v>366519.44</v>
      </c>
      <c r="AL138" s="5">
        <v>349735.08</v>
      </c>
      <c r="AM138" s="5">
        <v>352032.79</v>
      </c>
      <c r="AN138" s="5">
        <v>354693.87</v>
      </c>
      <c r="AO138" s="5">
        <v>356932.31</v>
      </c>
      <c r="AP138" s="5">
        <v>359139.41</v>
      </c>
      <c r="AQ138" s="5">
        <v>360893.61</v>
      </c>
      <c r="AR138" s="5">
        <v>362982.31</v>
      </c>
      <c r="AS138" s="5">
        <v>365835.02999999997</v>
      </c>
      <c r="AT138" s="5">
        <v>367396.00999999995</v>
      </c>
      <c r="AU138" s="5">
        <f t="shared" si="52"/>
        <v>4325215.2699999996</v>
      </c>
      <c r="AV138" s="6">
        <v>1</v>
      </c>
      <c r="AW138" s="5">
        <f t="shared" si="53"/>
        <v>185715840.40833333</v>
      </c>
      <c r="AX138" s="5">
        <f t="shared" si="54"/>
        <v>192350962.85999998</v>
      </c>
      <c r="AY138" s="5">
        <f t="shared" si="55"/>
        <v>-63716811.036249995</v>
      </c>
      <c r="AZ138" s="5">
        <f t="shared" si="56"/>
        <v>-65604376.939999998</v>
      </c>
      <c r="BA138" s="5">
        <f t="shared" si="57"/>
        <v>4325215.2699999996</v>
      </c>
      <c r="BB138" s="14">
        <f t="shared" si="58"/>
        <v>2.3289425718830182E-2</v>
      </c>
      <c r="BC138" s="14">
        <v>2.3E-2</v>
      </c>
      <c r="BD138" s="5">
        <f t="shared" si="59"/>
        <v>4424072.1457799999</v>
      </c>
      <c r="BE138" s="5">
        <f t="shared" si="60"/>
        <v>4424072.1457799999</v>
      </c>
      <c r="BF138" s="20">
        <f t="shared" si="61"/>
        <v>1</v>
      </c>
      <c r="BG138" s="5">
        <f t="shared" si="62"/>
        <v>98856.875780000351</v>
      </c>
      <c r="BH138" s="5">
        <f t="shared" si="63"/>
        <v>122322513.77421999</v>
      </c>
      <c r="BI138" s="5">
        <f t="shared" si="64"/>
        <v>122322513.77421999</v>
      </c>
      <c r="BL138" s="29"/>
    </row>
    <row r="139" spans="2:64" x14ac:dyDescent="0.25">
      <c r="B139" s="3" t="s">
        <v>716</v>
      </c>
      <c r="C139" s="3" t="s">
        <v>786</v>
      </c>
      <c r="D139" s="3" t="s">
        <v>713</v>
      </c>
      <c r="E139" s="3" t="s">
        <v>677</v>
      </c>
      <c r="F139" s="4" t="s">
        <v>491</v>
      </c>
      <c r="G139" s="5">
        <v>50959388.850000001</v>
      </c>
      <c r="H139" s="5">
        <v>51016720.009999998</v>
      </c>
      <c r="I139" s="5">
        <v>51135172.789999999</v>
      </c>
      <c r="J139" s="5">
        <v>51546811.579999998</v>
      </c>
      <c r="K139" s="5">
        <v>51729668.719999999</v>
      </c>
      <c r="L139" s="5">
        <v>51789670.530000001</v>
      </c>
      <c r="M139" s="5">
        <v>51939100.780000001</v>
      </c>
      <c r="N139" s="5">
        <v>51925044.100000001</v>
      </c>
      <c r="O139" s="5">
        <v>52042088.079999998</v>
      </c>
      <c r="P139" s="5">
        <v>52028538.770000003</v>
      </c>
      <c r="Q139" s="5">
        <v>51809950.770000003</v>
      </c>
      <c r="R139" s="5">
        <v>51652046.43</v>
      </c>
      <c r="S139" s="5">
        <v>49988068.229999997</v>
      </c>
      <c r="T139" s="5">
        <f t="shared" si="50"/>
        <v>51590711.758333325</v>
      </c>
      <c r="U139" s="5">
        <v>-11598122.289999999</v>
      </c>
      <c r="V139" s="5">
        <v>-11606686.050000001</v>
      </c>
      <c r="W139" s="5">
        <v>-11569708.27</v>
      </c>
      <c r="X139" s="5">
        <v>-11602563.58</v>
      </c>
      <c r="Y139" s="5">
        <v>-11559531.18</v>
      </c>
      <c r="Z139" s="5">
        <v>-11304545.92</v>
      </c>
      <c r="AA139" s="5">
        <v>-11248908.609999999</v>
      </c>
      <c r="AB139" s="5">
        <v>-11168327.49</v>
      </c>
      <c r="AC139" s="5">
        <v>-11034697.93</v>
      </c>
      <c r="AD139" s="5">
        <v>-10879779.83</v>
      </c>
      <c r="AE139" s="5">
        <v>-10174980.290000001</v>
      </c>
      <c r="AF139" s="5">
        <v>-9903203.4800000004</v>
      </c>
      <c r="AG139" s="5">
        <v>-8962918.0300000012</v>
      </c>
      <c r="AH139" s="5">
        <f t="shared" si="51"/>
        <v>-11027787.7325</v>
      </c>
      <c r="AI139" s="5">
        <v>137667.74</v>
      </c>
      <c r="AJ139" s="5">
        <v>137905.04999999999</v>
      </c>
      <c r="AK139" s="5">
        <v>138620.68</v>
      </c>
      <c r="AL139" s="5">
        <v>132968.47</v>
      </c>
      <c r="AM139" s="5">
        <v>133281.15</v>
      </c>
      <c r="AN139" s="5">
        <v>133550.79999999999</v>
      </c>
      <c r="AO139" s="5">
        <v>133725.09</v>
      </c>
      <c r="AP139" s="5">
        <v>133857.68</v>
      </c>
      <c r="AQ139" s="5">
        <v>133990.93</v>
      </c>
      <c r="AR139" s="5">
        <v>133692.04999999999</v>
      </c>
      <c r="AS139" s="5">
        <v>133207.32999999999</v>
      </c>
      <c r="AT139" s="5">
        <v>129580.48999999999</v>
      </c>
      <c r="AU139" s="5">
        <f t="shared" si="52"/>
        <v>1612047.46</v>
      </c>
      <c r="AV139" s="6">
        <v>1</v>
      </c>
      <c r="AW139" s="5">
        <f t="shared" si="53"/>
        <v>51590711.758333325</v>
      </c>
      <c r="AX139" s="5">
        <f t="shared" si="54"/>
        <v>49988068.229999997</v>
      </c>
      <c r="AY139" s="5">
        <f t="shared" si="55"/>
        <v>-11027787.7325</v>
      </c>
      <c r="AZ139" s="5">
        <f t="shared" si="56"/>
        <v>-8962918.0300000012</v>
      </c>
      <c r="BA139" s="5">
        <f t="shared" si="57"/>
        <v>1612047.46</v>
      </c>
      <c r="BB139" s="14">
        <f t="shared" si="58"/>
        <v>3.1246854425101233E-2</v>
      </c>
      <c r="BC139" s="14">
        <v>3.0899999999999997E-2</v>
      </c>
      <c r="BD139" s="5">
        <f t="shared" si="59"/>
        <v>1544631.3083069997</v>
      </c>
      <c r="BE139" s="5">
        <f t="shared" si="60"/>
        <v>1544631.3083069997</v>
      </c>
      <c r="BF139" s="20">
        <f t="shared" si="61"/>
        <v>1</v>
      </c>
      <c r="BG139" s="5">
        <f t="shared" si="62"/>
        <v>-67416.151693000225</v>
      </c>
      <c r="BH139" s="5">
        <f t="shared" si="63"/>
        <v>39480518.891692996</v>
      </c>
      <c r="BI139" s="5">
        <f t="shared" si="64"/>
        <v>39480518.891692996</v>
      </c>
      <c r="BL139" s="29"/>
    </row>
    <row r="140" spans="2:64" x14ac:dyDescent="0.25">
      <c r="B140" s="3" t="s">
        <v>716</v>
      </c>
      <c r="C140" s="3" t="s">
        <v>778</v>
      </c>
      <c r="D140" s="3" t="s">
        <v>713</v>
      </c>
      <c r="E140" s="3" t="s">
        <v>682</v>
      </c>
      <c r="F140" s="4" t="s">
        <v>492</v>
      </c>
      <c r="G140" s="5">
        <v>4076143.95</v>
      </c>
      <c r="H140" s="5">
        <v>4304262.0199999996</v>
      </c>
      <c r="I140" s="5">
        <v>5225870.8499999996</v>
      </c>
      <c r="J140" s="5">
        <v>6984605.7199999997</v>
      </c>
      <c r="K140" s="5">
        <v>7655748.8799999999</v>
      </c>
      <c r="L140" s="5">
        <v>8561740.4299999997</v>
      </c>
      <c r="M140" s="5">
        <v>10876421.98</v>
      </c>
      <c r="N140" s="5">
        <v>11379896.310000001</v>
      </c>
      <c r="O140" s="5">
        <v>12593089.970000001</v>
      </c>
      <c r="P140" s="5">
        <v>13743348.73</v>
      </c>
      <c r="Q140" s="5">
        <v>13713394.42</v>
      </c>
      <c r="R140" s="5">
        <v>14614430</v>
      </c>
      <c r="S140" s="5">
        <v>17479991.739999998</v>
      </c>
      <c r="T140" s="5">
        <f>((G140+S140)/2+SUM(H140:R140))/12</f>
        <v>10035906.429583333</v>
      </c>
      <c r="U140" s="5">
        <v>-38026.620000000003</v>
      </c>
      <c r="V140" s="5">
        <v>-61282.25</v>
      </c>
      <c r="W140" s="5">
        <v>-87728.37</v>
      </c>
      <c r="X140" s="5">
        <v>-121612.44</v>
      </c>
      <c r="Y140" s="5">
        <v>-162239.42000000001</v>
      </c>
      <c r="Z140" s="5">
        <v>-207242.95</v>
      </c>
      <c r="AA140" s="5">
        <v>-261183.85</v>
      </c>
      <c r="AB140" s="5">
        <v>-322945.13</v>
      </c>
      <c r="AC140" s="5">
        <v>-389470.17</v>
      </c>
      <c r="AD140" s="5">
        <v>-462553.79</v>
      </c>
      <c r="AE140" s="5">
        <v>-538746.25</v>
      </c>
      <c r="AF140" s="5">
        <v>-617355.96</v>
      </c>
      <c r="AG140" s="5">
        <v>-699569.39</v>
      </c>
      <c r="AH140" s="5">
        <f>((U140+AG140)/2+SUM(V140:AF140))/12</f>
        <v>-300096.54875000002</v>
      </c>
      <c r="AI140" s="5">
        <v>23255.63</v>
      </c>
      <c r="AJ140" s="5">
        <v>26446.12</v>
      </c>
      <c r="AK140" s="5">
        <v>33884.07</v>
      </c>
      <c r="AL140" s="5">
        <v>40626.980000000003</v>
      </c>
      <c r="AM140" s="5">
        <v>45003.53</v>
      </c>
      <c r="AN140" s="5">
        <v>53940.9</v>
      </c>
      <c r="AO140" s="5">
        <v>61761.279999999999</v>
      </c>
      <c r="AP140" s="5">
        <v>66525.039999999994</v>
      </c>
      <c r="AQ140" s="5">
        <v>73083.62</v>
      </c>
      <c r="AR140" s="5">
        <v>76192.460000000006</v>
      </c>
      <c r="AS140" s="5">
        <v>78609.710000000006</v>
      </c>
      <c r="AT140" s="5">
        <v>87838.43</v>
      </c>
      <c r="AU140" s="5">
        <f>SUM(AI140:AT140)</f>
        <v>667167.77</v>
      </c>
      <c r="AV140" s="6">
        <v>1</v>
      </c>
      <c r="AW140" s="5">
        <f>T140*AV140</f>
        <v>10035906.429583333</v>
      </c>
      <c r="AX140" s="5">
        <f>S140*AV140</f>
        <v>17479991.739999998</v>
      </c>
      <c r="AY140" s="5">
        <f>AH140*AV140</f>
        <v>-300096.54875000002</v>
      </c>
      <c r="AZ140" s="5">
        <f>AG140*AV140</f>
        <v>-699569.39</v>
      </c>
      <c r="BA140" s="5">
        <f>AU140*AV140</f>
        <v>667167.77</v>
      </c>
      <c r="BB140" s="14">
        <f>IFERROR(BA140/AW140,)</f>
        <v>6.6478077957498369E-2</v>
      </c>
      <c r="BC140" s="14">
        <f>BB140</f>
        <v>6.6478077957498369E-2</v>
      </c>
      <c r="BD140" s="5">
        <f t="shared" si="59"/>
        <v>1162036.2535881475</v>
      </c>
      <c r="BE140" s="5">
        <f t="shared" si="60"/>
        <v>1162036.2535881475</v>
      </c>
      <c r="BF140" s="20">
        <f t="shared" si="61"/>
        <v>1</v>
      </c>
      <c r="BG140" s="5">
        <f t="shared" si="62"/>
        <v>494868.48358814744</v>
      </c>
      <c r="BH140" s="5">
        <f t="shared" si="63"/>
        <v>15618386.09641185</v>
      </c>
      <c r="BI140" s="5">
        <f t="shared" si="64"/>
        <v>15618386.09641185</v>
      </c>
    </row>
    <row r="141" spans="2:64" x14ac:dyDescent="0.25">
      <c r="B141" s="3" t="s">
        <v>716</v>
      </c>
      <c r="C141" s="3" t="s">
        <v>786</v>
      </c>
      <c r="D141" s="3" t="s">
        <v>713</v>
      </c>
      <c r="E141" s="3" t="s">
        <v>678</v>
      </c>
      <c r="F141" s="4" t="s">
        <v>493</v>
      </c>
      <c r="G141" s="5">
        <v>2731063.87</v>
      </c>
      <c r="H141" s="5">
        <v>2751463.82</v>
      </c>
      <c r="I141" s="5">
        <v>2752610.19</v>
      </c>
      <c r="J141" s="5">
        <v>2819526.58</v>
      </c>
      <c r="K141" s="5">
        <v>2820690.77</v>
      </c>
      <c r="L141" s="5">
        <v>2820831.88</v>
      </c>
      <c r="M141" s="5">
        <v>2822227.68</v>
      </c>
      <c r="N141" s="5">
        <v>2822782.26</v>
      </c>
      <c r="O141" s="5">
        <v>2876366.05</v>
      </c>
      <c r="P141" s="5">
        <v>2935048.11</v>
      </c>
      <c r="Q141" s="5">
        <v>2962162.94</v>
      </c>
      <c r="R141" s="5">
        <v>2974240.25</v>
      </c>
      <c r="S141" s="5">
        <v>2940547.02</v>
      </c>
      <c r="T141" s="5">
        <f t="shared" si="50"/>
        <v>2849479.6645833333</v>
      </c>
      <c r="U141" s="5">
        <v>-1160406.27</v>
      </c>
      <c r="V141" s="5">
        <v>-1164700.92</v>
      </c>
      <c r="W141" s="5">
        <v>-1169012.45</v>
      </c>
      <c r="X141" s="5">
        <v>-1172771.06</v>
      </c>
      <c r="Y141" s="5">
        <v>-1175967.18</v>
      </c>
      <c r="Z141" s="5">
        <v>-1179164.04</v>
      </c>
      <c r="AA141" s="5">
        <v>-1182361.77</v>
      </c>
      <c r="AB141" s="5">
        <v>-1185560.6000000001</v>
      </c>
      <c r="AC141" s="5">
        <v>-1188790.1100000001</v>
      </c>
      <c r="AD141" s="5">
        <v>-1192083.24</v>
      </c>
      <c r="AE141" s="5">
        <v>-1195424.99</v>
      </c>
      <c r="AF141" s="5">
        <v>-1198788.95</v>
      </c>
      <c r="AG141" s="5">
        <v>-1196312.78</v>
      </c>
      <c r="AH141" s="5">
        <f t="shared" si="51"/>
        <v>-1181915.4029166666</v>
      </c>
      <c r="AI141" s="5">
        <v>4294.6499999999996</v>
      </c>
      <c r="AJ141" s="5">
        <v>4311.53</v>
      </c>
      <c r="AK141" s="5">
        <v>4364.84</v>
      </c>
      <c r="AL141" s="5">
        <v>3196.12</v>
      </c>
      <c r="AM141" s="5">
        <v>3196.86</v>
      </c>
      <c r="AN141" s="5">
        <v>3197.73</v>
      </c>
      <c r="AO141" s="5">
        <v>3198.83</v>
      </c>
      <c r="AP141" s="5">
        <v>3229.5099999999998</v>
      </c>
      <c r="AQ141" s="5">
        <v>3293.13</v>
      </c>
      <c r="AR141" s="5">
        <v>3341.75</v>
      </c>
      <c r="AS141" s="5">
        <v>3363.96</v>
      </c>
      <c r="AT141" s="5">
        <v>2245.83</v>
      </c>
      <c r="AU141" s="5">
        <f t="shared" si="52"/>
        <v>41234.74</v>
      </c>
      <c r="AV141" s="6">
        <v>1</v>
      </c>
      <c r="AW141" s="5">
        <f t="shared" si="53"/>
        <v>2849479.6645833333</v>
      </c>
      <c r="AX141" s="5">
        <f t="shared" si="54"/>
        <v>2940547.02</v>
      </c>
      <c r="AY141" s="5">
        <f t="shared" si="55"/>
        <v>-1181915.4029166666</v>
      </c>
      <c r="AZ141" s="5">
        <f t="shared" si="56"/>
        <v>-1196312.78</v>
      </c>
      <c r="BA141" s="5">
        <f t="shared" si="57"/>
        <v>41234.74</v>
      </c>
      <c r="BB141" s="14">
        <f t="shared" si="58"/>
        <v>1.447097184532095E-2</v>
      </c>
      <c r="BC141" s="14">
        <v>1.3599999999999999E-2</v>
      </c>
      <c r="BD141" s="5">
        <f t="shared" si="59"/>
        <v>39991.439471999998</v>
      </c>
      <c r="BE141" s="5">
        <f t="shared" si="60"/>
        <v>39991.439471999998</v>
      </c>
      <c r="BF141" s="20">
        <f t="shared" si="61"/>
        <v>1</v>
      </c>
      <c r="BG141" s="5">
        <f t="shared" si="62"/>
        <v>-1243.3005279999998</v>
      </c>
      <c r="BH141" s="5">
        <f t="shared" si="63"/>
        <v>1704242.8005280001</v>
      </c>
      <c r="BI141" s="5">
        <f t="shared" si="64"/>
        <v>1704242.8005280001</v>
      </c>
    </row>
    <row r="142" spans="2:64" x14ac:dyDescent="0.25">
      <c r="B142" s="3" t="s">
        <v>717</v>
      </c>
      <c r="C142" s="3" t="s">
        <v>786</v>
      </c>
      <c r="D142" s="3" t="s">
        <v>713</v>
      </c>
      <c r="E142" s="3" t="s">
        <v>528</v>
      </c>
      <c r="F142" s="4" t="s">
        <v>494</v>
      </c>
      <c r="G142" s="5">
        <v>2756209.96</v>
      </c>
      <c r="H142" s="5">
        <v>2756209.96</v>
      </c>
      <c r="I142" s="5">
        <v>2756209.96</v>
      </c>
      <c r="J142" s="5">
        <v>2756209.96</v>
      </c>
      <c r="K142" s="5">
        <v>2756209.96</v>
      </c>
      <c r="L142" s="5">
        <v>2756209.96</v>
      </c>
      <c r="M142" s="5">
        <v>2756209.96</v>
      </c>
      <c r="N142" s="5">
        <v>2756209.96</v>
      </c>
      <c r="O142" s="5">
        <v>2756209.96</v>
      </c>
      <c r="P142" s="5">
        <v>2756209.96</v>
      </c>
      <c r="Q142" s="5">
        <v>2756209.96</v>
      </c>
      <c r="R142" s="5">
        <v>2756209.96</v>
      </c>
      <c r="S142" s="5">
        <v>3070916.19</v>
      </c>
      <c r="T142" s="5">
        <f t="shared" si="50"/>
        <v>2769322.7195833339</v>
      </c>
      <c r="U142" s="5">
        <v>0</v>
      </c>
      <c r="V142" s="5">
        <v>0</v>
      </c>
      <c r="W142" s="5">
        <v>0</v>
      </c>
      <c r="X142" s="5">
        <v>0</v>
      </c>
      <c r="Y142" s="5">
        <v>0</v>
      </c>
      <c r="Z142" s="5">
        <v>0</v>
      </c>
      <c r="AA142" s="5">
        <v>0</v>
      </c>
      <c r="AB142" s="5">
        <v>0</v>
      </c>
      <c r="AC142" s="5">
        <v>0</v>
      </c>
      <c r="AD142" s="5">
        <v>0</v>
      </c>
      <c r="AE142" s="5">
        <v>0</v>
      </c>
      <c r="AF142" s="5">
        <v>0</v>
      </c>
      <c r="AG142" s="5">
        <v>0</v>
      </c>
      <c r="AH142" s="5">
        <f t="shared" si="51"/>
        <v>0</v>
      </c>
      <c r="AI142" s="5">
        <v>0</v>
      </c>
      <c r="AJ142" s="5">
        <v>0</v>
      </c>
      <c r="AK142" s="5">
        <v>0</v>
      </c>
      <c r="AL142" s="5">
        <v>0</v>
      </c>
      <c r="AM142" s="5">
        <v>0</v>
      </c>
      <c r="AN142" s="5">
        <v>0</v>
      </c>
      <c r="AO142" s="5">
        <v>0</v>
      </c>
      <c r="AP142" s="5">
        <v>0</v>
      </c>
      <c r="AQ142" s="5">
        <v>0</v>
      </c>
      <c r="AR142" s="5">
        <v>0</v>
      </c>
      <c r="AS142" s="5">
        <v>0</v>
      </c>
      <c r="AT142" s="5">
        <v>0</v>
      </c>
      <c r="AU142" s="5">
        <f t="shared" si="52"/>
        <v>0</v>
      </c>
      <c r="AV142" s="6">
        <v>1</v>
      </c>
      <c r="AW142" s="5">
        <f t="shared" si="53"/>
        <v>2769322.7195833339</v>
      </c>
      <c r="AX142" s="5">
        <f t="shared" si="54"/>
        <v>3070916.19</v>
      </c>
      <c r="AY142" s="5">
        <f t="shared" si="55"/>
        <v>0</v>
      </c>
      <c r="AZ142" s="5">
        <f t="shared" si="56"/>
        <v>0</v>
      </c>
      <c r="BA142" s="5">
        <f t="shared" si="57"/>
        <v>0</v>
      </c>
      <c r="BB142" s="14">
        <f t="shared" si="58"/>
        <v>0</v>
      </c>
      <c r="BC142" s="14">
        <f>BB142</f>
        <v>0</v>
      </c>
      <c r="BD142" s="5">
        <f t="shared" si="59"/>
        <v>0</v>
      </c>
      <c r="BE142" s="5">
        <f t="shared" si="60"/>
        <v>0</v>
      </c>
      <c r="BF142" s="20">
        <f t="shared" si="61"/>
        <v>1</v>
      </c>
      <c r="BG142" s="5">
        <f t="shared" si="62"/>
        <v>0</v>
      </c>
      <c r="BH142" s="5">
        <f t="shared" si="63"/>
        <v>3070916.19</v>
      </c>
      <c r="BI142" s="5">
        <f t="shared" si="64"/>
        <v>3070916.19</v>
      </c>
    </row>
    <row r="143" spans="2:64" x14ac:dyDescent="0.25">
      <c r="B143" s="3" t="s">
        <v>717</v>
      </c>
      <c r="C143" s="3" t="s">
        <v>778</v>
      </c>
      <c r="D143" s="3" t="s">
        <v>713</v>
      </c>
      <c r="E143" s="3" t="s">
        <v>683</v>
      </c>
      <c r="F143" s="4" t="s">
        <v>495</v>
      </c>
      <c r="G143" s="5">
        <v>2368.16</v>
      </c>
      <c r="H143" s="5">
        <v>2368.16</v>
      </c>
      <c r="I143" s="5">
        <v>2368.16</v>
      </c>
      <c r="J143" s="5">
        <v>2368.16</v>
      </c>
      <c r="K143" s="5">
        <v>2368.16</v>
      </c>
      <c r="L143" s="5">
        <v>2368.16</v>
      </c>
      <c r="M143" s="5">
        <v>2368.16</v>
      </c>
      <c r="N143" s="5">
        <v>2368.16</v>
      </c>
      <c r="O143" s="5">
        <v>2368.16</v>
      </c>
      <c r="P143" s="5">
        <v>2368.16</v>
      </c>
      <c r="Q143" s="5">
        <v>2368.16</v>
      </c>
      <c r="R143" s="5">
        <v>2368.16</v>
      </c>
      <c r="S143" s="5">
        <v>2368.16</v>
      </c>
      <c r="T143" s="5">
        <f t="shared" si="50"/>
        <v>2368.16</v>
      </c>
      <c r="U143" s="5">
        <v>-9.92</v>
      </c>
      <c r="V143" s="5">
        <v>-13.89</v>
      </c>
      <c r="W143" s="5">
        <v>-17.86</v>
      </c>
      <c r="X143" s="5">
        <v>-21.83</v>
      </c>
      <c r="Y143" s="5">
        <v>-25.8</v>
      </c>
      <c r="Z143" s="5">
        <v>-29.77</v>
      </c>
      <c r="AA143" s="5">
        <v>-33.74</v>
      </c>
      <c r="AB143" s="5">
        <v>-37.71</v>
      </c>
      <c r="AC143" s="5">
        <v>-41.68</v>
      </c>
      <c r="AD143" s="5">
        <v>-45.65</v>
      </c>
      <c r="AE143" s="5">
        <v>-49.62</v>
      </c>
      <c r="AF143" s="5">
        <v>-53.59</v>
      </c>
      <c r="AG143" s="5">
        <v>-57.56</v>
      </c>
      <c r="AH143" s="5">
        <f t="shared" si="51"/>
        <v>-33.74</v>
      </c>
      <c r="AI143" s="5">
        <v>3.97</v>
      </c>
      <c r="AJ143" s="5">
        <v>3.97</v>
      </c>
      <c r="AK143" s="5">
        <v>3.97</v>
      </c>
      <c r="AL143" s="5">
        <v>3.97</v>
      </c>
      <c r="AM143" s="5">
        <v>3.97</v>
      </c>
      <c r="AN143" s="5">
        <v>3.97</v>
      </c>
      <c r="AO143" s="5">
        <v>3.97</v>
      </c>
      <c r="AP143" s="5">
        <v>3.97</v>
      </c>
      <c r="AQ143" s="5">
        <v>3.97</v>
      </c>
      <c r="AR143" s="5">
        <v>3.97</v>
      </c>
      <c r="AS143" s="5">
        <v>3.97</v>
      </c>
      <c r="AT143" s="5">
        <v>3.97</v>
      </c>
      <c r="AU143" s="5">
        <f t="shared" si="52"/>
        <v>47.639999999999993</v>
      </c>
      <c r="AV143" s="6">
        <v>1</v>
      </c>
      <c r="AW143" s="5">
        <f t="shared" si="53"/>
        <v>2368.16</v>
      </c>
      <c r="AX143" s="5">
        <f t="shared" si="54"/>
        <v>2368.16</v>
      </c>
      <c r="AY143" s="5">
        <f t="shared" si="55"/>
        <v>-33.74</v>
      </c>
      <c r="AZ143" s="5">
        <f t="shared" si="56"/>
        <v>-57.56</v>
      </c>
      <c r="BA143" s="5">
        <f t="shared" si="57"/>
        <v>47.639999999999993</v>
      </c>
      <c r="BB143" s="14">
        <f t="shared" si="58"/>
        <v>2.0116883994324708E-2</v>
      </c>
      <c r="BC143" s="14">
        <f>BB143</f>
        <v>2.0116883994324708E-2</v>
      </c>
      <c r="BD143" s="5">
        <f t="shared" si="59"/>
        <v>47.64</v>
      </c>
      <c r="BE143" s="5">
        <f t="shared" si="60"/>
        <v>47.64</v>
      </c>
      <c r="BF143" s="20">
        <f t="shared" si="61"/>
        <v>1</v>
      </c>
      <c r="BG143" s="5">
        <f t="shared" si="62"/>
        <v>7.1054273576010019E-15</v>
      </c>
      <c r="BH143" s="5">
        <f t="shared" si="63"/>
        <v>2262.96</v>
      </c>
      <c r="BI143" s="5">
        <f t="shared" si="64"/>
        <v>2262.96</v>
      </c>
    </row>
    <row r="144" spans="2:64" x14ac:dyDescent="0.25">
      <c r="B144" s="3" t="s">
        <v>717</v>
      </c>
      <c r="C144" s="3" t="s">
        <v>786</v>
      </c>
      <c r="D144" s="3" t="s">
        <v>713</v>
      </c>
      <c r="E144" s="3" t="s">
        <v>530</v>
      </c>
      <c r="F144" s="4" t="s">
        <v>496</v>
      </c>
      <c r="G144" s="5">
        <v>19291023.350000001</v>
      </c>
      <c r="H144" s="5">
        <v>19335276.850000001</v>
      </c>
      <c r="I144" s="5">
        <v>19366897.859999999</v>
      </c>
      <c r="J144" s="5">
        <v>19369358.68</v>
      </c>
      <c r="K144" s="5">
        <v>19369358.68</v>
      </c>
      <c r="L144" s="5">
        <v>19369515.68</v>
      </c>
      <c r="M144" s="5">
        <v>19391237.939999998</v>
      </c>
      <c r="N144" s="5">
        <v>24453595.25</v>
      </c>
      <c r="O144" s="5">
        <v>24531235.23</v>
      </c>
      <c r="P144" s="5">
        <v>24878732.66</v>
      </c>
      <c r="Q144" s="5">
        <v>24931371.699999999</v>
      </c>
      <c r="R144" s="5">
        <v>24944501.789999999</v>
      </c>
      <c r="S144" s="5">
        <v>25915949.84</v>
      </c>
      <c r="T144" s="5">
        <f t="shared" si="50"/>
        <v>21878714.076249998</v>
      </c>
      <c r="U144" s="5">
        <v>-943199.09</v>
      </c>
      <c r="V144" s="5">
        <v>-1000266.13</v>
      </c>
      <c r="W144" s="5">
        <v>-1057444.77</v>
      </c>
      <c r="X144" s="5">
        <v>-1114673.77</v>
      </c>
      <c r="Y144" s="5">
        <v>-1172879.4099999999</v>
      </c>
      <c r="Z144" s="5">
        <v>-1231085.05</v>
      </c>
      <c r="AA144" s="5">
        <v>-1289323.19</v>
      </c>
      <c r="AB144" s="5">
        <v>-1353796.26</v>
      </c>
      <c r="AC144" s="5">
        <v>-1427327.9100000001</v>
      </c>
      <c r="AD144" s="5">
        <v>-1500810.5</v>
      </c>
      <c r="AE144" s="5">
        <v>-1575576.6300000001</v>
      </c>
      <c r="AF144" s="5">
        <v>-1650441.1400000001</v>
      </c>
      <c r="AG144" s="5">
        <v>-1717828.18</v>
      </c>
      <c r="AH144" s="5">
        <f t="shared" si="51"/>
        <v>-1308678.1995833335</v>
      </c>
      <c r="AI144" s="5">
        <v>57067.040000000001</v>
      </c>
      <c r="AJ144" s="5">
        <v>57178.64</v>
      </c>
      <c r="AK144" s="5">
        <v>57229</v>
      </c>
      <c r="AL144" s="5">
        <v>58205.64</v>
      </c>
      <c r="AM144" s="5">
        <v>58205.64</v>
      </c>
      <c r="AN144" s="5">
        <v>58238.14</v>
      </c>
      <c r="AO144" s="5">
        <v>64473.07</v>
      </c>
      <c r="AP144" s="5">
        <v>73531.649999999994</v>
      </c>
      <c r="AQ144" s="5">
        <v>73482.59</v>
      </c>
      <c r="AR144" s="5">
        <v>74766.12999999999</v>
      </c>
      <c r="AS144" s="5">
        <v>74864.509999999995</v>
      </c>
      <c r="AT144" s="5">
        <v>74122.040000000008</v>
      </c>
      <c r="AU144" s="5">
        <f t="shared" si="52"/>
        <v>781364.09000000008</v>
      </c>
      <c r="AV144" s="6">
        <v>1</v>
      </c>
      <c r="AW144" s="5">
        <f t="shared" si="53"/>
        <v>21878714.076249998</v>
      </c>
      <c r="AX144" s="5">
        <f t="shared" si="54"/>
        <v>25915949.84</v>
      </c>
      <c r="AY144" s="5">
        <f t="shared" si="55"/>
        <v>-1308678.1995833335</v>
      </c>
      <c r="AZ144" s="5">
        <f t="shared" si="56"/>
        <v>-1717828.18</v>
      </c>
      <c r="BA144" s="5">
        <f t="shared" si="57"/>
        <v>781364.09000000008</v>
      </c>
      <c r="BB144" s="14">
        <f t="shared" si="58"/>
        <v>3.5713437603181367E-2</v>
      </c>
      <c r="BC144" s="14">
        <v>3.5900000000000001E-2</v>
      </c>
      <c r="BD144" s="5">
        <f t="shared" si="59"/>
        <v>930382.59925600002</v>
      </c>
      <c r="BE144" s="5">
        <f t="shared" si="60"/>
        <v>930382.59925600002</v>
      </c>
      <c r="BF144" s="20">
        <f t="shared" si="61"/>
        <v>1</v>
      </c>
      <c r="BG144" s="5">
        <f t="shared" si="62"/>
        <v>149018.50925599993</v>
      </c>
      <c r="BH144" s="5">
        <f t="shared" si="63"/>
        <v>23267739.060743999</v>
      </c>
      <c r="BI144" s="5">
        <f t="shared" si="64"/>
        <v>23267739.060743999</v>
      </c>
    </row>
    <row r="145" spans="2:61" x14ac:dyDescent="0.25">
      <c r="B145" s="3" t="s">
        <v>717</v>
      </c>
      <c r="C145" s="3" t="s">
        <v>786</v>
      </c>
      <c r="D145" s="3" t="s">
        <v>713</v>
      </c>
      <c r="E145" s="3" t="s">
        <v>533</v>
      </c>
      <c r="F145" s="4" t="s">
        <v>497</v>
      </c>
      <c r="G145" s="5">
        <v>834661.44</v>
      </c>
      <c r="H145" s="5">
        <v>837016.28</v>
      </c>
      <c r="I145" s="5">
        <v>844399.58</v>
      </c>
      <c r="J145" s="5">
        <v>815112.39</v>
      </c>
      <c r="K145" s="5">
        <v>813232.76</v>
      </c>
      <c r="L145" s="5">
        <v>813232.76</v>
      </c>
      <c r="M145" s="5">
        <v>813232.76</v>
      </c>
      <c r="N145" s="5">
        <v>913193.1</v>
      </c>
      <c r="O145" s="5">
        <v>943204.91</v>
      </c>
      <c r="P145" s="5">
        <v>968591.03</v>
      </c>
      <c r="Q145" s="5">
        <v>980537.72</v>
      </c>
      <c r="R145" s="5">
        <v>1010185.01</v>
      </c>
      <c r="S145" s="5">
        <v>1016221.37</v>
      </c>
      <c r="T145" s="5">
        <f t="shared" si="50"/>
        <v>889781.64208333322</v>
      </c>
      <c r="U145" s="5">
        <v>-34606.050000000003</v>
      </c>
      <c r="V145" s="5">
        <v>-48536.7</v>
      </c>
      <c r="W145" s="5">
        <v>-62548.5</v>
      </c>
      <c r="X145" s="5">
        <v>-76377.77</v>
      </c>
      <c r="Y145" s="5">
        <v>-89947.31</v>
      </c>
      <c r="Z145" s="5">
        <v>-103501.19</v>
      </c>
      <c r="AA145" s="5">
        <v>-117055.07</v>
      </c>
      <c r="AB145" s="5">
        <v>-131441.95000000001</v>
      </c>
      <c r="AC145" s="5">
        <v>-146911.93</v>
      </c>
      <c r="AD145" s="5">
        <v>-162843.56</v>
      </c>
      <c r="AE145" s="5">
        <v>-179086.3</v>
      </c>
      <c r="AF145" s="5">
        <v>-195675.66</v>
      </c>
      <c r="AG145" s="5">
        <v>-211832.29</v>
      </c>
      <c r="AH145" s="5">
        <f t="shared" si="51"/>
        <v>-119762.09249999998</v>
      </c>
      <c r="AI145" s="5">
        <v>13930.65</v>
      </c>
      <c r="AJ145" s="5">
        <v>14011.8</v>
      </c>
      <c r="AK145" s="5">
        <v>13829.27</v>
      </c>
      <c r="AL145" s="5">
        <v>13569.54</v>
      </c>
      <c r="AM145" s="5">
        <v>13553.88</v>
      </c>
      <c r="AN145" s="5">
        <v>13553.88</v>
      </c>
      <c r="AO145" s="5">
        <v>14386.88</v>
      </c>
      <c r="AP145" s="5">
        <v>15469.98</v>
      </c>
      <c r="AQ145" s="5">
        <v>15931.63</v>
      </c>
      <c r="AR145" s="5">
        <v>16242.74</v>
      </c>
      <c r="AS145" s="5">
        <v>16589.36</v>
      </c>
      <c r="AT145" s="5">
        <v>16777.63</v>
      </c>
      <c r="AU145" s="5">
        <f t="shared" si="52"/>
        <v>177847.24</v>
      </c>
      <c r="AV145" s="6">
        <v>1</v>
      </c>
      <c r="AW145" s="5">
        <f t="shared" si="53"/>
        <v>889781.64208333322</v>
      </c>
      <c r="AX145" s="5">
        <f t="shared" si="54"/>
        <v>1016221.37</v>
      </c>
      <c r="AY145" s="5">
        <f t="shared" si="55"/>
        <v>-119762.09249999998</v>
      </c>
      <c r="AZ145" s="5">
        <f t="shared" si="56"/>
        <v>-211832.29</v>
      </c>
      <c r="BA145" s="5">
        <f t="shared" si="57"/>
        <v>177847.24</v>
      </c>
      <c r="BB145" s="14">
        <f t="shared" si="58"/>
        <v>0.19987739866557458</v>
      </c>
      <c r="BC145" s="14">
        <f>BB145</f>
        <v>0.19987739866557458</v>
      </c>
      <c r="BD145" s="5">
        <f t="shared" si="59"/>
        <v>203119.68390396636</v>
      </c>
      <c r="BE145" s="5">
        <f t="shared" si="60"/>
        <v>203119.68390396636</v>
      </c>
      <c r="BF145" s="20">
        <f t="shared" si="61"/>
        <v>1</v>
      </c>
      <c r="BG145" s="5">
        <f t="shared" si="62"/>
        <v>25272.44390396637</v>
      </c>
      <c r="BH145" s="5">
        <f t="shared" si="63"/>
        <v>601269.39609603363</v>
      </c>
      <c r="BI145" s="5">
        <f t="shared" si="64"/>
        <v>601269.39609603363</v>
      </c>
    </row>
    <row r="146" spans="2:61" x14ac:dyDescent="0.25">
      <c r="B146" s="3" t="s">
        <v>718</v>
      </c>
      <c r="C146" s="3" t="s">
        <v>786</v>
      </c>
      <c r="D146" s="3" t="s">
        <v>713</v>
      </c>
      <c r="E146" s="3" t="s">
        <v>538</v>
      </c>
      <c r="F146" s="4" t="s">
        <v>498</v>
      </c>
      <c r="G146" s="5">
        <v>976022.77</v>
      </c>
      <c r="H146" s="5">
        <v>976022.77</v>
      </c>
      <c r="I146" s="5">
        <v>976022.77</v>
      </c>
      <c r="J146" s="5">
        <v>976022.77</v>
      </c>
      <c r="K146" s="5">
        <v>976022.77</v>
      </c>
      <c r="L146" s="5">
        <v>976022.77</v>
      </c>
      <c r="M146" s="5">
        <v>976022.77</v>
      </c>
      <c r="N146" s="5">
        <v>976022.77</v>
      </c>
      <c r="O146" s="5">
        <v>976022.77</v>
      </c>
      <c r="P146" s="5">
        <v>1134031.03</v>
      </c>
      <c r="Q146" s="5">
        <v>1139619.44</v>
      </c>
      <c r="R146" s="5">
        <v>1139619.44</v>
      </c>
      <c r="S146" s="5">
        <v>1139619.44</v>
      </c>
      <c r="T146" s="5">
        <f t="shared" si="50"/>
        <v>1023272.764583333</v>
      </c>
      <c r="U146" s="5">
        <v>-199136.19</v>
      </c>
      <c r="V146" s="5">
        <v>-202936.87</v>
      </c>
      <c r="W146" s="5">
        <v>-207230.55</v>
      </c>
      <c r="X146" s="5">
        <v>-210866.23</v>
      </c>
      <c r="Y146" s="5">
        <v>-216828.1</v>
      </c>
      <c r="Z146" s="5">
        <v>-222789.97</v>
      </c>
      <c r="AA146" s="5">
        <v>-228751.84000000003</v>
      </c>
      <c r="AB146" s="5">
        <v>-234713.71000000002</v>
      </c>
      <c r="AC146" s="5">
        <v>-240675.58000000002</v>
      </c>
      <c r="AD146" s="5">
        <v>-247120.03999999998</v>
      </c>
      <c r="AE146" s="5">
        <v>-254064.15000000002</v>
      </c>
      <c r="AF146" s="5">
        <v>-261025.33000000002</v>
      </c>
      <c r="AG146" s="5">
        <v>-267986.51</v>
      </c>
      <c r="AH146" s="5">
        <f t="shared" ref="AH146:AH165" si="65">((U146+AG146)/2+SUM(V146:AF146))/12</f>
        <v>-230046.97666666668</v>
      </c>
      <c r="AI146" s="5">
        <v>3635.68</v>
      </c>
      <c r="AJ146" s="5">
        <v>3635.68</v>
      </c>
      <c r="AK146" s="5">
        <v>3635.68</v>
      </c>
      <c r="AL146" s="5">
        <v>5961.87</v>
      </c>
      <c r="AM146" s="5">
        <v>5961.87</v>
      </c>
      <c r="AN146" s="5">
        <v>5961.87</v>
      </c>
      <c r="AO146" s="5">
        <v>5961.87</v>
      </c>
      <c r="AP146" s="5">
        <v>5961.87</v>
      </c>
      <c r="AQ146" s="5">
        <v>6444.46</v>
      </c>
      <c r="AR146" s="5">
        <v>6944.11</v>
      </c>
      <c r="AS146" s="5">
        <v>6961.18</v>
      </c>
      <c r="AT146" s="5">
        <v>6961.18</v>
      </c>
      <c r="AU146" s="5">
        <f t="shared" si="52"/>
        <v>68027.320000000007</v>
      </c>
      <c r="AV146" s="6">
        <v>1</v>
      </c>
      <c r="AW146" s="5">
        <f t="shared" ref="AW146:AW165" si="66">T146*AV146</f>
        <v>1023272.764583333</v>
      </c>
      <c r="AX146" s="5">
        <f t="shared" ref="AX146:AX165" si="67">S146*AV146</f>
        <v>1139619.44</v>
      </c>
      <c r="AY146" s="5">
        <f t="shared" ref="AY146:AY165" si="68">AH146*AV146</f>
        <v>-230046.97666666668</v>
      </c>
      <c r="AZ146" s="5">
        <f t="shared" ref="AZ146:AZ165" si="69">AG146*AV146</f>
        <v>-267986.51</v>
      </c>
      <c r="BA146" s="5">
        <f t="shared" si="57"/>
        <v>68027.320000000007</v>
      </c>
      <c r="BB146" s="14">
        <f t="shared" si="58"/>
        <v>6.6480143276069784E-2</v>
      </c>
      <c r="BC146" s="14">
        <v>7.3300000000000004E-2</v>
      </c>
      <c r="BD146" s="5">
        <f t="shared" si="59"/>
        <v>83534.104951999994</v>
      </c>
      <c r="BE146" s="5">
        <f t="shared" si="60"/>
        <v>83534.104951999994</v>
      </c>
      <c r="BF146" s="20">
        <f t="shared" si="61"/>
        <v>0.4</v>
      </c>
      <c r="BG146" s="5">
        <f t="shared" si="62"/>
        <v>6202.7139807999956</v>
      </c>
      <c r="BH146" s="5">
        <f t="shared" si="63"/>
        <v>788098.82504799997</v>
      </c>
      <c r="BI146" s="5">
        <f t="shared" si="64"/>
        <v>788098.82504799997</v>
      </c>
    </row>
    <row r="147" spans="2:61" x14ac:dyDescent="0.25">
      <c r="B147" s="3" t="s">
        <v>718</v>
      </c>
      <c r="C147" s="3" t="s">
        <v>786</v>
      </c>
      <c r="D147" s="3" t="s">
        <v>713</v>
      </c>
      <c r="E147" s="3" t="s">
        <v>555</v>
      </c>
      <c r="F147" s="4" t="s">
        <v>499</v>
      </c>
      <c r="G147" s="5">
        <v>0</v>
      </c>
      <c r="H147" s="5">
        <v>0</v>
      </c>
      <c r="I147" s="5">
        <v>0</v>
      </c>
      <c r="J147" s="5">
        <v>0</v>
      </c>
      <c r="K147" s="5">
        <v>0</v>
      </c>
      <c r="L147" s="5">
        <v>0</v>
      </c>
      <c r="M147" s="5">
        <v>0</v>
      </c>
      <c r="N147" s="5">
        <v>0</v>
      </c>
      <c r="O147" s="5">
        <v>0</v>
      </c>
      <c r="P147" s="5">
        <v>0</v>
      </c>
      <c r="Q147" s="5">
        <v>0</v>
      </c>
      <c r="R147" s="5">
        <v>0</v>
      </c>
      <c r="S147" s="5">
        <v>0</v>
      </c>
      <c r="T147" s="5">
        <f t="shared" ref="T147:T165" si="70">((G147+S147)/2+SUM(H147:R147))/12</f>
        <v>0</v>
      </c>
      <c r="U147" s="5">
        <v>0</v>
      </c>
      <c r="V147" s="5">
        <v>0</v>
      </c>
      <c r="W147" s="5">
        <v>0</v>
      </c>
      <c r="X147" s="5">
        <v>0</v>
      </c>
      <c r="Y147" s="5">
        <v>0</v>
      </c>
      <c r="Z147" s="5">
        <v>0</v>
      </c>
      <c r="AA147" s="5">
        <v>0</v>
      </c>
      <c r="AB147" s="5">
        <v>0</v>
      </c>
      <c r="AC147" s="5">
        <v>0</v>
      </c>
      <c r="AD147" s="5">
        <v>0</v>
      </c>
      <c r="AE147" s="5">
        <v>0</v>
      </c>
      <c r="AF147" s="5">
        <v>0</v>
      </c>
      <c r="AG147" s="5">
        <v>0</v>
      </c>
      <c r="AH147" s="5">
        <f t="shared" si="65"/>
        <v>0</v>
      </c>
      <c r="AI147" s="5">
        <v>0</v>
      </c>
      <c r="AJ147" s="5">
        <v>0</v>
      </c>
      <c r="AK147" s="5">
        <v>0</v>
      </c>
      <c r="AL147" s="5">
        <v>0</v>
      </c>
      <c r="AM147" s="5">
        <v>0</v>
      </c>
      <c r="AN147" s="5">
        <v>0</v>
      </c>
      <c r="AO147" s="5">
        <v>0</v>
      </c>
      <c r="AP147" s="5">
        <v>0</v>
      </c>
      <c r="AQ147" s="5">
        <v>0</v>
      </c>
      <c r="AR147" s="5">
        <v>0</v>
      </c>
      <c r="AS147" s="5">
        <v>0</v>
      </c>
      <c r="AT147" s="5">
        <v>0</v>
      </c>
      <c r="AU147" s="5">
        <f t="shared" ref="AU147:AU165" si="71">SUM(AI147:AT147)</f>
        <v>0</v>
      </c>
      <c r="AV147" s="6">
        <v>1</v>
      </c>
      <c r="AW147" s="5">
        <f t="shared" si="66"/>
        <v>0</v>
      </c>
      <c r="AX147" s="5">
        <f t="shared" si="67"/>
        <v>0</v>
      </c>
      <c r="AY147" s="5">
        <f t="shared" si="68"/>
        <v>0</v>
      </c>
      <c r="AZ147" s="5">
        <f t="shared" si="69"/>
        <v>0</v>
      </c>
      <c r="BA147" s="5">
        <f t="shared" ref="BA147:BA165" si="72">AU147*AV147</f>
        <v>0</v>
      </c>
      <c r="BB147" s="14">
        <f t="shared" ref="BB147:BB165" si="73">IFERROR(BA147/AW147,)</f>
        <v>0</v>
      </c>
      <c r="BC147" s="14">
        <v>5.7799999999999997E-2</v>
      </c>
      <c r="BD147" s="5">
        <f t="shared" si="59"/>
        <v>0</v>
      </c>
      <c r="BE147" s="5">
        <f t="shared" si="60"/>
        <v>0</v>
      </c>
      <c r="BF147" s="20">
        <f t="shared" si="61"/>
        <v>0.4</v>
      </c>
      <c r="BG147" s="5">
        <f t="shared" si="62"/>
        <v>0</v>
      </c>
      <c r="BH147" s="5">
        <f t="shared" si="63"/>
        <v>0</v>
      </c>
      <c r="BI147" s="5">
        <f t="shared" si="64"/>
        <v>0</v>
      </c>
    </row>
    <row r="148" spans="2:61" x14ac:dyDescent="0.25">
      <c r="B148" s="3" t="s">
        <v>718</v>
      </c>
      <c r="C148" s="3" t="s">
        <v>786</v>
      </c>
      <c r="D148" s="3" t="s">
        <v>713</v>
      </c>
      <c r="E148" s="3" t="s">
        <v>540</v>
      </c>
      <c r="F148" s="4" t="s">
        <v>500</v>
      </c>
      <c r="G148" s="5">
        <v>1273505.1599999999</v>
      </c>
      <c r="H148" s="5">
        <v>1273505.1599999999</v>
      </c>
      <c r="I148" s="5">
        <v>1273505.1599999999</v>
      </c>
      <c r="J148" s="5">
        <v>1240833.67</v>
      </c>
      <c r="K148" s="5">
        <v>1240833.67</v>
      </c>
      <c r="L148" s="5">
        <v>1240833.67</v>
      </c>
      <c r="M148" s="5">
        <v>1240833.67</v>
      </c>
      <c r="N148" s="5">
        <v>1240833.67</v>
      </c>
      <c r="O148" s="5">
        <v>1238878.06</v>
      </c>
      <c r="P148" s="5">
        <v>1238878.06</v>
      </c>
      <c r="Q148" s="5">
        <v>1272568.3999999999</v>
      </c>
      <c r="R148" s="5">
        <v>1272568.3999999999</v>
      </c>
      <c r="S148" s="5">
        <v>1272568.3999999999</v>
      </c>
      <c r="T148" s="5">
        <f t="shared" si="70"/>
        <v>1253925.6975</v>
      </c>
      <c r="U148" s="5">
        <v>-898544.11</v>
      </c>
      <c r="V148" s="5">
        <v>-915789.49</v>
      </c>
      <c r="W148" s="5">
        <v>-933034.87</v>
      </c>
      <c r="X148" s="5">
        <v>-917387.55</v>
      </c>
      <c r="Y148" s="5">
        <v>-923364.23</v>
      </c>
      <c r="Z148" s="5">
        <v>-929340.91</v>
      </c>
      <c r="AA148" s="5">
        <v>-935317.59</v>
      </c>
      <c r="AB148" s="5">
        <v>-941294.27</v>
      </c>
      <c r="AC148" s="5">
        <v>-945310.63</v>
      </c>
      <c r="AD148" s="5">
        <v>-951277.89</v>
      </c>
      <c r="AE148" s="5">
        <v>-987725.36</v>
      </c>
      <c r="AF148" s="5">
        <v>-993854.9</v>
      </c>
      <c r="AG148" s="5">
        <v>-999984.44</v>
      </c>
      <c r="AH148" s="5">
        <f t="shared" si="65"/>
        <v>-943580.16374999995</v>
      </c>
      <c r="AI148" s="5">
        <v>17245.38</v>
      </c>
      <c r="AJ148" s="5">
        <v>17245.38</v>
      </c>
      <c r="AK148" s="5">
        <v>17024.169999999998</v>
      </c>
      <c r="AL148" s="5">
        <v>5976.68</v>
      </c>
      <c r="AM148" s="5">
        <v>5976.68</v>
      </c>
      <c r="AN148" s="5">
        <v>5976.68</v>
      </c>
      <c r="AO148" s="5">
        <v>5976.68</v>
      </c>
      <c r="AP148" s="5">
        <v>5971.97</v>
      </c>
      <c r="AQ148" s="5">
        <v>5967.26</v>
      </c>
      <c r="AR148" s="5">
        <v>6129.54</v>
      </c>
      <c r="AS148" s="5">
        <v>6129.54</v>
      </c>
      <c r="AT148" s="5">
        <v>6129.54</v>
      </c>
      <c r="AU148" s="5">
        <f t="shared" si="71"/>
        <v>105749.49999999997</v>
      </c>
      <c r="AV148" s="6">
        <v>1</v>
      </c>
      <c r="AW148" s="5">
        <f t="shared" si="66"/>
        <v>1253925.6975</v>
      </c>
      <c r="AX148" s="5">
        <f t="shared" si="67"/>
        <v>1272568.3999999999</v>
      </c>
      <c r="AY148" s="5">
        <f t="shared" si="68"/>
        <v>-943580.16374999995</v>
      </c>
      <c r="AZ148" s="5">
        <f t="shared" si="69"/>
        <v>-999984.44</v>
      </c>
      <c r="BA148" s="5">
        <f t="shared" si="72"/>
        <v>105749.49999999997</v>
      </c>
      <c r="BB148" s="14">
        <f t="shared" si="73"/>
        <v>8.4334741851799372E-2</v>
      </c>
      <c r="BC148" s="14">
        <v>5.7799999999999997E-2</v>
      </c>
      <c r="BD148" s="5">
        <f t="shared" si="59"/>
        <v>73554.453519999995</v>
      </c>
      <c r="BE148" s="5">
        <f t="shared" si="60"/>
        <v>73554.453519999995</v>
      </c>
      <c r="BF148" s="20">
        <f t="shared" si="61"/>
        <v>0.4</v>
      </c>
      <c r="BG148" s="5">
        <f t="shared" si="62"/>
        <v>-12878.018591999991</v>
      </c>
      <c r="BH148" s="5">
        <f t="shared" si="63"/>
        <v>199029.50647999998</v>
      </c>
      <c r="BI148" s="5">
        <f t="shared" si="64"/>
        <v>199029.50647999998</v>
      </c>
    </row>
    <row r="149" spans="2:61" x14ac:dyDescent="0.25">
      <c r="B149" s="3" t="s">
        <v>718</v>
      </c>
      <c r="C149" s="3" t="s">
        <v>786</v>
      </c>
      <c r="D149" s="3" t="s">
        <v>713</v>
      </c>
      <c r="E149" s="3" t="s">
        <v>556</v>
      </c>
      <c r="F149" s="4" t="s">
        <v>501</v>
      </c>
      <c r="G149" s="5">
        <v>0</v>
      </c>
      <c r="H149" s="5">
        <v>0</v>
      </c>
      <c r="I149" s="5">
        <v>0</v>
      </c>
      <c r="J149" s="5">
        <v>0</v>
      </c>
      <c r="K149" s="5">
        <v>0</v>
      </c>
      <c r="L149" s="5">
        <v>0</v>
      </c>
      <c r="M149" s="5">
        <v>0</v>
      </c>
      <c r="N149" s="5">
        <v>0</v>
      </c>
      <c r="O149" s="5">
        <v>0</v>
      </c>
      <c r="P149" s="5">
        <v>0</v>
      </c>
      <c r="Q149" s="5">
        <v>0</v>
      </c>
      <c r="R149" s="5">
        <v>0</v>
      </c>
      <c r="S149" s="5">
        <v>0</v>
      </c>
      <c r="T149" s="5">
        <f t="shared" si="70"/>
        <v>0</v>
      </c>
      <c r="U149" s="5">
        <v>0</v>
      </c>
      <c r="V149" s="5">
        <v>0</v>
      </c>
      <c r="W149" s="5">
        <v>0</v>
      </c>
      <c r="X149" s="5">
        <v>0</v>
      </c>
      <c r="Y149" s="5">
        <v>0</v>
      </c>
      <c r="Z149" s="5">
        <v>0</v>
      </c>
      <c r="AA149" s="5">
        <v>0</v>
      </c>
      <c r="AB149" s="5">
        <v>0</v>
      </c>
      <c r="AC149" s="5">
        <v>0</v>
      </c>
      <c r="AD149" s="5">
        <v>0</v>
      </c>
      <c r="AE149" s="5">
        <v>0</v>
      </c>
      <c r="AF149" s="5">
        <v>0</v>
      </c>
      <c r="AG149" s="5">
        <v>0</v>
      </c>
      <c r="AH149" s="5">
        <f t="shared" si="65"/>
        <v>0</v>
      </c>
      <c r="AI149" s="5">
        <v>0</v>
      </c>
      <c r="AJ149" s="5">
        <v>0</v>
      </c>
      <c r="AK149" s="5">
        <v>0</v>
      </c>
      <c r="AL149" s="5">
        <v>0</v>
      </c>
      <c r="AM149" s="5">
        <v>0</v>
      </c>
      <c r="AN149" s="5">
        <v>0</v>
      </c>
      <c r="AO149" s="5">
        <v>0</v>
      </c>
      <c r="AP149" s="5">
        <v>0</v>
      </c>
      <c r="AQ149" s="5">
        <v>0</v>
      </c>
      <c r="AR149" s="5">
        <v>0</v>
      </c>
      <c r="AS149" s="5">
        <v>0</v>
      </c>
      <c r="AT149" s="5">
        <v>0</v>
      </c>
      <c r="AU149" s="5">
        <f t="shared" si="71"/>
        <v>0</v>
      </c>
      <c r="AV149" s="6">
        <v>1</v>
      </c>
      <c r="AW149" s="5">
        <f t="shared" si="66"/>
        <v>0</v>
      </c>
      <c r="AX149" s="5">
        <f t="shared" si="67"/>
        <v>0</v>
      </c>
      <c r="AY149" s="5">
        <f t="shared" si="68"/>
        <v>0</v>
      </c>
      <c r="AZ149" s="5">
        <f t="shared" si="69"/>
        <v>0</v>
      </c>
      <c r="BA149" s="5">
        <f t="shared" si="72"/>
        <v>0</v>
      </c>
      <c r="BB149" s="14">
        <f t="shared" si="73"/>
        <v>0</v>
      </c>
      <c r="BC149" s="14">
        <v>5.7799999999999997E-2</v>
      </c>
      <c r="BD149" s="5">
        <f t="shared" si="59"/>
        <v>0</v>
      </c>
      <c r="BE149" s="5">
        <f t="shared" si="60"/>
        <v>0</v>
      </c>
      <c r="BF149" s="20">
        <f t="shared" si="61"/>
        <v>0.4</v>
      </c>
      <c r="BG149" s="5">
        <f t="shared" si="62"/>
        <v>0</v>
      </c>
      <c r="BH149" s="5">
        <f t="shared" si="63"/>
        <v>0</v>
      </c>
      <c r="BI149" s="5">
        <f t="shared" si="64"/>
        <v>0</v>
      </c>
    </row>
    <row r="150" spans="2:61" x14ac:dyDescent="0.25">
      <c r="B150" s="3" t="s">
        <v>718</v>
      </c>
      <c r="C150" s="3" t="s">
        <v>786</v>
      </c>
      <c r="D150" s="3" t="s">
        <v>713</v>
      </c>
      <c r="E150" s="3" t="s">
        <v>541</v>
      </c>
      <c r="F150" s="4" t="s">
        <v>502</v>
      </c>
      <c r="G150" s="5">
        <v>2500628.5</v>
      </c>
      <c r="H150" s="5">
        <v>2500628.5</v>
      </c>
      <c r="I150" s="5">
        <v>2500628.5</v>
      </c>
      <c r="J150" s="5">
        <v>2500628.5</v>
      </c>
      <c r="K150" s="5">
        <v>2500628.5</v>
      </c>
      <c r="L150" s="5">
        <v>2500628.5</v>
      </c>
      <c r="M150" s="5">
        <v>2500628.5</v>
      </c>
      <c r="N150" s="5">
        <v>2500628.5</v>
      </c>
      <c r="O150" s="5">
        <v>2500628.5</v>
      </c>
      <c r="P150" s="5">
        <v>2500628.5</v>
      </c>
      <c r="Q150" s="5">
        <v>2500628.5</v>
      </c>
      <c r="R150" s="5">
        <v>2500628.5</v>
      </c>
      <c r="S150" s="5">
        <v>2398250.1</v>
      </c>
      <c r="T150" s="5">
        <f t="shared" si="70"/>
        <v>2496362.7333333334</v>
      </c>
      <c r="U150" s="5">
        <v>-1013320.95</v>
      </c>
      <c r="V150" s="5">
        <v>-1047183.63</v>
      </c>
      <c r="W150" s="5">
        <v>-1081046.31</v>
      </c>
      <c r="X150" s="5">
        <v>-1114908.99</v>
      </c>
      <c r="Y150" s="5">
        <v>-1126953.68</v>
      </c>
      <c r="Z150" s="5">
        <v>-1138998.3700000001</v>
      </c>
      <c r="AA150" s="5">
        <v>-1151043.06</v>
      </c>
      <c r="AB150" s="5">
        <v>-1163087.75</v>
      </c>
      <c r="AC150" s="5">
        <v>-1175132.44</v>
      </c>
      <c r="AD150" s="5">
        <v>-1187177.1299999999</v>
      </c>
      <c r="AE150" s="5">
        <v>-1199221.82</v>
      </c>
      <c r="AF150" s="5">
        <v>-1211266.51</v>
      </c>
      <c r="AG150" s="5">
        <v>-1183624.1499999999</v>
      </c>
      <c r="AH150" s="5">
        <f t="shared" si="65"/>
        <v>-1141207.6866666665</v>
      </c>
      <c r="AI150" s="5">
        <v>33862.68</v>
      </c>
      <c r="AJ150" s="5">
        <v>33862.68</v>
      </c>
      <c r="AK150" s="5">
        <v>33862.68</v>
      </c>
      <c r="AL150" s="5">
        <v>12044.69</v>
      </c>
      <c r="AM150" s="5">
        <v>12044.69</v>
      </c>
      <c r="AN150" s="5">
        <v>12044.69</v>
      </c>
      <c r="AO150" s="5">
        <v>12044.69</v>
      </c>
      <c r="AP150" s="5">
        <v>12044.69</v>
      </c>
      <c r="AQ150" s="5">
        <v>12044.69</v>
      </c>
      <c r="AR150" s="5">
        <v>12044.69</v>
      </c>
      <c r="AS150" s="5">
        <v>12044.69</v>
      </c>
      <c r="AT150" s="5">
        <v>11551.57</v>
      </c>
      <c r="AU150" s="5">
        <f t="shared" si="71"/>
        <v>209497.13000000003</v>
      </c>
      <c r="AV150" s="6">
        <v>1</v>
      </c>
      <c r="AW150" s="5">
        <f t="shared" si="66"/>
        <v>2496362.7333333334</v>
      </c>
      <c r="AX150" s="5">
        <f t="shared" si="67"/>
        <v>2398250.1</v>
      </c>
      <c r="AY150" s="5">
        <f t="shared" si="68"/>
        <v>-1141207.6866666665</v>
      </c>
      <c r="AZ150" s="5">
        <f t="shared" si="69"/>
        <v>-1183624.1499999999</v>
      </c>
      <c r="BA150" s="5">
        <f t="shared" si="72"/>
        <v>209497.13000000003</v>
      </c>
      <c r="BB150" s="14">
        <f t="shared" si="73"/>
        <v>8.392094914838899E-2</v>
      </c>
      <c r="BC150" s="14">
        <v>5.7799999999999997E-2</v>
      </c>
      <c r="BD150" s="5">
        <f t="shared" si="59"/>
        <v>138618.85578000001</v>
      </c>
      <c r="BE150" s="5">
        <f t="shared" si="60"/>
        <v>138618.85578000001</v>
      </c>
      <c r="BF150" s="20">
        <f t="shared" si="61"/>
        <v>0.4</v>
      </c>
      <c r="BG150" s="5">
        <f t="shared" si="62"/>
        <v>-28351.309688000008</v>
      </c>
      <c r="BH150" s="5">
        <f t="shared" si="63"/>
        <v>1076007.0942200001</v>
      </c>
      <c r="BI150" s="5">
        <f t="shared" si="64"/>
        <v>1076007.0942200001</v>
      </c>
    </row>
    <row r="151" spans="2:61" x14ac:dyDescent="0.25">
      <c r="B151" s="3" t="s">
        <v>718</v>
      </c>
      <c r="C151" s="3" t="s">
        <v>786</v>
      </c>
      <c r="D151" s="3" t="s">
        <v>713</v>
      </c>
      <c r="E151" s="3" t="s">
        <v>542</v>
      </c>
      <c r="F151" s="4" t="s">
        <v>503</v>
      </c>
      <c r="G151" s="5">
        <v>1517864.74</v>
      </c>
      <c r="H151" s="5">
        <v>1517864.74</v>
      </c>
      <c r="I151" s="5">
        <v>1517864.74</v>
      </c>
      <c r="J151" s="5">
        <v>1517864.74</v>
      </c>
      <c r="K151" s="5">
        <v>1517864.74</v>
      </c>
      <c r="L151" s="5">
        <v>1517864.74</v>
      </c>
      <c r="M151" s="5">
        <v>1517864.74</v>
      </c>
      <c r="N151" s="5">
        <v>1517864.74</v>
      </c>
      <c r="O151" s="5">
        <v>1517864.74</v>
      </c>
      <c r="P151" s="5">
        <v>1517864.74</v>
      </c>
      <c r="Q151" s="5">
        <v>1517864.74</v>
      </c>
      <c r="R151" s="5">
        <v>1454350.84</v>
      </c>
      <c r="S151" s="5">
        <v>1454350.84</v>
      </c>
      <c r="T151" s="5">
        <f t="shared" si="70"/>
        <v>1509925.5025000002</v>
      </c>
      <c r="U151" s="5">
        <v>-863563.9</v>
      </c>
      <c r="V151" s="5">
        <v>-879703.86</v>
      </c>
      <c r="W151" s="5">
        <v>-895843.82</v>
      </c>
      <c r="X151" s="5">
        <v>-911983.78</v>
      </c>
      <c r="Y151" s="5">
        <v>-918207.03</v>
      </c>
      <c r="Z151" s="5">
        <v>-924430.28</v>
      </c>
      <c r="AA151" s="5">
        <v>-930653.53</v>
      </c>
      <c r="AB151" s="5">
        <v>-936876.78</v>
      </c>
      <c r="AC151" s="5">
        <v>-943100.03</v>
      </c>
      <c r="AD151" s="5">
        <v>-949323.28</v>
      </c>
      <c r="AE151" s="5">
        <v>-955546.53</v>
      </c>
      <c r="AF151" s="5">
        <v>-921582.41</v>
      </c>
      <c r="AG151" s="5">
        <v>-927545.25</v>
      </c>
      <c r="AH151" s="5">
        <f t="shared" si="65"/>
        <v>-921900.49208333343</v>
      </c>
      <c r="AI151" s="5">
        <v>16139.96</v>
      </c>
      <c r="AJ151" s="5">
        <v>16139.96</v>
      </c>
      <c r="AK151" s="5">
        <v>16139.96</v>
      </c>
      <c r="AL151" s="5">
        <v>6223.25</v>
      </c>
      <c r="AM151" s="5">
        <v>6223.25</v>
      </c>
      <c r="AN151" s="5">
        <v>6223.25</v>
      </c>
      <c r="AO151" s="5">
        <v>6223.25</v>
      </c>
      <c r="AP151" s="5">
        <v>6223.25</v>
      </c>
      <c r="AQ151" s="5">
        <v>6223.25</v>
      </c>
      <c r="AR151" s="5">
        <v>6223.25</v>
      </c>
      <c r="AS151" s="5">
        <v>5962.84</v>
      </c>
      <c r="AT151" s="5">
        <v>5962.84</v>
      </c>
      <c r="AU151" s="5">
        <f t="shared" si="71"/>
        <v>103908.31</v>
      </c>
      <c r="AV151" s="6">
        <v>1</v>
      </c>
      <c r="AW151" s="5">
        <f t="shared" si="66"/>
        <v>1509925.5025000002</v>
      </c>
      <c r="AX151" s="5">
        <f t="shared" si="67"/>
        <v>1454350.84</v>
      </c>
      <c r="AY151" s="5">
        <f t="shared" si="68"/>
        <v>-921900.49208333343</v>
      </c>
      <c r="AZ151" s="5">
        <f t="shared" si="69"/>
        <v>-927545.25</v>
      </c>
      <c r="BA151" s="5">
        <f t="shared" si="72"/>
        <v>103908.31</v>
      </c>
      <c r="BB151" s="14">
        <f t="shared" si="73"/>
        <v>6.8816845485395059E-2</v>
      </c>
      <c r="BC151" s="14">
        <v>4.9200000000000001E-2</v>
      </c>
      <c r="BD151" s="5">
        <f t="shared" si="59"/>
        <v>71554.061328000011</v>
      </c>
      <c r="BE151" s="5">
        <f t="shared" si="60"/>
        <v>71554.061328000011</v>
      </c>
      <c r="BF151" s="20">
        <f t="shared" si="61"/>
        <v>0.4</v>
      </c>
      <c r="BG151" s="5">
        <f t="shared" si="62"/>
        <v>-12941.699468799996</v>
      </c>
      <c r="BH151" s="5">
        <f t="shared" si="63"/>
        <v>455251.52867200004</v>
      </c>
      <c r="BI151" s="5">
        <f t="shared" si="64"/>
        <v>455251.52867200004</v>
      </c>
    </row>
    <row r="152" spans="2:61" x14ac:dyDescent="0.25">
      <c r="B152" s="3" t="s">
        <v>718</v>
      </c>
      <c r="C152" s="3" t="s">
        <v>786</v>
      </c>
      <c r="D152" s="3" t="s">
        <v>713</v>
      </c>
      <c r="E152" s="3" t="s">
        <v>557</v>
      </c>
      <c r="F152" s="4" t="s">
        <v>504</v>
      </c>
      <c r="G152" s="5">
        <v>1224718.44</v>
      </c>
      <c r="H152" s="5">
        <v>1224718.44</v>
      </c>
      <c r="I152" s="5">
        <v>1224718.44</v>
      </c>
      <c r="J152" s="5">
        <v>1120192</v>
      </c>
      <c r="K152" s="5">
        <v>1125757.73</v>
      </c>
      <c r="L152" s="5">
        <v>1125757.73</v>
      </c>
      <c r="M152" s="5">
        <v>1125757.73</v>
      </c>
      <c r="N152" s="5">
        <v>1125757.73</v>
      </c>
      <c r="O152" s="5">
        <v>1125757.73</v>
      </c>
      <c r="P152" s="5">
        <v>1125757.73</v>
      </c>
      <c r="Q152" s="5">
        <v>1125757.73</v>
      </c>
      <c r="R152" s="5">
        <v>1125757.73</v>
      </c>
      <c r="S152" s="5">
        <v>1125757.73</v>
      </c>
      <c r="T152" s="5">
        <f t="shared" si="70"/>
        <v>1145910.7337500004</v>
      </c>
      <c r="U152" s="5">
        <v>-606197.18999999994</v>
      </c>
      <c r="V152" s="5">
        <v>-619220.03</v>
      </c>
      <c r="W152" s="5">
        <v>-632242.87</v>
      </c>
      <c r="X152" s="5">
        <v>-540183.54</v>
      </c>
      <c r="Y152" s="5">
        <v>-544787.74</v>
      </c>
      <c r="Z152" s="5">
        <v>-549403.35</v>
      </c>
      <c r="AA152" s="5">
        <v>-554018.96</v>
      </c>
      <c r="AB152" s="5">
        <v>-558634.56999999995</v>
      </c>
      <c r="AC152" s="5">
        <v>-563250.18000000005</v>
      </c>
      <c r="AD152" s="5">
        <v>-567865.79</v>
      </c>
      <c r="AE152" s="5">
        <v>-572481.4</v>
      </c>
      <c r="AF152" s="5">
        <v>-577097.01</v>
      </c>
      <c r="AG152" s="5">
        <v>-581712.62</v>
      </c>
      <c r="AH152" s="5">
        <f t="shared" si="65"/>
        <v>-572761.69541666668</v>
      </c>
      <c r="AI152" s="5">
        <v>13022.84</v>
      </c>
      <c r="AJ152" s="5">
        <v>13022.84</v>
      </c>
      <c r="AK152" s="5">
        <v>12467.11</v>
      </c>
      <c r="AL152" s="5">
        <v>4604.2</v>
      </c>
      <c r="AM152" s="5">
        <v>4615.6099999999997</v>
      </c>
      <c r="AN152" s="5">
        <v>4615.6099999999997</v>
      </c>
      <c r="AO152" s="5">
        <v>4615.6099999999997</v>
      </c>
      <c r="AP152" s="5">
        <v>4615.6099999999997</v>
      </c>
      <c r="AQ152" s="5">
        <v>4615.6099999999997</v>
      </c>
      <c r="AR152" s="5">
        <v>4615.6099999999997</v>
      </c>
      <c r="AS152" s="5">
        <v>4615.6099999999997</v>
      </c>
      <c r="AT152" s="5">
        <v>4615.6099999999997</v>
      </c>
      <c r="AU152" s="5">
        <f t="shared" si="71"/>
        <v>80041.87</v>
      </c>
      <c r="AV152" s="6">
        <v>1</v>
      </c>
      <c r="AW152" s="5">
        <f t="shared" si="66"/>
        <v>1145910.7337500004</v>
      </c>
      <c r="AX152" s="5">
        <f t="shared" si="67"/>
        <v>1125757.73</v>
      </c>
      <c r="AY152" s="5">
        <f t="shared" si="68"/>
        <v>-572761.69541666668</v>
      </c>
      <c r="AZ152" s="5">
        <f t="shared" si="69"/>
        <v>-581712.62</v>
      </c>
      <c r="BA152" s="5">
        <f t="shared" si="72"/>
        <v>80041.87</v>
      </c>
      <c r="BB152" s="14">
        <f t="shared" si="73"/>
        <v>6.985000457938155E-2</v>
      </c>
      <c r="BC152" s="14">
        <v>4.9200000000000001E-2</v>
      </c>
      <c r="BD152" s="5">
        <f t="shared" si="59"/>
        <v>55387.280315999997</v>
      </c>
      <c r="BE152" s="5">
        <f t="shared" si="60"/>
        <v>55387.280315999997</v>
      </c>
      <c r="BF152" s="20">
        <f t="shared" si="61"/>
        <v>0.4</v>
      </c>
      <c r="BG152" s="5">
        <f t="shared" si="62"/>
        <v>-9861.8358736000009</v>
      </c>
      <c r="BH152" s="5">
        <f t="shared" si="63"/>
        <v>488657.829684</v>
      </c>
      <c r="BI152" s="5">
        <f t="shared" si="64"/>
        <v>488657.829684</v>
      </c>
    </row>
    <row r="153" spans="2:61" x14ac:dyDescent="0.25">
      <c r="B153" s="3" t="s">
        <v>718</v>
      </c>
      <c r="C153" s="3" t="s">
        <v>786</v>
      </c>
      <c r="D153" s="3" t="s">
        <v>713</v>
      </c>
      <c r="E153" s="3" t="s">
        <v>543</v>
      </c>
      <c r="F153" s="4" t="s">
        <v>505</v>
      </c>
      <c r="G153" s="5">
        <v>1763087.15</v>
      </c>
      <c r="H153" s="5">
        <v>1763087.15</v>
      </c>
      <c r="I153" s="5">
        <v>1763087.15</v>
      </c>
      <c r="J153" s="5">
        <v>1763087.15</v>
      </c>
      <c r="K153" s="5">
        <v>1763087.15</v>
      </c>
      <c r="L153" s="5">
        <v>1763087.15</v>
      </c>
      <c r="M153" s="5">
        <v>1763087.15</v>
      </c>
      <c r="N153" s="5">
        <v>1763087.15</v>
      </c>
      <c r="O153" s="5">
        <v>1763087.15</v>
      </c>
      <c r="P153" s="5">
        <v>1763087.15</v>
      </c>
      <c r="Q153" s="5">
        <v>1763087.15</v>
      </c>
      <c r="R153" s="5">
        <v>1763087.15</v>
      </c>
      <c r="S153" s="5">
        <v>1763087.15</v>
      </c>
      <c r="T153" s="5">
        <f t="shared" si="70"/>
        <v>1763087.1499999997</v>
      </c>
      <c r="U153" s="5">
        <v>-571038.62</v>
      </c>
      <c r="V153" s="5">
        <v>-580955.99</v>
      </c>
      <c r="W153" s="5">
        <v>-590873.36</v>
      </c>
      <c r="X153" s="5">
        <v>-600790.73</v>
      </c>
      <c r="Y153" s="5">
        <v>-608019.39</v>
      </c>
      <c r="Z153" s="5">
        <v>-616452.81999999995</v>
      </c>
      <c r="AA153" s="5">
        <v>-624886.25</v>
      </c>
      <c r="AB153" s="5">
        <v>-633319.68000000005</v>
      </c>
      <c r="AC153" s="5">
        <v>-641753.11</v>
      </c>
      <c r="AD153" s="5">
        <v>-650186.54</v>
      </c>
      <c r="AE153" s="5">
        <v>-658619.97</v>
      </c>
      <c r="AF153" s="5">
        <v>-667053.4</v>
      </c>
      <c r="AG153" s="5">
        <v>-675486.83</v>
      </c>
      <c r="AH153" s="5">
        <f t="shared" si="65"/>
        <v>-624681.16374999995</v>
      </c>
      <c r="AI153" s="5">
        <v>9917.3700000000008</v>
      </c>
      <c r="AJ153" s="5">
        <v>9917.3700000000008</v>
      </c>
      <c r="AK153" s="5">
        <v>9917.3700000000008</v>
      </c>
      <c r="AL153" s="5">
        <v>7228.66</v>
      </c>
      <c r="AM153" s="5">
        <v>8433.43</v>
      </c>
      <c r="AN153" s="5">
        <v>8433.43</v>
      </c>
      <c r="AO153" s="5">
        <v>8433.43</v>
      </c>
      <c r="AP153" s="5">
        <v>8433.43</v>
      </c>
      <c r="AQ153" s="5">
        <v>8433.43</v>
      </c>
      <c r="AR153" s="5">
        <v>8433.43</v>
      </c>
      <c r="AS153" s="5">
        <v>8433.43</v>
      </c>
      <c r="AT153" s="5">
        <v>8433.43</v>
      </c>
      <c r="AU153" s="5">
        <f t="shared" si="71"/>
        <v>104448.20999999999</v>
      </c>
      <c r="AV153" s="6">
        <v>1</v>
      </c>
      <c r="AW153" s="5">
        <f t="shared" si="66"/>
        <v>1763087.1499999997</v>
      </c>
      <c r="AX153" s="5">
        <f t="shared" si="67"/>
        <v>1763087.15</v>
      </c>
      <c r="AY153" s="5">
        <f t="shared" si="68"/>
        <v>-624681.16374999995</v>
      </c>
      <c r="AZ153" s="5">
        <f t="shared" si="69"/>
        <v>-675486.83</v>
      </c>
      <c r="BA153" s="5">
        <f t="shared" si="72"/>
        <v>104448.20999999999</v>
      </c>
      <c r="BB153" s="14">
        <f t="shared" si="73"/>
        <v>5.9241660288885896E-2</v>
      </c>
      <c r="BC153" s="14">
        <v>5.74E-2</v>
      </c>
      <c r="BD153" s="5">
        <f t="shared" si="59"/>
        <v>101201.20241</v>
      </c>
      <c r="BE153" s="5">
        <f t="shared" si="60"/>
        <v>101201.20241</v>
      </c>
      <c r="BF153" s="20">
        <f t="shared" si="61"/>
        <v>0.4</v>
      </c>
      <c r="BG153" s="5">
        <f t="shared" si="62"/>
        <v>-1298.8030359999975</v>
      </c>
      <c r="BH153" s="5">
        <f t="shared" si="63"/>
        <v>986399.11758999981</v>
      </c>
      <c r="BI153" s="5">
        <f t="shared" si="64"/>
        <v>986399.11758999981</v>
      </c>
    </row>
    <row r="154" spans="2:61" x14ac:dyDescent="0.25">
      <c r="B154" s="3" t="s">
        <v>718</v>
      </c>
      <c r="C154" s="3" t="s">
        <v>786</v>
      </c>
      <c r="D154" s="3" t="s">
        <v>713</v>
      </c>
      <c r="E154" s="3" t="s">
        <v>544</v>
      </c>
      <c r="F154" s="4" t="s">
        <v>506</v>
      </c>
      <c r="G154" s="5">
        <v>101711.45</v>
      </c>
      <c r="H154" s="5">
        <v>101711.45</v>
      </c>
      <c r="I154" s="5">
        <v>101711.45</v>
      </c>
      <c r="J154" s="5">
        <v>101711.45</v>
      </c>
      <c r="K154" s="5">
        <v>101711.45</v>
      </c>
      <c r="L154" s="5">
        <v>101711.45</v>
      </c>
      <c r="M154" s="5">
        <v>101711.45</v>
      </c>
      <c r="N154" s="5">
        <v>101711.45</v>
      </c>
      <c r="O154" s="5">
        <v>101711.45</v>
      </c>
      <c r="P154" s="5">
        <v>101711.45</v>
      </c>
      <c r="Q154" s="5">
        <v>101711.45</v>
      </c>
      <c r="R154" s="5">
        <v>101711.45</v>
      </c>
      <c r="S154" s="5">
        <v>101711.45</v>
      </c>
      <c r="T154" s="5">
        <f t="shared" si="70"/>
        <v>101711.44999999997</v>
      </c>
      <c r="U154" s="5">
        <v>-90461.55</v>
      </c>
      <c r="V154" s="5">
        <v>-90461.55</v>
      </c>
      <c r="W154" s="5">
        <v>-90461.55</v>
      </c>
      <c r="X154" s="5">
        <v>-90461.55</v>
      </c>
      <c r="Y154" s="5">
        <v>-90948.07</v>
      </c>
      <c r="Z154" s="5">
        <v>-91434.59</v>
      </c>
      <c r="AA154" s="5">
        <v>-91921.11</v>
      </c>
      <c r="AB154" s="5">
        <v>-92407.63</v>
      </c>
      <c r="AC154" s="5">
        <v>-92894.15</v>
      </c>
      <c r="AD154" s="5">
        <v>-93380.67</v>
      </c>
      <c r="AE154" s="5">
        <v>-93867.19</v>
      </c>
      <c r="AF154" s="5">
        <v>-94353.71</v>
      </c>
      <c r="AG154" s="5">
        <v>-94840.23</v>
      </c>
      <c r="AH154" s="5">
        <f t="shared" si="65"/>
        <v>-92103.554999999993</v>
      </c>
      <c r="AI154" s="5">
        <v>0</v>
      </c>
      <c r="AJ154" s="5">
        <v>0</v>
      </c>
      <c r="AK154" s="5">
        <v>0</v>
      </c>
      <c r="AL154" s="5">
        <v>486.52</v>
      </c>
      <c r="AM154" s="5">
        <v>486.52</v>
      </c>
      <c r="AN154" s="5">
        <v>486.52</v>
      </c>
      <c r="AO154" s="5">
        <v>486.52</v>
      </c>
      <c r="AP154" s="5">
        <v>486.52</v>
      </c>
      <c r="AQ154" s="5">
        <v>486.52</v>
      </c>
      <c r="AR154" s="5">
        <v>486.52</v>
      </c>
      <c r="AS154" s="5">
        <v>486.52</v>
      </c>
      <c r="AT154" s="5">
        <v>486.52</v>
      </c>
      <c r="AU154" s="5">
        <f t="shared" si="71"/>
        <v>4378.68</v>
      </c>
      <c r="AV154" s="6">
        <v>1</v>
      </c>
      <c r="AW154" s="5">
        <f t="shared" si="66"/>
        <v>101711.44999999997</v>
      </c>
      <c r="AX154" s="5">
        <f t="shared" si="67"/>
        <v>101711.45</v>
      </c>
      <c r="AY154" s="5">
        <f t="shared" si="68"/>
        <v>-92103.554999999993</v>
      </c>
      <c r="AZ154" s="5">
        <f t="shared" si="69"/>
        <v>-94840.23</v>
      </c>
      <c r="BA154" s="5">
        <f t="shared" si="72"/>
        <v>4378.68</v>
      </c>
      <c r="BB154" s="14">
        <f t="shared" si="73"/>
        <v>4.3050020425429013E-2</v>
      </c>
      <c r="BC154" s="14">
        <v>5.74E-2</v>
      </c>
      <c r="BD154" s="5">
        <f t="shared" si="59"/>
        <v>5838.2372299999997</v>
      </c>
      <c r="BE154" s="5">
        <f t="shared" si="60"/>
        <v>5838.2372299999997</v>
      </c>
      <c r="BF154" s="20">
        <f t="shared" si="61"/>
        <v>0.4</v>
      </c>
      <c r="BG154" s="5">
        <f t="shared" si="62"/>
        <v>583.8228919999998</v>
      </c>
      <c r="BH154" s="5">
        <f t="shared" si="63"/>
        <v>1032.9827700000014</v>
      </c>
      <c r="BI154" s="5">
        <f t="shared" si="64"/>
        <v>1032.9827700000014</v>
      </c>
    </row>
    <row r="155" spans="2:61" x14ac:dyDescent="0.25">
      <c r="B155" s="3" t="s">
        <v>718</v>
      </c>
      <c r="C155" s="3" t="s">
        <v>786</v>
      </c>
      <c r="D155" s="3" t="s">
        <v>713</v>
      </c>
      <c r="E155" s="3" t="s">
        <v>684</v>
      </c>
      <c r="F155" s="4" t="s">
        <v>507</v>
      </c>
      <c r="G155" s="5">
        <v>29308.04</v>
      </c>
      <c r="H155" s="5">
        <v>29308.04</v>
      </c>
      <c r="I155" s="5">
        <v>29308.04</v>
      </c>
      <c r="J155" s="5">
        <v>29308.04</v>
      </c>
      <c r="K155" s="5">
        <v>29308.04</v>
      </c>
      <c r="L155" s="5">
        <v>29308.04</v>
      </c>
      <c r="M155" s="5">
        <v>29308.04</v>
      </c>
      <c r="N155" s="5">
        <v>29308.04</v>
      </c>
      <c r="O155" s="5">
        <v>29308.04</v>
      </c>
      <c r="P155" s="5">
        <v>29308.04</v>
      </c>
      <c r="Q155" s="5">
        <v>29308.04</v>
      </c>
      <c r="R155" s="5">
        <v>29308.04</v>
      </c>
      <c r="S155" s="5">
        <v>29308.04</v>
      </c>
      <c r="T155" s="5">
        <f t="shared" si="70"/>
        <v>29308.039999999997</v>
      </c>
      <c r="U155" s="5">
        <v>-545.94000000000005</v>
      </c>
      <c r="V155" s="5">
        <v>-655.11</v>
      </c>
      <c r="W155" s="5">
        <v>-764.28</v>
      </c>
      <c r="X155" s="5">
        <v>-873.45</v>
      </c>
      <c r="Y155" s="5">
        <v>-1052.47</v>
      </c>
      <c r="Z155" s="5">
        <v>-1231.49</v>
      </c>
      <c r="AA155" s="5">
        <v>-1410.51</v>
      </c>
      <c r="AB155" s="5">
        <v>-1589.53</v>
      </c>
      <c r="AC155" s="5">
        <v>-1768.55</v>
      </c>
      <c r="AD155" s="5">
        <v>-1947.57</v>
      </c>
      <c r="AE155" s="5">
        <v>-2126.59</v>
      </c>
      <c r="AF155" s="5">
        <v>-2305.61</v>
      </c>
      <c r="AG155" s="5">
        <v>-2484.63</v>
      </c>
      <c r="AH155" s="5">
        <f t="shared" si="65"/>
        <v>-1436.7037499999999</v>
      </c>
      <c r="AI155" s="5">
        <v>109.17</v>
      </c>
      <c r="AJ155" s="5">
        <v>109.17</v>
      </c>
      <c r="AK155" s="5">
        <v>109.17</v>
      </c>
      <c r="AL155" s="5">
        <v>179.02</v>
      </c>
      <c r="AM155" s="5">
        <v>179.02</v>
      </c>
      <c r="AN155" s="5">
        <v>179.02</v>
      </c>
      <c r="AO155" s="5">
        <v>179.02</v>
      </c>
      <c r="AP155" s="5">
        <v>179.02</v>
      </c>
      <c r="AQ155" s="5">
        <v>179.02</v>
      </c>
      <c r="AR155" s="5">
        <v>179.02</v>
      </c>
      <c r="AS155" s="5">
        <v>179.02</v>
      </c>
      <c r="AT155" s="5">
        <v>179.02</v>
      </c>
      <c r="AU155" s="5">
        <f t="shared" si="71"/>
        <v>1938.6899999999998</v>
      </c>
      <c r="AV155" s="6">
        <v>1</v>
      </c>
      <c r="AW155" s="5">
        <f t="shared" si="66"/>
        <v>29308.039999999997</v>
      </c>
      <c r="AX155" s="5">
        <f t="shared" si="67"/>
        <v>29308.04</v>
      </c>
      <c r="AY155" s="5">
        <f t="shared" si="68"/>
        <v>-1436.7037499999999</v>
      </c>
      <c r="AZ155" s="5">
        <f t="shared" si="69"/>
        <v>-2484.63</v>
      </c>
      <c r="BA155" s="5">
        <f t="shared" si="72"/>
        <v>1938.6899999999998</v>
      </c>
      <c r="BB155" s="14">
        <f t="shared" si="73"/>
        <v>6.6148742802316363E-2</v>
      </c>
      <c r="BC155" s="14">
        <f>BB155</f>
        <v>6.6148742802316363E-2</v>
      </c>
      <c r="BD155" s="5">
        <f t="shared" si="59"/>
        <v>1938.69</v>
      </c>
      <c r="BE155" s="5">
        <f t="shared" si="60"/>
        <v>1938.69</v>
      </c>
      <c r="BF155" s="20">
        <f t="shared" si="61"/>
        <v>0.4</v>
      </c>
      <c r="BG155" s="5">
        <f t="shared" si="62"/>
        <v>9.0949470177292829E-14</v>
      </c>
      <c r="BH155" s="5">
        <f t="shared" si="63"/>
        <v>24884.720000000001</v>
      </c>
      <c r="BI155" s="5">
        <f t="shared" si="64"/>
        <v>24884.720000000001</v>
      </c>
    </row>
    <row r="156" spans="2:61" x14ac:dyDescent="0.25">
      <c r="B156" s="3" t="s">
        <v>718</v>
      </c>
      <c r="C156" s="3" t="s">
        <v>786</v>
      </c>
      <c r="D156" s="3" t="s">
        <v>713</v>
      </c>
      <c r="E156" s="3" t="s">
        <v>558</v>
      </c>
      <c r="F156" s="4" t="s">
        <v>508</v>
      </c>
      <c r="G156" s="5">
        <v>0</v>
      </c>
      <c r="H156" s="5">
        <v>0</v>
      </c>
      <c r="I156" s="5">
        <v>0</v>
      </c>
      <c r="J156" s="5">
        <v>0</v>
      </c>
      <c r="K156" s="5">
        <v>0</v>
      </c>
      <c r="L156" s="5">
        <v>0</v>
      </c>
      <c r="M156" s="5">
        <v>0</v>
      </c>
      <c r="N156" s="5">
        <v>0</v>
      </c>
      <c r="O156" s="5">
        <v>0</v>
      </c>
      <c r="P156" s="5">
        <v>0</v>
      </c>
      <c r="Q156" s="5">
        <v>0</v>
      </c>
      <c r="R156" s="5">
        <v>0</v>
      </c>
      <c r="S156" s="5">
        <v>0</v>
      </c>
      <c r="T156" s="5">
        <f t="shared" si="70"/>
        <v>0</v>
      </c>
      <c r="U156" s="5">
        <v>0</v>
      </c>
      <c r="V156" s="5">
        <v>0</v>
      </c>
      <c r="W156" s="5">
        <v>0</v>
      </c>
      <c r="X156" s="5">
        <v>0</v>
      </c>
      <c r="Y156" s="5">
        <v>0</v>
      </c>
      <c r="Z156" s="5">
        <v>0</v>
      </c>
      <c r="AA156" s="5">
        <v>0</v>
      </c>
      <c r="AB156" s="5">
        <v>0</v>
      </c>
      <c r="AC156" s="5">
        <v>0</v>
      </c>
      <c r="AD156" s="5">
        <v>0</v>
      </c>
      <c r="AE156" s="5">
        <v>0</v>
      </c>
      <c r="AF156" s="5">
        <v>0</v>
      </c>
      <c r="AG156" s="5">
        <v>0</v>
      </c>
      <c r="AH156" s="5">
        <f t="shared" si="65"/>
        <v>0</v>
      </c>
      <c r="AI156" s="5">
        <v>0</v>
      </c>
      <c r="AJ156" s="5">
        <v>0</v>
      </c>
      <c r="AK156" s="5">
        <v>0</v>
      </c>
      <c r="AL156" s="5">
        <v>0</v>
      </c>
      <c r="AM156" s="5">
        <v>0</v>
      </c>
      <c r="AN156" s="5">
        <v>0</v>
      </c>
      <c r="AO156" s="5">
        <v>0</v>
      </c>
      <c r="AP156" s="5">
        <v>0</v>
      </c>
      <c r="AQ156" s="5">
        <v>0</v>
      </c>
      <c r="AR156" s="5">
        <v>0</v>
      </c>
      <c r="AS156" s="5">
        <v>0</v>
      </c>
      <c r="AT156" s="5">
        <v>0</v>
      </c>
      <c r="AU156" s="5">
        <f t="shared" si="71"/>
        <v>0</v>
      </c>
      <c r="AV156" s="6">
        <v>1</v>
      </c>
      <c r="AW156" s="5">
        <f t="shared" si="66"/>
        <v>0</v>
      </c>
      <c r="AX156" s="5">
        <f t="shared" si="67"/>
        <v>0</v>
      </c>
      <c r="AY156" s="5">
        <f t="shared" si="68"/>
        <v>0</v>
      </c>
      <c r="AZ156" s="5">
        <f t="shared" si="69"/>
        <v>0</v>
      </c>
      <c r="BA156" s="5">
        <f t="shared" si="72"/>
        <v>0</v>
      </c>
      <c r="BB156" s="14">
        <f t="shared" si="73"/>
        <v>0</v>
      </c>
      <c r="BC156" s="14">
        <f>BB156</f>
        <v>0</v>
      </c>
      <c r="BD156" s="5">
        <f t="shared" si="59"/>
        <v>0</v>
      </c>
      <c r="BE156" s="5">
        <f t="shared" si="60"/>
        <v>0</v>
      </c>
      <c r="BF156" s="20">
        <f t="shared" si="61"/>
        <v>0.4</v>
      </c>
      <c r="BG156" s="5">
        <f t="shared" si="62"/>
        <v>0</v>
      </c>
      <c r="BH156" s="5">
        <f t="shared" si="63"/>
        <v>0</v>
      </c>
      <c r="BI156" s="5">
        <f t="shared" si="64"/>
        <v>0</v>
      </c>
    </row>
    <row r="157" spans="2:61" x14ac:dyDescent="0.25">
      <c r="B157" s="3" t="s">
        <v>718</v>
      </c>
      <c r="C157" s="3" t="s">
        <v>786</v>
      </c>
      <c r="D157" s="3" t="s">
        <v>713</v>
      </c>
      <c r="E157" s="3" t="s">
        <v>680</v>
      </c>
      <c r="F157" s="4" t="s">
        <v>509</v>
      </c>
      <c r="G157" s="5">
        <v>0</v>
      </c>
      <c r="H157" s="5">
        <v>0</v>
      </c>
      <c r="I157" s="5">
        <v>0</v>
      </c>
      <c r="J157" s="5">
        <v>0</v>
      </c>
      <c r="K157" s="5">
        <v>0</v>
      </c>
      <c r="L157" s="5">
        <v>0</v>
      </c>
      <c r="M157" s="5">
        <v>0</v>
      </c>
      <c r="N157" s="5">
        <v>0</v>
      </c>
      <c r="O157" s="5">
        <v>0</v>
      </c>
      <c r="P157" s="5">
        <v>0</v>
      </c>
      <c r="Q157" s="5">
        <v>0</v>
      </c>
      <c r="R157" s="5">
        <v>0</v>
      </c>
      <c r="S157" s="5">
        <v>0</v>
      </c>
      <c r="T157" s="5">
        <f t="shared" si="70"/>
        <v>0</v>
      </c>
      <c r="U157" s="5">
        <v>0</v>
      </c>
      <c r="V157" s="5">
        <v>0</v>
      </c>
      <c r="W157" s="5">
        <v>0</v>
      </c>
      <c r="X157" s="5">
        <v>0</v>
      </c>
      <c r="Y157" s="5">
        <v>0</v>
      </c>
      <c r="Z157" s="5">
        <v>0</v>
      </c>
      <c r="AA157" s="5">
        <v>0</v>
      </c>
      <c r="AB157" s="5">
        <v>0</v>
      </c>
      <c r="AC157" s="5">
        <v>0</v>
      </c>
      <c r="AD157" s="5">
        <v>0</v>
      </c>
      <c r="AE157" s="5">
        <v>0</v>
      </c>
      <c r="AF157" s="5">
        <v>0</v>
      </c>
      <c r="AG157" s="5">
        <v>0</v>
      </c>
      <c r="AH157" s="5">
        <f t="shared" si="65"/>
        <v>0</v>
      </c>
      <c r="AI157" s="5">
        <v>0</v>
      </c>
      <c r="AJ157" s="5">
        <v>0</v>
      </c>
      <c r="AK157" s="5">
        <v>0</v>
      </c>
      <c r="AL157" s="5">
        <v>0</v>
      </c>
      <c r="AM157" s="5">
        <v>0</v>
      </c>
      <c r="AN157" s="5">
        <v>0</v>
      </c>
      <c r="AO157" s="5">
        <v>0</v>
      </c>
      <c r="AP157" s="5">
        <v>0</v>
      </c>
      <c r="AQ157" s="5">
        <v>0</v>
      </c>
      <c r="AR157" s="5">
        <v>0</v>
      </c>
      <c r="AS157" s="5">
        <v>0</v>
      </c>
      <c r="AT157" s="5">
        <v>0</v>
      </c>
      <c r="AU157" s="5">
        <f t="shared" si="71"/>
        <v>0</v>
      </c>
      <c r="AV157" s="6">
        <v>1</v>
      </c>
      <c r="AW157" s="5">
        <f t="shared" si="66"/>
        <v>0</v>
      </c>
      <c r="AX157" s="5">
        <f t="shared" si="67"/>
        <v>0</v>
      </c>
      <c r="AY157" s="5">
        <f t="shared" si="68"/>
        <v>0</v>
      </c>
      <c r="AZ157" s="5">
        <f t="shared" si="69"/>
        <v>0</v>
      </c>
      <c r="BA157" s="5">
        <f t="shared" si="72"/>
        <v>0</v>
      </c>
      <c r="BB157" s="14">
        <f t="shared" si="73"/>
        <v>0</v>
      </c>
      <c r="BC157" s="14">
        <f>BB157</f>
        <v>0</v>
      </c>
      <c r="BD157" s="5">
        <f t="shared" si="59"/>
        <v>0</v>
      </c>
      <c r="BE157" s="5">
        <f t="shared" si="60"/>
        <v>0</v>
      </c>
      <c r="BF157" s="20">
        <f t="shared" si="61"/>
        <v>0.4</v>
      </c>
      <c r="BG157" s="5">
        <f t="shared" si="62"/>
        <v>0</v>
      </c>
      <c r="BH157" s="5">
        <f t="shared" si="63"/>
        <v>0</v>
      </c>
      <c r="BI157" s="5">
        <f t="shared" si="64"/>
        <v>0</v>
      </c>
    </row>
    <row r="158" spans="2:61" x14ac:dyDescent="0.25">
      <c r="B158" s="3" t="s">
        <v>718</v>
      </c>
      <c r="C158" s="3" t="s">
        <v>786</v>
      </c>
      <c r="D158" s="3" t="s">
        <v>713</v>
      </c>
      <c r="E158" s="3" t="s">
        <v>681</v>
      </c>
      <c r="F158" s="4" t="s">
        <v>510</v>
      </c>
      <c r="G158" s="5">
        <v>0</v>
      </c>
      <c r="H158" s="5">
        <v>0</v>
      </c>
      <c r="I158" s="5">
        <v>0</v>
      </c>
      <c r="J158" s="5">
        <v>0</v>
      </c>
      <c r="K158" s="5">
        <v>0</v>
      </c>
      <c r="L158" s="5">
        <v>0</v>
      </c>
      <c r="M158" s="5">
        <v>0</v>
      </c>
      <c r="N158" s="5">
        <v>0</v>
      </c>
      <c r="O158" s="5">
        <v>0</v>
      </c>
      <c r="P158" s="5">
        <v>0</v>
      </c>
      <c r="Q158" s="5">
        <v>0</v>
      </c>
      <c r="R158" s="5">
        <v>0</v>
      </c>
      <c r="S158" s="5">
        <v>0</v>
      </c>
      <c r="T158" s="5">
        <f t="shared" si="70"/>
        <v>0</v>
      </c>
      <c r="U158" s="5">
        <v>0</v>
      </c>
      <c r="V158" s="5">
        <v>0</v>
      </c>
      <c r="W158" s="5">
        <v>0</v>
      </c>
      <c r="X158" s="5">
        <v>0</v>
      </c>
      <c r="Y158" s="5">
        <v>0</v>
      </c>
      <c r="Z158" s="5">
        <v>0</v>
      </c>
      <c r="AA158" s="5">
        <v>0</v>
      </c>
      <c r="AB158" s="5">
        <v>0</v>
      </c>
      <c r="AC158" s="5">
        <v>0</v>
      </c>
      <c r="AD158" s="5">
        <v>0</v>
      </c>
      <c r="AE158" s="5">
        <v>0</v>
      </c>
      <c r="AF158" s="5">
        <v>0</v>
      </c>
      <c r="AG158" s="5">
        <v>0</v>
      </c>
      <c r="AH158" s="5">
        <f t="shared" si="65"/>
        <v>0</v>
      </c>
      <c r="AI158" s="5">
        <v>0</v>
      </c>
      <c r="AJ158" s="5">
        <v>0</v>
      </c>
      <c r="AK158" s="5">
        <v>0</v>
      </c>
      <c r="AL158" s="5">
        <v>0</v>
      </c>
      <c r="AM158" s="5">
        <v>0</v>
      </c>
      <c r="AN158" s="5">
        <v>0</v>
      </c>
      <c r="AO158" s="5">
        <v>0</v>
      </c>
      <c r="AP158" s="5">
        <v>0</v>
      </c>
      <c r="AQ158" s="5">
        <v>0</v>
      </c>
      <c r="AR158" s="5">
        <v>0</v>
      </c>
      <c r="AS158" s="5">
        <v>0</v>
      </c>
      <c r="AT158" s="5">
        <v>0</v>
      </c>
      <c r="AU158" s="5">
        <f t="shared" si="71"/>
        <v>0</v>
      </c>
      <c r="AV158" s="6">
        <v>1</v>
      </c>
      <c r="AW158" s="5">
        <f t="shared" si="66"/>
        <v>0</v>
      </c>
      <c r="AX158" s="5">
        <f t="shared" si="67"/>
        <v>0</v>
      </c>
      <c r="AY158" s="5">
        <f t="shared" si="68"/>
        <v>0</v>
      </c>
      <c r="AZ158" s="5">
        <f t="shared" si="69"/>
        <v>0</v>
      </c>
      <c r="BA158" s="5">
        <f t="shared" si="72"/>
        <v>0</v>
      </c>
      <c r="BB158" s="14">
        <f t="shared" si="73"/>
        <v>0</v>
      </c>
      <c r="BC158" s="14">
        <f>BB158</f>
        <v>0</v>
      </c>
      <c r="BD158" s="5">
        <f t="shared" si="59"/>
        <v>0</v>
      </c>
      <c r="BE158" s="5">
        <f t="shared" si="60"/>
        <v>0</v>
      </c>
      <c r="BF158" s="20">
        <f t="shared" si="61"/>
        <v>0.4</v>
      </c>
      <c r="BG158" s="5">
        <f t="shared" si="62"/>
        <v>0</v>
      </c>
      <c r="BH158" s="5">
        <f t="shared" si="63"/>
        <v>0</v>
      </c>
      <c r="BI158" s="5">
        <f t="shared" si="64"/>
        <v>0</v>
      </c>
    </row>
    <row r="159" spans="2:61" x14ac:dyDescent="0.25">
      <c r="B159" s="3" t="s">
        <v>717</v>
      </c>
      <c r="C159" s="3" t="s">
        <v>786</v>
      </c>
      <c r="D159" s="3" t="s">
        <v>713</v>
      </c>
      <c r="E159" s="3" t="s">
        <v>559</v>
      </c>
      <c r="F159" s="4" t="s">
        <v>511</v>
      </c>
      <c r="G159" s="5">
        <v>88159.79</v>
      </c>
      <c r="H159" s="5">
        <v>88159.79</v>
      </c>
      <c r="I159" s="5">
        <v>88159.79</v>
      </c>
      <c r="J159" s="5">
        <v>88159.79</v>
      </c>
      <c r="K159" s="5">
        <v>88159.79</v>
      </c>
      <c r="L159" s="5">
        <v>88159.79</v>
      </c>
      <c r="M159" s="5">
        <v>88159.79</v>
      </c>
      <c r="N159" s="5">
        <v>88159.79</v>
      </c>
      <c r="O159" s="5">
        <v>88159.79</v>
      </c>
      <c r="P159" s="5">
        <v>88159.79</v>
      </c>
      <c r="Q159" s="5">
        <v>88159.79</v>
      </c>
      <c r="R159" s="5">
        <v>88159.79</v>
      </c>
      <c r="S159" s="5">
        <v>88159.79</v>
      </c>
      <c r="T159" s="5">
        <f t="shared" si="70"/>
        <v>88159.790000000023</v>
      </c>
      <c r="U159" s="5">
        <v>-51009.81</v>
      </c>
      <c r="V159" s="5">
        <v>-51351.43</v>
      </c>
      <c r="W159" s="5">
        <v>-51693.05</v>
      </c>
      <c r="X159" s="5">
        <v>-52034.67</v>
      </c>
      <c r="Y159" s="5">
        <v>-52328.54</v>
      </c>
      <c r="Z159" s="5">
        <v>-52622.41</v>
      </c>
      <c r="AA159" s="5">
        <v>-52916.28</v>
      </c>
      <c r="AB159" s="5">
        <v>-53210.15</v>
      </c>
      <c r="AC159" s="5">
        <v>-53504.02</v>
      </c>
      <c r="AD159" s="5">
        <v>-53797.89</v>
      </c>
      <c r="AE159" s="5">
        <v>-54091.76</v>
      </c>
      <c r="AF159" s="5">
        <v>-54385.63</v>
      </c>
      <c r="AG159" s="5">
        <v>-54679.5</v>
      </c>
      <c r="AH159" s="5">
        <f t="shared" si="65"/>
        <v>-52898.373750000006</v>
      </c>
      <c r="AI159" s="5">
        <v>341.62</v>
      </c>
      <c r="AJ159" s="5">
        <v>341.62</v>
      </c>
      <c r="AK159" s="5">
        <v>341.62</v>
      </c>
      <c r="AL159" s="5">
        <v>293.87</v>
      </c>
      <c r="AM159" s="5">
        <v>293.87</v>
      </c>
      <c r="AN159" s="5">
        <v>293.87</v>
      </c>
      <c r="AO159" s="5">
        <v>293.87</v>
      </c>
      <c r="AP159" s="5">
        <v>293.87</v>
      </c>
      <c r="AQ159" s="5">
        <v>293.87</v>
      </c>
      <c r="AR159" s="5">
        <v>293.87</v>
      </c>
      <c r="AS159" s="5">
        <v>293.87</v>
      </c>
      <c r="AT159" s="5">
        <v>293.87</v>
      </c>
      <c r="AU159" s="5">
        <f t="shared" si="71"/>
        <v>3669.6899999999991</v>
      </c>
      <c r="AV159" s="6">
        <v>1</v>
      </c>
      <c r="AW159" s="5">
        <f t="shared" si="66"/>
        <v>88159.790000000023</v>
      </c>
      <c r="AX159" s="5">
        <f t="shared" si="67"/>
        <v>88159.79</v>
      </c>
      <c r="AY159" s="5">
        <f t="shared" si="68"/>
        <v>-52898.373750000006</v>
      </c>
      <c r="AZ159" s="5">
        <f t="shared" si="69"/>
        <v>-54679.5</v>
      </c>
      <c r="BA159" s="5">
        <f t="shared" si="72"/>
        <v>3669.6899999999991</v>
      </c>
      <c r="BB159" s="14">
        <f t="shared" si="73"/>
        <v>4.1625439443537672E-2</v>
      </c>
      <c r="BC159" s="14">
        <v>0.04</v>
      </c>
      <c r="BD159" s="5">
        <f t="shared" si="59"/>
        <v>3526.3915999999999</v>
      </c>
      <c r="BE159" s="5">
        <f t="shared" si="60"/>
        <v>3526.3915999999999</v>
      </c>
      <c r="BF159" s="20">
        <f t="shared" si="61"/>
        <v>1</v>
      </c>
      <c r="BG159" s="5">
        <f t="shared" si="62"/>
        <v>-143.29839999999922</v>
      </c>
      <c r="BH159" s="5">
        <f t="shared" si="63"/>
        <v>29953.898399999995</v>
      </c>
      <c r="BI159" s="5">
        <f t="shared" si="64"/>
        <v>29953.898399999995</v>
      </c>
    </row>
    <row r="160" spans="2:61" x14ac:dyDescent="0.25">
      <c r="B160" s="3" t="s">
        <v>717</v>
      </c>
      <c r="C160" s="3" t="s">
        <v>786</v>
      </c>
      <c r="D160" s="3" t="s">
        <v>713</v>
      </c>
      <c r="E160" s="3" t="s">
        <v>545</v>
      </c>
      <c r="F160" s="4" t="s">
        <v>512</v>
      </c>
      <c r="G160" s="5">
        <v>1852132.75</v>
      </c>
      <c r="H160" s="5">
        <v>1793691.77</v>
      </c>
      <c r="I160" s="5">
        <v>1793691.77</v>
      </c>
      <c r="J160" s="5">
        <v>1793691.77</v>
      </c>
      <c r="K160" s="5">
        <v>1793691.77</v>
      </c>
      <c r="L160" s="5">
        <v>1793691.77</v>
      </c>
      <c r="M160" s="5">
        <v>1804242.76</v>
      </c>
      <c r="N160" s="5">
        <v>1907269.87</v>
      </c>
      <c r="O160" s="5">
        <v>1958287.99</v>
      </c>
      <c r="P160" s="5">
        <v>1989357.75</v>
      </c>
      <c r="Q160" s="5">
        <v>1989357.75</v>
      </c>
      <c r="R160" s="5">
        <v>1989357.75</v>
      </c>
      <c r="S160" s="5">
        <v>1983688.5</v>
      </c>
      <c r="T160" s="5">
        <f t="shared" si="70"/>
        <v>1877020.2787499998</v>
      </c>
      <c r="U160" s="5">
        <v>-718428.33</v>
      </c>
      <c r="V160" s="5">
        <v>-666063.72</v>
      </c>
      <c r="W160" s="5">
        <v>-672042.69</v>
      </c>
      <c r="X160" s="5">
        <v>-678021.66</v>
      </c>
      <c r="Y160" s="5">
        <v>-685495.38</v>
      </c>
      <c r="Z160" s="5">
        <v>-692969.1</v>
      </c>
      <c r="AA160" s="5">
        <v>-700464.8</v>
      </c>
      <c r="AB160" s="5">
        <v>-708197.12</v>
      </c>
      <c r="AC160" s="5">
        <v>-716250.37</v>
      </c>
      <c r="AD160" s="5">
        <v>-724474.63</v>
      </c>
      <c r="AE160" s="5">
        <v>-732763.62</v>
      </c>
      <c r="AF160" s="5">
        <v>-741052.61</v>
      </c>
      <c r="AG160" s="5">
        <v>-747971.19</v>
      </c>
      <c r="AH160" s="5">
        <f t="shared" si="65"/>
        <v>-704249.6216666667</v>
      </c>
      <c r="AI160" s="5">
        <v>6076.37</v>
      </c>
      <c r="AJ160" s="5">
        <v>5978.97</v>
      </c>
      <c r="AK160" s="5">
        <v>5978.97</v>
      </c>
      <c r="AL160" s="5">
        <v>7473.72</v>
      </c>
      <c r="AM160" s="5">
        <v>7473.72</v>
      </c>
      <c r="AN160" s="5">
        <v>7495.7</v>
      </c>
      <c r="AO160" s="5">
        <v>7732.32</v>
      </c>
      <c r="AP160" s="5">
        <v>8053.25</v>
      </c>
      <c r="AQ160" s="5">
        <v>8224.26</v>
      </c>
      <c r="AR160" s="5">
        <v>8288.99</v>
      </c>
      <c r="AS160" s="5">
        <v>8288.99</v>
      </c>
      <c r="AT160" s="5">
        <v>8029.58</v>
      </c>
      <c r="AU160" s="5">
        <f t="shared" si="71"/>
        <v>89094.840000000011</v>
      </c>
      <c r="AV160" s="6">
        <v>1</v>
      </c>
      <c r="AW160" s="5">
        <f t="shared" si="66"/>
        <v>1877020.2787499998</v>
      </c>
      <c r="AX160" s="5">
        <f t="shared" si="67"/>
        <v>1983688.5</v>
      </c>
      <c r="AY160" s="5">
        <f t="shared" si="68"/>
        <v>-704249.6216666667</v>
      </c>
      <c r="AZ160" s="5">
        <f t="shared" si="69"/>
        <v>-747971.19</v>
      </c>
      <c r="BA160" s="5">
        <f t="shared" si="72"/>
        <v>89094.840000000011</v>
      </c>
      <c r="BB160" s="14">
        <f t="shared" si="73"/>
        <v>4.7466104127192835E-2</v>
      </c>
      <c r="BC160" s="14">
        <v>0.05</v>
      </c>
      <c r="BD160" s="5">
        <f t="shared" si="59"/>
        <v>99184.425000000003</v>
      </c>
      <c r="BE160" s="5">
        <f t="shared" si="60"/>
        <v>99184.425000000003</v>
      </c>
      <c r="BF160" s="20">
        <f t="shared" si="61"/>
        <v>1</v>
      </c>
      <c r="BG160" s="5">
        <f t="shared" si="62"/>
        <v>10089.584999999992</v>
      </c>
      <c r="BH160" s="5">
        <f t="shared" si="63"/>
        <v>1136532.885</v>
      </c>
      <c r="BI160" s="5">
        <f t="shared" si="64"/>
        <v>1136532.885</v>
      </c>
    </row>
    <row r="161" spans="2:61" x14ac:dyDescent="0.25">
      <c r="B161" s="3" t="s">
        <v>717</v>
      </c>
      <c r="C161" s="3" t="s">
        <v>786</v>
      </c>
      <c r="D161" s="3" t="s">
        <v>713</v>
      </c>
      <c r="E161" s="3" t="s">
        <v>546</v>
      </c>
      <c r="F161" s="4" t="s">
        <v>513</v>
      </c>
      <c r="G161" s="5">
        <v>0</v>
      </c>
      <c r="H161" s="5">
        <v>0</v>
      </c>
      <c r="I161" s="5">
        <v>0</v>
      </c>
      <c r="J161" s="5">
        <v>0</v>
      </c>
      <c r="K161" s="5">
        <v>0</v>
      </c>
      <c r="L161" s="5">
        <v>0</v>
      </c>
      <c r="M161" s="5">
        <v>0</v>
      </c>
      <c r="N161" s="5">
        <v>0</v>
      </c>
      <c r="O161" s="5">
        <v>0</v>
      </c>
      <c r="P161" s="5">
        <v>0</v>
      </c>
      <c r="Q161" s="5">
        <v>19012.64</v>
      </c>
      <c r="R161" s="5">
        <v>22539.35</v>
      </c>
      <c r="S161" s="5">
        <v>29939.52</v>
      </c>
      <c r="T161" s="5">
        <f t="shared" si="70"/>
        <v>4710.145833333333</v>
      </c>
      <c r="U161" s="5">
        <v>3519.71</v>
      </c>
      <c r="V161" s="5">
        <v>3519.71</v>
      </c>
      <c r="W161" s="5">
        <v>3519.71</v>
      </c>
      <c r="X161" s="5">
        <v>3519.71</v>
      </c>
      <c r="Y161" s="5">
        <v>3519.71</v>
      </c>
      <c r="Z161" s="5">
        <v>3519.71</v>
      </c>
      <c r="AA161" s="5">
        <v>3519.71</v>
      </c>
      <c r="AB161" s="5">
        <v>3519.71</v>
      </c>
      <c r="AC161" s="5">
        <v>3519.71</v>
      </c>
      <c r="AD161" s="5">
        <v>3519.71</v>
      </c>
      <c r="AE161" s="5">
        <v>3466.87</v>
      </c>
      <c r="AF161" s="5">
        <v>3351.39</v>
      </c>
      <c r="AG161" s="5">
        <v>3205.54</v>
      </c>
      <c r="AH161" s="5">
        <f t="shared" si="65"/>
        <v>3488.1895833333328</v>
      </c>
      <c r="AI161" s="5">
        <v>0</v>
      </c>
      <c r="AJ161" s="5">
        <v>0</v>
      </c>
      <c r="AK161" s="5">
        <v>0</v>
      </c>
      <c r="AL161" s="5">
        <v>0</v>
      </c>
      <c r="AM161" s="5">
        <v>0</v>
      </c>
      <c r="AN161" s="5">
        <v>0</v>
      </c>
      <c r="AO161" s="5">
        <v>0</v>
      </c>
      <c r="AP161" s="5">
        <v>0</v>
      </c>
      <c r="AQ161" s="5">
        <v>0</v>
      </c>
      <c r="AR161" s="5">
        <v>52.84</v>
      </c>
      <c r="AS161" s="5">
        <v>115.48</v>
      </c>
      <c r="AT161" s="5">
        <v>145.85</v>
      </c>
      <c r="AU161" s="5">
        <f t="shared" si="71"/>
        <v>314.16999999999996</v>
      </c>
      <c r="AV161" s="6">
        <v>1</v>
      </c>
      <c r="AW161" s="5">
        <f t="shared" si="66"/>
        <v>4710.145833333333</v>
      </c>
      <c r="AX161" s="5">
        <f t="shared" si="67"/>
        <v>29939.52</v>
      </c>
      <c r="AY161" s="5">
        <f t="shared" si="68"/>
        <v>3488.1895833333328</v>
      </c>
      <c r="AZ161" s="5">
        <f t="shared" si="69"/>
        <v>3205.54</v>
      </c>
      <c r="BA161" s="5">
        <f t="shared" si="72"/>
        <v>314.16999999999996</v>
      </c>
      <c r="BB161" s="14">
        <f t="shared" si="73"/>
        <v>6.6700694865250987E-2</v>
      </c>
      <c r="BC161" s="14">
        <v>6.6699999999999995E-2</v>
      </c>
      <c r="BD161" s="5">
        <f t="shared" si="59"/>
        <v>1996.9659839999999</v>
      </c>
      <c r="BE161" s="5">
        <f t="shared" si="60"/>
        <v>1996.9659839999999</v>
      </c>
      <c r="BF161" s="20">
        <f t="shared" si="61"/>
        <v>1</v>
      </c>
      <c r="BG161" s="5">
        <f t="shared" si="62"/>
        <v>1682.7959839999999</v>
      </c>
      <c r="BH161" s="5">
        <f t="shared" si="63"/>
        <v>31148.094015999999</v>
      </c>
      <c r="BI161" s="5">
        <f t="shared" si="64"/>
        <v>31148.094015999999</v>
      </c>
    </row>
    <row r="162" spans="2:61" x14ac:dyDescent="0.25">
      <c r="B162" s="3" t="s">
        <v>718</v>
      </c>
      <c r="C162" s="3" t="s">
        <v>786</v>
      </c>
      <c r="D162" s="3" t="s">
        <v>713</v>
      </c>
      <c r="E162" s="3" t="s">
        <v>547</v>
      </c>
      <c r="F162" s="4" t="s">
        <v>515</v>
      </c>
      <c r="G162" s="5">
        <v>1287193.56</v>
      </c>
      <c r="H162" s="5">
        <v>1287193.56</v>
      </c>
      <c r="I162" s="5">
        <v>1287193.56</v>
      </c>
      <c r="J162" s="5">
        <v>1287193.56</v>
      </c>
      <c r="K162" s="5">
        <v>1287193.56</v>
      </c>
      <c r="L162" s="5">
        <v>1287193.56</v>
      </c>
      <c r="M162" s="5">
        <v>1287193.56</v>
      </c>
      <c r="N162" s="5">
        <v>1287193.56</v>
      </c>
      <c r="O162" s="5">
        <v>1287193.56</v>
      </c>
      <c r="P162" s="5">
        <v>1287193.56</v>
      </c>
      <c r="Q162" s="5">
        <v>1390779.49</v>
      </c>
      <c r="R162" s="5">
        <v>1390779.49</v>
      </c>
      <c r="S162" s="5">
        <v>1390779.49</v>
      </c>
      <c r="T162" s="5">
        <f t="shared" si="70"/>
        <v>1308773.9620833336</v>
      </c>
      <c r="U162" s="5">
        <v>-355259.9</v>
      </c>
      <c r="V162" s="5">
        <v>-361320.44</v>
      </c>
      <c r="W162" s="5">
        <v>-367380.98</v>
      </c>
      <c r="X162" s="5">
        <v>-373441.52</v>
      </c>
      <c r="Y162" s="5">
        <v>-381443.57</v>
      </c>
      <c r="Z162" s="5">
        <v>-389445.62</v>
      </c>
      <c r="AA162" s="5">
        <v>-397447.67</v>
      </c>
      <c r="AB162" s="5">
        <v>-405449.72</v>
      </c>
      <c r="AC162" s="5">
        <v>-413451.77</v>
      </c>
      <c r="AD162" s="5">
        <v>-421453.82</v>
      </c>
      <c r="AE162" s="5">
        <v>-429777.85</v>
      </c>
      <c r="AF162" s="5">
        <v>-438423.86</v>
      </c>
      <c r="AG162" s="5">
        <v>-447069.87</v>
      </c>
      <c r="AH162" s="5">
        <f t="shared" si="65"/>
        <v>-398350.14208333328</v>
      </c>
      <c r="AI162" s="5">
        <v>6060.54</v>
      </c>
      <c r="AJ162" s="5">
        <v>6060.54</v>
      </c>
      <c r="AK162" s="5">
        <v>6060.54</v>
      </c>
      <c r="AL162" s="5">
        <v>8002.05</v>
      </c>
      <c r="AM162" s="5">
        <v>8002.05</v>
      </c>
      <c r="AN162" s="5">
        <v>8002.05</v>
      </c>
      <c r="AO162" s="5">
        <v>8002.05</v>
      </c>
      <c r="AP162" s="5">
        <v>8002.05</v>
      </c>
      <c r="AQ162" s="5">
        <v>8002.05</v>
      </c>
      <c r="AR162" s="5">
        <v>8324.0300000000007</v>
      </c>
      <c r="AS162" s="5">
        <v>8646.01</v>
      </c>
      <c r="AT162" s="5">
        <v>8646.01</v>
      </c>
      <c r="AU162" s="5">
        <f t="shared" si="71"/>
        <v>91809.97</v>
      </c>
      <c r="AV162" s="6">
        <v>1</v>
      </c>
      <c r="AW162" s="5">
        <f t="shared" si="66"/>
        <v>1308773.9620833336</v>
      </c>
      <c r="AX162" s="5">
        <f t="shared" si="67"/>
        <v>1390779.49</v>
      </c>
      <c r="AY162" s="5">
        <f t="shared" si="68"/>
        <v>-398350.14208333328</v>
      </c>
      <c r="AZ162" s="5">
        <f t="shared" si="69"/>
        <v>-447069.87</v>
      </c>
      <c r="BA162" s="5">
        <f t="shared" si="72"/>
        <v>91809.97</v>
      </c>
      <c r="BB162" s="14">
        <f t="shared" si="73"/>
        <v>7.014960005305651E-2</v>
      </c>
      <c r="BC162" s="14">
        <v>7.46E-2</v>
      </c>
      <c r="BD162" s="5">
        <f t="shared" si="59"/>
        <v>103752.14995399999</v>
      </c>
      <c r="BE162" s="5">
        <f t="shared" si="60"/>
        <v>103752.14995399999</v>
      </c>
      <c r="BF162" s="20">
        <f t="shared" si="61"/>
        <v>0.4</v>
      </c>
      <c r="BG162" s="5">
        <f t="shared" si="62"/>
        <v>4776.8719815999966</v>
      </c>
      <c r="BH162" s="5">
        <f t="shared" si="63"/>
        <v>839957.47004599997</v>
      </c>
      <c r="BI162" s="5">
        <f t="shared" si="64"/>
        <v>839957.47004599997</v>
      </c>
    </row>
    <row r="163" spans="2:61" x14ac:dyDescent="0.25">
      <c r="B163" s="3" t="s">
        <v>718</v>
      </c>
      <c r="C163" s="3" t="s">
        <v>786</v>
      </c>
      <c r="D163" s="3" t="s">
        <v>713</v>
      </c>
      <c r="E163" s="3" t="s">
        <v>616</v>
      </c>
      <c r="F163" s="4" t="s">
        <v>516</v>
      </c>
      <c r="G163" s="5">
        <v>1097101.21</v>
      </c>
      <c r="H163" s="5">
        <v>1097101.21</v>
      </c>
      <c r="I163" s="5">
        <v>1097101.21</v>
      </c>
      <c r="J163" s="5">
        <v>1097101.21</v>
      </c>
      <c r="K163" s="5">
        <v>1097101.21</v>
      </c>
      <c r="L163" s="5">
        <v>1097101.21</v>
      </c>
      <c r="M163" s="5">
        <v>1097101.21</v>
      </c>
      <c r="N163" s="5">
        <v>1097101.21</v>
      </c>
      <c r="O163" s="5">
        <v>1097101.21</v>
      </c>
      <c r="P163" s="5">
        <v>1097101.21</v>
      </c>
      <c r="Q163" s="5">
        <v>1097101.21</v>
      </c>
      <c r="R163" s="5">
        <v>1097101.21</v>
      </c>
      <c r="S163" s="5">
        <v>1097101.21</v>
      </c>
      <c r="T163" s="5">
        <f t="shared" si="70"/>
        <v>1097101.2100000002</v>
      </c>
      <c r="U163" s="5">
        <v>-932536.03</v>
      </c>
      <c r="V163" s="5">
        <v>-932536.03</v>
      </c>
      <c r="W163" s="5">
        <v>-932536.03</v>
      </c>
      <c r="X163" s="5">
        <v>-932536.03</v>
      </c>
      <c r="Y163" s="5">
        <v>-934465.1</v>
      </c>
      <c r="Z163" s="5">
        <v>-936394.17</v>
      </c>
      <c r="AA163" s="5">
        <v>-938323.24</v>
      </c>
      <c r="AB163" s="5">
        <v>-940252.31</v>
      </c>
      <c r="AC163" s="5">
        <v>-942181.38</v>
      </c>
      <c r="AD163" s="5">
        <v>-944110.45</v>
      </c>
      <c r="AE163" s="5">
        <v>-946039.52</v>
      </c>
      <c r="AF163" s="5">
        <v>-947968.59</v>
      </c>
      <c r="AG163" s="5">
        <v>-949897.66</v>
      </c>
      <c r="AH163" s="5">
        <f t="shared" si="65"/>
        <v>-939046.64124999999</v>
      </c>
      <c r="AI163" s="5">
        <v>0</v>
      </c>
      <c r="AJ163" s="5">
        <v>0</v>
      </c>
      <c r="AK163" s="5">
        <v>0</v>
      </c>
      <c r="AL163" s="5">
        <v>1929.07</v>
      </c>
      <c r="AM163" s="5">
        <v>1929.07</v>
      </c>
      <c r="AN163" s="5">
        <v>1929.07</v>
      </c>
      <c r="AO163" s="5">
        <v>1929.07</v>
      </c>
      <c r="AP163" s="5">
        <v>1929.07</v>
      </c>
      <c r="AQ163" s="5">
        <v>1929.07</v>
      </c>
      <c r="AR163" s="5">
        <v>1929.07</v>
      </c>
      <c r="AS163" s="5">
        <v>1929.07</v>
      </c>
      <c r="AT163" s="5">
        <v>1929.07</v>
      </c>
      <c r="AU163" s="5">
        <f t="shared" si="71"/>
        <v>17361.63</v>
      </c>
      <c r="AV163" s="6">
        <v>1</v>
      </c>
      <c r="AW163" s="5">
        <f t="shared" si="66"/>
        <v>1097101.2100000002</v>
      </c>
      <c r="AX163" s="5">
        <f t="shared" si="67"/>
        <v>1097101.21</v>
      </c>
      <c r="AY163" s="5">
        <f t="shared" si="68"/>
        <v>-939046.64124999999</v>
      </c>
      <c r="AZ163" s="5">
        <f t="shared" si="69"/>
        <v>-949897.66</v>
      </c>
      <c r="BA163" s="5">
        <f t="shared" si="72"/>
        <v>17361.63</v>
      </c>
      <c r="BB163" s="14">
        <f t="shared" si="73"/>
        <v>1.5825003055096439E-2</v>
      </c>
      <c r="BC163" s="14">
        <v>2.1100000000000001E-2</v>
      </c>
      <c r="BD163" s="5">
        <f t="shared" si="59"/>
        <v>23148.835531000001</v>
      </c>
      <c r="BE163" s="5">
        <f t="shared" si="60"/>
        <v>23148.835531000001</v>
      </c>
      <c r="BF163" s="20">
        <f t="shared" si="61"/>
        <v>0.4</v>
      </c>
      <c r="BG163" s="5">
        <f t="shared" si="62"/>
        <v>2314.8822123999998</v>
      </c>
      <c r="BH163" s="5">
        <f t="shared" si="63"/>
        <v>124054.71446899993</v>
      </c>
      <c r="BI163" s="5">
        <f t="shared" si="64"/>
        <v>124054.71446899993</v>
      </c>
    </row>
    <row r="164" spans="2:61" x14ac:dyDescent="0.25">
      <c r="B164" s="3" t="s">
        <v>718</v>
      </c>
      <c r="C164" s="3" t="s">
        <v>786</v>
      </c>
      <c r="D164" s="3" t="s">
        <v>713</v>
      </c>
      <c r="E164" s="3" t="s">
        <v>560</v>
      </c>
      <c r="F164" s="4" t="s">
        <v>517</v>
      </c>
      <c r="G164" s="5">
        <v>0</v>
      </c>
      <c r="H164" s="5">
        <v>0</v>
      </c>
      <c r="I164" s="5">
        <v>0</v>
      </c>
      <c r="J164" s="5">
        <v>0</v>
      </c>
      <c r="K164" s="5">
        <v>0</v>
      </c>
      <c r="L164" s="5">
        <v>0</v>
      </c>
      <c r="M164" s="5">
        <v>0</v>
      </c>
      <c r="N164" s="5">
        <v>0</v>
      </c>
      <c r="O164" s="5">
        <v>0</v>
      </c>
      <c r="P164" s="5">
        <v>0</v>
      </c>
      <c r="Q164" s="5">
        <v>0</v>
      </c>
      <c r="R164" s="5">
        <v>0</v>
      </c>
      <c r="S164" s="5">
        <v>0</v>
      </c>
      <c r="T164" s="5">
        <f t="shared" si="70"/>
        <v>0</v>
      </c>
      <c r="U164" s="5">
        <v>0</v>
      </c>
      <c r="V164" s="5">
        <v>0</v>
      </c>
      <c r="W164" s="5">
        <v>0</v>
      </c>
      <c r="X164" s="5">
        <v>0</v>
      </c>
      <c r="Y164" s="5">
        <v>0</v>
      </c>
      <c r="Z164" s="5">
        <v>0</v>
      </c>
      <c r="AA164" s="5">
        <v>0</v>
      </c>
      <c r="AB164" s="5">
        <v>0</v>
      </c>
      <c r="AC164" s="5">
        <v>0</v>
      </c>
      <c r="AD164" s="5">
        <v>0</v>
      </c>
      <c r="AE164" s="5">
        <v>0</v>
      </c>
      <c r="AF164" s="5">
        <v>0</v>
      </c>
      <c r="AG164" s="5">
        <v>0</v>
      </c>
      <c r="AH164" s="5">
        <f t="shared" si="65"/>
        <v>0</v>
      </c>
      <c r="AI164" s="5">
        <v>0</v>
      </c>
      <c r="AJ164" s="5">
        <v>0</v>
      </c>
      <c r="AK164" s="5">
        <v>0</v>
      </c>
      <c r="AL164" s="5">
        <v>0</v>
      </c>
      <c r="AM164" s="5">
        <v>0</v>
      </c>
      <c r="AN164" s="5">
        <v>0</v>
      </c>
      <c r="AO164" s="5">
        <v>0</v>
      </c>
      <c r="AP164" s="5">
        <v>0</v>
      </c>
      <c r="AQ164" s="5">
        <v>0</v>
      </c>
      <c r="AR164" s="5">
        <v>0</v>
      </c>
      <c r="AS164" s="5">
        <v>0</v>
      </c>
      <c r="AT164" s="5">
        <v>0</v>
      </c>
      <c r="AU164" s="5">
        <f t="shared" si="71"/>
        <v>0</v>
      </c>
      <c r="AV164" s="6">
        <v>1</v>
      </c>
      <c r="AW164" s="5">
        <f t="shared" si="66"/>
        <v>0</v>
      </c>
      <c r="AX164" s="5">
        <f t="shared" si="67"/>
        <v>0</v>
      </c>
      <c r="AY164" s="5">
        <f t="shared" si="68"/>
        <v>0</v>
      </c>
      <c r="AZ164" s="5">
        <f t="shared" si="69"/>
        <v>0</v>
      </c>
      <c r="BA164" s="5">
        <f t="shared" si="72"/>
        <v>0</v>
      </c>
      <c r="BB164" s="14">
        <f t="shared" si="73"/>
        <v>0</v>
      </c>
      <c r="BC164" s="14">
        <f>BB164</f>
        <v>0</v>
      </c>
      <c r="BD164" s="5">
        <f t="shared" si="59"/>
        <v>0</v>
      </c>
      <c r="BE164" s="5">
        <f t="shared" si="60"/>
        <v>0</v>
      </c>
      <c r="BF164" s="20">
        <f t="shared" si="61"/>
        <v>0.4</v>
      </c>
      <c r="BG164" s="5">
        <f t="shared" si="62"/>
        <v>0</v>
      </c>
      <c r="BH164" s="5">
        <f t="shared" si="63"/>
        <v>0</v>
      </c>
      <c r="BI164" s="5">
        <f t="shared" si="64"/>
        <v>0</v>
      </c>
    </row>
    <row r="165" spans="2:61" x14ac:dyDescent="0.25">
      <c r="B165" s="3" t="s">
        <v>717</v>
      </c>
      <c r="C165" s="3" t="s">
        <v>786</v>
      </c>
      <c r="D165" s="3" t="s">
        <v>713</v>
      </c>
      <c r="E165" s="3" t="s">
        <v>548</v>
      </c>
      <c r="F165" s="4" t="s">
        <v>518</v>
      </c>
      <c r="G165" s="5">
        <v>863405.11</v>
      </c>
      <c r="H165" s="5">
        <v>859409.53</v>
      </c>
      <c r="I165" s="5">
        <v>854999.29</v>
      </c>
      <c r="J165" s="5">
        <v>846803.72</v>
      </c>
      <c r="K165" s="5">
        <v>681781.12</v>
      </c>
      <c r="L165" s="5">
        <v>681781.12</v>
      </c>
      <c r="M165" s="5">
        <v>681781.12</v>
      </c>
      <c r="N165" s="5">
        <v>731761.54</v>
      </c>
      <c r="O165" s="5">
        <v>746767.51</v>
      </c>
      <c r="P165" s="5">
        <v>759460.63</v>
      </c>
      <c r="Q165" s="5">
        <v>765434.01</v>
      </c>
      <c r="R165" s="5">
        <v>780257.73</v>
      </c>
      <c r="S165" s="5">
        <v>777653.43</v>
      </c>
      <c r="T165" s="5">
        <f t="shared" si="70"/>
        <v>767563.88249999995</v>
      </c>
      <c r="U165" s="5">
        <v>-333682.38</v>
      </c>
      <c r="V165" s="5">
        <v>-335569.63</v>
      </c>
      <c r="W165" s="5">
        <v>-336954.56</v>
      </c>
      <c r="X165" s="5">
        <v>-338982.54</v>
      </c>
      <c r="Y165" s="5">
        <v>-178734.11</v>
      </c>
      <c r="Z165" s="5">
        <v>-182523.68</v>
      </c>
      <c r="AA165" s="5">
        <v>-186313.25</v>
      </c>
      <c r="AB165" s="5">
        <v>-190241.72</v>
      </c>
      <c r="AC165" s="5">
        <v>-194350.8</v>
      </c>
      <c r="AD165" s="5">
        <v>-198536.86</v>
      </c>
      <c r="AE165" s="5">
        <v>-202774.8</v>
      </c>
      <c r="AF165" s="5">
        <v>-207070.53</v>
      </c>
      <c r="AG165" s="5">
        <v>-210112.34</v>
      </c>
      <c r="AH165" s="5">
        <f t="shared" si="65"/>
        <v>-235329.15333333329</v>
      </c>
      <c r="AI165" s="5">
        <v>2053.02</v>
      </c>
      <c r="AJ165" s="5">
        <v>2043</v>
      </c>
      <c r="AK165" s="5">
        <v>2027.98</v>
      </c>
      <c r="AL165" s="5">
        <v>4248.1899999999996</v>
      </c>
      <c r="AM165" s="5">
        <v>3789.57</v>
      </c>
      <c r="AN165" s="5">
        <v>3789.57</v>
      </c>
      <c r="AO165" s="5">
        <v>3928.47</v>
      </c>
      <c r="AP165" s="5">
        <v>4109.08</v>
      </c>
      <c r="AQ165" s="5">
        <v>4186.0600000000004</v>
      </c>
      <c r="AR165" s="5">
        <v>4237.9399999999996</v>
      </c>
      <c r="AS165" s="5">
        <v>4295.7299999999996</v>
      </c>
      <c r="AT165" s="5">
        <v>4099.8100000000004</v>
      </c>
      <c r="AU165" s="5">
        <f t="shared" si="71"/>
        <v>42808.42</v>
      </c>
      <c r="AV165" s="6">
        <v>1</v>
      </c>
      <c r="AW165" s="5">
        <f t="shared" si="66"/>
        <v>767563.88249999995</v>
      </c>
      <c r="AX165" s="5">
        <f t="shared" si="67"/>
        <v>777653.43</v>
      </c>
      <c r="AY165" s="5">
        <f t="shared" si="68"/>
        <v>-235329.15333333329</v>
      </c>
      <c r="AZ165" s="5">
        <f t="shared" si="69"/>
        <v>-210112.34</v>
      </c>
      <c r="BA165" s="5">
        <f t="shared" si="72"/>
        <v>42808.42</v>
      </c>
      <c r="BB165" s="14">
        <f t="shared" si="73"/>
        <v>5.5771800857240053E-2</v>
      </c>
      <c r="BC165" s="14">
        <v>6.6699999999999995E-2</v>
      </c>
      <c r="BD165" s="5">
        <f t="shared" si="59"/>
        <v>51869.483781000003</v>
      </c>
      <c r="BE165" s="5">
        <f t="shared" si="60"/>
        <v>51869.483781000003</v>
      </c>
      <c r="BF165" s="20">
        <f t="shared" si="61"/>
        <v>1</v>
      </c>
      <c r="BG165" s="5">
        <f t="shared" si="62"/>
        <v>9061.0637810000044</v>
      </c>
      <c r="BH165" s="5">
        <f t="shared" si="63"/>
        <v>515671.60621900007</v>
      </c>
      <c r="BI165" s="5">
        <f t="shared" si="64"/>
        <v>515671.60621900007</v>
      </c>
    </row>
    <row r="166" spans="2:61" x14ac:dyDescent="0.25">
      <c r="AW166" s="5"/>
      <c r="AX166" s="5"/>
      <c r="AY166" s="5"/>
      <c r="AZ166" s="5"/>
      <c r="BA166" s="5"/>
    </row>
    <row r="168" spans="2:61" x14ac:dyDescent="0.25">
      <c r="F168" s="4"/>
      <c r="G168" s="5"/>
      <c r="H168" s="5"/>
      <c r="I168" s="5"/>
      <c r="J168" s="5"/>
      <c r="K168" s="5"/>
      <c r="L168" s="5"/>
      <c r="M168" s="5"/>
      <c r="N168" s="5"/>
      <c r="O168" s="5"/>
      <c r="P168" s="5"/>
      <c r="Q168" s="5"/>
      <c r="R168" s="5"/>
      <c r="S168" s="5">
        <f>SUM(S21:S167)</f>
        <v>843764554.3100003</v>
      </c>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6"/>
      <c r="AW168" s="5"/>
      <c r="AX168" s="5"/>
      <c r="AY168" s="5"/>
      <c r="AZ168" s="5"/>
      <c r="BA168" s="5"/>
      <c r="BB168" s="14"/>
    </row>
    <row r="169" spans="2:61" x14ac:dyDescent="0.25">
      <c r="F169" s="4"/>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6"/>
      <c r="AW169" s="5"/>
      <c r="AX169" s="5"/>
      <c r="AY169" s="5"/>
      <c r="AZ169" s="5"/>
      <c r="BA169" s="5"/>
      <c r="BB169" s="14"/>
    </row>
    <row r="170" spans="2:61" x14ac:dyDescent="0.25">
      <c r="B170" s="15" t="s">
        <v>759</v>
      </c>
      <c r="C170" s="15"/>
      <c r="U170" s="7"/>
      <c r="V170" s="7"/>
      <c r="W170" s="7"/>
      <c r="X170" s="7"/>
      <c r="Y170" s="7"/>
      <c r="Z170" s="7"/>
      <c r="AA170" s="7"/>
      <c r="AB170" s="7"/>
      <c r="AC170" s="7"/>
      <c r="AD170" s="7"/>
      <c r="AE170" s="7"/>
      <c r="AF170" s="7"/>
      <c r="AG170" s="7"/>
      <c r="AI170" s="5"/>
      <c r="AJ170" s="5"/>
      <c r="AK170" s="5"/>
      <c r="AL170" s="5"/>
      <c r="AM170" s="5"/>
      <c r="AN170" s="5"/>
      <c r="AO170" s="5"/>
      <c r="AP170" s="5"/>
      <c r="AQ170" s="5"/>
      <c r="AR170" s="5"/>
      <c r="AS170" s="5"/>
      <c r="AT170" s="5"/>
    </row>
    <row r="171" spans="2:61" x14ac:dyDescent="0.25">
      <c r="B171" s="15" t="s">
        <v>762</v>
      </c>
      <c r="C171" s="15"/>
      <c r="U171" s="5"/>
      <c r="V171" s="5"/>
      <c r="W171" s="5"/>
      <c r="X171" s="5"/>
      <c r="Y171" s="5"/>
      <c r="Z171" s="5"/>
      <c r="AA171" s="5"/>
      <c r="AB171" s="5"/>
      <c r="AC171" s="5"/>
      <c r="AD171" s="5"/>
      <c r="AE171" s="5"/>
      <c r="AF171" s="5"/>
      <c r="AG171" s="5"/>
    </row>
    <row r="172" spans="2:61" ht="66.599999999999994" x14ac:dyDescent="0.3">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W172" s="13" t="s">
        <v>767</v>
      </c>
      <c r="AX172" s="13" t="s">
        <v>768</v>
      </c>
      <c r="AY172" s="13" t="s">
        <v>769</v>
      </c>
      <c r="AZ172" s="13" t="s">
        <v>770</v>
      </c>
      <c r="BA172" s="13" t="s">
        <v>766</v>
      </c>
      <c r="BF172" s="21"/>
      <c r="BG172" s="22" t="s">
        <v>765</v>
      </c>
      <c r="BH172"/>
    </row>
    <row r="173" spans="2:61" ht="14.4" x14ac:dyDescent="0.3">
      <c r="F173" s="8" t="s">
        <v>714</v>
      </c>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s="8" t="s">
        <v>714</v>
      </c>
      <c r="AW173" s="7">
        <f>SUMIFS($AW$4:$AW$165,$B$4:$B$165,$AV173)</f>
        <v>42432216.291920476</v>
      </c>
      <c r="AX173" s="7">
        <f>SUMIFS($AX$4:$AX$165,$B$4:$B$165,$AV173)</f>
        <v>43483135.391517326</v>
      </c>
      <c r="AY173" s="7">
        <f>SUMIFS($AY$4:$AY$165,$B$4:$B$165,$AV173)</f>
        <v>-13395235.147655526</v>
      </c>
      <c r="AZ173" s="7">
        <f>SUMIFS($AZ$4:$AZ$165,$B$4:$B$165,$AV173)</f>
        <v>-15758252.272195965</v>
      </c>
      <c r="BA173" s="7">
        <f>SUMIFS($BA$4:$BA$165,$B$4:$B$165,$AV173)</f>
        <v>5477085.6470610816</v>
      </c>
      <c r="BF173" s="18" t="s">
        <v>714</v>
      </c>
      <c r="BG173" s="23">
        <f>SUMIFS($BG$4:$BG$165,$B$4:$B$165,BF173)</f>
        <v>276333.98801598139</v>
      </c>
      <c r="BH173"/>
    </row>
    <row r="174" spans="2:61" ht="14.4" x14ac:dyDescent="0.3">
      <c r="F174" s="8" t="s">
        <v>715</v>
      </c>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s="8" t="s">
        <v>715</v>
      </c>
      <c r="AW174" s="7">
        <f>SUMIFS($AW$4:$AW$165,$B$4:$B$165,$AV174)</f>
        <v>29710982.353183649</v>
      </c>
      <c r="AX174" s="7">
        <f>SUMIFS($AX$4:$AX$165,$B$4:$B$165,$AV174)</f>
        <v>30411760.602138143</v>
      </c>
      <c r="AY174" s="7">
        <f>SUMIFS($AY$4:$AY$165,$B$4:$B$165,$AV174)</f>
        <v>-11565386.389264667</v>
      </c>
      <c r="AZ174" s="7">
        <f>SUMIFS($AZ$4:$AZ$165,$B$4:$B$165,$AV174)</f>
        <v>-11788673.804215999</v>
      </c>
      <c r="BA174" s="7">
        <f>SUMIFS($BA$4:$BA$165,$B$4:$B$165,$AV174)</f>
        <v>494266.86978399986</v>
      </c>
      <c r="BF174" s="18" t="s">
        <v>715</v>
      </c>
      <c r="BG174" s="23">
        <f t="shared" ref="BG174:BG177" si="74">SUMIFS($BG$4:$BG$165,$B$4:$B$165,BF174)</f>
        <v>-164006.57394532522</v>
      </c>
      <c r="BH174"/>
    </row>
    <row r="175" spans="2:61" ht="14.4" x14ac:dyDescent="0.3">
      <c r="F175" s="8" t="s">
        <v>716</v>
      </c>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s="8" t="s">
        <v>716</v>
      </c>
      <c r="AW175" s="7">
        <f>SUMIFS($AW$4:$AW$165,$B$4:$B$165,$AV175)</f>
        <v>505863539.94786865</v>
      </c>
      <c r="AX175" s="7">
        <f>SUMIFS($AX$4:$AX$165,$B$4:$B$165,$AV175)</f>
        <v>527450275.73452079</v>
      </c>
      <c r="AY175" s="7">
        <f>SUMIFS($AY$4:$AY$165,$B$4:$B$165,$AV175)</f>
        <v>-151240419.98497874</v>
      </c>
      <c r="AZ175" s="7">
        <f>SUMIFS($AZ$4:$AZ$165,$B$4:$B$165,$AV175)</f>
        <v>-149848994.24947739</v>
      </c>
      <c r="BA175" s="7">
        <f>SUMIFS($BA$4:$BA$165,$B$4:$B$165,$AV175)</f>
        <v>12468475.6565431</v>
      </c>
      <c r="BF175" s="18" t="s">
        <v>716</v>
      </c>
      <c r="BG175" s="23">
        <f t="shared" si="74"/>
        <v>620798.89045298169</v>
      </c>
      <c r="BH175"/>
    </row>
    <row r="176" spans="2:61" ht="14.4" x14ac:dyDescent="0.3">
      <c r="F176" s="8" t="s">
        <v>717</v>
      </c>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s="8" t="s">
        <v>717</v>
      </c>
      <c r="AW176" s="7">
        <f>SUMIFS($AW$4:$AW$165,$B$4:$B$165,$AV176)</f>
        <v>83143234.555518463</v>
      </c>
      <c r="AX176" s="7">
        <f>SUMIFS($AX$4:$AX$165,$B$4:$B$165,$AV176)</f>
        <v>90641174.783789501</v>
      </c>
      <c r="AY176" s="7">
        <f>SUMIFS($AY$4:$AY$165,$B$4:$B$165,$AV176)</f>
        <v>-15884381.702016117</v>
      </c>
      <c r="AZ176" s="7">
        <f>SUMIFS($AZ$4:$AZ$165,$B$4:$B$165,$AV176)</f>
        <v>-16686176.994120758</v>
      </c>
      <c r="BA176" s="7">
        <f>SUMIFS($BA$4:$BA$165,$B$4:$B$165,$AV176)</f>
        <v>5200679.3355065724</v>
      </c>
      <c r="BF176" s="18" t="s">
        <v>717</v>
      </c>
      <c r="BG176" s="23">
        <f t="shared" si="74"/>
        <v>91267.113663593947</v>
      </c>
      <c r="BH176"/>
    </row>
    <row r="177" spans="6:60" ht="14.4" x14ac:dyDescent="0.3">
      <c r="F177" s="8" t="s">
        <v>718</v>
      </c>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s="8" t="s">
        <v>718</v>
      </c>
      <c r="AW177" s="17">
        <f>SUMIFS($AW$4:$AW$165,$B$4:$B$165,$AV177)</f>
        <v>16085252.921741175</v>
      </c>
      <c r="AX177" s="17">
        <f>SUMIFS($AX$4:$AX$165,$B$4:$B$165,$AV177)</f>
        <v>16215238.43785568</v>
      </c>
      <c r="AY177" s="17">
        <f>SUMIFS($AY$4:$AY$165,$B$4:$B$165,$AV177)</f>
        <v>-9470152.3302278314</v>
      </c>
      <c r="AZ177" s="17">
        <f>SUMIFS($AZ$4:$AZ$165,$B$4:$B$165,$AV177)</f>
        <v>-9850621.0070493296</v>
      </c>
      <c r="BA177" s="17">
        <f>SUMIFS($BA$4:$BA$165,$B$4:$B$165,$AV177)</f>
        <v>993483.84443238156</v>
      </c>
      <c r="BF177" s="18" t="s">
        <v>718</v>
      </c>
      <c r="BG177" s="23">
        <f t="shared" si="74"/>
        <v>-319627.28933325945</v>
      </c>
      <c r="BH177"/>
    </row>
    <row r="178" spans="6:60" ht="15" thickBot="1" x14ac:dyDescent="0.35">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W178" s="5">
        <f>SUM(AW173:AW177)</f>
        <v>677235226.07023239</v>
      </c>
      <c r="AX178" s="5">
        <f>SUM(AX173:AX177)</f>
        <v>708201584.94982147</v>
      </c>
      <c r="AY178" s="5">
        <f>SUM(AY173:AY177)</f>
        <v>-201555575.55414286</v>
      </c>
      <c r="AZ178" s="5">
        <f>SUM(AZ173:AZ177)</f>
        <v>-203932718.32705942</v>
      </c>
      <c r="BA178" s="5">
        <f>SUM(BA173:BA177)</f>
        <v>24633991.353327136</v>
      </c>
      <c r="BF178" s="24"/>
      <c r="BG178" s="25">
        <f>SUBTOTAL(9,BG173:BG177)</f>
        <v>504766.1288539723</v>
      </c>
      <c r="BH178"/>
    </row>
    <row r="179" spans="6:60" ht="15" thickTop="1" x14ac:dyDescent="0.3">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row>
    <row r="180" spans="6:60" ht="14.4" x14ac:dyDescent="0.3">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row>
    <row r="181" spans="6:60" ht="66.599999999999994" x14ac:dyDescent="0.3">
      <c r="F181" s="3" t="s">
        <v>727</v>
      </c>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s="3" t="s">
        <v>727</v>
      </c>
      <c r="AW181" s="13" t="s">
        <v>767</v>
      </c>
      <c r="AX181" s="13" t="s">
        <v>768</v>
      </c>
      <c r="AY181" s="13" t="s">
        <v>769</v>
      </c>
      <c r="AZ181" s="13" t="s">
        <v>770</v>
      </c>
      <c r="BA181" s="13" t="s">
        <v>766</v>
      </c>
      <c r="BF181" s="21"/>
      <c r="BG181" s="22" t="s">
        <v>782</v>
      </c>
    </row>
    <row r="182" spans="6:60" ht="14.4" x14ac:dyDescent="0.3">
      <c r="F182" s="8" t="s">
        <v>714</v>
      </c>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s="8" t="s">
        <v>714</v>
      </c>
      <c r="AW182" s="7">
        <v>42432405</v>
      </c>
      <c r="AX182" s="7">
        <v>43483326</v>
      </c>
      <c r="AY182" s="7">
        <v>-12627311</v>
      </c>
      <c r="AZ182" s="7">
        <f>-824483-14933816</f>
        <v>-15758299</v>
      </c>
      <c r="BA182" s="7">
        <v>5352917</v>
      </c>
      <c r="BF182" s="18" t="s">
        <v>714</v>
      </c>
      <c r="BG182" s="23">
        <f>SUMIFS($BG$4:$BG$165,$B$4:$B$165,BF182,$C$4:$C$165,"AMI")</f>
        <v>-22486.762239631142</v>
      </c>
    </row>
    <row r="183" spans="6:60" ht="14.4" x14ac:dyDescent="0.3">
      <c r="F183" s="8" t="s">
        <v>715</v>
      </c>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s="8" t="s">
        <v>715</v>
      </c>
      <c r="AW183" s="7">
        <v>29713591</v>
      </c>
      <c r="AX183" s="7">
        <v>30414370</v>
      </c>
      <c r="AY183" s="7">
        <v>-11565386</v>
      </c>
      <c r="AZ183" s="7">
        <v>-11788674</v>
      </c>
      <c r="BA183" s="7">
        <v>494267</v>
      </c>
      <c r="BF183" s="18" t="s">
        <v>715</v>
      </c>
      <c r="BG183" s="23">
        <f t="shared" ref="BG183:BG186" si="75">SUMIFS($BG$4:$BG$165,$B$4:$B$165,BF183,$C$4:$C$165,"AMI")</f>
        <v>0</v>
      </c>
    </row>
    <row r="184" spans="6:60" ht="14.4" x14ac:dyDescent="0.3">
      <c r="F184" s="8" t="s">
        <v>716</v>
      </c>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s="8" t="s">
        <v>716</v>
      </c>
      <c r="AW184" s="7">
        <v>505863539</v>
      </c>
      <c r="AX184" s="7">
        <v>527450276</v>
      </c>
      <c r="AY184" s="7">
        <v>-151240420</v>
      </c>
      <c r="AZ184" s="7">
        <v>-149848994</v>
      </c>
      <c r="BA184" s="7">
        <v>12468481</v>
      </c>
      <c r="BF184" s="18" t="s">
        <v>716</v>
      </c>
      <c r="BG184" s="23">
        <f t="shared" si="75"/>
        <v>494868.48358814744</v>
      </c>
    </row>
    <row r="185" spans="6:60" ht="14.4" x14ac:dyDescent="0.3">
      <c r="F185" s="8" t="s">
        <v>717</v>
      </c>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s="8" t="s">
        <v>717</v>
      </c>
      <c r="AW185" s="7">
        <f>99228980-AW186</f>
        <v>83143671</v>
      </c>
      <c r="AX185" s="7">
        <f>106856891-AX186</f>
        <v>90641594</v>
      </c>
      <c r="AY185" s="7">
        <f>-25354672-767960+1</f>
        <v>-26122631</v>
      </c>
      <c r="AZ185" s="7">
        <f>-26536932+23</f>
        <v>-26536909</v>
      </c>
      <c r="BA185" s="7">
        <f>5200792+124301-6</f>
        <v>5325087</v>
      </c>
      <c r="BF185" s="18" t="s">
        <v>717</v>
      </c>
      <c r="BG185" s="23">
        <f t="shared" si="75"/>
        <v>56639.823581020995</v>
      </c>
    </row>
    <row r="186" spans="6:60" ht="14.4" x14ac:dyDescent="0.3">
      <c r="F186" s="8" t="s">
        <v>718</v>
      </c>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s="8" t="s">
        <v>718</v>
      </c>
      <c r="AW186" s="7">
        <f>12835377+3249932</f>
        <v>16085309</v>
      </c>
      <c r="AX186" s="7">
        <f>12877325+3337972</f>
        <v>16215297</v>
      </c>
      <c r="AY186" s="7"/>
      <c r="AZ186" s="7"/>
      <c r="BA186" s="7"/>
      <c r="BF186" s="18" t="s">
        <v>718</v>
      </c>
      <c r="BG186" s="23">
        <f t="shared" si="75"/>
        <v>0</v>
      </c>
    </row>
    <row r="187" spans="6:60" ht="15" thickBot="1" x14ac:dyDescent="0.35">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W187" s="5">
        <f>SUM(AW182:AW186)</f>
        <v>677238515</v>
      </c>
      <c r="AX187" s="5">
        <f>SUM(AX182:AX186)</f>
        <v>708204863</v>
      </c>
      <c r="AY187" s="5">
        <f>SUM(AY182:AY186)</f>
        <v>-201555748</v>
      </c>
      <c r="AZ187" s="5">
        <f>SUM(AZ182:AZ186)</f>
        <v>-203932876</v>
      </c>
      <c r="BA187" s="5">
        <f>SUM(BA182:BA186)</f>
        <v>23640752</v>
      </c>
      <c r="BF187" s="24"/>
      <c r="BG187" s="25">
        <f>SUBTOTAL(9,BG182:BG186)</f>
        <v>529021.54492953734</v>
      </c>
    </row>
    <row r="188" spans="6:60" ht="15" thickTop="1" x14ac:dyDescent="0.3">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W188" s="5"/>
      <c r="AX188" s="5"/>
      <c r="AY188" s="5"/>
      <c r="AZ188" s="5"/>
      <c r="BA188" s="5"/>
    </row>
    <row r="189" spans="6:60" ht="14.4" x14ac:dyDescent="0.3">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W189" s="5"/>
      <c r="AX189" s="9" t="s">
        <v>755</v>
      </c>
      <c r="AY189" s="5">
        <v>-188160478</v>
      </c>
      <c r="AZ189" s="5">
        <v>-188174600</v>
      </c>
      <c r="BA189" s="5">
        <v>18163540</v>
      </c>
    </row>
    <row r="190" spans="6:60" ht="14.4" x14ac:dyDescent="0.3">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W190" s="5"/>
      <c r="AX190" s="9" t="s">
        <v>756</v>
      </c>
      <c r="AY190" s="5">
        <v>-13395270</v>
      </c>
      <c r="AZ190" s="5">
        <v>-15758276</v>
      </c>
      <c r="BA190" s="5">
        <v>5477212</v>
      </c>
    </row>
    <row r="191" spans="6:60" ht="14.4" x14ac:dyDescent="0.3">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Y191" s="5">
        <f>SUM(AY189:AY190)</f>
        <v>-201555748</v>
      </c>
      <c r="AZ191" s="5">
        <f>SUM(AZ189:AZ190)</f>
        <v>-203932876</v>
      </c>
      <c r="BA191" s="5">
        <f>SUM(BA189:BA190)</f>
        <v>23640752</v>
      </c>
    </row>
    <row r="192" spans="6:60" ht="14.4" x14ac:dyDescent="0.3">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Y192" s="5">
        <f>AY187-AY191</f>
        <v>0</v>
      </c>
      <c r="AZ192" s="5">
        <f>AZ187-AZ191</f>
        <v>0</v>
      </c>
      <c r="BA192" s="5">
        <f t="shared" ref="BA192" si="76">BA187-BA191</f>
        <v>0</v>
      </c>
    </row>
    <row r="193" spans="6:53" ht="14.4" x14ac:dyDescent="0.3">
      <c r="F193" s="8" t="s">
        <v>728</v>
      </c>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s="8" t="s">
        <v>728</v>
      </c>
    </row>
    <row r="194" spans="6:53" ht="14.4" x14ac:dyDescent="0.3">
      <c r="F194" s="8" t="s">
        <v>714</v>
      </c>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s="8" t="s">
        <v>714</v>
      </c>
      <c r="AW194" s="5">
        <f t="shared" ref="AW194:BA198" si="77">AW173-AW182</f>
        <v>-188.70807952433825</v>
      </c>
      <c r="AX194" s="5">
        <f t="shared" si="77"/>
        <v>-190.60848267376423</v>
      </c>
      <c r="AY194" s="5">
        <f t="shared" si="77"/>
        <v>-767924.14765552618</v>
      </c>
      <c r="AZ194" s="5">
        <f t="shared" si="77"/>
        <v>46.727804034948349</v>
      </c>
      <c r="BA194" s="5">
        <f t="shared" si="77"/>
        <v>124168.6470610816</v>
      </c>
    </row>
    <row r="195" spans="6:53" ht="14.4" x14ac:dyDescent="0.3">
      <c r="F195" s="8" t="s">
        <v>715</v>
      </c>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s="8" t="s">
        <v>715</v>
      </c>
      <c r="AW195" s="5">
        <f t="shared" si="77"/>
        <v>-2608.6468163505197</v>
      </c>
      <c r="AX195" s="5">
        <f t="shared" si="77"/>
        <v>-2609.3978618569672</v>
      </c>
      <c r="AY195" s="5">
        <f t="shared" si="77"/>
        <v>-0.3892646674066782</v>
      </c>
      <c r="AZ195" s="5">
        <f t="shared" si="77"/>
        <v>0.19578400067985058</v>
      </c>
      <c r="BA195" s="5">
        <f t="shared" si="77"/>
        <v>-0.130216000135988</v>
      </c>
    </row>
    <row r="196" spans="6:53" ht="14.4" x14ac:dyDescent="0.3">
      <c r="F196" s="8" t="s">
        <v>716</v>
      </c>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s="8" t="s">
        <v>716</v>
      </c>
      <c r="AW196" s="5">
        <f t="shared" si="77"/>
        <v>0.94786864519119263</v>
      </c>
      <c r="AX196" s="5">
        <f t="shared" si="77"/>
        <v>-0.26547920703887939</v>
      </c>
      <c r="AY196" s="5">
        <f t="shared" si="77"/>
        <v>1.5021264553070068E-2</v>
      </c>
      <c r="AZ196" s="5">
        <f t="shared" si="77"/>
        <v>-0.24947738647460938</v>
      </c>
      <c r="BA196" s="5">
        <f t="shared" si="77"/>
        <v>-5.3434568997472525</v>
      </c>
    </row>
    <row r="197" spans="6:53" ht="14.4" x14ac:dyDescent="0.3">
      <c r="F197" s="8" t="s">
        <v>717</v>
      </c>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s="8" t="s">
        <v>717</v>
      </c>
      <c r="AW197" s="5">
        <f t="shared" si="77"/>
        <v>-436.44448153674603</v>
      </c>
      <c r="AX197" s="5">
        <f t="shared" si="77"/>
        <v>-419.21621049940586</v>
      </c>
      <c r="AY197" s="5">
        <f t="shared" si="77"/>
        <v>10238249.297983883</v>
      </c>
      <c r="AZ197" s="5">
        <f t="shared" si="77"/>
        <v>9850732.005879242</v>
      </c>
      <c r="BA197" s="5">
        <f t="shared" si="77"/>
        <v>-124407.66449342761</v>
      </c>
    </row>
    <row r="198" spans="6:53" ht="14.4" x14ac:dyDescent="0.3">
      <c r="F198" s="8" t="s">
        <v>718</v>
      </c>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s="8" t="s">
        <v>718</v>
      </c>
      <c r="AW198" s="16">
        <f t="shared" si="77"/>
        <v>-56.078258825466037</v>
      </c>
      <c r="AX198" s="16">
        <f t="shared" si="77"/>
        <v>-58.562144320458174</v>
      </c>
      <c r="AY198" s="16">
        <f t="shared" si="77"/>
        <v>-9470152.3302278314</v>
      </c>
      <c r="AZ198" s="16">
        <f t="shared" si="77"/>
        <v>-9850621.0070493296</v>
      </c>
      <c r="BA198" s="16">
        <f t="shared" si="77"/>
        <v>993483.84443238156</v>
      </c>
    </row>
    <row r="199" spans="6:53" ht="14.4" x14ac:dyDescent="0.3">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W199" s="5">
        <f>SUM(AW194:AW198)</f>
        <v>-3288.9297675918788</v>
      </c>
      <c r="AX199" s="5">
        <f>SUM(AX194:AX198)</f>
        <v>-3278.0501785576344</v>
      </c>
      <c r="AY199" s="5">
        <f>SUM(AY194:AY198)</f>
        <v>172.44585712254047</v>
      </c>
      <c r="AZ199" s="5">
        <f>SUM(AZ194:AZ198)</f>
        <v>157.67294056154788</v>
      </c>
      <c r="BA199" s="5">
        <f>SUM(BA194:BA198)</f>
        <v>993239.35332713567</v>
      </c>
    </row>
    <row r="200" spans="6:53" ht="14.4" x14ac:dyDescent="0.3">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row>
    <row r="201" spans="6:53" ht="14.4" x14ac:dyDescent="0.3">
      <c r="F201" s="8" t="s">
        <v>785</v>
      </c>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s="8" t="s">
        <v>785</v>
      </c>
      <c r="BA201" s="5">
        <f>BA177</f>
        <v>993483.84443238156</v>
      </c>
    </row>
    <row r="202" spans="6:53" ht="14.4" x14ac:dyDescent="0.3">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BA202" s="5">
        <f>BA199-BA201</f>
        <v>-244.49110524589196</v>
      </c>
    </row>
    <row r="203" spans="6:53" ht="14.4" x14ac:dyDescent="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row>
    <row r="204" spans="6:53" ht="14.4" x14ac:dyDescent="0.3">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row>
    <row r="205" spans="6:53" ht="14.4" x14ac:dyDescent="0.3">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row>
    <row r="206" spans="6:53" ht="14.4" x14ac:dyDescent="0.3">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row>
  </sheetData>
  <autoFilter ref="B3:BI165" xr:uid="{064CE6B9-A51B-4F49-997B-A852A4F1D350}"/>
  <pageMargins left="0.7" right="0.7" top="0.75" bottom="0.75" header="0.3" footer="0.3"/>
  <pageSetup scale="41" pageOrder="overThenDown" orientation="portrait" horizontalDpi="90" verticalDpi="90" r:id="rId1"/>
  <headerFooter>
    <oddHeader>&amp;LAvista
Ms. Schultz Workpapers&amp;R&amp;F
Workpaper Ref. &amp;A</oddHeader>
    <oddFooter>&amp;RPage &amp;P of &amp;N</oddFooter>
  </headerFooter>
  <colBreaks count="1" manualBreakCount="1">
    <brk id="48" min="2" max="201"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7A08A98646D534B82D0990F27BFBC3C" ma:contentTypeVersion="52" ma:contentTypeDescription="" ma:contentTypeScope="" ma:versionID="dd3c9ba9876fec2b89245930455a717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sDocumentOrder xmlns="dc463f71-b30c-4ab2-9473-d307f9d35888">false</IsDocumentOrder>
    <IsHighlyConfidential xmlns="dc463f71-b30c-4ab2-9473-d307f9d35888">false</IsHighlyConfidential>
    <CaseCompanyNames xmlns="dc463f71-b30c-4ab2-9473-d307f9d35888">Avista Corporation</CaseCompanyNames>
    <IsConfidential xmlns="dc463f71-b30c-4ab2-9473-d307f9d35888">false</IsConfidential>
    <Date1 xmlns="dc463f71-b30c-4ab2-9473-d307f9d35888">2020-10-30T07:00:00+00:00</Date1>
    <DocumentSetType xmlns="dc463f71-b30c-4ab2-9473-d307f9d35888">Workpapers</DocumentSetType>
    <DocketNumber xmlns="dc463f71-b30c-4ab2-9473-d307f9d35888">200901</DocketNumber>
    <Prefix xmlns="dc463f71-b30c-4ab2-9473-d307f9d35888">UG</Prefix>
    <Visibility xmlns="dc463f71-b30c-4ab2-9473-d307f9d35888">Full Visibility</Visibility>
    <AgendaOrder xmlns="dc463f71-b30c-4ab2-9473-d307f9d35888">false</AgendaOrder>
    <CaseType xmlns="dc463f71-b30c-4ab2-9473-d307f9d35888">Tariff Revision</CaseType>
    <IndustryCode xmlns="dc463f71-b30c-4ab2-9473-d307f9d35888">150</IndustryCode>
    <CaseStatus xmlns="dc463f71-b30c-4ab2-9473-d307f9d35888">Suspended</CaseStatus>
    <OpenedDate xmlns="dc463f71-b30c-4ab2-9473-d307f9d35888">2020-10-30T07:00:00+00:00</OpenedDate>
    <SignificantOrder xmlns="dc463f71-b30c-4ab2-9473-d307f9d35888">false</SignificantOrder>
    <Nickname xmlns="http://schemas.microsoft.com/sharepoint/v3" xsi:nil="true"/>
    <DelegatedOrder xmlns="dc463f71-b30c-4ab2-9473-d307f9d35888">false</DelegatedOrder>
  </documentManagement>
</p:properties>
</file>

<file path=customXml/itemProps1.xml><?xml version="1.0" encoding="utf-8"?>
<ds:datastoreItem xmlns:ds="http://schemas.openxmlformats.org/officeDocument/2006/customXml" ds:itemID="{9EEA51AE-398F-461A-9A46-51EF94BAFAB1}"/>
</file>

<file path=customXml/itemProps2.xml><?xml version="1.0" encoding="utf-8"?>
<ds:datastoreItem xmlns:ds="http://schemas.openxmlformats.org/officeDocument/2006/customXml" ds:itemID="{E027BCBD-F23B-4FFB-AD81-9301992DDD22}"/>
</file>

<file path=customXml/itemProps3.xml><?xml version="1.0" encoding="utf-8"?>
<ds:datastoreItem xmlns:ds="http://schemas.openxmlformats.org/officeDocument/2006/customXml" ds:itemID="{A08DB655-4377-4AAA-8DC2-24DA95A91D9D}"/>
</file>

<file path=customXml/itemProps4.xml><?xml version="1.0" encoding="utf-8"?>
<ds:datastoreItem xmlns:ds="http://schemas.openxmlformats.org/officeDocument/2006/customXml" ds:itemID="{0785B763-5665-40C8-865A-7ED63F2FDD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Electric</vt:lpstr>
      <vt:lpstr>Natural Gas</vt:lpstr>
      <vt:lpstr>Electric!Print_Area</vt:lpstr>
      <vt:lpstr>'Natural Gas'!Print_Area</vt:lpstr>
      <vt:lpstr>Electric!Print_Titles</vt:lpstr>
      <vt:lpstr>'Natural Gas'!Print_Titles</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Schultz, Kaylene</dc:creator>
  <cp:lastModifiedBy>Schultz, Kaylene</cp:lastModifiedBy>
  <cp:lastPrinted>2020-10-26T15:17:44Z</cp:lastPrinted>
  <dcterms:created xsi:type="dcterms:W3CDTF">2020-06-20T16:10:21Z</dcterms:created>
  <dcterms:modified xsi:type="dcterms:W3CDTF">2020-10-26T15:18:09Z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0x0101006E56B4D1795A2E4DB2F0B01679ED314A0027A08A98646D534B82D0990F27BFBC3C</vt:lpwstr>
  </property>
  <property fmtid="{D5CDD505-2E9C-101B-9397-08002B2CF9AE}" pid="3" name="_docset_NoMedatataSyncRequired">
    <vt:lpwstr>False</vt:lpwstr>
  </property>
  <property fmtid="{D5CDD505-2E9C-101B-9397-08002B2CF9AE}" pid="4" name="IsEFSEC">
    <vt:bool>false</vt:bool>
  </property>
</Properties>
</file>