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snyder\Documents\Bench_Requests_10-12\"/>
    </mc:Choice>
  </mc:AlternateContent>
  <bookViews>
    <workbookView xWindow="25368" yWindow="-240" windowWidth="23688" windowHeight="12228"/>
  </bookViews>
  <sheets>
    <sheet name="Attachment A - Elec" sheetId="1" r:id="rId1"/>
    <sheet name="Attachment A -Gas" sheetId="4" r:id="rId2"/>
    <sheet name="Sheet2" sheetId="2" r:id="rId3"/>
    <sheet name="Sheet3" sheetId="3" r:id="rId4"/>
  </sheets>
  <definedNames>
    <definedName name="_xlnm.Print_Area" localSheetId="0">'Attachment A - Elec'!$A$1:$L$31</definedName>
    <definedName name="_xlnm.Print_Area" localSheetId="1">'Attachment A -Gas'!$A$1:$L$27</definedName>
  </definedNames>
  <calcPr calcId="152511"/>
</workbook>
</file>

<file path=xl/calcChain.xml><?xml version="1.0" encoding="utf-8"?>
<calcChain xmlns="http://schemas.openxmlformats.org/spreadsheetml/2006/main">
  <c r="C21" i="4" l="1"/>
  <c r="C23" i="4" s="1"/>
  <c r="D20" i="4"/>
  <c r="D19" i="4"/>
  <c r="D18" i="4"/>
  <c r="D12" i="4"/>
  <c r="I21" i="4"/>
  <c r="I23" i="4" s="1"/>
  <c r="J21" i="4"/>
  <c r="J23" i="4" s="1"/>
  <c r="D19" i="1"/>
  <c r="D18" i="1"/>
  <c r="D17" i="1"/>
  <c r="D21" i="4" l="1"/>
  <c r="D23" i="4" s="1"/>
  <c r="I20" i="1" l="1"/>
  <c r="I22" i="1" s="1"/>
  <c r="J20" i="1"/>
  <c r="J22" i="1" s="1"/>
  <c r="D20" i="1"/>
  <c r="D22" i="1" s="1"/>
  <c r="C20" i="1"/>
  <c r="C22" i="1" s="1"/>
  <c r="D11" i="1"/>
  <c r="E21" i="1" l="1"/>
  <c r="E11" i="1" l="1"/>
  <c r="H11" i="1" s="1"/>
  <c r="K11" i="1" s="1"/>
  <c r="E12" i="4" l="1"/>
  <c r="H12" i="4" s="1"/>
  <c r="K12" i="4" s="1"/>
  <c r="E22" i="4" l="1"/>
  <c r="H22" i="4" s="1"/>
  <c r="K22" i="4" s="1"/>
  <c r="H21" i="1" l="1"/>
  <c r="K21" i="1" s="1"/>
  <c r="I13" i="4" l="1"/>
  <c r="J13" i="4"/>
  <c r="J15" i="4" s="1"/>
  <c r="K13" i="4"/>
  <c r="K15" i="4" s="1"/>
  <c r="I14" i="4"/>
  <c r="J14" i="4"/>
  <c r="H13" i="4"/>
  <c r="H15" i="4" s="1"/>
  <c r="D13" i="4"/>
  <c r="D15" i="4" s="1"/>
  <c r="E13" i="4"/>
  <c r="E15" i="4" s="1"/>
  <c r="C13" i="4"/>
  <c r="C15" i="4" s="1"/>
  <c r="J13" i="1"/>
  <c r="D13" i="1"/>
  <c r="C13" i="1"/>
  <c r="J16" i="4" l="1"/>
  <c r="I15" i="4"/>
  <c r="I16" i="4" s="1"/>
  <c r="I12" i="1"/>
  <c r="I14" i="1" s="1"/>
  <c r="J12" i="1"/>
  <c r="J14" i="1" s="1"/>
  <c r="J15" i="1" s="1"/>
  <c r="K12" i="1"/>
  <c r="K14" i="1" s="1"/>
  <c r="H12" i="1"/>
  <c r="H14" i="1" s="1"/>
  <c r="E12" i="1"/>
  <c r="E14" i="1" s="1"/>
  <c r="D12" i="1"/>
  <c r="D14" i="1" s="1"/>
  <c r="C12" i="1"/>
  <c r="C14" i="1" s="1"/>
  <c r="H10" i="4" l="1"/>
  <c r="E20" i="4"/>
  <c r="E19" i="4"/>
  <c r="E18" i="4"/>
  <c r="E21" i="4" l="1"/>
  <c r="E23" i="4" s="1"/>
  <c r="D14" i="4"/>
  <c r="D16" i="4" s="1"/>
  <c r="I13" i="1" l="1"/>
  <c r="I15" i="1" s="1"/>
  <c r="E19" i="1"/>
  <c r="E18" i="1"/>
  <c r="H18" i="1" s="1"/>
  <c r="K18" i="1" s="1"/>
  <c r="E17" i="1"/>
  <c r="H9" i="1"/>
  <c r="E20" i="1" l="1"/>
  <c r="E22" i="1" s="1"/>
  <c r="E13" i="1" s="1"/>
  <c r="D15" i="1"/>
  <c r="C15" i="1"/>
  <c r="H19" i="1"/>
  <c r="K19" i="1" s="1"/>
  <c r="E15" i="1" l="1"/>
  <c r="H17" i="1"/>
  <c r="H20" i="1" s="1"/>
  <c r="H22" i="1" s="1"/>
  <c r="K17" i="1" l="1"/>
  <c r="H13" i="1"/>
  <c r="H15" i="1" s="1"/>
  <c r="K20" i="1" l="1"/>
  <c r="K22" i="1" s="1"/>
  <c r="K13" i="1" s="1"/>
  <c r="K15" i="1" s="1"/>
  <c r="H20" i="4"/>
  <c r="K20" i="4" s="1"/>
  <c r="C14" i="4"/>
  <c r="C16" i="4" s="1"/>
  <c r="H19" i="4"/>
  <c r="K19" i="4" s="1"/>
  <c r="E14" i="4" l="1"/>
  <c r="E16" i="4" s="1"/>
  <c r="H18" i="4"/>
  <c r="H21" i="4" l="1"/>
  <c r="H23" i="4" s="1"/>
  <c r="H14" i="4" s="1"/>
  <c r="H16" i="4" s="1"/>
  <c r="K18" i="4"/>
  <c r="K21" i="4" s="1"/>
  <c r="K23" i="4" s="1"/>
  <c r="K14" i="4" l="1"/>
  <c r="K16" i="4" s="1"/>
</calcChain>
</file>

<file path=xl/sharedStrings.xml><?xml version="1.0" encoding="utf-8"?>
<sst xmlns="http://schemas.openxmlformats.org/spreadsheetml/2006/main" count="80" uniqueCount="36">
  <si>
    <t>Plant</t>
  </si>
  <si>
    <t>DFIT</t>
  </si>
  <si>
    <t>Rate Base</t>
  </si>
  <si>
    <t>A/D</t>
  </si>
  <si>
    <t>Rate Base 9.30.2014 AMA</t>
  </si>
  <si>
    <t>Rate Base 2016 AMA</t>
  </si>
  <si>
    <t>Restating Natural Gas Adjustment (000's)</t>
  </si>
  <si>
    <t>Restating Electric Adjustment (000's)</t>
  </si>
  <si>
    <t>TABLE NO. 12</t>
  </si>
  <si>
    <t>Rate Base 12.31.14 EOP</t>
  </si>
  <si>
    <t>TABLE NO. 9</t>
  </si>
  <si>
    <t>TABLE NO. 10</t>
  </si>
  <si>
    <t>TABLE NO. 11</t>
  </si>
  <si>
    <t>2015/2016 Planned Electric Investment in (000's)</t>
  </si>
  <si>
    <t>2015/2016 Planned Natural Gas Investment in (000's)</t>
  </si>
  <si>
    <t xml:space="preserve">Depreciation </t>
  </si>
  <si>
    <t xml:space="preserve">Debt Interest </t>
  </si>
  <si>
    <t xml:space="preserve">Taxes </t>
  </si>
  <si>
    <t>NOI</t>
  </si>
  <si>
    <t>Income before FIT</t>
  </si>
  <si>
    <t>Adjust ADFIT</t>
  </si>
  <si>
    <t>Rate Base After DFIT Adj.</t>
  </si>
  <si>
    <t>2016 Activity AMA Basis</t>
  </si>
  <si>
    <t>2015 Activity  EOP Basis</t>
  </si>
  <si>
    <t xml:space="preserve">2016 Activity AMA Basis </t>
  </si>
  <si>
    <t xml:space="preserve">Avista Corp </t>
  </si>
  <si>
    <t xml:space="preserve">Electric Updated Schuh Tables </t>
  </si>
  <si>
    <t xml:space="preserve">Natural Gas Updated Schuh Tables </t>
  </si>
  <si>
    <t xml:space="preserve">9.30.14-12.31.15 Activity </t>
  </si>
  <si>
    <t>(See note on page 1.)</t>
  </si>
  <si>
    <t xml:space="preserve">Note: In 2014 Avista filed for a “Change of Accounting” to implement certain IRS Tangible Property Regulations associated with revised rules on property capitalization versus repair requirements.  The study to implement this tax accounting change is commonly referred to as a “Repairs Study.”
In Avista’s direct filed case the Company included an estimate of the “Repairs Study” deduction or impact to associated taxes/ADFIT recorded in September 2014.   This repairs deduction was the result of Avista recording in the test period an estimate of the impact of the tax deduction the Company intended to file in its 2014 federal income tax return in September 2015.   
For December 2014 final results, the Company revised the estimated Repairs Study amount and allocations between service and jurisdiction.  These revised estimated amounts were reflected within updated information provided to all parties in this proceeding in response to Staff Data Request 130 (see Exhibit Nos. (CRM-4) and (CRM-5)), and was included in the Company’s rebuttal filing within the electric and natural gas Cross Check Studies provided as Exhibit Nos. (JSS-5) and (JSS-6).  This revised information is the same information as shown in Attachment A of cross examination Exhibit No. KKS-12 as “Preliminary Estimate – For December 31, 2014 Accrual” (upper portion).  
The “Repairs Study” was finalized in September 2015, and the final “Repairs Study” information was provided in cross examination Exhibit No. KKS-12 as “Final Repairs Study – For 2014 Federal Tax Return" (lower portion).   
Included in Tables 9 – 12 of this response are the final “Repairs Study” results, along with all other true-up adjustments related to bonus and tax depreciation included in the Company’s 2014 Federal tax return filed on September 15, 2015.  See Avista’s response to Bench Request No. 12 Attachment A for more information.
</t>
  </si>
  <si>
    <t>(1)</t>
  </si>
  <si>
    <t>(2)</t>
  </si>
  <si>
    <t>(2) Agrees to Bench_DR_10 Attachment C, page 3.  See Bench_DR_10 Attachment C for supporting workpapers.</t>
  </si>
  <si>
    <t>(1) Sum of (1) = ($66,130).  See also Bench Request No. 12 Attachment A.</t>
  </si>
  <si>
    <t>(1) Sum of (1) = ($318,759).  See also Bench Request No. 12 Attachment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</si>
</sst>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11"/>
      <name val="Times New Roman"/>
      <family val="1"/>
    </font>
    <font>
      <b/>
      <sz val="11"/>
      <name val="Times New Roman"/>
      <family val="1"/>
    </font>
    <font>
      <b/>
      <sz val="11"/>
      <color theme="1"/>
      <name val="Times New Roman"/>
      <family val="1"/>
    </font>
    <font>
      <sz val="9"/>
      <color theme="1"/>
      <name val="Times New Roman"/>
      <family val="1"/>
    </font>
    <font>
      <sz val="8"/>
      <color theme="1"/>
      <name val="Times New Roman"/>
      <family val="1"/>
    </font>
    <font>
      <b/>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0" fillId="0" borderId="0" xfId="0" applyBorder="1"/>
    <xf numFmtId="0" fontId="0" fillId="0" borderId="0" xfId="0" applyFill="1" applyBorder="1" applyAlignment="1">
      <alignment horizontal="center"/>
    </xf>
    <xf numFmtId="0" fontId="0" fillId="0" borderId="0" xfId="0" applyFill="1" applyBorder="1"/>
    <xf numFmtId="0" fontId="0" fillId="0" borderId="0" xfId="0" applyFill="1" applyAlignment="1">
      <alignment horizontal="center"/>
    </xf>
    <xf numFmtId="0" fontId="0" fillId="0" borderId="0" xfId="0" applyFill="1"/>
    <xf numFmtId="0" fontId="2" fillId="0" borderId="0" xfId="0" applyFont="1" applyFill="1"/>
    <xf numFmtId="0" fontId="0" fillId="0" borderId="0" xfId="0" applyFill="1" applyAlignment="1">
      <alignment horizontal="center" wrapText="1"/>
    </xf>
    <xf numFmtId="0" fontId="3" fillId="0" borderId="0" xfId="0" applyFont="1" applyFill="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xf numFmtId="0" fontId="4" fillId="2" borderId="0" xfId="0" applyFont="1" applyFill="1" applyBorder="1"/>
    <xf numFmtId="0" fontId="6" fillId="2" borderId="0" xfId="0" applyFont="1" applyFill="1" applyBorder="1" applyAlignment="1">
      <alignment horizontal="center" wrapText="1"/>
    </xf>
    <xf numFmtId="0" fontId="3" fillId="2" borderId="3" xfId="0" applyFont="1" applyFill="1" applyBorder="1" applyAlignment="1">
      <alignment horizontal="center" wrapText="1"/>
    </xf>
    <xf numFmtId="0" fontId="3" fillId="2" borderId="8" xfId="0" applyFont="1" applyFill="1" applyBorder="1" applyAlignment="1">
      <alignment horizontal="center" wrapText="1"/>
    </xf>
    <xf numFmtId="0" fontId="3" fillId="2" borderId="14" xfId="0" applyFont="1" applyFill="1" applyBorder="1" applyAlignment="1">
      <alignment horizontal="center" wrapText="1"/>
    </xf>
    <xf numFmtId="0" fontId="3" fillId="2" borderId="3" xfId="0" applyFont="1" applyFill="1" applyBorder="1"/>
    <xf numFmtId="164" fontId="4" fillId="2" borderId="0" xfId="1" applyNumberFormat="1" applyFont="1" applyFill="1" applyBorder="1"/>
    <xf numFmtId="165" fontId="5" fillId="2" borderId="2" xfId="2" applyNumberFormat="1" applyFont="1" applyFill="1" applyBorder="1"/>
    <xf numFmtId="0" fontId="3" fillId="2" borderId="5" xfId="0" applyFont="1" applyFill="1" applyBorder="1"/>
    <xf numFmtId="0" fontId="3" fillId="2" borderId="1" xfId="0" applyFont="1" applyFill="1" applyBorder="1"/>
    <xf numFmtId="0" fontId="3" fillId="2" borderId="6" xfId="0" applyFont="1" applyFill="1" applyBorder="1"/>
    <xf numFmtId="0" fontId="3" fillId="0" borderId="0" xfId="0" applyFont="1" applyFill="1"/>
    <xf numFmtId="0" fontId="6" fillId="0" borderId="10" xfId="0" applyFont="1" applyFill="1" applyBorder="1"/>
    <xf numFmtId="0" fontId="6" fillId="2" borderId="0" xfId="0" applyFont="1" applyFill="1" applyBorder="1" applyAlignment="1">
      <alignment horizontal="center"/>
    </xf>
    <xf numFmtId="0" fontId="3" fillId="2" borderId="0" xfId="0" applyFont="1" applyFill="1" applyBorder="1" applyAlignment="1">
      <alignment horizontal="center" wrapText="1"/>
    </xf>
    <xf numFmtId="165" fontId="6" fillId="2" borderId="2" xfId="2" applyNumberFormat="1" applyFont="1" applyFill="1" applyBorder="1"/>
    <xf numFmtId="0" fontId="4" fillId="2" borderId="8" xfId="0" applyFont="1" applyFill="1" applyBorder="1" applyAlignment="1">
      <alignment horizontal="center" wrapText="1"/>
    </xf>
    <xf numFmtId="0" fontId="6" fillId="2" borderId="3" xfId="0" applyFont="1" applyFill="1" applyBorder="1"/>
    <xf numFmtId="0" fontId="3" fillId="2" borderId="4" xfId="0" applyFont="1" applyFill="1" applyBorder="1"/>
    <xf numFmtId="0" fontId="6" fillId="2" borderId="3" xfId="0" applyFont="1" applyFill="1" applyBorder="1" applyAlignment="1">
      <alignment horizontal="center" wrapText="1"/>
    </xf>
    <xf numFmtId="0" fontId="4" fillId="2" borderId="14" xfId="0" applyFont="1" applyFill="1" applyBorder="1" applyAlignment="1">
      <alignment horizontal="center" wrapText="1"/>
    </xf>
    <xf numFmtId="165" fontId="5" fillId="2" borderId="15" xfId="2" applyNumberFormat="1" applyFont="1" applyFill="1" applyBorder="1"/>
    <xf numFmtId="165" fontId="6" fillId="2" borderId="15" xfId="2" applyNumberFormat="1" applyFont="1" applyFill="1" applyBorder="1"/>
    <xf numFmtId="0" fontId="6" fillId="2" borderId="3" xfId="0" applyFont="1" applyFill="1" applyBorder="1" applyAlignment="1">
      <alignment horizontal="center"/>
    </xf>
    <xf numFmtId="0" fontId="0" fillId="0" borderId="4" xfId="0" applyBorder="1"/>
    <xf numFmtId="165" fontId="6" fillId="2" borderId="1" xfId="2" applyNumberFormat="1" applyFont="1" applyFill="1" applyBorder="1"/>
    <xf numFmtId="165" fontId="6" fillId="2" borderId="6" xfId="2" applyNumberFormat="1" applyFont="1" applyFill="1" applyBorder="1"/>
    <xf numFmtId="0" fontId="8" fillId="2" borderId="5" xfId="0" applyFont="1" applyFill="1" applyBorder="1"/>
    <xf numFmtId="0" fontId="8" fillId="2" borderId="1" xfId="0" applyFont="1" applyFill="1" applyBorder="1"/>
    <xf numFmtId="0" fontId="3" fillId="3" borderId="13" xfId="0" applyFont="1" applyFill="1" applyBorder="1" applyAlignment="1">
      <alignment horizontal="center"/>
    </xf>
    <xf numFmtId="0" fontId="3" fillId="2" borderId="0" xfId="0" applyFont="1" applyFill="1" applyBorder="1" applyAlignment="1">
      <alignment horizontal="center"/>
    </xf>
    <xf numFmtId="165" fontId="5" fillId="2" borderId="0" xfId="2" applyNumberFormat="1" applyFont="1" applyFill="1" applyBorder="1"/>
    <xf numFmtId="165" fontId="6" fillId="2" borderId="0" xfId="2" applyNumberFormat="1" applyFont="1" applyFill="1" applyBorder="1"/>
    <xf numFmtId="0" fontId="4" fillId="2" borderId="0" xfId="0" applyFont="1" applyFill="1" applyBorder="1" applyAlignment="1">
      <alignment horizontal="center" wrapText="1"/>
    </xf>
    <xf numFmtId="0" fontId="4" fillId="2" borderId="4" xfId="0" applyFont="1" applyFill="1" applyBorder="1" applyAlignment="1">
      <alignment horizontal="center" wrapText="1"/>
    </xf>
    <xf numFmtId="164" fontId="4" fillId="2" borderId="9" xfId="1" applyNumberFormat="1" applyFont="1" applyFill="1" applyBorder="1"/>
    <xf numFmtId="164" fontId="4" fillId="2" borderId="7" xfId="1" applyNumberFormat="1" applyFont="1" applyFill="1" applyBorder="1"/>
    <xf numFmtId="164" fontId="4" fillId="2" borderId="12" xfId="1" applyNumberFormat="1" applyFont="1" applyFill="1" applyBorder="1"/>
    <xf numFmtId="165" fontId="5" fillId="2" borderId="11" xfId="2" applyNumberFormat="1" applyFont="1" applyFill="1" applyBorder="1"/>
    <xf numFmtId="0" fontId="3" fillId="2" borderId="4" xfId="0" applyFont="1" applyFill="1" applyBorder="1" applyAlignment="1">
      <alignment horizontal="center" wrapText="1"/>
    </xf>
    <xf numFmtId="164" fontId="4" fillId="2" borderId="22" xfId="1" applyNumberFormat="1" applyFont="1" applyFill="1" applyBorder="1"/>
    <xf numFmtId="164" fontId="4" fillId="2" borderId="4" xfId="1" applyNumberFormat="1" applyFont="1" applyFill="1" applyBorder="1"/>
    <xf numFmtId="164" fontId="4" fillId="0" borderId="0" xfId="1" applyNumberFormat="1" applyFont="1" applyFill="1" applyBorder="1"/>
    <xf numFmtId="164" fontId="3" fillId="0" borderId="0" xfId="1" applyNumberFormat="1" applyFont="1" applyFill="1" applyBorder="1"/>
    <xf numFmtId="165" fontId="4" fillId="0" borderId="4" xfId="2" applyNumberFormat="1" applyFont="1" applyFill="1" applyBorder="1"/>
    <xf numFmtId="165" fontId="3" fillId="0" borderId="0" xfId="2" applyNumberFormat="1" applyFont="1" applyFill="1" applyBorder="1"/>
    <xf numFmtId="165" fontId="3" fillId="0" borderId="4" xfId="2" applyNumberFormat="1" applyFont="1" applyFill="1" applyBorder="1"/>
    <xf numFmtId="164" fontId="3" fillId="0" borderId="4" xfId="1" applyNumberFormat="1" applyFont="1" applyFill="1" applyBorder="1"/>
    <xf numFmtId="165" fontId="4" fillId="0" borderId="0" xfId="2" applyNumberFormat="1" applyFont="1" applyFill="1" applyBorder="1"/>
    <xf numFmtId="164" fontId="0" fillId="0" borderId="0" xfId="1" applyNumberFormat="1" applyFont="1" applyFill="1"/>
    <xf numFmtId="0" fontId="3" fillId="3" borderId="17" xfId="0" applyFont="1" applyFill="1" applyBorder="1" applyAlignment="1">
      <alignment horizontal="center"/>
    </xf>
    <xf numFmtId="0" fontId="3" fillId="2" borderId="7" xfId="0" applyFont="1" applyFill="1" applyBorder="1" applyAlignment="1">
      <alignment horizontal="center" wrapText="1"/>
    </xf>
    <xf numFmtId="0" fontId="3" fillId="2" borderId="12" xfId="0" applyFont="1" applyFill="1" applyBorder="1" applyAlignment="1">
      <alignment horizontal="center" wrapText="1"/>
    </xf>
    <xf numFmtId="164" fontId="3" fillId="0" borderId="16" xfId="1" applyNumberFormat="1" applyFont="1" applyFill="1" applyBorder="1"/>
    <xf numFmtId="165" fontId="3" fillId="0" borderId="12" xfId="2" applyNumberFormat="1" applyFont="1" applyFill="1" applyBorder="1"/>
    <xf numFmtId="164" fontId="3" fillId="0" borderId="12" xfId="1" applyNumberFormat="1" applyFont="1" applyFill="1" applyBorder="1"/>
    <xf numFmtId="165" fontId="4" fillId="0" borderId="12" xfId="2" applyNumberFormat="1" applyFont="1" applyFill="1" applyBorder="1"/>
    <xf numFmtId="164" fontId="4" fillId="0" borderId="9" xfId="1" applyNumberFormat="1" applyFont="1" applyFill="1" applyBorder="1"/>
    <xf numFmtId="165" fontId="5" fillId="0" borderId="2" xfId="2" applyNumberFormat="1" applyFont="1" applyFill="1" applyBorder="1"/>
    <xf numFmtId="0" fontId="4" fillId="0" borderId="0" xfId="0" applyFont="1" applyFill="1" applyBorder="1" applyAlignment="1">
      <alignment horizontal="center" wrapText="1"/>
    </xf>
    <xf numFmtId="164" fontId="4" fillId="0" borderId="7" xfId="1" applyNumberFormat="1" applyFont="1" applyFill="1" applyBorder="1"/>
    <xf numFmtId="0" fontId="3" fillId="0" borderId="12" xfId="0" applyFont="1" applyFill="1" applyBorder="1" applyAlignment="1">
      <alignment horizontal="center" wrapText="1"/>
    </xf>
    <xf numFmtId="164" fontId="4" fillId="0" borderId="22" xfId="1" applyNumberFormat="1" applyFont="1" applyFill="1" applyBorder="1"/>
    <xf numFmtId="164" fontId="4" fillId="0" borderId="4" xfId="1" applyNumberFormat="1" applyFont="1" applyFill="1" applyBorder="1"/>
    <xf numFmtId="165" fontId="5" fillId="0" borderId="15" xfId="2" applyNumberFormat="1" applyFont="1" applyFill="1" applyBorder="1"/>
    <xf numFmtId="0" fontId="3" fillId="0" borderId="4" xfId="0" applyFont="1" applyFill="1" applyBorder="1" applyAlignment="1">
      <alignment horizontal="center" wrapText="1"/>
    </xf>
    <xf numFmtId="165" fontId="6" fillId="0" borderId="15" xfId="2" applyNumberFormat="1" applyFont="1" applyFill="1" applyBorder="1"/>
    <xf numFmtId="0" fontId="2" fillId="0" borderId="0" xfId="0" applyFont="1" applyFill="1" applyBorder="1" applyAlignment="1">
      <alignment horizontal="left"/>
    </xf>
    <xf numFmtId="0" fontId="6" fillId="2" borderId="0" xfId="0" applyFont="1" applyFill="1" applyBorder="1"/>
    <xf numFmtId="164" fontId="6" fillId="0" borderId="9" xfId="1" applyNumberFormat="1" applyFont="1" applyFill="1" applyBorder="1"/>
    <xf numFmtId="164" fontId="6" fillId="0" borderId="7" xfId="1" applyNumberFormat="1" applyFont="1" applyFill="1" applyBorder="1"/>
    <xf numFmtId="164" fontId="6" fillId="0" borderId="22" xfId="1" applyNumberFormat="1" applyFont="1" applyFill="1" applyBorder="1"/>
    <xf numFmtId="0" fontId="2" fillId="0" borderId="0" xfId="0" applyFont="1"/>
    <xf numFmtId="165" fontId="6" fillId="0" borderId="9" xfId="2" applyNumberFormat="1" applyFont="1" applyFill="1" applyBorder="1"/>
    <xf numFmtId="165" fontId="6" fillId="0" borderId="7" xfId="2" applyNumberFormat="1" applyFont="1" applyFill="1" applyBorder="1"/>
    <xf numFmtId="165" fontId="6" fillId="0" borderId="22" xfId="2" applyNumberFormat="1" applyFont="1" applyFill="1" applyBorder="1"/>
    <xf numFmtId="164" fontId="5" fillId="0" borderId="9" xfId="1" applyNumberFormat="1" applyFont="1" applyFill="1" applyBorder="1"/>
    <xf numFmtId="165" fontId="5" fillId="0" borderId="22" xfId="2" applyNumberFormat="1" applyFont="1" applyFill="1" applyBorder="1"/>
    <xf numFmtId="164" fontId="2" fillId="0" borderId="0" xfId="1" applyNumberFormat="1" applyFont="1" applyFill="1"/>
    <xf numFmtId="0" fontId="6" fillId="2" borderId="5" xfId="0" applyFont="1" applyFill="1" applyBorder="1"/>
    <xf numFmtId="165" fontId="5" fillId="2" borderId="1" xfId="2" applyNumberFormat="1" applyFont="1" applyFill="1" applyBorder="1"/>
    <xf numFmtId="165" fontId="5" fillId="2" borderId="6" xfId="2" applyNumberFormat="1" applyFont="1" applyFill="1" applyBorder="1"/>
    <xf numFmtId="0" fontId="8" fillId="2" borderId="0" xfId="0" applyFont="1" applyFill="1" applyBorder="1"/>
    <xf numFmtId="0" fontId="2" fillId="0" borderId="0" xfId="0" quotePrefix="1" applyFont="1" applyFill="1"/>
    <xf numFmtId="0" fontId="9" fillId="0" borderId="0" xfId="0" quotePrefix="1" applyFont="1"/>
    <xf numFmtId="0" fontId="8" fillId="0" borderId="0" xfId="0" applyFont="1" applyFill="1" applyBorder="1"/>
    <xf numFmtId="165" fontId="6" fillId="0" borderId="0" xfId="2" applyNumberFormat="1" applyFont="1" applyFill="1" applyBorder="1"/>
    <xf numFmtId="164" fontId="0" fillId="0" borderId="0" xfId="0" applyNumberFormat="1" applyFill="1"/>
    <xf numFmtId="0" fontId="6" fillId="0" borderId="0" xfId="0" applyFont="1" applyFill="1" applyBorder="1" applyAlignment="1"/>
    <xf numFmtId="0" fontId="3" fillId="0" borderId="0" xfId="0" applyFont="1" applyFill="1" applyBorder="1" applyAlignment="1">
      <alignment horizontal="center"/>
    </xf>
    <xf numFmtId="0" fontId="0" fillId="2" borderId="0" xfId="0" applyFill="1"/>
    <xf numFmtId="0" fontId="7" fillId="0" borderId="0" xfId="0" applyFont="1" applyFill="1" applyBorder="1" applyAlignment="1">
      <alignment wrapText="1"/>
    </xf>
    <xf numFmtId="0" fontId="3" fillId="0" borderId="25"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2" borderId="0" xfId="0" applyFont="1" applyFill="1" applyBorder="1" applyAlignment="1">
      <alignment horizontal="left" vertical="top" wrapText="1"/>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6" fillId="2" borderId="8" xfId="0" applyFont="1" applyFill="1" applyBorder="1" applyAlignment="1">
      <alignment horizontal="center"/>
    </xf>
    <xf numFmtId="0" fontId="6" fillId="2" borderId="14"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topLeftCell="A26" zoomScaleNormal="100" workbookViewId="0">
      <selection activeCell="A28" sqref="A28:K28"/>
    </sheetView>
  </sheetViews>
  <sheetFormatPr defaultColWidth="9.109375" defaultRowHeight="14.4" x14ac:dyDescent="0.3"/>
  <cols>
    <col min="1" max="1" width="3.88671875" style="5" customWidth="1"/>
    <col min="2" max="2" width="24.88671875" style="5" bestFit="1" customWidth="1"/>
    <col min="3" max="3" width="16.109375" style="5" bestFit="1" customWidth="1"/>
    <col min="4" max="4" width="12" style="5" customWidth="1"/>
    <col min="5" max="5" width="16.5546875" style="5" bestFit="1" customWidth="1"/>
    <col min="6" max="6" width="9.44140625" style="5" customWidth="1"/>
    <col min="7" max="7" width="20.44140625" style="5" customWidth="1"/>
    <col min="8" max="8" width="16.109375" style="5" bestFit="1" customWidth="1"/>
    <col min="9" max="9" width="16" style="5" customWidth="1"/>
    <col min="10" max="10" width="15" style="5" customWidth="1"/>
    <col min="11" max="11" width="16.109375" style="5" bestFit="1" customWidth="1"/>
    <col min="12" max="12" width="4.44140625" style="5" customWidth="1"/>
    <col min="13" max="16384" width="9.109375" style="5"/>
  </cols>
  <sheetData>
    <row r="1" spans="1:11" s="4" customFormat="1" x14ac:dyDescent="0.3">
      <c r="A1" s="6" t="s">
        <v>25</v>
      </c>
      <c r="E1" s="5"/>
      <c r="F1" s="5"/>
      <c r="G1" s="5"/>
    </row>
    <row r="2" spans="1:11" s="4" customFormat="1" x14ac:dyDescent="0.3">
      <c r="A2" s="79" t="s">
        <v>26</v>
      </c>
      <c r="E2" s="5"/>
      <c r="F2" s="5"/>
      <c r="G2" s="5"/>
    </row>
    <row r="3" spans="1:11" s="7" customFormat="1" x14ac:dyDescent="0.3">
      <c r="E3" s="5"/>
      <c r="F3" s="5"/>
      <c r="G3" s="5"/>
    </row>
    <row r="4" spans="1:11" ht="15" thickBot="1" x14ac:dyDescent="0.35"/>
    <row r="5" spans="1:11" ht="15" thickBot="1" x14ac:dyDescent="0.35">
      <c r="A5" s="24"/>
      <c r="B5" s="8"/>
      <c r="C5" s="8"/>
      <c r="D5" s="8"/>
      <c r="E5" s="8"/>
      <c r="G5" s="108" t="s">
        <v>12</v>
      </c>
      <c r="H5" s="109"/>
      <c r="I5" s="109"/>
      <c r="J5" s="109"/>
      <c r="K5" s="110"/>
    </row>
    <row r="6" spans="1:11" x14ac:dyDescent="0.3">
      <c r="A6" s="108" t="s">
        <v>10</v>
      </c>
      <c r="B6" s="109"/>
      <c r="C6" s="109"/>
      <c r="D6" s="109"/>
      <c r="E6" s="110"/>
      <c r="G6" s="111" t="s">
        <v>13</v>
      </c>
      <c r="H6" s="112"/>
      <c r="I6" s="112"/>
      <c r="J6" s="112"/>
      <c r="K6" s="113"/>
    </row>
    <row r="7" spans="1:11" x14ac:dyDescent="0.3">
      <c r="A7" s="111" t="s">
        <v>7</v>
      </c>
      <c r="B7" s="112"/>
      <c r="C7" s="112"/>
      <c r="D7" s="112"/>
      <c r="E7" s="113"/>
      <c r="G7" s="9"/>
      <c r="H7" s="42"/>
      <c r="I7" s="42"/>
      <c r="J7" s="42"/>
      <c r="K7" s="10"/>
    </row>
    <row r="8" spans="1:11" ht="14.25" customHeight="1" x14ac:dyDescent="0.3">
      <c r="A8" s="29"/>
      <c r="B8" s="11"/>
      <c r="C8" s="12"/>
      <c r="D8" s="12"/>
      <c r="E8" s="30"/>
      <c r="G8" s="9"/>
      <c r="H8" s="3"/>
      <c r="I8" s="62">
        <v>2015</v>
      </c>
      <c r="J8" s="41">
        <v>2016</v>
      </c>
      <c r="K8" s="10"/>
    </row>
    <row r="9" spans="1:11" ht="42" x14ac:dyDescent="0.3">
      <c r="A9" s="31"/>
      <c r="B9" s="13"/>
      <c r="C9" s="28" t="s">
        <v>4</v>
      </c>
      <c r="D9" s="63" t="s">
        <v>28</v>
      </c>
      <c r="E9" s="32" t="s">
        <v>9</v>
      </c>
      <c r="G9" s="14"/>
      <c r="H9" s="15" t="str">
        <f>E9</f>
        <v>Rate Base 12.31.14 EOP</v>
      </c>
      <c r="I9" s="63" t="s">
        <v>23</v>
      </c>
      <c r="J9" s="63" t="s">
        <v>22</v>
      </c>
      <c r="K9" s="16" t="s">
        <v>5</v>
      </c>
    </row>
    <row r="10" spans="1:11" x14ac:dyDescent="0.3">
      <c r="A10" s="31"/>
      <c r="B10" s="13"/>
      <c r="C10" s="45"/>
      <c r="D10" s="64"/>
      <c r="E10" s="46"/>
      <c r="G10" s="14"/>
      <c r="H10" s="26"/>
      <c r="I10" s="64"/>
      <c r="J10" s="64"/>
      <c r="K10" s="51"/>
    </row>
    <row r="11" spans="1:11" x14ac:dyDescent="0.3">
      <c r="A11" s="31"/>
      <c r="B11" s="11" t="s">
        <v>15</v>
      </c>
      <c r="C11" s="60">
        <v>64837</v>
      </c>
      <c r="D11" s="68">
        <f>1125+20</f>
        <v>1145</v>
      </c>
      <c r="E11" s="56">
        <f>SUM(C11:D11)</f>
        <v>65982</v>
      </c>
      <c r="G11" s="17" t="s">
        <v>15</v>
      </c>
      <c r="H11" s="57">
        <f>E11</f>
        <v>65982</v>
      </c>
      <c r="I11" s="68">
        <v>10336</v>
      </c>
      <c r="J11" s="68">
        <v>1765</v>
      </c>
      <c r="K11" s="58">
        <f>SUM(H11:J11)</f>
        <v>78083</v>
      </c>
    </row>
    <row r="12" spans="1:11" x14ac:dyDescent="0.3">
      <c r="A12" s="31"/>
      <c r="B12" s="11" t="s">
        <v>19</v>
      </c>
      <c r="C12" s="47">
        <f>-C11</f>
        <v>-64837</v>
      </c>
      <c r="D12" s="48">
        <f t="shared" ref="D12:E12" si="0">-D11</f>
        <v>-1145</v>
      </c>
      <c r="E12" s="52">
        <f t="shared" si="0"/>
        <v>-65982</v>
      </c>
      <c r="G12" s="17" t="s">
        <v>19</v>
      </c>
      <c r="H12" s="47">
        <f>-H11</f>
        <v>-65982</v>
      </c>
      <c r="I12" s="48">
        <f t="shared" ref="I12:K12" si="1">-I11</f>
        <v>-10336</v>
      </c>
      <c r="J12" s="48">
        <f t="shared" si="1"/>
        <v>-1765</v>
      </c>
      <c r="K12" s="74">
        <f t="shared" si="1"/>
        <v>-78083</v>
      </c>
    </row>
    <row r="13" spans="1:11" x14ac:dyDescent="0.3">
      <c r="A13" s="31"/>
      <c r="B13" s="11" t="s">
        <v>16</v>
      </c>
      <c r="C13" s="18">
        <f>(C22*0.0268)*-0.35</f>
        <v>-11421.11614</v>
      </c>
      <c r="D13" s="49">
        <f>(D22*0.0268)*-0.35</f>
        <v>77.525700000000001</v>
      </c>
      <c r="E13" s="53">
        <f>(E22*0.0268)*-0.35</f>
        <v>-11343.59044</v>
      </c>
      <c r="G13" s="17" t="s">
        <v>16</v>
      </c>
      <c r="H13" s="18">
        <f>(H22*0.0268)*-0.35</f>
        <v>-11343.59044</v>
      </c>
      <c r="I13" s="49">
        <f t="shared" ref="I13:K13" si="2">(I22*0.0268)*-0.35</f>
        <v>-1212.7120599999998</v>
      </c>
      <c r="J13" s="49">
        <f t="shared" si="2"/>
        <v>-103.64899999999999</v>
      </c>
      <c r="K13" s="75">
        <f t="shared" si="2"/>
        <v>-12659.951499999999</v>
      </c>
    </row>
    <row r="14" spans="1:11" x14ac:dyDescent="0.3">
      <c r="A14" s="31"/>
      <c r="B14" s="11" t="s">
        <v>17</v>
      </c>
      <c r="C14" s="18">
        <f>C12*0.35</f>
        <v>-22692.949999999997</v>
      </c>
      <c r="D14" s="49">
        <f t="shared" ref="D14:E14" si="3">D12*0.35</f>
        <v>-400.75</v>
      </c>
      <c r="E14" s="53">
        <f t="shared" si="3"/>
        <v>-23093.699999999997</v>
      </c>
      <c r="G14" s="17" t="s">
        <v>17</v>
      </c>
      <c r="H14" s="18">
        <f>H12*0.35</f>
        <v>-23093.699999999997</v>
      </c>
      <c r="I14" s="49">
        <f t="shared" ref="I14:K14" si="4">I12*0.35</f>
        <v>-3617.6</v>
      </c>
      <c r="J14" s="49">
        <f t="shared" si="4"/>
        <v>-617.75</v>
      </c>
      <c r="K14" s="75">
        <f t="shared" si="4"/>
        <v>-27329.05</v>
      </c>
    </row>
    <row r="15" spans="1:11" ht="15" thickBot="1" x14ac:dyDescent="0.35">
      <c r="A15" s="31"/>
      <c r="B15" s="11" t="s">
        <v>18</v>
      </c>
      <c r="C15" s="19">
        <f>C12-C13-C14</f>
        <v>-30722.933860000005</v>
      </c>
      <c r="D15" s="50">
        <f t="shared" ref="D15:E15" si="5">D12-D13-D14</f>
        <v>-821.77569999999992</v>
      </c>
      <c r="E15" s="33">
        <f t="shared" si="5"/>
        <v>-31544.709560000003</v>
      </c>
      <c r="G15" s="17" t="s">
        <v>18</v>
      </c>
      <c r="H15" s="19">
        <f>H12-H13-H14</f>
        <v>-31544.709560000003</v>
      </c>
      <c r="I15" s="50">
        <f t="shared" ref="I15:K15" si="6">I12-I13-I14</f>
        <v>-5505.6879399999998</v>
      </c>
      <c r="J15" s="50">
        <f t="shared" si="6"/>
        <v>-1043.6010000000001</v>
      </c>
      <c r="K15" s="76">
        <f t="shared" si="6"/>
        <v>-38093.998500000002</v>
      </c>
    </row>
    <row r="16" spans="1:11" x14ac:dyDescent="0.3">
      <c r="A16" s="31"/>
      <c r="B16" s="13"/>
      <c r="C16" s="45"/>
      <c r="D16" s="64"/>
      <c r="E16" s="46"/>
      <c r="G16" s="14"/>
      <c r="H16" s="26"/>
      <c r="I16" s="64"/>
      <c r="J16" s="73"/>
      <c r="K16" s="77"/>
    </row>
    <row r="17" spans="1:12" x14ac:dyDescent="0.3">
      <c r="A17" s="17"/>
      <c r="B17" s="11" t="s">
        <v>0</v>
      </c>
      <c r="C17" s="60">
        <v>2242311</v>
      </c>
      <c r="D17" s="66">
        <f>18043+60887-6524</f>
        <v>72406</v>
      </c>
      <c r="E17" s="56">
        <f>SUM(C17:D17)</f>
        <v>2314717</v>
      </c>
      <c r="F17" s="61"/>
      <c r="G17" s="17" t="s">
        <v>0</v>
      </c>
      <c r="H17" s="57">
        <f>E17</f>
        <v>2314717</v>
      </c>
      <c r="I17" s="66">
        <v>188996</v>
      </c>
      <c r="J17" s="66">
        <v>47750</v>
      </c>
      <c r="K17" s="58">
        <f>SUM(H17:J17)</f>
        <v>2551463</v>
      </c>
    </row>
    <row r="18" spans="1:12" x14ac:dyDescent="0.3">
      <c r="A18" s="17"/>
      <c r="B18" s="11" t="s">
        <v>3</v>
      </c>
      <c r="C18" s="54">
        <v>-780322</v>
      </c>
      <c r="D18" s="67">
        <f>-7762-16121+186</f>
        <v>-23697</v>
      </c>
      <c r="E18" s="56">
        <f t="shared" ref="E18:E21" si="7">SUM(C18:D18)</f>
        <v>-804019</v>
      </c>
      <c r="F18" s="61"/>
      <c r="G18" s="17" t="s">
        <v>3</v>
      </c>
      <c r="H18" s="57">
        <f>E18</f>
        <v>-804019</v>
      </c>
      <c r="I18" s="67">
        <v>-49295</v>
      </c>
      <c r="J18" s="67">
        <v>-29715</v>
      </c>
      <c r="K18" s="58">
        <f>SUM(H18:J18)</f>
        <v>-883029</v>
      </c>
    </row>
    <row r="19" spans="1:12" x14ac:dyDescent="0.3">
      <c r="A19" s="17"/>
      <c r="B19" s="11" t="s">
        <v>1</v>
      </c>
      <c r="C19" s="54">
        <v>-244386</v>
      </c>
      <c r="D19" s="67">
        <f>-13380-39754+56</f>
        <v>-53078</v>
      </c>
      <c r="E19" s="56">
        <f t="shared" si="7"/>
        <v>-297464</v>
      </c>
      <c r="F19" s="61"/>
      <c r="G19" s="17" t="s">
        <v>1</v>
      </c>
      <c r="H19" s="57">
        <f>E19</f>
        <v>-297464</v>
      </c>
      <c r="I19" s="67">
        <v>-10414</v>
      </c>
      <c r="J19" s="67">
        <v>-6985</v>
      </c>
      <c r="K19" s="58">
        <f>SUM(H19:J19)</f>
        <v>-314863</v>
      </c>
      <c r="L19" s="95" t="s">
        <v>31</v>
      </c>
    </row>
    <row r="20" spans="1:12" s="6" customFormat="1" x14ac:dyDescent="0.3">
      <c r="A20" s="29"/>
      <c r="B20" s="80" t="s">
        <v>2</v>
      </c>
      <c r="C20" s="88">
        <f>SUM(C17:C19)</f>
        <v>1217603</v>
      </c>
      <c r="D20" s="82">
        <f>SUM(D17:D19)</f>
        <v>-4369</v>
      </c>
      <c r="E20" s="89">
        <f>SUM(E17:E19)</f>
        <v>1213234</v>
      </c>
      <c r="F20" s="90"/>
      <c r="G20" s="29" t="s">
        <v>2</v>
      </c>
      <c r="H20" s="85">
        <f>SUM(H17:H19)</f>
        <v>1213234</v>
      </c>
      <c r="I20" s="86">
        <f t="shared" ref="I20:K20" si="8">SUM(I17:I19)</f>
        <v>129287</v>
      </c>
      <c r="J20" s="86">
        <f t="shared" si="8"/>
        <v>11050</v>
      </c>
      <c r="K20" s="87">
        <f t="shared" si="8"/>
        <v>1353571</v>
      </c>
      <c r="L20" s="95" t="s">
        <v>32</v>
      </c>
    </row>
    <row r="21" spans="1:12" x14ac:dyDescent="0.3">
      <c r="A21" s="17"/>
      <c r="B21" s="11" t="s">
        <v>20</v>
      </c>
      <c r="C21" s="54"/>
      <c r="D21" s="65">
        <v>-3896</v>
      </c>
      <c r="E21" s="56">
        <f t="shared" si="7"/>
        <v>-3896</v>
      </c>
      <c r="F21" s="61"/>
      <c r="G21" s="17" t="s">
        <v>20</v>
      </c>
      <c r="H21" s="57">
        <f>E21</f>
        <v>-3896</v>
      </c>
      <c r="I21" s="65"/>
      <c r="J21" s="65"/>
      <c r="K21" s="58">
        <f>SUM(H21:J21)</f>
        <v>-3896</v>
      </c>
      <c r="L21" s="95" t="s">
        <v>31</v>
      </c>
    </row>
    <row r="22" spans="1:12" ht="15" thickBot="1" x14ac:dyDescent="0.35">
      <c r="A22" s="29"/>
      <c r="B22" s="11" t="s">
        <v>21</v>
      </c>
      <c r="C22" s="27">
        <f>C20+C21</f>
        <v>1217603</v>
      </c>
      <c r="D22" s="27">
        <f>D20+D21</f>
        <v>-8265</v>
      </c>
      <c r="E22" s="34">
        <f>E20+E21</f>
        <v>1209338</v>
      </c>
      <c r="F22" s="44"/>
      <c r="G22" s="17" t="s">
        <v>21</v>
      </c>
      <c r="H22" s="27">
        <f>H20+H21</f>
        <v>1209338</v>
      </c>
      <c r="I22" s="27">
        <f>I20+I21</f>
        <v>129287</v>
      </c>
      <c r="J22" s="27">
        <f t="shared" ref="J22:K22" si="9">J20+J21</f>
        <v>11050</v>
      </c>
      <c r="K22" s="78">
        <f t="shared" si="9"/>
        <v>1349675</v>
      </c>
    </row>
    <row r="23" spans="1:12" ht="10.5" customHeight="1" thickBot="1" x14ac:dyDescent="0.35">
      <c r="A23" s="91"/>
      <c r="B23" s="21"/>
      <c r="C23" s="92"/>
      <c r="D23" s="37"/>
      <c r="E23" s="93"/>
      <c r="G23" s="20"/>
      <c r="H23" s="21"/>
      <c r="I23" s="21"/>
      <c r="J23" s="21"/>
      <c r="K23" s="22"/>
    </row>
    <row r="24" spans="1:12" ht="14.25" customHeight="1" x14ac:dyDescent="0.3">
      <c r="A24" s="80"/>
      <c r="B24" s="11"/>
      <c r="C24" s="43"/>
      <c r="D24" s="44"/>
      <c r="E24" s="43"/>
      <c r="G24" s="11" t="s">
        <v>35</v>
      </c>
      <c r="H24" s="11"/>
      <c r="I24" s="11"/>
      <c r="J24" s="11"/>
      <c r="K24" s="11"/>
    </row>
    <row r="25" spans="1:12" ht="28.5" customHeight="1" x14ac:dyDescent="0.3">
      <c r="A25" s="80"/>
      <c r="B25" s="11"/>
      <c r="C25" s="43"/>
      <c r="D25" s="44"/>
      <c r="E25" s="43"/>
      <c r="G25" s="107" t="s">
        <v>33</v>
      </c>
      <c r="H25" s="107"/>
      <c r="I25" s="107"/>
      <c r="J25" s="107"/>
      <c r="K25" s="107"/>
    </row>
    <row r="26" spans="1:12" ht="10.5" customHeight="1" x14ac:dyDescent="0.3">
      <c r="A26" s="80"/>
      <c r="B26" s="11"/>
      <c r="C26" s="43"/>
      <c r="D26" s="44"/>
      <c r="E26" s="43"/>
      <c r="G26" s="11"/>
      <c r="H26" s="11"/>
      <c r="I26" s="11"/>
      <c r="J26" s="11"/>
      <c r="K26" s="11"/>
    </row>
    <row r="27" spans="1:12" ht="10.5" customHeight="1" thickBot="1" x14ac:dyDescent="0.35">
      <c r="A27" s="80"/>
      <c r="B27" s="11"/>
      <c r="C27" s="43"/>
      <c r="D27" s="44"/>
      <c r="E27" s="43"/>
      <c r="G27" s="11"/>
      <c r="H27" s="11"/>
      <c r="I27" s="11"/>
      <c r="J27" s="11"/>
      <c r="K27" s="11"/>
    </row>
    <row r="28" spans="1:12" ht="185.25" customHeight="1" thickBot="1" x14ac:dyDescent="0.35">
      <c r="A28" s="104" t="s">
        <v>30</v>
      </c>
      <c r="B28" s="105"/>
      <c r="C28" s="105"/>
      <c r="D28" s="105"/>
      <c r="E28" s="105"/>
      <c r="F28" s="105"/>
      <c r="G28" s="105"/>
      <c r="H28" s="105"/>
      <c r="I28" s="105"/>
      <c r="J28" s="105"/>
      <c r="K28" s="106"/>
    </row>
    <row r="29" spans="1:12" x14ac:dyDescent="0.3">
      <c r="A29" s="23"/>
      <c r="B29" s="23"/>
      <c r="C29" s="23"/>
      <c r="D29" s="23"/>
      <c r="E29" s="23"/>
      <c r="F29" s="23"/>
      <c r="G29" s="23"/>
      <c r="H29" s="23"/>
      <c r="I29" s="23"/>
      <c r="J29" s="23"/>
    </row>
  </sheetData>
  <mergeCells count="6">
    <mergeCell ref="A28:K28"/>
    <mergeCell ref="G25:K25"/>
    <mergeCell ref="G5:K5"/>
    <mergeCell ref="G6:K6"/>
    <mergeCell ref="A6:E6"/>
    <mergeCell ref="A7:E7"/>
  </mergeCells>
  <pageMargins left="0.7" right="0.7" top="0.75" bottom="0.75" header="0.3" footer="0.3"/>
  <pageSetup scale="71" orientation="landscape" r:id="rId1"/>
  <headerFooter scaleWithDoc="0">
    <oddFooter>&amp;LBench_DR_10 Attachment A&amp;C EOP&amp;R&amp;P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opLeftCell="A14" workbookViewId="0">
      <selection activeCell="A28" sqref="A28:K28"/>
    </sheetView>
  </sheetViews>
  <sheetFormatPr defaultRowHeight="14.4" x14ac:dyDescent="0.3"/>
  <cols>
    <col min="1" max="1" width="1.6640625" customWidth="1"/>
    <col min="2" max="2" width="24.88671875" bestFit="1" customWidth="1"/>
    <col min="3" max="3" width="11.5546875" bestFit="1" customWidth="1"/>
    <col min="4" max="4" width="12.44140625" customWidth="1"/>
    <col min="5" max="5" width="11.5546875" customWidth="1"/>
    <col min="6" max="6" width="10.6640625" customWidth="1"/>
    <col min="7" max="7" width="26.109375" customWidth="1"/>
    <col min="8" max="8" width="12.88671875" customWidth="1"/>
    <col min="9" max="9" width="16.44140625" customWidth="1"/>
    <col min="10" max="10" width="16.33203125" customWidth="1"/>
    <col min="11" max="11" width="11" bestFit="1" customWidth="1"/>
    <col min="13" max="13" width="5.44140625" customWidth="1"/>
  </cols>
  <sheetData>
    <row r="1" spans="1:11" x14ac:dyDescent="0.3">
      <c r="A1" s="6" t="s">
        <v>25</v>
      </c>
    </row>
    <row r="2" spans="1:11" x14ac:dyDescent="0.3">
      <c r="A2" s="79" t="s">
        <v>27</v>
      </c>
    </row>
    <row r="5" spans="1:11" ht="15" thickBot="1" x14ac:dyDescent="0.35">
      <c r="A5" s="2"/>
      <c r="B5" s="2"/>
      <c r="C5" s="2"/>
    </row>
    <row r="6" spans="1:11" ht="15" thickBot="1" x14ac:dyDescent="0.35">
      <c r="A6" s="2"/>
      <c r="B6" s="2"/>
      <c r="C6" s="2"/>
      <c r="G6" s="108" t="s">
        <v>8</v>
      </c>
      <c r="H6" s="109"/>
      <c r="I6" s="109"/>
      <c r="J6" s="109"/>
      <c r="K6" s="110"/>
    </row>
    <row r="7" spans="1:11" x14ac:dyDescent="0.3">
      <c r="A7" s="108" t="s">
        <v>11</v>
      </c>
      <c r="B7" s="109"/>
      <c r="C7" s="109"/>
      <c r="D7" s="109"/>
      <c r="E7" s="110"/>
      <c r="G7" s="111" t="s">
        <v>14</v>
      </c>
      <c r="H7" s="112"/>
      <c r="I7" s="112"/>
      <c r="J7" s="112"/>
      <c r="K7" s="113"/>
    </row>
    <row r="8" spans="1:11" x14ac:dyDescent="0.3">
      <c r="A8" s="111" t="s">
        <v>6</v>
      </c>
      <c r="B8" s="112"/>
      <c r="C8" s="112"/>
      <c r="D8" s="112"/>
      <c r="E8" s="113"/>
      <c r="G8" s="9"/>
      <c r="H8" s="42"/>
      <c r="I8" s="42"/>
      <c r="J8" s="42"/>
      <c r="K8" s="10"/>
    </row>
    <row r="9" spans="1:11" x14ac:dyDescent="0.3">
      <c r="A9" s="35"/>
      <c r="B9" s="25"/>
      <c r="C9" s="25"/>
      <c r="D9" s="42"/>
      <c r="E9" s="36"/>
      <c r="G9" s="9"/>
      <c r="H9" s="42"/>
      <c r="I9" s="62">
        <v>2015</v>
      </c>
      <c r="J9" s="62">
        <v>2016</v>
      </c>
      <c r="K9" s="10"/>
    </row>
    <row r="10" spans="1:11" ht="42" x14ac:dyDescent="0.3">
      <c r="A10" s="14"/>
      <c r="B10" s="26"/>
      <c r="C10" s="28" t="s">
        <v>4</v>
      </c>
      <c r="D10" s="63" t="s">
        <v>28</v>
      </c>
      <c r="E10" s="32" t="s">
        <v>9</v>
      </c>
      <c r="G10" s="14"/>
      <c r="H10" s="15" t="str">
        <f>E10</f>
        <v>Rate Base 12.31.14 EOP</v>
      </c>
      <c r="I10" s="63" t="s">
        <v>23</v>
      </c>
      <c r="J10" s="63" t="s">
        <v>24</v>
      </c>
      <c r="K10" s="16" t="s">
        <v>5</v>
      </c>
    </row>
    <row r="11" spans="1:11" x14ac:dyDescent="0.3">
      <c r="A11" s="14"/>
      <c r="B11" s="26"/>
      <c r="C11" s="45"/>
      <c r="D11" s="64"/>
      <c r="E11" s="46"/>
      <c r="G11" s="14"/>
      <c r="H11" s="26"/>
      <c r="I11" s="64"/>
      <c r="J11" s="64"/>
      <c r="K11" s="51"/>
    </row>
    <row r="12" spans="1:11" x14ac:dyDescent="0.3">
      <c r="A12" s="14"/>
      <c r="B12" s="11" t="s">
        <v>15</v>
      </c>
      <c r="C12" s="60">
        <v>13638</v>
      </c>
      <c r="D12" s="68">
        <f>219+8</f>
        <v>227</v>
      </c>
      <c r="E12" s="58">
        <f>SUM(C12:D12)</f>
        <v>13865</v>
      </c>
      <c r="G12" s="17" t="s">
        <v>15</v>
      </c>
      <c r="H12" s="57">
        <f>E12</f>
        <v>13865</v>
      </c>
      <c r="I12" s="68">
        <v>2458</v>
      </c>
      <c r="J12" s="68">
        <v>400</v>
      </c>
      <c r="K12" s="58">
        <f>SUM(H12:J12)</f>
        <v>16723</v>
      </c>
    </row>
    <row r="13" spans="1:11" x14ac:dyDescent="0.3">
      <c r="A13" s="14"/>
      <c r="B13" s="11" t="s">
        <v>19</v>
      </c>
      <c r="C13" s="69">
        <f>-C12</f>
        <v>-13638</v>
      </c>
      <c r="D13" s="72">
        <f t="shared" ref="D13" si="0">-D12</f>
        <v>-227</v>
      </c>
      <c r="E13" s="74">
        <f>-E12</f>
        <v>-13865</v>
      </c>
      <c r="G13" s="17" t="s">
        <v>19</v>
      </c>
      <c r="H13" s="47">
        <f>-H12</f>
        <v>-13865</v>
      </c>
      <c r="I13" s="48">
        <f>-I12</f>
        <v>-2458</v>
      </c>
      <c r="J13" s="48">
        <f>-J12</f>
        <v>-400</v>
      </c>
      <c r="K13" s="52">
        <f>-K12</f>
        <v>-16723</v>
      </c>
    </row>
    <row r="14" spans="1:11" x14ac:dyDescent="0.3">
      <c r="A14" s="14"/>
      <c r="B14" s="11" t="s">
        <v>16</v>
      </c>
      <c r="C14" s="54">
        <f>(C23*0.0268)*-0.35</f>
        <v>-2045.5059799999999</v>
      </c>
      <c r="D14" s="49">
        <f>(D23*0.0268)*-0.35</f>
        <v>-64.600059999999999</v>
      </c>
      <c r="E14" s="53">
        <f>(E23*0.0268)*-0.35</f>
        <v>-2110.1060400000001</v>
      </c>
      <c r="G14" s="17" t="s">
        <v>16</v>
      </c>
      <c r="H14" s="18">
        <f>(H23*0.0268)*-0.35</f>
        <v>-2110.1060400000001</v>
      </c>
      <c r="I14" s="49">
        <f>(I23*0.0268)*-0.35</f>
        <v>-243.44852</v>
      </c>
      <c r="J14" s="49">
        <f>(J23*0.0268)*-0.35</f>
        <v>-13.404020000000001</v>
      </c>
      <c r="K14" s="53">
        <f>(K23*0.0268)*-0.35</f>
        <v>-2366.95858</v>
      </c>
    </row>
    <row r="15" spans="1:11" x14ac:dyDescent="0.3">
      <c r="A15" s="14"/>
      <c r="B15" s="11" t="s">
        <v>17</v>
      </c>
      <c r="C15" s="54">
        <f>C13*0.35</f>
        <v>-4773.2999999999993</v>
      </c>
      <c r="D15" s="49">
        <f t="shared" ref="D15:E15" si="1">D13*0.35</f>
        <v>-79.449999999999989</v>
      </c>
      <c r="E15" s="53">
        <f t="shared" si="1"/>
        <v>-4852.75</v>
      </c>
      <c r="G15" s="17" t="s">
        <v>17</v>
      </c>
      <c r="H15" s="18">
        <f>H13*0.35</f>
        <v>-4852.75</v>
      </c>
      <c r="I15" s="49">
        <f>I13*0.35</f>
        <v>-860.3</v>
      </c>
      <c r="J15" s="49">
        <f>J13*0.35</f>
        <v>-140</v>
      </c>
      <c r="K15" s="53">
        <f>K13*0.35</f>
        <v>-5853.0499999999993</v>
      </c>
    </row>
    <row r="16" spans="1:11" ht="15" thickBot="1" x14ac:dyDescent="0.35">
      <c r="A16" s="14"/>
      <c r="B16" s="11" t="s">
        <v>18</v>
      </c>
      <c r="C16" s="70">
        <f>C13-C14-C15</f>
        <v>-6819.1940200000008</v>
      </c>
      <c r="D16" s="50">
        <f t="shared" ref="D16:E16" si="2">D13-D14-D15</f>
        <v>-82.949940000000026</v>
      </c>
      <c r="E16" s="33">
        <f t="shared" si="2"/>
        <v>-6902.1439599999994</v>
      </c>
      <c r="G16" s="17" t="s">
        <v>18</v>
      </c>
      <c r="H16" s="19">
        <f>H13-H14-H15</f>
        <v>-6902.1439599999994</v>
      </c>
      <c r="I16" s="50">
        <f>I13-I14-I15</f>
        <v>-1354.2514800000001</v>
      </c>
      <c r="J16" s="50">
        <f>J13-J14-J15</f>
        <v>-246.59598</v>
      </c>
      <c r="K16" s="33">
        <f>K13-K14-K15</f>
        <v>-8502.9914200000003</v>
      </c>
    </row>
    <row r="17" spans="1:17" x14ac:dyDescent="0.3">
      <c r="A17" s="14"/>
      <c r="B17" s="26"/>
      <c r="C17" s="71"/>
      <c r="D17" s="73"/>
      <c r="E17" s="46"/>
      <c r="G17" s="14"/>
      <c r="H17" s="26"/>
      <c r="I17" s="64"/>
      <c r="J17" s="64"/>
      <c r="K17" s="51"/>
    </row>
    <row r="18" spans="1:17" x14ac:dyDescent="0.3">
      <c r="A18" s="17"/>
      <c r="B18" s="11" t="s">
        <v>0</v>
      </c>
      <c r="C18" s="57">
        <v>416051</v>
      </c>
      <c r="D18" s="66">
        <f>6247+12761-4028</f>
        <v>14980</v>
      </c>
      <c r="E18" s="58">
        <f>SUM(C18:D18)</f>
        <v>431031</v>
      </c>
      <c r="G18" s="17" t="s">
        <v>0</v>
      </c>
      <c r="H18" s="57">
        <f>E18</f>
        <v>431031</v>
      </c>
      <c r="I18" s="66">
        <v>37855</v>
      </c>
      <c r="J18" s="66">
        <v>9205</v>
      </c>
      <c r="K18" s="58">
        <f>SUM(H18:J18)</f>
        <v>478091</v>
      </c>
    </row>
    <row r="19" spans="1:17" x14ac:dyDescent="0.3">
      <c r="A19" s="17"/>
      <c r="B19" s="11" t="s">
        <v>3</v>
      </c>
      <c r="C19" s="55">
        <v>-139625</v>
      </c>
      <c r="D19" s="67">
        <f>-2119-2996+100</f>
        <v>-5015</v>
      </c>
      <c r="E19" s="59">
        <f>SUM(C19:D19)</f>
        <v>-144640</v>
      </c>
      <c r="G19" s="17" t="s">
        <v>3</v>
      </c>
      <c r="H19" s="57">
        <f>E19</f>
        <v>-144640</v>
      </c>
      <c r="I19" s="67">
        <v>-8979</v>
      </c>
      <c r="J19" s="67">
        <v>-6001</v>
      </c>
      <c r="K19" s="58">
        <f>SUM(H19:J19)</f>
        <v>-159620</v>
      </c>
    </row>
    <row r="20" spans="1:17" x14ac:dyDescent="0.3">
      <c r="A20" s="17"/>
      <c r="B20" s="11" t="s">
        <v>1</v>
      </c>
      <c r="C20" s="55">
        <v>-58355</v>
      </c>
      <c r="D20" s="67">
        <f>3702-10314+34</f>
        <v>-6578</v>
      </c>
      <c r="E20" s="59">
        <f>SUM(C20:D20)</f>
        <v>-64933</v>
      </c>
      <c r="G20" s="17" t="s">
        <v>1</v>
      </c>
      <c r="H20" s="57">
        <f>E20</f>
        <v>-64933</v>
      </c>
      <c r="I20" s="67">
        <v>-2922</v>
      </c>
      <c r="J20" s="67">
        <v>-1775</v>
      </c>
      <c r="K20" s="58">
        <f>SUM(H20:J20)</f>
        <v>-69630</v>
      </c>
      <c r="L20" s="96" t="s">
        <v>31</v>
      </c>
    </row>
    <row r="21" spans="1:17" s="84" customFormat="1" x14ac:dyDescent="0.3">
      <c r="A21" s="29"/>
      <c r="B21" s="80" t="s">
        <v>2</v>
      </c>
      <c r="C21" s="81">
        <f>SUM(C18:C20)</f>
        <v>218071</v>
      </c>
      <c r="D21" s="82">
        <f>SUM(D18:D20)</f>
        <v>3387</v>
      </c>
      <c r="E21" s="83">
        <f>SUM(E18:E20)</f>
        <v>221458</v>
      </c>
      <c r="G21" s="29" t="s">
        <v>2</v>
      </c>
      <c r="H21" s="85">
        <f>SUM(H18:H20)</f>
        <v>221458</v>
      </c>
      <c r="I21" s="86">
        <f>SUM(I18:I20)</f>
        <v>25954</v>
      </c>
      <c r="J21" s="86">
        <f>SUM(J18:J20)</f>
        <v>1429</v>
      </c>
      <c r="K21" s="87">
        <f>SUM(K18:K20)+1</f>
        <v>248842</v>
      </c>
      <c r="L21" s="96" t="s">
        <v>32</v>
      </c>
    </row>
    <row r="22" spans="1:17" x14ac:dyDescent="0.3">
      <c r="A22" s="17"/>
      <c r="B22" s="11" t="s">
        <v>20</v>
      </c>
      <c r="C22" s="55">
        <v>0</v>
      </c>
      <c r="D22" s="65">
        <v>3500</v>
      </c>
      <c r="E22" s="59">
        <f>SUM(C22:D22)</f>
        <v>3500</v>
      </c>
      <c r="G22" s="17" t="s">
        <v>20</v>
      </c>
      <c r="H22" s="57">
        <f>E22</f>
        <v>3500</v>
      </c>
      <c r="I22" s="65"/>
      <c r="J22" s="65"/>
      <c r="K22" s="58">
        <f>SUM(H22:J22)</f>
        <v>3500</v>
      </c>
      <c r="L22" s="96" t="s">
        <v>31</v>
      </c>
    </row>
    <row r="23" spans="1:17" ht="15" thickBot="1" x14ac:dyDescent="0.35">
      <c r="A23" s="17"/>
      <c r="B23" s="11" t="s">
        <v>21</v>
      </c>
      <c r="C23" s="27">
        <f>C21+C22</f>
        <v>218071</v>
      </c>
      <c r="D23" s="27">
        <f>D21+D22</f>
        <v>6887</v>
      </c>
      <c r="E23" s="34">
        <f>E21+E22</f>
        <v>224958</v>
      </c>
      <c r="G23" s="17" t="s">
        <v>21</v>
      </c>
      <c r="H23" s="27">
        <f>H21+H22</f>
        <v>224958</v>
      </c>
      <c r="I23" s="27">
        <f>I21+I22</f>
        <v>25954</v>
      </c>
      <c r="J23" s="27">
        <f>J21+J22</f>
        <v>1429</v>
      </c>
      <c r="K23" s="34">
        <f>K21+K22-1</f>
        <v>252341</v>
      </c>
    </row>
    <row r="24" spans="1:17" ht="14.25" customHeight="1" thickBot="1" x14ac:dyDescent="0.35">
      <c r="A24" s="39"/>
      <c r="B24" s="40"/>
      <c r="C24" s="37"/>
      <c r="D24" s="37"/>
      <c r="E24" s="38"/>
      <c r="G24" s="20"/>
      <c r="H24" s="21"/>
      <c r="I24" s="21"/>
      <c r="J24" s="21"/>
      <c r="K24" s="22"/>
      <c r="L24" s="5"/>
      <c r="M24" s="5"/>
      <c r="N24" s="5"/>
      <c r="O24" s="5"/>
      <c r="P24" s="5"/>
      <c r="Q24" s="5"/>
    </row>
    <row r="25" spans="1:17" ht="14.25" customHeight="1" x14ac:dyDescent="0.3">
      <c r="A25" t="s">
        <v>29</v>
      </c>
      <c r="B25" s="94"/>
      <c r="C25" s="44"/>
      <c r="D25" s="44"/>
      <c r="E25" s="44"/>
      <c r="F25" s="102"/>
      <c r="G25" s="11" t="s">
        <v>34</v>
      </c>
      <c r="H25" s="11"/>
      <c r="I25" s="11"/>
      <c r="J25" s="11"/>
      <c r="K25" s="11"/>
      <c r="L25" s="5"/>
      <c r="M25" s="5"/>
      <c r="N25" s="5"/>
      <c r="O25" s="5"/>
      <c r="P25" s="5"/>
      <c r="Q25" s="5"/>
    </row>
    <row r="26" spans="1:17" ht="28.5" customHeight="1" x14ac:dyDescent="0.3">
      <c r="A26" s="94"/>
      <c r="B26" s="94"/>
      <c r="C26" s="44"/>
      <c r="D26" s="44"/>
      <c r="E26" s="44"/>
      <c r="F26" s="102"/>
      <c r="G26" s="107" t="s">
        <v>33</v>
      </c>
      <c r="H26" s="107"/>
      <c r="I26" s="107"/>
      <c r="J26" s="107"/>
      <c r="K26" s="107"/>
      <c r="L26" s="5"/>
      <c r="M26" s="5"/>
      <c r="N26" s="5"/>
      <c r="O26" s="5"/>
      <c r="P26" s="5"/>
      <c r="Q26" s="5"/>
    </row>
    <row r="27" spans="1:17" x14ac:dyDescent="0.3">
      <c r="A27" s="97"/>
      <c r="B27" s="97"/>
      <c r="C27" s="98"/>
      <c r="D27" s="98"/>
      <c r="E27" s="98"/>
      <c r="F27" s="5"/>
      <c r="G27" s="8"/>
      <c r="H27" s="8"/>
      <c r="I27" s="8"/>
      <c r="J27" s="8"/>
      <c r="K27" s="8"/>
      <c r="L27" s="5"/>
      <c r="M27" s="5"/>
      <c r="N27" s="5"/>
      <c r="O27" s="5"/>
      <c r="P27" s="5"/>
      <c r="Q27" s="5"/>
    </row>
    <row r="28" spans="1:17" x14ac:dyDescent="0.3">
      <c r="A28" s="103"/>
      <c r="B28" s="97"/>
      <c r="C28" s="98"/>
      <c r="D28" s="98"/>
      <c r="E28" s="98"/>
      <c r="F28" s="5"/>
      <c r="G28" s="8"/>
      <c r="H28" s="8"/>
      <c r="I28" s="8"/>
      <c r="J28" s="8"/>
      <c r="K28" s="8"/>
      <c r="L28" s="5"/>
      <c r="M28" s="5"/>
      <c r="N28" s="5"/>
      <c r="O28" s="5"/>
      <c r="P28" s="5"/>
      <c r="Q28" s="5"/>
    </row>
    <row r="29" spans="1:17" x14ac:dyDescent="0.3">
      <c r="A29" s="5"/>
      <c r="B29" s="5"/>
      <c r="C29" s="5"/>
      <c r="D29" s="5"/>
      <c r="E29" s="5"/>
      <c r="F29" s="5"/>
      <c r="G29" s="5"/>
      <c r="H29" s="5"/>
      <c r="I29" s="5"/>
      <c r="J29" s="5"/>
      <c r="K29" s="5"/>
      <c r="L29" s="5"/>
      <c r="M29" s="5"/>
      <c r="N29" s="5"/>
      <c r="O29" s="5"/>
      <c r="P29" s="5"/>
      <c r="Q29" s="5"/>
    </row>
    <row r="30" spans="1:17" x14ac:dyDescent="0.3">
      <c r="A30" s="5"/>
      <c r="B30" s="5"/>
      <c r="C30" s="5"/>
      <c r="D30" s="5"/>
      <c r="E30" s="99"/>
      <c r="F30" s="3"/>
      <c r="G30" s="5"/>
      <c r="H30" s="5"/>
      <c r="I30" s="5"/>
      <c r="J30" s="5"/>
      <c r="K30" s="5"/>
      <c r="L30" s="5"/>
      <c r="M30" s="5"/>
      <c r="N30" s="5"/>
      <c r="O30" s="5"/>
      <c r="P30" s="5"/>
      <c r="Q30" s="5"/>
    </row>
    <row r="31" spans="1:17" x14ac:dyDescent="0.3">
      <c r="A31" s="5"/>
      <c r="B31" s="5"/>
      <c r="C31" s="5"/>
      <c r="D31" s="5"/>
      <c r="E31" s="5"/>
      <c r="F31" s="100"/>
      <c r="G31" s="5"/>
      <c r="H31" s="5"/>
      <c r="I31" s="5"/>
      <c r="J31" s="5"/>
      <c r="K31" s="5"/>
      <c r="L31" s="5"/>
      <c r="M31" s="5"/>
      <c r="N31" s="5"/>
      <c r="O31" s="5"/>
      <c r="P31" s="5"/>
      <c r="Q31" s="5"/>
    </row>
    <row r="32" spans="1:17" x14ac:dyDescent="0.3">
      <c r="A32" s="5"/>
      <c r="B32" s="5"/>
      <c r="C32" s="5"/>
      <c r="D32" s="5"/>
      <c r="E32" s="5"/>
      <c r="F32" s="100"/>
      <c r="G32" s="5"/>
      <c r="H32" s="5"/>
      <c r="I32" s="5"/>
      <c r="J32" s="5"/>
      <c r="K32" s="5"/>
      <c r="L32" s="5"/>
      <c r="M32" s="5"/>
      <c r="N32" s="5"/>
      <c r="O32" s="5"/>
    </row>
    <row r="33" spans="1:15" x14ac:dyDescent="0.3">
      <c r="A33" s="5"/>
      <c r="B33" s="5"/>
      <c r="C33" s="5"/>
      <c r="D33" s="5"/>
      <c r="E33" s="5"/>
      <c r="F33" s="101"/>
      <c r="G33" s="5"/>
      <c r="H33" s="5"/>
      <c r="I33" s="5"/>
      <c r="J33" s="5"/>
      <c r="K33" s="5"/>
      <c r="L33" s="5"/>
      <c r="M33" s="5"/>
      <c r="N33" s="5"/>
      <c r="O33" s="5"/>
    </row>
    <row r="34" spans="1:15" x14ac:dyDescent="0.3">
      <c r="A34" s="5"/>
      <c r="B34" s="5"/>
      <c r="C34" s="5"/>
      <c r="D34" s="5"/>
      <c r="E34" s="5"/>
      <c r="F34" s="3"/>
      <c r="G34" s="5"/>
      <c r="H34" s="5"/>
      <c r="I34" s="5"/>
      <c r="J34" s="5"/>
      <c r="K34" s="5"/>
      <c r="L34" s="5"/>
      <c r="M34" s="5"/>
      <c r="N34" s="5"/>
      <c r="O34" s="5"/>
    </row>
    <row r="35" spans="1:15" x14ac:dyDescent="0.3">
      <c r="A35" s="5"/>
      <c r="B35" s="5"/>
      <c r="C35" s="5"/>
      <c r="D35" s="5"/>
      <c r="E35" s="5"/>
      <c r="F35" s="3"/>
      <c r="G35" s="5"/>
      <c r="H35" s="5"/>
      <c r="I35" s="5"/>
      <c r="J35" s="5"/>
      <c r="K35" s="5"/>
      <c r="L35" s="5"/>
      <c r="M35" s="5"/>
      <c r="N35" s="5"/>
      <c r="O35" s="5"/>
    </row>
    <row r="36" spans="1:15" x14ac:dyDescent="0.3">
      <c r="A36" s="5"/>
      <c r="B36" s="5"/>
      <c r="C36" s="5"/>
      <c r="D36" s="5"/>
      <c r="E36" s="5"/>
      <c r="F36" s="3"/>
      <c r="G36" s="5"/>
      <c r="H36" s="5"/>
      <c r="I36" s="5"/>
      <c r="J36" s="5"/>
      <c r="K36" s="5"/>
      <c r="L36" s="5"/>
      <c r="M36" s="5"/>
      <c r="N36" s="5"/>
      <c r="O36" s="5"/>
    </row>
    <row r="37" spans="1:15" x14ac:dyDescent="0.3">
      <c r="A37" s="5"/>
      <c r="B37" s="5"/>
      <c r="C37" s="5"/>
      <c r="D37" s="5"/>
      <c r="E37" s="5"/>
      <c r="F37" s="3"/>
      <c r="G37" s="5"/>
      <c r="H37" s="5"/>
      <c r="I37" s="5"/>
      <c r="J37" s="5"/>
      <c r="K37" s="5"/>
      <c r="L37" s="5"/>
      <c r="M37" s="5"/>
      <c r="N37" s="5"/>
      <c r="O37" s="5"/>
    </row>
    <row r="38" spans="1:15" x14ac:dyDescent="0.3">
      <c r="F38" s="1"/>
    </row>
    <row r="39" spans="1:15" x14ac:dyDescent="0.3">
      <c r="F39" s="1"/>
    </row>
    <row r="40" spans="1:15" x14ac:dyDescent="0.3">
      <c r="F40" s="1"/>
    </row>
    <row r="41" spans="1:15" x14ac:dyDescent="0.3">
      <c r="F41" s="1"/>
    </row>
    <row r="42" spans="1:15" x14ac:dyDescent="0.3">
      <c r="F42" s="1"/>
    </row>
    <row r="43" spans="1:15" x14ac:dyDescent="0.3">
      <c r="F43" s="1"/>
    </row>
    <row r="44" spans="1:15" x14ac:dyDescent="0.3">
      <c r="F44" s="1"/>
    </row>
    <row r="45" spans="1:15" x14ac:dyDescent="0.3">
      <c r="F45" s="1"/>
    </row>
    <row r="46" spans="1:15" x14ac:dyDescent="0.3">
      <c r="F46" s="1"/>
    </row>
    <row r="47" spans="1:15" x14ac:dyDescent="0.3">
      <c r="F47" s="1"/>
    </row>
    <row r="48" spans="1:15" x14ac:dyDescent="0.3">
      <c r="F48" s="11"/>
    </row>
  </sheetData>
  <mergeCells count="5">
    <mergeCell ref="G6:K6"/>
    <mergeCell ref="G7:K7"/>
    <mergeCell ref="A7:E7"/>
    <mergeCell ref="A8:E8"/>
    <mergeCell ref="G26:K26"/>
  </mergeCells>
  <pageMargins left="0.7" right="0.7" top="0.75" bottom="0.75" header="0.3" footer="0.3"/>
  <pageSetup scale="74" orientation="landscape" r:id="rId1"/>
  <headerFooter scaleWithDoc="0">
    <oddFooter>&amp;LBench_DR_10 Attachment A&amp;C EOP&amp;R&amp;P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3" sqref="B43"/>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2015-10-20T07:00:00+00:00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337DDED4-EC86-4858-8E52-F04FF3C18FAC}"/>
</file>

<file path=customXml/itemProps2.xml><?xml version="1.0" encoding="utf-8"?>
<ds:datastoreItem xmlns:ds="http://schemas.openxmlformats.org/officeDocument/2006/customXml" ds:itemID="{744ADEFF-9CF6-47E5-8DDA-D39447338578}"/>
</file>

<file path=customXml/itemProps3.xml><?xml version="1.0" encoding="utf-8"?>
<ds:datastoreItem xmlns:ds="http://schemas.openxmlformats.org/officeDocument/2006/customXml" ds:itemID="{AA14D832-6D6A-4921-B3EC-6F106F7496C9}"/>
</file>

<file path=customXml/itemProps4.xml><?xml version="1.0" encoding="utf-8"?>
<ds:datastoreItem xmlns:ds="http://schemas.openxmlformats.org/officeDocument/2006/customXml" ds:itemID="{89234141-9460-4542-8E32-9C9365DE74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Attachment A - Elec</vt:lpstr>
      <vt:lpstr>Attachment A -Gas</vt:lpstr>
      <vt:lpstr>Sheet2</vt:lpstr>
      <vt:lpstr>Sheet3</vt:lpstr>
      <vt:lpstr>'Attachment A - Elec'!Print_Area</vt:lpstr>
      <vt:lpstr>'Attachment A -Gas'!Print_Area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Jennifer Snyder</cp:lastModifiedBy>
  <cp:lastPrinted>2015-10-19T21:55:25Z</cp:lastPrinted>
  <dcterms:created xsi:type="dcterms:W3CDTF">2010-03-18T19:22:34Z</dcterms:created>
  <dcterms:modified xsi:type="dcterms:W3CDTF">2015-10-20T21:29:44Z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