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20 PF CS2-Colstrip Normal Maint\"/>
    </mc:Choice>
  </mc:AlternateContent>
  <xr:revisionPtr revIDLastSave="0" documentId="13_ncr:1_{1C98EDB8-050F-4473-848A-C110D91F77A7}" xr6:coauthVersionLast="44" xr6:coauthVersionMax="44" xr10:uidLastSave="{00000000-0000-0000-0000-000000000000}"/>
  <bookViews>
    <workbookView xWindow="28680" yWindow="-195" windowWidth="29040" windowHeight="15840" xr2:uid="{87D780A9-9CEE-4F4B-9908-3F297AE18106}"/>
  </bookViews>
  <sheets>
    <sheet name="PF Adj 3.19" sheetId="5" r:id="rId1"/>
    <sheet name="Actual Expense" sheetId="2" r:id="rId2"/>
    <sheet name="Amortization" sheetId="3" r:id="rId3"/>
    <sheet name="Data" sheetId="1" r:id="rId4"/>
  </sheets>
  <externalReferences>
    <externalReference r:id="rId5"/>
  </externalReferences>
  <definedNames>
    <definedName name="_xlnm.Print_Area" localSheetId="0">'PF Adj 3.19'!$B$1:$O$36</definedName>
    <definedName name="Recover">[1]Macro1!$A$63</definedName>
    <definedName name="TableName">"Dummy"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M35" i="5" l="1"/>
  <c r="M37" i="5"/>
  <c r="M36" i="5"/>
  <c r="K37" i="5"/>
  <c r="K36" i="5" s="1"/>
  <c r="M34" i="5"/>
  <c r="K34" i="5"/>
  <c r="K27" i="5"/>
  <c r="K35" i="5" l="1"/>
  <c r="K33" i="5"/>
  <c r="I25" i="5" l="1"/>
  <c r="H25" i="5"/>
  <c r="C19" i="5"/>
  <c r="C11" i="5"/>
  <c r="I17" i="5"/>
  <c r="J17" i="5" l="1"/>
  <c r="K17" i="5" s="1"/>
  <c r="M24" i="5"/>
  <c r="G25" i="5" l="1"/>
  <c r="J19" i="5"/>
  <c r="I19" i="5"/>
  <c r="H19" i="5"/>
  <c r="K14" i="5"/>
  <c r="K15" i="5"/>
  <c r="J15" i="5"/>
  <c r="I15" i="5"/>
  <c r="J14" i="5"/>
  <c r="I14" i="5"/>
  <c r="J9" i="5"/>
  <c r="K9" i="5" s="1"/>
  <c r="I10" i="5"/>
  <c r="J10" i="5" s="1"/>
  <c r="K10" i="5" s="1"/>
  <c r="I9" i="5"/>
  <c r="H9" i="5"/>
  <c r="K8" i="5"/>
  <c r="H15" i="5"/>
  <c r="G15" i="5"/>
  <c r="H14" i="5"/>
  <c r="G14" i="5"/>
  <c r="H7" i="5"/>
  <c r="H11" i="5" s="1"/>
  <c r="H21" i="5" s="1"/>
  <c r="I11" i="5" l="1"/>
  <c r="I21" i="5"/>
  <c r="I27" i="5" s="1"/>
  <c r="J11" i="5"/>
  <c r="J21" i="5" s="1"/>
  <c r="M33" i="5"/>
  <c r="F19" i="5"/>
  <c r="E19" i="5"/>
  <c r="D19" i="5"/>
  <c r="G19" i="5"/>
  <c r="G7" i="5"/>
  <c r="F7" i="5"/>
  <c r="G6" i="5"/>
  <c r="F6" i="5"/>
  <c r="E6" i="5"/>
  <c r="C6" i="5"/>
  <c r="F5" i="5"/>
  <c r="E5" i="5"/>
  <c r="D5" i="5"/>
  <c r="C5" i="5"/>
  <c r="M27" i="5" l="1"/>
  <c r="M28" i="5" s="1"/>
  <c r="K5" i="5"/>
  <c r="K6" i="5"/>
  <c r="K7" i="5"/>
  <c r="D11" i="5"/>
  <c r="D21" i="5" s="1"/>
  <c r="E11" i="5"/>
  <c r="E21" i="5" s="1"/>
  <c r="F11" i="5"/>
  <c r="F21" i="5" s="1"/>
  <c r="F27" i="5" s="1"/>
  <c r="G11" i="5"/>
  <c r="G21" i="5" s="1"/>
  <c r="H27" i="5"/>
  <c r="K19" i="5"/>
  <c r="G27" i="5" l="1"/>
  <c r="G31" i="5" s="1"/>
  <c r="K26" i="5"/>
  <c r="M26" i="5" s="1"/>
  <c r="D27" i="5"/>
  <c r="E27" i="5"/>
  <c r="K11" i="5"/>
  <c r="K21" i="5" s="1"/>
  <c r="E194" i="1" l="1"/>
  <c r="C194" i="1"/>
  <c r="C195" i="1" s="1"/>
  <c r="E195" i="1" s="1"/>
  <c r="C110" i="1"/>
  <c r="C111" i="1" s="1"/>
  <c r="E111" i="1" s="1"/>
  <c r="C196" i="1" l="1"/>
  <c r="E196" i="1" s="1"/>
  <c r="C112" i="1"/>
  <c r="E110" i="1"/>
  <c r="C197" i="1" l="1"/>
  <c r="E197" i="1" s="1"/>
  <c r="C113" i="1"/>
  <c r="E112" i="1"/>
  <c r="C198" i="1" l="1"/>
  <c r="E198" i="1" s="1"/>
  <c r="C114" i="1"/>
  <c r="E113" i="1"/>
  <c r="C199" i="1" l="1"/>
  <c r="E199" i="1" s="1"/>
  <c r="C115" i="1"/>
  <c r="E114" i="1"/>
  <c r="C200" i="1" l="1"/>
  <c r="E200" i="1" s="1"/>
  <c r="C116" i="1"/>
  <c r="E115" i="1"/>
  <c r="C201" i="1" l="1"/>
  <c r="E201" i="1" s="1"/>
  <c r="C117" i="1"/>
  <c r="E116" i="1"/>
  <c r="C202" i="1" l="1"/>
  <c r="E202" i="1" s="1"/>
  <c r="C118" i="1"/>
  <c r="E117" i="1"/>
  <c r="C203" i="1" l="1"/>
  <c r="E203" i="1" s="1"/>
  <c r="C119" i="1"/>
  <c r="E11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04" i="1" l="1"/>
  <c r="E204" i="1" s="1"/>
  <c r="C120" i="1"/>
  <c r="E119" i="1"/>
  <c r="C76" i="1"/>
  <c r="C205" i="1" l="1"/>
  <c r="C121" i="1"/>
  <c r="E120" i="1"/>
  <c r="E76" i="1"/>
  <c r="C77" i="1"/>
  <c r="C206" i="1" l="1"/>
  <c r="E205" i="1"/>
  <c r="E121" i="1"/>
  <c r="C122" i="1"/>
  <c r="E77" i="1"/>
  <c r="C78" i="1"/>
  <c r="E206" i="1" l="1"/>
  <c r="C207" i="1"/>
  <c r="E122" i="1"/>
  <c r="C123" i="1"/>
  <c r="E78" i="1"/>
  <c r="C79" i="1"/>
  <c r="E207" i="1" l="1"/>
  <c r="C208" i="1"/>
  <c r="C124" i="1"/>
  <c r="E123" i="1"/>
  <c r="C80" i="1"/>
  <c r="E79" i="1"/>
  <c r="E208" i="1" l="1"/>
  <c r="C209" i="1"/>
  <c r="E124" i="1"/>
  <c r="C125" i="1"/>
  <c r="C81" i="1"/>
  <c r="E80" i="1"/>
  <c r="E209" i="1" l="1"/>
  <c r="C210" i="1"/>
  <c r="C126" i="1"/>
  <c r="E125" i="1"/>
  <c r="C82" i="1"/>
  <c r="E81" i="1"/>
  <c r="E210" i="1" l="1"/>
  <c r="C211" i="1"/>
  <c r="E126" i="1"/>
  <c r="C127" i="1"/>
  <c r="C83" i="1"/>
  <c r="E82" i="1"/>
  <c r="E211" i="1" l="1"/>
  <c r="C212" i="1"/>
  <c r="E127" i="1"/>
  <c r="C128" i="1"/>
  <c r="C84" i="1"/>
  <c r="E83" i="1"/>
  <c r="E212" i="1" l="1"/>
  <c r="C213" i="1"/>
  <c r="E128" i="1"/>
  <c r="C129" i="1"/>
  <c r="C85" i="1"/>
  <c r="E84" i="1"/>
  <c r="E213" i="1" l="1"/>
  <c r="C214" i="1"/>
  <c r="C130" i="1"/>
  <c r="E129" i="1"/>
  <c r="C86" i="1"/>
  <c r="E85" i="1"/>
  <c r="E214" i="1" l="1"/>
  <c r="C215" i="1"/>
  <c r="E130" i="1"/>
  <c r="C131" i="1"/>
  <c r="C87" i="1"/>
  <c r="E86" i="1"/>
  <c r="E215" i="1" l="1"/>
  <c r="C216" i="1"/>
  <c r="E131" i="1"/>
  <c r="C132" i="1"/>
  <c r="C88" i="1"/>
  <c r="E87" i="1"/>
  <c r="E216" i="1" l="1"/>
  <c r="C217" i="1"/>
  <c r="E132" i="1"/>
  <c r="C133" i="1"/>
  <c r="C89" i="1"/>
  <c r="E88" i="1"/>
  <c r="E217" i="1" l="1"/>
  <c r="C218" i="1"/>
  <c r="E133" i="1"/>
  <c r="C134" i="1"/>
  <c r="C90" i="1"/>
  <c r="E89" i="1"/>
  <c r="E218" i="1" l="1"/>
  <c r="C219" i="1"/>
  <c r="E134" i="1"/>
  <c r="C135" i="1"/>
  <c r="C91" i="1"/>
  <c r="E90" i="1"/>
  <c r="E219" i="1" l="1"/>
  <c r="C220" i="1"/>
  <c r="E135" i="1"/>
  <c r="C136" i="1"/>
  <c r="C92" i="1"/>
  <c r="E91" i="1"/>
  <c r="E220" i="1" l="1"/>
  <c r="C221" i="1"/>
  <c r="E136" i="1"/>
  <c r="C137" i="1"/>
  <c r="C93" i="1"/>
  <c r="E92" i="1"/>
  <c r="E221" i="1" l="1"/>
  <c r="C222" i="1"/>
  <c r="C138" i="1"/>
  <c r="E137" i="1"/>
  <c r="C94" i="1"/>
  <c r="E93" i="1"/>
  <c r="E222" i="1" l="1"/>
  <c r="C223" i="1"/>
  <c r="C139" i="1"/>
  <c r="E138" i="1"/>
  <c r="C95" i="1"/>
  <c r="E94" i="1"/>
  <c r="E223" i="1" l="1"/>
  <c r="C224" i="1"/>
  <c r="E139" i="1"/>
  <c r="C140" i="1"/>
  <c r="C96" i="1"/>
  <c r="E95" i="1"/>
  <c r="E224" i="1" l="1"/>
  <c r="C225" i="1"/>
  <c r="C141" i="1"/>
  <c r="E140" i="1"/>
  <c r="C97" i="1"/>
  <c r="E96" i="1"/>
  <c r="C226" i="1" l="1"/>
  <c r="E225" i="1"/>
  <c r="C142" i="1"/>
  <c r="E141" i="1"/>
  <c r="C98" i="1"/>
  <c r="E97" i="1"/>
  <c r="C227" i="1" l="1"/>
  <c r="E226" i="1"/>
  <c r="C143" i="1"/>
  <c r="E142" i="1"/>
  <c r="C99" i="1"/>
  <c r="E98" i="1"/>
  <c r="E227" i="1" l="1"/>
  <c r="C228" i="1"/>
  <c r="E143" i="1"/>
  <c r="C144" i="1"/>
  <c r="C100" i="1"/>
  <c r="E99" i="1"/>
  <c r="E228" i="1" l="1"/>
  <c r="C229" i="1"/>
  <c r="E144" i="1"/>
  <c r="C145" i="1"/>
  <c r="C101" i="1"/>
  <c r="E100" i="1"/>
  <c r="C230" i="1" l="1"/>
  <c r="E229" i="1"/>
  <c r="C146" i="1"/>
  <c r="E145" i="1"/>
  <c r="C102" i="1"/>
  <c r="E101" i="1"/>
  <c r="C231" i="1" l="1"/>
  <c r="E230" i="1"/>
  <c r="E146" i="1"/>
  <c r="C147" i="1"/>
  <c r="C103" i="1"/>
  <c r="E102" i="1"/>
  <c r="C232" i="1" l="1"/>
  <c r="E231" i="1"/>
  <c r="E147" i="1"/>
  <c r="C148" i="1"/>
  <c r="C104" i="1"/>
  <c r="E103" i="1"/>
  <c r="E232" i="1" l="1"/>
  <c r="C233" i="1"/>
  <c r="C149" i="1"/>
  <c r="E148" i="1"/>
  <c r="C105" i="1"/>
  <c r="E104" i="1"/>
  <c r="E233" i="1" l="1"/>
  <c r="C234" i="1"/>
  <c r="E149" i="1"/>
  <c r="C150" i="1"/>
  <c r="C106" i="1"/>
  <c r="E105" i="1"/>
  <c r="E234" i="1" l="1"/>
  <c r="C235" i="1"/>
  <c r="E150" i="1"/>
  <c r="C151" i="1"/>
  <c r="C107" i="1"/>
  <c r="E106" i="1"/>
  <c r="E235" i="1" l="1"/>
  <c r="C236" i="1"/>
  <c r="C152" i="1"/>
  <c r="E151" i="1"/>
  <c r="C108" i="1"/>
  <c r="E107" i="1"/>
  <c r="E236" i="1" l="1"/>
  <c r="C237" i="1"/>
  <c r="C153" i="1"/>
  <c r="E152" i="1"/>
  <c r="C109" i="1"/>
  <c r="E109" i="1" s="1"/>
  <c r="E108" i="1"/>
  <c r="C238" i="1" l="1"/>
  <c r="E237" i="1"/>
  <c r="E153" i="1"/>
  <c r="C154" i="1"/>
  <c r="E238" i="1" l="1"/>
  <c r="C239" i="1"/>
  <c r="E154" i="1"/>
  <c r="C155" i="1"/>
  <c r="E239" i="1" l="1"/>
  <c r="C240" i="1"/>
  <c r="E155" i="1"/>
  <c r="C156" i="1"/>
  <c r="E240" i="1" l="1"/>
  <c r="C241" i="1"/>
  <c r="E241" i="1" s="1"/>
  <c r="C157" i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<sst xmlns="http://schemas.openxmlformats.org/spreadsheetml/2006/main" count="58" uniqueCount="48">
  <si>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</si>
  <si>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</si>
  <si>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</si>
  <si>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</si>
  <si>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</si>
  <si>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</si>
  <si>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</si>
  <si>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</si>
  <si>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</si>
  <si>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</si>
  <si>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</si>
  <si>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</si>
  <si>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</si>
  <si>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</si>
  <si>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</si>
  <si>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</si>
  <si>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</si>
  <si>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</si>
  <si>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</si>
  <si>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</si>
  <si>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</si>
  <si>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</si>
  <si>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</si>
  <si>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</si>
  <si>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</si>
  <si>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</si>
  <si>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</si>
  <si>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</si>
  <si>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</si>
  <si>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</si>
  <si>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</si>
  <si>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Adj 2.18</t>
  </si>
  <si>
    <t>2019 Actual</t>
  </si>
  <si>
    <t>Restated 2019</t>
  </si>
  <si>
    <t>2020 Major Maintenance Expense</t>
  </si>
  <si>
    <t>A</t>
  </si>
  <si>
    <t>B</t>
  </si>
  <si>
    <t>Pro Forma Adj. 3.19</t>
  </si>
  <si>
    <t>2021 Major Maintenance Expense</t>
  </si>
  <si>
    <t xml:space="preserve">CS2: </t>
  </si>
  <si>
    <t>2020 Major Maintenance</t>
  </si>
  <si>
    <t>Pro Forma</t>
  </si>
  <si>
    <t>2019 Adj Balance</t>
  </si>
  <si>
    <t xml:space="preserve">Pro Forma </t>
  </si>
  <si>
    <t>Adj. 3.19</t>
  </si>
  <si>
    <t>2021 Major Maintenance - Steam Turbine</t>
  </si>
  <si>
    <t>2020 Adj Balance</t>
  </si>
  <si>
    <t>Pro Forma adjusted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</si>
</sst>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64" fontId="5" fillId="0" borderId="0" xfId="1" applyNumberFormat="1" applyFont="1" applyBorder="1"/>
    <xf numFmtId="0" fontId="5" fillId="0" borderId="0" xfId="1" applyFont="1" applyBorder="1"/>
    <xf numFmtId="0" fontId="7" fillId="0" borderId="0" xfId="1" applyFont="1" applyAlignment="1">
      <alignment horizontal="right"/>
    </xf>
    <xf numFmtId="164" fontId="5" fillId="0" borderId="4" xfId="1" applyNumberFormat="1" applyFont="1" applyBorder="1"/>
    <xf numFmtId="164" fontId="5" fillId="0" borderId="12" xfId="1" applyNumberFormat="1" applyFont="1" applyBorder="1" applyAlignment="1">
      <alignment horizontal="right"/>
    </xf>
    <xf numFmtId="0" fontId="5" fillId="0" borderId="14" xfId="1" applyFont="1" applyBorder="1"/>
    <xf numFmtId="0" fontId="5" fillId="0" borderId="5" xfId="1" applyFont="1" applyBorder="1"/>
    <xf numFmtId="0" fontId="5" fillId="0" borderId="15" xfId="1" applyFont="1" applyBorder="1"/>
    <xf numFmtId="164" fontId="5" fillId="3" borderId="0" xfId="2" applyNumberFormat="1" applyFont="1" applyFill="1" applyBorder="1"/>
    <xf numFmtId="43" fontId="8" fillId="3" borderId="4" xfId="2" applyNumberFormat="1" applyFont="1" applyFill="1" applyBorder="1" applyAlignment="1">
      <alignment horizontal="center" vertical="center"/>
    </xf>
    <xf numFmtId="164" fontId="8" fillId="0" borderId="18" xfId="2" applyNumberFormat="1" applyFont="1" applyFill="1" applyBorder="1"/>
    <xf numFmtId="164" fontId="8" fillId="3" borderId="19" xfId="2" applyNumberFormat="1" applyFont="1" applyFill="1" applyBorder="1"/>
    <xf numFmtId="164" fontId="6" fillId="3" borderId="5" xfId="2" applyNumberFormat="1" applyFont="1" applyFill="1" applyBorder="1"/>
    <xf numFmtId="164" fontId="5" fillId="2" borderId="13" xfId="1" applyNumberFormat="1" applyFont="1" applyFill="1" applyBorder="1"/>
    <xf numFmtId="0" fontId="7" fillId="3" borderId="4" xfId="1" applyFont="1" applyFill="1" applyBorder="1" applyAlignment="1">
      <alignment horizontal="center" vertical="center" wrapText="1"/>
    </xf>
    <xf numFmtId="10" fontId="5" fillId="0" borderId="4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3" borderId="0" xfId="1" applyNumberFormat="1" applyFont="1" applyFill="1"/>
    <xf numFmtId="0" fontId="10" fillId="0" borderId="0" xfId="1" quotePrefix="1" applyFont="1" applyAlignment="1">
      <alignment horizontal="left"/>
    </xf>
    <xf numFmtId="164" fontId="5" fillId="4" borderId="0" xfId="1" applyNumberFormat="1" applyFont="1" applyFill="1"/>
    <xf numFmtId="10" fontId="10" fillId="0" borderId="0" xfId="1" quotePrefix="1" applyNumberFormat="1" applyFont="1" applyAlignment="1">
      <alignment horizontal="left"/>
    </xf>
    <xf numFmtId="164" fontId="7" fillId="2" borderId="20" xfId="1" applyNumberFormat="1" applyFont="1" applyFill="1" applyBorder="1"/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5" borderId="16" xfId="1" applyNumberFormat="1" applyFont="1" applyFill="1" applyBorder="1"/>
    <xf numFmtId="164" fontId="5" fillId="3" borderId="10" xfId="1" applyNumberFormat="1" applyFont="1" applyFill="1" applyBorder="1"/>
    <xf numFmtId="164" fontId="5" fillId="3" borderId="17" xfId="1" applyNumberFormat="1" applyFont="1" applyFill="1" applyBorder="1"/>
    <xf numFmtId="164" fontId="5" fillId="0" borderId="11" xfId="1" applyNumberFormat="1" applyFont="1" applyFill="1" applyBorder="1"/>
    <xf numFmtId="164" fontId="6" fillId="5" borderId="5" xfId="2" applyNumberFormat="1" applyFont="1" applyFill="1" applyBorder="1"/>
    <xf numFmtId="37" fontId="0" fillId="5" borderId="0" xfId="0" applyNumberFormat="1" applyFill="1"/>
    <xf numFmtId="164" fontId="6" fillId="5" borderId="4" xfId="2" applyNumberFormat="1" applyFont="1" applyFill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4" fontId="5" fillId="5" borderId="0" xfId="1" applyNumberFormat="1" applyFont="1" applyFill="1"/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13.443635416668" createdVersion="5" refreshedVersion="5" minRefreshableVersion="3" recordCount="240" xr:uid="{00000000-000A-0000-FFFF-FFFF03000000}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formats count="1">
    <format dxfId="3">
      <pivotArea field="0" grandRow="1" outline="0" axis="axisCol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4104-9692-437E-A160-4F96C27B2677}">
  <sheetPr>
    <pageSetUpPr fitToPage="1"/>
  </sheetPr>
  <dimension ref="B1:N38"/>
  <sheetViews>
    <sheetView tabSelected="1" workbookViewId="0">
      <selection activeCell="R24" sqref="R24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customWidth="1"/>
    <col min="4" max="4" width="12.28515625" style="6" customWidth="1"/>
    <col min="5" max="6" width="11.5703125" style="6" customWidth="1"/>
    <col min="7" max="8" width="12.28515625" style="6" bestFit="1" customWidth="1"/>
    <col min="9" max="9" width="11.5703125" style="6" customWidth="1"/>
    <col min="10" max="10" width="16.28515625" style="6" bestFit="1" customWidth="1"/>
    <col min="11" max="11" width="13.28515625" style="6" bestFit="1" customWidth="1"/>
    <col min="12" max="12" width="0.7109375" style="6" customWidth="1"/>
    <col min="13" max="13" width="11.5703125" style="6" bestFit="1" customWidth="1"/>
    <col min="14" max="14" width="9.140625" style="6"/>
    <col min="15" max="15" width="5.7109375" style="6" customWidth="1"/>
    <col min="16" max="254" width="9.140625" style="6"/>
    <col min="255" max="255" width="29" style="6" bestFit="1" customWidth="1"/>
    <col min="256" max="256" width="10.28515625" style="6" bestFit="1" customWidth="1"/>
    <col min="257" max="257" width="13.140625" style="6" bestFit="1" customWidth="1"/>
    <col min="258" max="259" width="11.42578125" style="6" bestFit="1" customWidth="1"/>
    <col min="260" max="261" width="10.42578125" style="6" bestFit="1" customWidth="1"/>
    <col min="262" max="262" width="10" style="6" bestFit="1" customWidth="1"/>
    <col min="263" max="263" width="11.140625" style="6" bestFit="1" customWidth="1"/>
    <col min="264" max="264" width="12.85546875" style="6" bestFit="1" customWidth="1"/>
    <col min="265" max="265" width="11.42578125" style="6" bestFit="1" customWidth="1"/>
    <col min="266" max="266" width="12.5703125" style="6" bestFit="1" customWidth="1"/>
    <col min="267" max="267" width="12.28515625" style="6" bestFit="1" customWidth="1"/>
    <col min="268" max="268" width="11.140625" style="6" bestFit="1" customWidth="1"/>
    <col min="269" max="510" width="9.140625" style="6"/>
    <col min="511" max="511" width="29" style="6" bestFit="1" customWidth="1"/>
    <col min="512" max="512" width="10.28515625" style="6" bestFit="1" customWidth="1"/>
    <col min="513" max="513" width="13.140625" style="6" bestFit="1" customWidth="1"/>
    <col min="514" max="515" width="11.42578125" style="6" bestFit="1" customWidth="1"/>
    <col min="516" max="517" width="10.42578125" style="6" bestFit="1" customWidth="1"/>
    <col min="518" max="518" width="10" style="6" bestFit="1" customWidth="1"/>
    <col min="519" max="519" width="11.140625" style="6" bestFit="1" customWidth="1"/>
    <col min="520" max="520" width="12.85546875" style="6" bestFit="1" customWidth="1"/>
    <col min="521" max="521" width="11.42578125" style="6" bestFit="1" customWidth="1"/>
    <col min="522" max="522" width="12.5703125" style="6" bestFit="1" customWidth="1"/>
    <col min="523" max="523" width="12.28515625" style="6" bestFit="1" customWidth="1"/>
    <col min="524" max="524" width="11.140625" style="6" bestFit="1" customWidth="1"/>
    <col min="525" max="766" width="9.140625" style="6"/>
    <col min="767" max="767" width="29" style="6" bestFit="1" customWidth="1"/>
    <col min="768" max="768" width="10.28515625" style="6" bestFit="1" customWidth="1"/>
    <col min="769" max="769" width="13.140625" style="6" bestFit="1" customWidth="1"/>
    <col min="770" max="771" width="11.42578125" style="6" bestFit="1" customWidth="1"/>
    <col min="772" max="773" width="10.42578125" style="6" bestFit="1" customWidth="1"/>
    <col min="774" max="774" width="10" style="6" bestFit="1" customWidth="1"/>
    <col min="775" max="775" width="11.140625" style="6" bestFit="1" customWidth="1"/>
    <col min="776" max="776" width="12.85546875" style="6" bestFit="1" customWidth="1"/>
    <col min="777" max="777" width="11.42578125" style="6" bestFit="1" customWidth="1"/>
    <col min="778" max="778" width="12.5703125" style="6" bestFit="1" customWidth="1"/>
    <col min="779" max="779" width="12.28515625" style="6" bestFit="1" customWidth="1"/>
    <col min="780" max="780" width="11.140625" style="6" bestFit="1" customWidth="1"/>
    <col min="781" max="1022" width="9.140625" style="6"/>
    <col min="1023" max="1023" width="29" style="6" bestFit="1" customWidth="1"/>
    <col min="1024" max="1024" width="10.28515625" style="6" bestFit="1" customWidth="1"/>
    <col min="1025" max="1025" width="13.140625" style="6" bestFit="1" customWidth="1"/>
    <col min="1026" max="1027" width="11.42578125" style="6" bestFit="1" customWidth="1"/>
    <col min="1028" max="1029" width="10.42578125" style="6" bestFit="1" customWidth="1"/>
    <col min="1030" max="1030" width="10" style="6" bestFit="1" customWidth="1"/>
    <col min="1031" max="1031" width="11.140625" style="6" bestFit="1" customWidth="1"/>
    <col min="1032" max="1032" width="12.85546875" style="6" bestFit="1" customWidth="1"/>
    <col min="1033" max="1033" width="11.42578125" style="6" bestFit="1" customWidth="1"/>
    <col min="1034" max="1034" width="12.5703125" style="6" bestFit="1" customWidth="1"/>
    <col min="1035" max="1035" width="12.28515625" style="6" bestFit="1" customWidth="1"/>
    <col min="1036" max="1036" width="11.140625" style="6" bestFit="1" customWidth="1"/>
    <col min="1037" max="1278" width="9.140625" style="6"/>
    <col min="1279" max="1279" width="29" style="6" bestFit="1" customWidth="1"/>
    <col min="1280" max="1280" width="10.28515625" style="6" bestFit="1" customWidth="1"/>
    <col min="1281" max="1281" width="13.140625" style="6" bestFit="1" customWidth="1"/>
    <col min="1282" max="1283" width="11.42578125" style="6" bestFit="1" customWidth="1"/>
    <col min="1284" max="1285" width="10.42578125" style="6" bestFit="1" customWidth="1"/>
    <col min="1286" max="1286" width="10" style="6" bestFit="1" customWidth="1"/>
    <col min="1287" max="1287" width="11.140625" style="6" bestFit="1" customWidth="1"/>
    <col min="1288" max="1288" width="12.85546875" style="6" bestFit="1" customWidth="1"/>
    <col min="1289" max="1289" width="11.42578125" style="6" bestFit="1" customWidth="1"/>
    <col min="1290" max="1290" width="12.5703125" style="6" bestFit="1" customWidth="1"/>
    <col min="1291" max="1291" width="12.28515625" style="6" bestFit="1" customWidth="1"/>
    <col min="1292" max="1292" width="11.140625" style="6" bestFit="1" customWidth="1"/>
    <col min="1293" max="1534" width="9.140625" style="6"/>
    <col min="1535" max="1535" width="29" style="6" bestFit="1" customWidth="1"/>
    <col min="1536" max="1536" width="10.28515625" style="6" bestFit="1" customWidth="1"/>
    <col min="1537" max="1537" width="13.140625" style="6" bestFit="1" customWidth="1"/>
    <col min="1538" max="1539" width="11.42578125" style="6" bestFit="1" customWidth="1"/>
    <col min="1540" max="1541" width="10.42578125" style="6" bestFit="1" customWidth="1"/>
    <col min="1542" max="1542" width="10" style="6" bestFit="1" customWidth="1"/>
    <col min="1543" max="1543" width="11.140625" style="6" bestFit="1" customWidth="1"/>
    <col min="1544" max="1544" width="12.85546875" style="6" bestFit="1" customWidth="1"/>
    <col min="1545" max="1545" width="11.42578125" style="6" bestFit="1" customWidth="1"/>
    <col min="1546" max="1546" width="12.5703125" style="6" bestFit="1" customWidth="1"/>
    <col min="1547" max="1547" width="12.28515625" style="6" bestFit="1" customWidth="1"/>
    <col min="1548" max="1548" width="11.140625" style="6" bestFit="1" customWidth="1"/>
    <col min="1549" max="1790" width="9.140625" style="6"/>
    <col min="1791" max="1791" width="29" style="6" bestFit="1" customWidth="1"/>
    <col min="1792" max="1792" width="10.28515625" style="6" bestFit="1" customWidth="1"/>
    <col min="1793" max="1793" width="13.140625" style="6" bestFit="1" customWidth="1"/>
    <col min="1794" max="1795" width="11.42578125" style="6" bestFit="1" customWidth="1"/>
    <col min="1796" max="1797" width="10.42578125" style="6" bestFit="1" customWidth="1"/>
    <col min="1798" max="1798" width="10" style="6" bestFit="1" customWidth="1"/>
    <col min="1799" max="1799" width="11.140625" style="6" bestFit="1" customWidth="1"/>
    <col min="1800" max="1800" width="12.85546875" style="6" bestFit="1" customWidth="1"/>
    <col min="1801" max="1801" width="11.42578125" style="6" bestFit="1" customWidth="1"/>
    <col min="1802" max="1802" width="12.5703125" style="6" bestFit="1" customWidth="1"/>
    <col min="1803" max="1803" width="12.28515625" style="6" bestFit="1" customWidth="1"/>
    <col min="1804" max="1804" width="11.140625" style="6" bestFit="1" customWidth="1"/>
    <col min="1805" max="2046" width="9.140625" style="6"/>
    <col min="2047" max="2047" width="29" style="6" bestFit="1" customWidth="1"/>
    <col min="2048" max="2048" width="10.28515625" style="6" bestFit="1" customWidth="1"/>
    <col min="2049" max="2049" width="13.140625" style="6" bestFit="1" customWidth="1"/>
    <col min="2050" max="2051" width="11.42578125" style="6" bestFit="1" customWidth="1"/>
    <col min="2052" max="2053" width="10.42578125" style="6" bestFit="1" customWidth="1"/>
    <col min="2054" max="2054" width="10" style="6" bestFit="1" customWidth="1"/>
    <col min="2055" max="2055" width="11.140625" style="6" bestFit="1" customWidth="1"/>
    <col min="2056" max="2056" width="12.85546875" style="6" bestFit="1" customWidth="1"/>
    <col min="2057" max="2057" width="11.42578125" style="6" bestFit="1" customWidth="1"/>
    <col min="2058" max="2058" width="12.5703125" style="6" bestFit="1" customWidth="1"/>
    <col min="2059" max="2059" width="12.28515625" style="6" bestFit="1" customWidth="1"/>
    <col min="2060" max="2060" width="11.140625" style="6" bestFit="1" customWidth="1"/>
    <col min="2061" max="2302" width="9.140625" style="6"/>
    <col min="2303" max="2303" width="29" style="6" bestFit="1" customWidth="1"/>
    <col min="2304" max="2304" width="10.28515625" style="6" bestFit="1" customWidth="1"/>
    <col min="2305" max="2305" width="13.140625" style="6" bestFit="1" customWidth="1"/>
    <col min="2306" max="2307" width="11.42578125" style="6" bestFit="1" customWidth="1"/>
    <col min="2308" max="2309" width="10.42578125" style="6" bestFit="1" customWidth="1"/>
    <col min="2310" max="2310" width="10" style="6" bestFit="1" customWidth="1"/>
    <col min="2311" max="2311" width="11.140625" style="6" bestFit="1" customWidth="1"/>
    <col min="2312" max="2312" width="12.85546875" style="6" bestFit="1" customWidth="1"/>
    <col min="2313" max="2313" width="11.42578125" style="6" bestFit="1" customWidth="1"/>
    <col min="2314" max="2314" width="12.5703125" style="6" bestFit="1" customWidth="1"/>
    <col min="2315" max="2315" width="12.28515625" style="6" bestFit="1" customWidth="1"/>
    <col min="2316" max="2316" width="11.140625" style="6" bestFit="1" customWidth="1"/>
    <col min="2317" max="2558" width="9.140625" style="6"/>
    <col min="2559" max="2559" width="29" style="6" bestFit="1" customWidth="1"/>
    <col min="2560" max="2560" width="10.28515625" style="6" bestFit="1" customWidth="1"/>
    <col min="2561" max="2561" width="13.140625" style="6" bestFit="1" customWidth="1"/>
    <col min="2562" max="2563" width="11.42578125" style="6" bestFit="1" customWidth="1"/>
    <col min="2564" max="2565" width="10.42578125" style="6" bestFit="1" customWidth="1"/>
    <col min="2566" max="2566" width="10" style="6" bestFit="1" customWidth="1"/>
    <col min="2567" max="2567" width="11.140625" style="6" bestFit="1" customWidth="1"/>
    <col min="2568" max="2568" width="12.85546875" style="6" bestFit="1" customWidth="1"/>
    <col min="2569" max="2569" width="11.42578125" style="6" bestFit="1" customWidth="1"/>
    <col min="2570" max="2570" width="12.5703125" style="6" bestFit="1" customWidth="1"/>
    <col min="2571" max="2571" width="12.28515625" style="6" bestFit="1" customWidth="1"/>
    <col min="2572" max="2572" width="11.140625" style="6" bestFit="1" customWidth="1"/>
    <col min="2573" max="2814" width="9.140625" style="6"/>
    <col min="2815" max="2815" width="29" style="6" bestFit="1" customWidth="1"/>
    <col min="2816" max="2816" width="10.28515625" style="6" bestFit="1" customWidth="1"/>
    <col min="2817" max="2817" width="13.140625" style="6" bestFit="1" customWidth="1"/>
    <col min="2818" max="2819" width="11.42578125" style="6" bestFit="1" customWidth="1"/>
    <col min="2820" max="2821" width="10.42578125" style="6" bestFit="1" customWidth="1"/>
    <col min="2822" max="2822" width="10" style="6" bestFit="1" customWidth="1"/>
    <col min="2823" max="2823" width="11.140625" style="6" bestFit="1" customWidth="1"/>
    <col min="2824" max="2824" width="12.85546875" style="6" bestFit="1" customWidth="1"/>
    <col min="2825" max="2825" width="11.42578125" style="6" bestFit="1" customWidth="1"/>
    <col min="2826" max="2826" width="12.5703125" style="6" bestFit="1" customWidth="1"/>
    <col min="2827" max="2827" width="12.28515625" style="6" bestFit="1" customWidth="1"/>
    <col min="2828" max="2828" width="11.140625" style="6" bestFit="1" customWidth="1"/>
    <col min="2829" max="3070" width="9.140625" style="6"/>
    <col min="3071" max="3071" width="29" style="6" bestFit="1" customWidth="1"/>
    <col min="3072" max="3072" width="10.28515625" style="6" bestFit="1" customWidth="1"/>
    <col min="3073" max="3073" width="13.140625" style="6" bestFit="1" customWidth="1"/>
    <col min="3074" max="3075" width="11.42578125" style="6" bestFit="1" customWidth="1"/>
    <col min="3076" max="3077" width="10.42578125" style="6" bestFit="1" customWidth="1"/>
    <col min="3078" max="3078" width="10" style="6" bestFit="1" customWidth="1"/>
    <col min="3079" max="3079" width="11.140625" style="6" bestFit="1" customWidth="1"/>
    <col min="3080" max="3080" width="12.85546875" style="6" bestFit="1" customWidth="1"/>
    <col min="3081" max="3081" width="11.42578125" style="6" bestFit="1" customWidth="1"/>
    <col min="3082" max="3082" width="12.5703125" style="6" bestFit="1" customWidth="1"/>
    <col min="3083" max="3083" width="12.28515625" style="6" bestFit="1" customWidth="1"/>
    <col min="3084" max="3084" width="11.140625" style="6" bestFit="1" customWidth="1"/>
    <col min="3085" max="3326" width="9.140625" style="6"/>
    <col min="3327" max="3327" width="29" style="6" bestFit="1" customWidth="1"/>
    <col min="3328" max="3328" width="10.28515625" style="6" bestFit="1" customWidth="1"/>
    <col min="3329" max="3329" width="13.140625" style="6" bestFit="1" customWidth="1"/>
    <col min="3330" max="3331" width="11.42578125" style="6" bestFit="1" customWidth="1"/>
    <col min="3332" max="3333" width="10.42578125" style="6" bestFit="1" customWidth="1"/>
    <col min="3334" max="3334" width="10" style="6" bestFit="1" customWidth="1"/>
    <col min="3335" max="3335" width="11.140625" style="6" bestFit="1" customWidth="1"/>
    <col min="3336" max="3336" width="12.85546875" style="6" bestFit="1" customWidth="1"/>
    <col min="3337" max="3337" width="11.42578125" style="6" bestFit="1" customWidth="1"/>
    <col min="3338" max="3338" width="12.5703125" style="6" bestFit="1" customWidth="1"/>
    <col min="3339" max="3339" width="12.28515625" style="6" bestFit="1" customWidth="1"/>
    <col min="3340" max="3340" width="11.140625" style="6" bestFit="1" customWidth="1"/>
    <col min="3341" max="3582" width="9.140625" style="6"/>
    <col min="3583" max="3583" width="29" style="6" bestFit="1" customWidth="1"/>
    <col min="3584" max="3584" width="10.28515625" style="6" bestFit="1" customWidth="1"/>
    <col min="3585" max="3585" width="13.140625" style="6" bestFit="1" customWidth="1"/>
    <col min="3586" max="3587" width="11.42578125" style="6" bestFit="1" customWidth="1"/>
    <col min="3588" max="3589" width="10.42578125" style="6" bestFit="1" customWidth="1"/>
    <col min="3590" max="3590" width="10" style="6" bestFit="1" customWidth="1"/>
    <col min="3591" max="3591" width="11.140625" style="6" bestFit="1" customWidth="1"/>
    <col min="3592" max="3592" width="12.85546875" style="6" bestFit="1" customWidth="1"/>
    <col min="3593" max="3593" width="11.42578125" style="6" bestFit="1" customWidth="1"/>
    <col min="3594" max="3594" width="12.5703125" style="6" bestFit="1" customWidth="1"/>
    <col min="3595" max="3595" width="12.28515625" style="6" bestFit="1" customWidth="1"/>
    <col min="3596" max="3596" width="11.140625" style="6" bestFit="1" customWidth="1"/>
    <col min="3597" max="3838" width="9.140625" style="6"/>
    <col min="3839" max="3839" width="29" style="6" bestFit="1" customWidth="1"/>
    <col min="3840" max="3840" width="10.28515625" style="6" bestFit="1" customWidth="1"/>
    <col min="3841" max="3841" width="13.140625" style="6" bestFit="1" customWidth="1"/>
    <col min="3842" max="3843" width="11.42578125" style="6" bestFit="1" customWidth="1"/>
    <col min="3844" max="3845" width="10.42578125" style="6" bestFit="1" customWidth="1"/>
    <col min="3846" max="3846" width="10" style="6" bestFit="1" customWidth="1"/>
    <col min="3847" max="3847" width="11.140625" style="6" bestFit="1" customWidth="1"/>
    <col min="3848" max="3848" width="12.85546875" style="6" bestFit="1" customWidth="1"/>
    <col min="3849" max="3849" width="11.42578125" style="6" bestFit="1" customWidth="1"/>
    <col min="3850" max="3850" width="12.5703125" style="6" bestFit="1" customWidth="1"/>
    <col min="3851" max="3851" width="12.28515625" style="6" bestFit="1" customWidth="1"/>
    <col min="3852" max="3852" width="11.140625" style="6" bestFit="1" customWidth="1"/>
    <col min="3853" max="4094" width="9.140625" style="6"/>
    <col min="4095" max="4095" width="29" style="6" bestFit="1" customWidth="1"/>
    <col min="4096" max="4096" width="10.28515625" style="6" bestFit="1" customWidth="1"/>
    <col min="4097" max="4097" width="13.140625" style="6" bestFit="1" customWidth="1"/>
    <col min="4098" max="4099" width="11.42578125" style="6" bestFit="1" customWidth="1"/>
    <col min="4100" max="4101" width="10.42578125" style="6" bestFit="1" customWidth="1"/>
    <col min="4102" max="4102" width="10" style="6" bestFit="1" customWidth="1"/>
    <col min="4103" max="4103" width="11.140625" style="6" bestFit="1" customWidth="1"/>
    <col min="4104" max="4104" width="12.85546875" style="6" bestFit="1" customWidth="1"/>
    <col min="4105" max="4105" width="11.42578125" style="6" bestFit="1" customWidth="1"/>
    <col min="4106" max="4106" width="12.5703125" style="6" bestFit="1" customWidth="1"/>
    <col min="4107" max="4107" width="12.28515625" style="6" bestFit="1" customWidth="1"/>
    <col min="4108" max="4108" width="11.140625" style="6" bestFit="1" customWidth="1"/>
    <col min="4109" max="4350" width="9.140625" style="6"/>
    <col min="4351" max="4351" width="29" style="6" bestFit="1" customWidth="1"/>
    <col min="4352" max="4352" width="10.28515625" style="6" bestFit="1" customWidth="1"/>
    <col min="4353" max="4353" width="13.140625" style="6" bestFit="1" customWidth="1"/>
    <col min="4354" max="4355" width="11.42578125" style="6" bestFit="1" customWidth="1"/>
    <col min="4356" max="4357" width="10.42578125" style="6" bestFit="1" customWidth="1"/>
    <col min="4358" max="4358" width="10" style="6" bestFit="1" customWidth="1"/>
    <col min="4359" max="4359" width="11.140625" style="6" bestFit="1" customWidth="1"/>
    <col min="4360" max="4360" width="12.85546875" style="6" bestFit="1" customWidth="1"/>
    <col min="4361" max="4361" width="11.42578125" style="6" bestFit="1" customWidth="1"/>
    <col min="4362" max="4362" width="12.5703125" style="6" bestFit="1" customWidth="1"/>
    <col min="4363" max="4363" width="12.28515625" style="6" bestFit="1" customWidth="1"/>
    <col min="4364" max="4364" width="11.140625" style="6" bestFit="1" customWidth="1"/>
    <col min="4365" max="4606" width="9.140625" style="6"/>
    <col min="4607" max="4607" width="29" style="6" bestFit="1" customWidth="1"/>
    <col min="4608" max="4608" width="10.28515625" style="6" bestFit="1" customWidth="1"/>
    <col min="4609" max="4609" width="13.140625" style="6" bestFit="1" customWidth="1"/>
    <col min="4610" max="4611" width="11.42578125" style="6" bestFit="1" customWidth="1"/>
    <col min="4612" max="4613" width="10.42578125" style="6" bestFit="1" customWidth="1"/>
    <col min="4614" max="4614" width="10" style="6" bestFit="1" customWidth="1"/>
    <col min="4615" max="4615" width="11.140625" style="6" bestFit="1" customWidth="1"/>
    <col min="4616" max="4616" width="12.85546875" style="6" bestFit="1" customWidth="1"/>
    <col min="4617" max="4617" width="11.42578125" style="6" bestFit="1" customWidth="1"/>
    <col min="4618" max="4618" width="12.5703125" style="6" bestFit="1" customWidth="1"/>
    <col min="4619" max="4619" width="12.28515625" style="6" bestFit="1" customWidth="1"/>
    <col min="4620" max="4620" width="11.140625" style="6" bestFit="1" customWidth="1"/>
    <col min="4621" max="4862" width="9.140625" style="6"/>
    <col min="4863" max="4863" width="29" style="6" bestFit="1" customWidth="1"/>
    <col min="4864" max="4864" width="10.28515625" style="6" bestFit="1" customWidth="1"/>
    <col min="4865" max="4865" width="13.140625" style="6" bestFit="1" customWidth="1"/>
    <col min="4866" max="4867" width="11.42578125" style="6" bestFit="1" customWidth="1"/>
    <col min="4868" max="4869" width="10.42578125" style="6" bestFit="1" customWidth="1"/>
    <col min="4870" max="4870" width="10" style="6" bestFit="1" customWidth="1"/>
    <col min="4871" max="4871" width="11.140625" style="6" bestFit="1" customWidth="1"/>
    <col min="4872" max="4872" width="12.85546875" style="6" bestFit="1" customWidth="1"/>
    <col min="4873" max="4873" width="11.42578125" style="6" bestFit="1" customWidth="1"/>
    <col min="4874" max="4874" width="12.5703125" style="6" bestFit="1" customWidth="1"/>
    <col min="4875" max="4875" width="12.28515625" style="6" bestFit="1" customWidth="1"/>
    <col min="4876" max="4876" width="11.140625" style="6" bestFit="1" customWidth="1"/>
    <col min="4877" max="5118" width="9.140625" style="6"/>
    <col min="5119" max="5119" width="29" style="6" bestFit="1" customWidth="1"/>
    <col min="5120" max="5120" width="10.28515625" style="6" bestFit="1" customWidth="1"/>
    <col min="5121" max="5121" width="13.140625" style="6" bestFit="1" customWidth="1"/>
    <col min="5122" max="5123" width="11.42578125" style="6" bestFit="1" customWidth="1"/>
    <col min="5124" max="5125" width="10.42578125" style="6" bestFit="1" customWidth="1"/>
    <col min="5126" max="5126" width="10" style="6" bestFit="1" customWidth="1"/>
    <col min="5127" max="5127" width="11.140625" style="6" bestFit="1" customWidth="1"/>
    <col min="5128" max="5128" width="12.85546875" style="6" bestFit="1" customWidth="1"/>
    <col min="5129" max="5129" width="11.42578125" style="6" bestFit="1" customWidth="1"/>
    <col min="5130" max="5130" width="12.5703125" style="6" bestFit="1" customWidth="1"/>
    <col min="5131" max="5131" width="12.28515625" style="6" bestFit="1" customWidth="1"/>
    <col min="5132" max="5132" width="11.140625" style="6" bestFit="1" customWidth="1"/>
    <col min="5133" max="5374" width="9.140625" style="6"/>
    <col min="5375" max="5375" width="29" style="6" bestFit="1" customWidth="1"/>
    <col min="5376" max="5376" width="10.28515625" style="6" bestFit="1" customWidth="1"/>
    <col min="5377" max="5377" width="13.140625" style="6" bestFit="1" customWidth="1"/>
    <col min="5378" max="5379" width="11.42578125" style="6" bestFit="1" customWidth="1"/>
    <col min="5380" max="5381" width="10.42578125" style="6" bestFit="1" customWidth="1"/>
    <col min="5382" max="5382" width="10" style="6" bestFit="1" customWidth="1"/>
    <col min="5383" max="5383" width="11.140625" style="6" bestFit="1" customWidth="1"/>
    <col min="5384" max="5384" width="12.85546875" style="6" bestFit="1" customWidth="1"/>
    <col min="5385" max="5385" width="11.42578125" style="6" bestFit="1" customWidth="1"/>
    <col min="5386" max="5386" width="12.5703125" style="6" bestFit="1" customWidth="1"/>
    <col min="5387" max="5387" width="12.28515625" style="6" bestFit="1" customWidth="1"/>
    <col min="5388" max="5388" width="11.140625" style="6" bestFit="1" customWidth="1"/>
    <col min="5389" max="5630" width="9.140625" style="6"/>
    <col min="5631" max="5631" width="29" style="6" bestFit="1" customWidth="1"/>
    <col min="5632" max="5632" width="10.28515625" style="6" bestFit="1" customWidth="1"/>
    <col min="5633" max="5633" width="13.140625" style="6" bestFit="1" customWidth="1"/>
    <col min="5634" max="5635" width="11.42578125" style="6" bestFit="1" customWidth="1"/>
    <col min="5636" max="5637" width="10.42578125" style="6" bestFit="1" customWidth="1"/>
    <col min="5638" max="5638" width="10" style="6" bestFit="1" customWidth="1"/>
    <col min="5639" max="5639" width="11.140625" style="6" bestFit="1" customWidth="1"/>
    <col min="5640" max="5640" width="12.85546875" style="6" bestFit="1" customWidth="1"/>
    <col min="5641" max="5641" width="11.42578125" style="6" bestFit="1" customWidth="1"/>
    <col min="5642" max="5642" width="12.5703125" style="6" bestFit="1" customWidth="1"/>
    <col min="5643" max="5643" width="12.28515625" style="6" bestFit="1" customWidth="1"/>
    <col min="5644" max="5644" width="11.140625" style="6" bestFit="1" customWidth="1"/>
    <col min="5645" max="5886" width="9.140625" style="6"/>
    <col min="5887" max="5887" width="29" style="6" bestFit="1" customWidth="1"/>
    <col min="5888" max="5888" width="10.28515625" style="6" bestFit="1" customWidth="1"/>
    <col min="5889" max="5889" width="13.140625" style="6" bestFit="1" customWidth="1"/>
    <col min="5890" max="5891" width="11.42578125" style="6" bestFit="1" customWidth="1"/>
    <col min="5892" max="5893" width="10.42578125" style="6" bestFit="1" customWidth="1"/>
    <col min="5894" max="5894" width="10" style="6" bestFit="1" customWidth="1"/>
    <col min="5895" max="5895" width="11.140625" style="6" bestFit="1" customWidth="1"/>
    <col min="5896" max="5896" width="12.85546875" style="6" bestFit="1" customWidth="1"/>
    <col min="5897" max="5897" width="11.42578125" style="6" bestFit="1" customWidth="1"/>
    <col min="5898" max="5898" width="12.5703125" style="6" bestFit="1" customWidth="1"/>
    <col min="5899" max="5899" width="12.28515625" style="6" bestFit="1" customWidth="1"/>
    <col min="5900" max="5900" width="11.140625" style="6" bestFit="1" customWidth="1"/>
    <col min="5901" max="6142" width="9.140625" style="6"/>
    <col min="6143" max="6143" width="29" style="6" bestFit="1" customWidth="1"/>
    <col min="6144" max="6144" width="10.28515625" style="6" bestFit="1" customWidth="1"/>
    <col min="6145" max="6145" width="13.140625" style="6" bestFit="1" customWidth="1"/>
    <col min="6146" max="6147" width="11.42578125" style="6" bestFit="1" customWidth="1"/>
    <col min="6148" max="6149" width="10.42578125" style="6" bestFit="1" customWidth="1"/>
    <col min="6150" max="6150" width="10" style="6" bestFit="1" customWidth="1"/>
    <col min="6151" max="6151" width="11.140625" style="6" bestFit="1" customWidth="1"/>
    <col min="6152" max="6152" width="12.85546875" style="6" bestFit="1" customWidth="1"/>
    <col min="6153" max="6153" width="11.42578125" style="6" bestFit="1" customWidth="1"/>
    <col min="6154" max="6154" width="12.5703125" style="6" bestFit="1" customWidth="1"/>
    <col min="6155" max="6155" width="12.28515625" style="6" bestFit="1" customWidth="1"/>
    <col min="6156" max="6156" width="11.140625" style="6" bestFit="1" customWidth="1"/>
    <col min="6157" max="6398" width="9.140625" style="6"/>
    <col min="6399" max="6399" width="29" style="6" bestFit="1" customWidth="1"/>
    <col min="6400" max="6400" width="10.28515625" style="6" bestFit="1" customWidth="1"/>
    <col min="6401" max="6401" width="13.140625" style="6" bestFit="1" customWidth="1"/>
    <col min="6402" max="6403" width="11.42578125" style="6" bestFit="1" customWidth="1"/>
    <col min="6404" max="6405" width="10.42578125" style="6" bestFit="1" customWidth="1"/>
    <col min="6406" max="6406" width="10" style="6" bestFit="1" customWidth="1"/>
    <col min="6407" max="6407" width="11.140625" style="6" bestFit="1" customWidth="1"/>
    <col min="6408" max="6408" width="12.85546875" style="6" bestFit="1" customWidth="1"/>
    <col min="6409" max="6409" width="11.42578125" style="6" bestFit="1" customWidth="1"/>
    <col min="6410" max="6410" width="12.5703125" style="6" bestFit="1" customWidth="1"/>
    <col min="6411" max="6411" width="12.28515625" style="6" bestFit="1" customWidth="1"/>
    <col min="6412" max="6412" width="11.140625" style="6" bestFit="1" customWidth="1"/>
    <col min="6413" max="6654" width="9.140625" style="6"/>
    <col min="6655" max="6655" width="29" style="6" bestFit="1" customWidth="1"/>
    <col min="6656" max="6656" width="10.28515625" style="6" bestFit="1" customWidth="1"/>
    <col min="6657" max="6657" width="13.140625" style="6" bestFit="1" customWidth="1"/>
    <col min="6658" max="6659" width="11.42578125" style="6" bestFit="1" customWidth="1"/>
    <col min="6660" max="6661" width="10.42578125" style="6" bestFit="1" customWidth="1"/>
    <col min="6662" max="6662" width="10" style="6" bestFit="1" customWidth="1"/>
    <col min="6663" max="6663" width="11.140625" style="6" bestFit="1" customWidth="1"/>
    <col min="6664" max="6664" width="12.85546875" style="6" bestFit="1" customWidth="1"/>
    <col min="6665" max="6665" width="11.42578125" style="6" bestFit="1" customWidth="1"/>
    <col min="6666" max="6666" width="12.5703125" style="6" bestFit="1" customWidth="1"/>
    <col min="6667" max="6667" width="12.28515625" style="6" bestFit="1" customWidth="1"/>
    <col min="6668" max="6668" width="11.140625" style="6" bestFit="1" customWidth="1"/>
    <col min="6669" max="6910" width="9.140625" style="6"/>
    <col min="6911" max="6911" width="29" style="6" bestFit="1" customWidth="1"/>
    <col min="6912" max="6912" width="10.28515625" style="6" bestFit="1" customWidth="1"/>
    <col min="6913" max="6913" width="13.140625" style="6" bestFit="1" customWidth="1"/>
    <col min="6914" max="6915" width="11.42578125" style="6" bestFit="1" customWidth="1"/>
    <col min="6916" max="6917" width="10.42578125" style="6" bestFit="1" customWidth="1"/>
    <col min="6918" max="6918" width="10" style="6" bestFit="1" customWidth="1"/>
    <col min="6919" max="6919" width="11.140625" style="6" bestFit="1" customWidth="1"/>
    <col min="6920" max="6920" width="12.85546875" style="6" bestFit="1" customWidth="1"/>
    <col min="6921" max="6921" width="11.42578125" style="6" bestFit="1" customWidth="1"/>
    <col min="6922" max="6922" width="12.5703125" style="6" bestFit="1" customWidth="1"/>
    <col min="6923" max="6923" width="12.28515625" style="6" bestFit="1" customWidth="1"/>
    <col min="6924" max="6924" width="11.140625" style="6" bestFit="1" customWidth="1"/>
    <col min="6925" max="7166" width="9.140625" style="6"/>
    <col min="7167" max="7167" width="29" style="6" bestFit="1" customWidth="1"/>
    <col min="7168" max="7168" width="10.28515625" style="6" bestFit="1" customWidth="1"/>
    <col min="7169" max="7169" width="13.140625" style="6" bestFit="1" customWidth="1"/>
    <col min="7170" max="7171" width="11.42578125" style="6" bestFit="1" customWidth="1"/>
    <col min="7172" max="7173" width="10.42578125" style="6" bestFit="1" customWidth="1"/>
    <col min="7174" max="7174" width="10" style="6" bestFit="1" customWidth="1"/>
    <col min="7175" max="7175" width="11.140625" style="6" bestFit="1" customWidth="1"/>
    <col min="7176" max="7176" width="12.85546875" style="6" bestFit="1" customWidth="1"/>
    <col min="7177" max="7177" width="11.42578125" style="6" bestFit="1" customWidth="1"/>
    <col min="7178" max="7178" width="12.5703125" style="6" bestFit="1" customWidth="1"/>
    <col min="7179" max="7179" width="12.28515625" style="6" bestFit="1" customWidth="1"/>
    <col min="7180" max="7180" width="11.140625" style="6" bestFit="1" customWidth="1"/>
    <col min="7181" max="7422" width="9.140625" style="6"/>
    <col min="7423" max="7423" width="29" style="6" bestFit="1" customWidth="1"/>
    <col min="7424" max="7424" width="10.28515625" style="6" bestFit="1" customWidth="1"/>
    <col min="7425" max="7425" width="13.140625" style="6" bestFit="1" customWidth="1"/>
    <col min="7426" max="7427" width="11.42578125" style="6" bestFit="1" customWidth="1"/>
    <col min="7428" max="7429" width="10.42578125" style="6" bestFit="1" customWidth="1"/>
    <col min="7430" max="7430" width="10" style="6" bestFit="1" customWidth="1"/>
    <col min="7431" max="7431" width="11.140625" style="6" bestFit="1" customWidth="1"/>
    <col min="7432" max="7432" width="12.85546875" style="6" bestFit="1" customWidth="1"/>
    <col min="7433" max="7433" width="11.42578125" style="6" bestFit="1" customWidth="1"/>
    <col min="7434" max="7434" width="12.5703125" style="6" bestFit="1" customWidth="1"/>
    <col min="7435" max="7435" width="12.28515625" style="6" bestFit="1" customWidth="1"/>
    <col min="7436" max="7436" width="11.140625" style="6" bestFit="1" customWidth="1"/>
    <col min="7437" max="7678" width="9.140625" style="6"/>
    <col min="7679" max="7679" width="29" style="6" bestFit="1" customWidth="1"/>
    <col min="7680" max="7680" width="10.28515625" style="6" bestFit="1" customWidth="1"/>
    <col min="7681" max="7681" width="13.140625" style="6" bestFit="1" customWidth="1"/>
    <col min="7682" max="7683" width="11.42578125" style="6" bestFit="1" customWidth="1"/>
    <col min="7684" max="7685" width="10.42578125" style="6" bestFit="1" customWidth="1"/>
    <col min="7686" max="7686" width="10" style="6" bestFit="1" customWidth="1"/>
    <col min="7687" max="7687" width="11.140625" style="6" bestFit="1" customWidth="1"/>
    <col min="7688" max="7688" width="12.85546875" style="6" bestFit="1" customWidth="1"/>
    <col min="7689" max="7689" width="11.42578125" style="6" bestFit="1" customWidth="1"/>
    <col min="7690" max="7690" width="12.5703125" style="6" bestFit="1" customWidth="1"/>
    <col min="7691" max="7691" width="12.28515625" style="6" bestFit="1" customWidth="1"/>
    <col min="7692" max="7692" width="11.140625" style="6" bestFit="1" customWidth="1"/>
    <col min="7693" max="7934" width="9.140625" style="6"/>
    <col min="7935" max="7935" width="29" style="6" bestFit="1" customWidth="1"/>
    <col min="7936" max="7936" width="10.28515625" style="6" bestFit="1" customWidth="1"/>
    <col min="7937" max="7937" width="13.140625" style="6" bestFit="1" customWidth="1"/>
    <col min="7938" max="7939" width="11.42578125" style="6" bestFit="1" customWidth="1"/>
    <col min="7940" max="7941" width="10.42578125" style="6" bestFit="1" customWidth="1"/>
    <col min="7942" max="7942" width="10" style="6" bestFit="1" customWidth="1"/>
    <col min="7943" max="7943" width="11.140625" style="6" bestFit="1" customWidth="1"/>
    <col min="7944" max="7944" width="12.85546875" style="6" bestFit="1" customWidth="1"/>
    <col min="7945" max="7945" width="11.42578125" style="6" bestFit="1" customWidth="1"/>
    <col min="7946" max="7946" width="12.5703125" style="6" bestFit="1" customWidth="1"/>
    <col min="7947" max="7947" width="12.28515625" style="6" bestFit="1" customWidth="1"/>
    <col min="7948" max="7948" width="11.140625" style="6" bestFit="1" customWidth="1"/>
    <col min="7949" max="8190" width="9.140625" style="6"/>
    <col min="8191" max="8191" width="29" style="6" bestFit="1" customWidth="1"/>
    <col min="8192" max="8192" width="10.28515625" style="6" bestFit="1" customWidth="1"/>
    <col min="8193" max="8193" width="13.140625" style="6" bestFit="1" customWidth="1"/>
    <col min="8194" max="8195" width="11.42578125" style="6" bestFit="1" customWidth="1"/>
    <col min="8196" max="8197" width="10.42578125" style="6" bestFit="1" customWidth="1"/>
    <col min="8198" max="8198" width="10" style="6" bestFit="1" customWidth="1"/>
    <col min="8199" max="8199" width="11.140625" style="6" bestFit="1" customWidth="1"/>
    <col min="8200" max="8200" width="12.85546875" style="6" bestFit="1" customWidth="1"/>
    <col min="8201" max="8201" width="11.42578125" style="6" bestFit="1" customWidth="1"/>
    <col min="8202" max="8202" width="12.5703125" style="6" bestFit="1" customWidth="1"/>
    <col min="8203" max="8203" width="12.28515625" style="6" bestFit="1" customWidth="1"/>
    <col min="8204" max="8204" width="11.140625" style="6" bestFit="1" customWidth="1"/>
    <col min="8205" max="8446" width="9.140625" style="6"/>
    <col min="8447" max="8447" width="29" style="6" bestFit="1" customWidth="1"/>
    <col min="8448" max="8448" width="10.28515625" style="6" bestFit="1" customWidth="1"/>
    <col min="8449" max="8449" width="13.140625" style="6" bestFit="1" customWidth="1"/>
    <col min="8450" max="8451" width="11.42578125" style="6" bestFit="1" customWidth="1"/>
    <col min="8452" max="8453" width="10.42578125" style="6" bestFit="1" customWidth="1"/>
    <col min="8454" max="8454" width="10" style="6" bestFit="1" customWidth="1"/>
    <col min="8455" max="8455" width="11.140625" style="6" bestFit="1" customWidth="1"/>
    <col min="8456" max="8456" width="12.85546875" style="6" bestFit="1" customWidth="1"/>
    <col min="8457" max="8457" width="11.42578125" style="6" bestFit="1" customWidth="1"/>
    <col min="8458" max="8458" width="12.5703125" style="6" bestFit="1" customWidth="1"/>
    <col min="8459" max="8459" width="12.28515625" style="6" bestFit="1" customWidth="1"/>
    <col min="8460" max="8460" width="11.140625" style="6" bestFit="1" customWidth="1"/>
    <col min="8461" max="8702" width="9.140625" style="6"/>
    <col min="8703" max="8703" width="29" style="6" bestFit="1" customWidth="1"/>
    <col min="8704" max="8704" width="10.28515625" style="6" bestFit="1" customWidth="1"/>
    <col min="8705" max="8705" width="13.140625" style="6" bestFit="1" customWidth="1"/>
    <col min="8706" max="8707" width="11.42578125" style="6" bestFit="1" customWidth="1"/>
    <col min="8708" max="8709" width="10.42578125" style="6" bestFit="1" customWidth="1"/>
    <col min="8710" max="8710" width="10" style="6" bestFit="1" customWidth="1"/>
    <col min="8711" max="8711" width="11.140625" style="6" bestFit="1" customWidth="1"/>
    <col min="8712" max="8712" width="12.85546875" style="6" bestFit="1" customWidth="1"/>
    <col min="8713" max="8713" width="11.42578125" style="6" bestFit="1" customWidth="1"/>
    <col min="8714" max="8714" width="12.5703125" style="6" bestFit="1" customWidth="1"/>
    <col min="8715" max="8715" width="12.28515625" style="6" bestFit="1" customWidth="1"/>
    <col min="8716" max="8716" width="11.140625" style="6" bestFit="1" customWidth="1"/>
    <col min="8717" max="8958" width="9.140625" style="6"/>
    <col min="8959" max="8959" width="29" style="6" bestFit="1" customWidth="1"/>
    <col min="8960" max="8960" width="10.28515625" style="6" bestFit="1" customWidth="1"/>
    <col min="8961" max="8961" width="13.140625" style="6" bestFit="1" customWidth="1"/>
    <col min="8962" max="8963" width="11.42578125" style="6" bestFit="1" customWidth="1"/>
    <col min="8964" max="8965" width="10.42578125" style="6" bestFit="1" customWidth="1"/>
    <col min="8966" max="8966" width="10" style="6" bestFit="1" customWidth="1"/>
    <col min="8967" max="8967" width="11.140625" style="6" bestFit="1" customWidth="1"/>
    <col min="8968" max="8968" width="12.85546875" style="6" bestFit="1" customWidth="1"/>
    <col min="8969" max="8969" width="11.42578125" style="6" bestFit="1" customWidth="1"/>
    <col min="8970" max="8970" width="12.5703125" style="6" bestFit="1" customWidth="1"/>
    <col min="8971" max="8971" width="12.28515625" style="6" bestFit="1" customWidth="1"/>
    <col min="8972" max="8972" width="11.140625" style="6" bestFit="1" customWidth="1"/>
    <col min="8973" max="9214" width="9.140625" style="6"/>
    <col min="9215" max="9215" width="29" style="6" bestFit="1" customWidth="1"/>
    <col min="9216" max="9216" width="10.28515625" style="6" bestFit="1" customWidth="1"/>
    <col min="9217" max="9217" width="13.140625" style="6" bestFit="1" customWidth="1"/>
    <col min="9218" max="9219" width="11.42578125" style="6" bestFit="1" customWidth="1"/>
    <col min="9220" max="9221" width="10.42578125" style="6" bestFit="1" customWidth="1"/>
    <col min="9222" max="9222" width="10" style="6" bestFit="1" customWidth="1"/>
    <col min="9223" max="9223" width="11.140625" style="6" bestFit="1" customWidth="1"/>
    <col min="9224" max="9224" width="12.85546875" style="6" bestFit="1" customWidth="1"/>
    <col min="9225" max="9225" width="11.42578125" style="6" bestFit="1" customWidth="1"/>
    <col min="9226" max="9226" width="12.5703125" style="6" bestFit="1" customWidth="1"/>
    <col min="9227" max="9227" width="12.28515625" style="6" bestFit="1" customWidth="1"/>
    <col min="9228" max="9228" width="11.140625" style="6" bestFit="1" customWidth="1"/>
    <col min="9229" max="9470" width="9.140625" style="6"/>
    <col min="9471" max="9471" width="29" style="6" bestFit="1" customWidth="1"/>
    <col min="9472" max="9472" width="10.28515625" style="6" bestFit="1" customWidth="1"/>
    <col min="9473" max="9473" width="13.140625" style="6" bestFit="1" customWidth="1"/>
    <col min="9474" max="9475" width="11.42578125" style="6" bestFit="1" customWidth="1"/>
    <col min="9476" max="9477" width="10.42578125" style="6" bestFit="1" customWidth="1"/>
    <col min="9478" max="9478" width="10" style="6" bestFit="1" customWidth="1"/>
    <col min="9479" max="9479" width="11.140625" style="6" bestFit="1" customWidth="1"/>
    <col min="9480" max="9480" width="12.85546875" style="6" bestFit="1" customWidth="1"/>
    <col min="9481" max="9481" width="11.42578125" style="6" bestFit="1" customWidth="1"/>
    <col min="9482" max="9482" width="12.5703125" style="6" bestFit="1" customWidth="1"/>
    <col min="9483" max="9483" width="12.28515625" style="6" bestFit="1" customWidth="1"/>
    <col min="9484" max="9484" width="11.140625" style="6" bestFit="1" customWidth="1"/>
    <col min="9485" max="9726" width="9.140625" style="6"/>
    <col min="9727" max="9727" width="29" style="6" bestFit="1" customWidth="1"/>
    <col min="9728" max="9728" width="10.28515625" style="6" bestFit="1" customWidth="1"/>
    <col min="9729" max="9729" width="13.140625" style="6" bestFit="1" customWidth="1"/>
    <col min="9730" max="9731" width="11.42578125" style="6" bestFit="1" customWidth="1"/>
    <col min="9732" max="9733" width="10.42578125" style="6" bestFit="1" customWidth="1"/>
    <col min="9734" max="9734" width="10" style="6" bestFit="1" customWidth="1"/>
    <col min="9735" max="9735" width="11.140625" style="6" bestFit="1" customWidth="1"/>
    <col min="9736" max="9736" width="12.85546875" style="6" bestFit="1" customWidth="1"/>
    <col min="9737" max="9737" width="11.42578125" style="6" bestFit="1" customWidth="1"/>
    <col min="9738" max="9738" width="12.5703125" style="6" bestFit="1" customWidth="1"/>
    <col min="9739" max="9739" width="12.28515625" style="6" bestFit="1" customWidth="1"/>
    <col min="9740" max="9740" width="11.140625" style="6" bestFit="1" customWidth="1"/>
    <col min="9741" max="9982" width="9.140625" style="6"/>
    <col min="9983" max="9983" width="29" style="6" bestFit="1" customWidth="1"/>
    <col min="9984" max="9984" width="10.28515625" style="6" bestFit="1" customWidth="1"/>
    <col min="9985" max="9985" width="13.140625" style="6" bestFit="1" customWidth="1"/>
    <col min="9986" max="9987" width="11.42578125" style="6" bestFit="1" customWidth="1"/>
    <col min="9988" max="9989" width="10.42578125" style="6" bestFit="1" customWidth="1"/>
    <col min="9990" max="9990" width="10" style="6" bestFit="1" customWidth="1"/>
    <col min="9991" max="9991" width="11.140625" style="6" bestFit="1" customWidth="1"/>
    <col min="9992" max="9992" width="12.85546875" style="6" bestFit="1" customWidth="1"/>
    <col min="9993" max="9993" width="11.42578125" style="6" bestFit="1" customWidth="1"/>
    <col min="9994" max="9994" width="12.5703125" style="6" bestFit="1" customWidth="1"/>
    <col min="9995" max="9995" width="12.28515625" style="6" bestFit="1" customWidth="1"/>
    <col min="9996" max="9996" width="11.140625" style="6" bestFit="1" customWidth="1"/>
    <col min="9997" max="10238" width="9.140625" style="6"/>
    <col min="10239" max="10239" width="29" style="6" bestFit="1" customWidth="1"/>
    <col min="10240" max="10240" width="10.28515625" style="6" bestFit="1" customWidth="1"/>
    <col min="10241" max="10241" width="13.140625" style="6" bestFit="1" customWidth="1"/>
    <col min="10242" max="10243" width="11.42578125" style="6" bestFit="1" customWidth="1"/>
    <col min="10244" max="10245" width="10.42578125" style="6" bestFit="1" customWidth="1"/>
    <col min="10246" max="10246" width="10" style="6" bestFit="1" customWidth="1"/>
    <col min="10247" max="10247" width="11.140625" style="6" bestFit="1" customWidth="1"/>
    <col min="10248" max="10248" width="12.85546875" style="6" bestFit="1" customWidth="1"/>
    <col min="10249" max="10249" width="11.42578125" style="6" bestFit="1" customWidth="1"/>
    <col min="10250" max="10250" width="12.5703125" style="6" bestFit="1" customWidth="1"/>
    <col min="10251" max="10251" width="12.28515625" style="6" bestFit="1" customWidth="1"/>
    <col min="10252" max="10252" width="11.140625" style="6" bestFit="1" customWidth="1"/>
    <col min="10253" max="10494" width="9.140625" style="6"/>
    <col min="10495" max="10495" width="29" style="6" bestFit="1" customWidth="1"/>
    <col min="10496" max="10496" width="10.28515625" style="6" bestFit="1" customWidth="1"/>
    <col min="10497" max="10497" width="13.140625" style="6" bestFit="1" customWidth="1"/>
    <col min="10498" max="10499" width="11.42578125" style="6" bestFit="1" customWidth="1"/>
    <col min="10500" max="10501" width="10.42578125" style="6" bestFit="1" customWidth="1"/>
    <col min="10502" max="10502" width="10" style="6" bestFit="1" customWidth="1"/>
    <col min="10503" max="10503" width="11.140625" style="6" bestFit="1" customWidth="1"/>
    <col min="10504" max="10504" width="12.85546875" style="6" bestFit="1" customWidth="1"/>
    <col min="10505" max="10505" width="11.42578125" style="6" bestFit="1" customWidth="1"/>
    <col min="10506" max="10506" width="12.5703125" style="6" bestFit="1" customWidth="1"/>
    <col min="10507" max="10507" width="12.28515625" style="6" bestFit="1" customWidth="1"/>
    <col min="10508" max="10508" width="11.140625" style="6" bestFit="1" customWidth="1"/>
    <col min="10509" max="10750" width="9.140625" style="6"/>
    <col min="10751" max="10751" width="29" style="6" bestFit="1" customWidth="1"/>
    <col min="10752" max="10752" width="10.28515625" style="6" bestFit="1" customWidth="1"/>
    <col min="10753" max="10753" width="13.140625" style="6" bestFit="1" customWidth="1"/>
    <col min="10754" max="10755" width="11.42578125" style="6" bestFit="1" customWidth="1"/>
    <col min="10756" max="10757" width="10.42578125" style="6" bestFit="1" customWidth="1"/>
    <col min="10758" max="10758" width="10" style="6" bestFit="1" customWidth="1"/>
    <col min="10759" max="10759" width="11.140625" style="6" bestFit="1" customWidth="1"/>
    <col min="10760" max="10760" width="12.85546875" style="6" bestFit="1" customWidth="1"/>
    <col min="10761" max="10761" width="11.42578125" style="6" bestFit="1" customWidth="1"/>
    <col min="10762" max="10762" width="12.5703125" style="6" bestFit="1" customWidth="1"/>
    <col min="10763" max="10763" width="12.28515625" style="6" bestFit="1" customWidth="1"/>
    <col min="10764" max="10764" width="11.140625" style="6" bestFit="1" customWidth="1"/>
    <col min="10765" max="11006" width="9.140625" style="6"/>
    <col min="11007" max="11007" width="29" style="6" bestFit="1" customWidth="1"/>
    <col min="11008" max="11008" width="10.28515625" style="6" bestFit="1" customWidth="1"/>
    <col min="11009" max="11009" width="13.140625" style="6" bestFit="1" customWidth="1"/>
    <col min="11010" max="11011" width="11.42578125" style="6" bestFit="1" customWidth="1"/>
    <col min="11012" max="11013" width="10.42578125" style="6" bestFit="1" customWidth="1"/>
    <col min="11014" max="11014" width="10" style="6" bestFit="1" customWidth="1"/>
    <col min="11015" max="11015" width="11.140625" style="6" bestFit="1" customWidth="1"/>
    <col min="11016" max="11016" width="12.85546875" style="6" bestFit="1" customWidth="1"/>
    <col min="11017" max="11017" width="11.42578125" style="6" bestFit="1" customWidth="1"/>
    <col min="11018" max="11018" width="12.5703125" style="6" bestFit="1" customWidth="1"/>
    <col min="11019" max="11019" width="12.28515625" style="6" bestFit="1" customWidth="1"/>
    <col min="11020" max="11020" width="11.140625" style="6" bestFit="1" customWidth="1"/>
    <col min="11021" max="11262" width="9.140625" style="6"/>
    <col min="11263" max="11263" width="29" style="6" bestFit="1" customWidth="1"/>
    <col min="11264" max="11264" width="10.28515625" style="6" bestFit="1" customWidth="1"/>
    <col min="11265" max="11265" width="13.140625" style="6" bestFit="1" customWidth="1"/>
    <col min="11266" max="11267" width="11.42578125" style="6" bestFit="1" customWidth="1"/>
    <col min="11268" max="11269" width="10.42578125" style="6" bestFit="1" customWidth="1"/>
    <col min="11270" max="11270" width="10" style="6" bestFit="1" customWidth="1"/>
    <col min="11271" max="11271" width="11.140625" style="6" bestFit="1" customWidth="1"/>
    <col min="11272" max="11272" width="12.85546875" style="6" bestFit="1" customWidth="1"/>
    <col min="11273" max="11273" width="11.42578125" style="6" bestFit="1" customWidth="1"/>
    <col min="11274" max="11274" width="12.5703125" style="6" bestFit="1" customWidth="1"/>
    <col min="11275" max="11275" width="12.28515625" style="6" bestFit="1" customWidth="1"/>
    <col min="11276" max="11276" width="11.140625" style="6" bestFit="1" customWidth="1"/>
    <col min="11277" max="11518" width="9.140625" style="6"/>
    <col min="11519" max="11519" width="29" style="6" bestFit="1" customWidth="1"/>
    <col min="11520" max="11520" width="10.28515625" style="6" bestFit="1" customWidth="1"/>
    <col min="11521" max="11521" width="13.140625" style="6" bestFit="1" customWidth="1"/>
    <col min="11522" max="11523" width="11.42578125" style="6" bestFit="1" customWidth="1"/>
    <col min="11524" max="11525" width="10.42578125" style="6" bestFit="1" customWidth="1"/>
    <col min="11526" max="11526" width="10" style="6" bestFit="1" customWidth="1"/>
    <col min="11527" max="11527" width="11.140625" style="6" bestFit="1" customWidth="1"/>
    <col min="11528" max="11528" width="12.85546875" style="6" bestFit="1" customWidth="1"/>
    <col min="11529" max="11529" width="11.42578125" style="6" bestFit="1" customWidth="1"/>
    <col min="11530" max="11530" width="12.5703125" style="6" bestFit="1" customWidth="1"/>
    <col min="11531" max="11531" width="12.28515625" style="6" bestFit="1" customWidth="1"/>
    <col min="11532" max="11532" width="11.140625" style="6" bestFit="1" customWidth="1"/>
    <col min="11533" max="11774" width="9.140625" style="6"/>
    <col min="11775" max="11775" width="29" style="6" bestFit="1" customWidth="1"/>
    <col min="11776" max="11776" width="10.28515625" style="6" bestFit="1" customWidth="1"/>
    <col min="11777" max="11777" width="13.140625" style="6" bestFit="1" customWidth="1"/>
    <col min="11778" max="11779" width="11.42578125" style="6" bestFit="1" customWidth="1"/>
    <col min="11780" max="11781" width="10.42578125" style="6" bestFit="1" customWidth="1"/>
    <col min="11782" max="11782" width="10" style="6" bestFit="1" customWidth="1"/>
    <col min="11783" max="11783" width="11.140625" style="6" bestFit="1" customWidth="1"/>
    <col min="11784" max="11784" width="12.85546875" style="6" bestFit="1" customWidth="1"/>
    <col min="11785" max="11785" width="11.42578125" style="6" bestFit="1" customWidth="1"/>
    <col min="11786" max="11786" width="12.5703125" style="6" bestFit="1" customWidth="1"/>
    <col min="11787" max="11787" width="12.28515625" style="6" bestFit="1" customWidth="1"/>
    <col min="11788" max="11788" width="11.140625" style="6" bestFit="1" customWidth="1"/>
    <col min="11789" max="12030" width="9.140625" style="6"/>
    <col min="12031" max="12031" width="29" style="6" bestFit="1" customWidth="1"/>
    <col min="12032" max="12032" width="10.28515625" style="6" bestFit="1" customWidth="1"/>
    <col min="12033" max="12033" width="13.140625" style="6" bestFit="1" customWidth="1"/>
    <col min="12034" max="12035" width="11.42578125" style="6" bestFit="1" customWidth="1"/>
    <col min="12036" max="12037" width="10.42578125" style="6" bestFit="1" customWidth="1"/>
    <col min="12038" max="12038" width="10" style="6" bestFit="1" customWidth="1"/>
    <col min="12039" max="12039" width="11.140625" style="6" bestFit="1" customWidth="1"/>
    <col min="12040" max="12040" width="12.85546875" style="6" bestFit="1" customWidth="1"/>
    <col min="12041" max="12041" width="11.42578125" style="6" bestFit="1" customWidth="1"/>
    <col min="12042" max="12042" width="12.5703125" style="6" bestFit="1" customWidth="1"/>
    <col min="12043" max="12043" width="12.28515625" style="6" bestFit="1" customWidth="1"/>
    <col min="12044" max="12044" width="11.140625" style="6" bestFit="1" customWidth="1"/>
    <col min="12045" max="12286" width="9.140625" style="6"/>
    <col min="12287" max="12287" width="29" style="6" bestFit="1" customWidth="1"/>
    <col min="12288" max="12288" width="10.28515625" style="6" bestFit="1" customWidth="1"/>
    <col min="12289" max="12289" width="13.140625" style="6" bestFit="1" customWidth="1"/>
    <col min="12290" max="12291" width="11.42578125" style="6" bestFit="1" customWidth="1"/>
    <col min="12292" max="12293" width="10.42578125" style="6" bestFit="1" customWidth="1"/>
    <col min="12294" max="12294" width="10" style="6" bestFit="1" customWidth="1"/>
    <col min="12295" max="12295" width="11.140625" style="6" bestFit="1" customWidth="1"/>
    <col min="12296" max="12296" width="12.85546875" style="6" bestFit="1" customWidth="1"/>
    <col min="12297" max="12297" width="11.42578125" style="6" bestFit="1" customWidth="1"/>
    <col min="12298" max="12298" width="12.5703125" style="6" bestFit="1" customWidth="1"/>
    <col min="12299" max="12299" width="12.28515625" style="6" bestFit="1" customWidth="1"/>
    <col min="12300" max="12300" width="11.140625" style="6" bestFit="1" customWidth="1"/>
    <col min="12301" max="12542" width="9.140625" style="6"/>
    <col min="12543" max="12543" width="29" style="6" bestFit="1" customWidth="1"/>
    <col min="12544" max="12544" width="10.28515625" style="6" bestFit="1" customWidth="1"/>
    <col min="12545" max="12545" width="13.140625" style="6" bestFit="1" customWidth="1"/>
    <col min="12546" max="12547" width="11.42578125" style="6" bestFit="1" customWidth="1"/>
    <col min="12548" max="12549" width="10.42578125" style="6" bestFit="1" customWidth="1"/>
    <col min="12550" max="12550" width="10" style="6" bestFit="1" customWidth="1"/>
    <col min="12551" max="12551" width="11.140625" style="6" bestFit="1" customWidth="1"/>
    <col min="12552" max="12552" width="12.85546875" style="6" bestFit="1" customWidth="1"/>
    <col min="12553" max="12553" width="11.42578125" style="6" bestFit="1" customWidth="1"/>
    <col min="12554" max="12554" width="12.5703125" style="6" bestFit="1" customWidth="1"/>
    <col min="12555" max="12555" width="12.28515625" style="6" bestFit="1" customWidth="1"/>
    <col min="12556" max="12556" width="11.140625" style="6" bestFit="1" customWidth="1"/>
    <col min="12557" max="12798" width="9.140625" style="6"/>
    <col min="12799" max="12799" width="29" style="6" bestFit="1" customWidth="1"/>
    <col min="12800" max="12800" width="10.28515625" style="6" bestFit="1" customWidth="1"/>
    <col min="12801" max="12801" width="13.140625" style="6" bestFit="1" customWidth="1"/>
    <col min="12802" max="12803" width="11.42578125" style="6" bestFit="1" customWidth="1"/>
    <col min="12804" max="12805" width="10.42578125" style="6" bestFit="1" customWidth="1"/>
    <col min="12806" max="12806" width="10" style="6" bestFit="1" customWidth="1"/>
    <col min="12807" max="12807" width="11.140625" style="6" bestFit="1" customWidth="1"/>
    <col min="12808" max="12808" width="12.85546875" style="6" bestFit="1" customWidth="1"/>
    <col min="12809" max="12809" width="11.42578125" style="6" bestFit="1" customWidth="1"/>
    <col min="12810" max="12810" width="12.5703125" style="6" bestFit="1" customWidth="1"/>
    <col min="12811" max="12811" width="12.28515625" style="6" bestFit="1" customWidth="1"/>
    <col min="12812" max="12812" width="11.140625" style="6" bestFit="1" customWidth="1"/>
    <col min="12813" max="13054" width="9.140625" style="6"/>
    <col min="13055" max="13055" width="29" style="6" bestFit="1" customWidth="1"/>
    <col min="13056" max="13056" width="10.28515625" style="6" bestFit="1" customWidth="1"/>
    <col min="13057" max="13057" width="13.140625" style="6" bestFit="1" customWidth="1"/>
    <col min="13058" max="13059" width="11.42578125" style="6" bestFit="1" customWidth="1"/>
    <col min="13060" max="13061" width="10.42578125" style="6" bestFit="1" customWidth="1"/>
    <col min="13062" max="13062" width="10" style="6" bestFit="1" customWidth="1"/>
    <col min="13063" max="13063" width="11.140625" style="6" bestFit="1" customWidth="1"/>
    <col min="13064" max="13064" width="12.85546875" style="6" bestFit="1" customWidth="1"/>
    <col min="13065" max="13065" width="11.42578125" style="6" bestFit="1" customWidth="1"/>
    <col min="13066" max="13066" width="12.5703125" style="6" bestFit="1" customWidth="1"/>
    <col min="13067" max="13067" width="12.28515625" style="6" bestFit="1" customWidth="1"/>
    <col min="13068" max="13068" width="11.140625" style="6" bestFit="1" customWidth="1"/>
    <col min="13069" max="13310" width="9.140625" style="6"/>
    <col min="13311" max="13311" width="29" style="6" bestFit="1" customWidth="1"/>
    <col min="13312" max="13312" width="10.28515625" style="6" bestFit="1" customWidth="1"/>
    <col min="13313" max="13313" width="13.140625" style="6" bestFit="1" customWidth="1"/>
    <col min="13314" max="13315" width="11.42578125" style="6" bestFit="1" customWidth="1"/>
    <col min="13316" max="13317" width="10.42578125" style="6" bestFit="1" customWidth="1"/>
    <col min="13318" max="13318" width="10" style="6" bestFit="1" customWidth="1"/>
    <col min="13319" max="13319" width="11.140625" style="6" bestFit="1" customWidth="1"/>
    <col min="13320" max="13320" width="12.85546875" style="6" bestFit="1" customWidth="1"/>
    <col min="13321" max="13321" width="11.42578125" style="6" bestFit="1" customWidth="1"/>
    <col min="13322" max="13322" width="12.5703125" style="6" bestFit="1" customWidth="1"/>
    <col min="13323" max="13323" width="12.28515625" style="6" bestFit="1" customWidth="1"/>
    <col min="13324" max="13324" width="11.140625" style="6" bestFit="1" customWidth="1"/>
    <col min="13325" max="13566" width="9.140625" style="6"/>
    <col min="13567" max="13567" width="29" style="6" bestFit="1" customWidth="1"/>
    <col min="13568" max="13568" width="10.28515625" style="6" bestFit="1" customWidth="1"/>
    <col min="13569" max="13569" width="13.140625" style="6" bestFit="1" customWidth="1"/>
    <col min="13570" max="13571" width="11.42578125" style="6" bestFit="1" customWidth="1"/>
    <col min="13572" max="13573" width="10.42578125" style="6" bestFit="1" customWidth="1"/>
    <col min="13574" max="13574" width="10" style="6" bestFit="1" customWidth="1"/>
    <col min="13575" max="13575" width="11.140625" style="6" bestFit="1" customWidth="1"/>
    <col min="13576" max="13576" width="12.85546875" style="6" bestFit="1" customWidth="1"/>
    <col min="13577" max="13577" width="11.42578125" style="6" bestFit="1" customWidth="1"/>
    <col min="13578" max="13578" width="12.5703125" style="6" bestFit="1" customWidth="1"/>
    <col min="13579" max="13579" width="12.28515625" style="6" bestFit="1" customWidth="1"/>
    <col min="13580" max="13580" width="11.140625" style="6" bestFit="1" customWidth="1"/>
    <col min="13581" max="13822" width="9.140625" style="6"/>
    <col min="13823" max="13823" width="29" style="6" bestFit="1" customWidth="1"/>
    <col min="13824" max="13824" width="10.28515625" style="6" bestFit="1" customWidth="1"/>
    <col min="13825" max="13825" width="13.140625" style="6" bestFit="1" customWidth="1"/>
    <col min="13826" max="13827" width="11.42578125" style="6" bestFit="1" customWidth="1"/>
    <col min="13828" max="13829" width="10.42578125" style="6" bestFit="1" customWidth="1"/>
    <col min="13830" max="13830" width="10" style="6" bestFit="1" customWidth="1"/>
    <col min="13831" max="13831" width="11.140625" style="6" bestFit="1" customWidth="1"/>
    <col min="13832" max="13832" width="12.85546875" style="6" bestFit="1" customWidth="1"/>
    <col min="13833" max="13833" width="11.42578125" style="6" bestFit="1" customWidth="1"/>
    <col min="13834" max="13834" width="12.5703125" style="6" bestFit="1" customWidth="1"/>
    <col min="13835" max="13835" width="12.28515625" style="6" bestFit="1" customWidth="1"/>
    <col min="13836" max="13836" width="11.140625" style="6" bestFit="1" customWidth="1"/>
    <col min="13837" max="14078" width="9.140625" style="6"/>
    <col min="14079" max="14079" width="29" style="6" bestFit="1" customWidth="1"/>
    <col min="14080" max="14080" width="10.28515625" style="6" bestFit="1" customWidth="1"/>
    <col min="14081" max="14081" width="13.140625" style="6" bestFit="1" customWidth="1"/>
    <col min="14082" max="14083" width="11.42578125" style="6" bestFit="1" customWidth="1"/>
    <col min="14084" max="14085" width="10.42578125" style="6" bestFit="1" customWidth="1"/>
    <col min="14086" max="14086" width="10" style="6" bestFit="1" customWidth="1"/>
    <col min="14087" max="14087" width="11.140625" style="6" bestFit="1" customWidth="1"/>
    <col min="14088" max="14088" width="12.85546875" style="6" bestFit="1" customWidth="1"/>
    <col min="14089" max="14089" width="11.42578125" style="6" bestFit="1" customWidth="1"/>
    <col min="14090" max="14090" width="12.5703125" style="6" bestFit="1" customWidth="1"/>
    <col min="14091" max="14091" width="12.28515625" style="6" bestFit="1" customWidth="1"/>
    <col min="14092" max="14092" width="11.140625" style="6" bestFit="1" customWidth="1"/>
    <col min="14093" max="14334" width="9.140625" style="6"/>
    <col min="14335" max="14335" width="29" style="6" bestFit="1" customWidth="1"/>
    <col min="14336" max="14336" width="10.28515625" style="6" bestFit="1" customWidth="1"/>
    <col min="14337" max="14337" width="13.140625" style="6" bestFit="1" customWidth="1"/>
    <col min="14338" max="14339" width="11.42578125" style="6" bestFit="1" customWidth="1"/>
    <col min="14340" max="14341" width="10.42578125" style="6" bestFit="1" customWidth="1"/>
    <col min="14342" max="14342" width="10" style="6" bestFit="1" customWidth="1"/>
    <col min="14343" max="14343" width="11.140625" style="6" bestFit="1" customWidth="1"/>
    <col min="14344" max="14344" width="12.85546875" style="6" bestFit="1" customWidth="1"/>
    <col min="14345" max="14345" width="11.42578125" style="6" bestFit="1" customWidth="1"/>
    <col min="14346" max="14346" width="12.5703125" style="6" bestFit="1" customWidth="1"/>
    <col min="14347" max="14347" width="12.28515625" style="6" bestFit="1" customWidth="1"/>
    <col min="14348" max="14348" width="11.140625" style="6" bestFit="1" customWidth="1"/>
    <col min="14349" max="14590" width="9.140625" style="6"/>
    <col min="14591" max="14591" width="29" style="6" bestFit="1" customWidth="1"/>
    <col min="14592" max="14592" width="10.28515625" style="6" bestFit="1" customWidth="1"/>
    <col min="14593" max="14593" width="13.140625" style="6" bestFit="1" customWidth="1"/>
    <col min="14594" max="14595" width="11.42578125" style="6" bestFit="1" customWidth="1"/>
    <col min="14596" max="14597" width="10.42578125" style="6" bestFit="1" customWidth="1"/>
    <col min="14598" max="14598" width="10" style="6" bestFit="1" customWidth="1"/>
    <col min="14599" max="14599" width="11.140625" style="6" bestFit="1" customWidth="1"/>
    <col min="14600" max="14600" width="12.85546875" style="6" bestFit="1" customWidth="1"/>
    <col min="14601" max="14601" width="11.42578125" style="6" bestFit="1" customWidth="1"/>
    <col min="14602" max="14602" width="12.5703125" style="6" bestFit="1" customWidth="1"/>
    <col min="14603" max="14603" width="12.28515625" style="6" bestFit="1" customWidth="1"/>
    <col min="14604" max="14604" width="11.140625" style="6" bestFit="1" customWidth="1"/>
    <col min="14605" max="14846" width="9.140625" style="6"/>
    <col min="14847" max="14847" width="29" style="6" bestFit="1" customWidth="1"/>
    <col min="14848" max="14848" width="10.28515625" style="6" bestFit="1" customWidth="1"/>
    <col min="14849" max="14849" width="13.140625" style="6" bestFit="1" customWidth="1"/>
    <col min="14850" max="14851" width="11.42578125" style="6" bestFit="1" customWidth="1"/>
    <col min="14852" max="14853" width="10.42578125" style="6" bestFit="1" customWidth="1"/>
    <col min="14854" max="14854" width="10" style="6" bestFit="1" customWidth="1"/>
    <col min="14855" max="14855" width="11.140625" style="6" bestFit="1" customWidth="1"/>
    <col min="14856" max="14856" width="12.85546875" style="6" bestFit="1" customWidth="1"/>
    <col min="14857" max="14857" width="11.42578125" style="6" bestFit="1" customWidth="1"/>
    <col min="14858" max="14858" width="12.5703125" style="6" bestFit="1" customWidth="1"/>
    <col min="14859" max="14859" width="12.28515625" style="6" bestFit="1" customWidth="1"/>
    <col min="14860" max="14860" width="11.140625" style="6" bestFit="1" customWidth="1"/>
    <col min="14861" max="15102" width="9.140625" style="6"/>
    <col min="15103" max="15103" width="29" style="6" bestFit="1" customWidth="1"/>
    <col min="15104" max="15104" width="10.28515625" style="6" bestFit="1" customWidth="1"/>
    <col min="15105" max="15105" width="13.140625" style="6" bestFit="1" customWidth="1"/>
    <col min="15106" max="15107" width="11.42578125" style="6" bestFit="1" customWidth="1"/>
    <col min="15108" max="15109" width="10.42578125" style="6" bestFit="1" customWidth="1"/>
    <col min="15110" max="15110" width="10" style="6" bestFit="1" customWidth="1"/>
    <col min="15111" max="15111" width="11.140625" style="6" bestFit="1" customWidth="1"/>
    <col min="15112" max="15112" width="12.85546875" style="6" bestFit="1" customWidth="1"/>
    <col min="15113" max="15113" width="11.42578125" style="6" bestFit="1" customWidth="1"/>
    <col min="15114" max="15114" width="12.5703125" style="6" bestFit="1" customWidth="1"/>
    <col min="15115" max="15115" width="12.28515625" style="6" bestFit="1" customWidth="1"/>
    <col min="15116" max="15116" width="11.140625" style="6" bestFit="1" customWidth="1"/>
    <col min="15117" max="15358" width="9.140625" style="6"/>
    <col min="15359" max="15359" width="29" style="6" bestFit="1" customWidth="1"/>
    <col min="15360" max="15360" width="10.28515625" style="6" bestFit="1" customWidth="1"/>
    <col min="15361" max="15361" width="13.140625" style="6" bestFit="1" customWidth="1"/>
    <col min="15362" max="15363" width="11.42578125" style="6" bestFit="1" customWidth="1"/>
    <col min="15364" max="15365" width="10.42578125" style="6" bestFit="1" customWidth="1"/>
    <col min="15366" max="15366" width="10" style="6" bestFit="1" customWidth="1"/>
    <col min="15367" max="15367" width="11.140625" style="6" bestFit="1" customWidth="1"/>
    <col min="15368" max="15368" width="12.85546875" style="6" bestFit="1" customWidth="1"/>
    <col min="15369" max="15369" width="11.42578125" style="6" bestFit="1" customWidth="1"/>
    <col min="15370" max="15370" width="12.5703125" style="6" bestFit="1" customWidth="1"/>
    <col min="15371" max="15371" width="12.28515625" style="6" bestFit="1" customWidth="1"/>
    <col min="15372" max="15372" width="11.140625" style="6" bestFit="1" customWidth="1"/>
    <col min="15373" max="15614" width="9.140625" style="6"/>
    <col min="15615" max="15615" width="29" style="6" bestFit="1" customWidth="1"/>
    <col min="15616" max="15616" width="10.28515625" style="6" bestFit="1" customWidth="1"/>
    <col min="15617" max="15617" width="13.140625" style="6" bestFit="1" customWidth="1"/>
    <col min="15618" max="15619" width="11.42578125" style="6" bestFit="1" customWidth="1"/>
    <col min="15620" max="15621" width="10.42578125" style="6" bestFit="1" customWidth="1"/>
    <col min="15622" max="15622" width="10" style="6" bestFit="1" customWidth="1"/>
    <col min="15623" max="15623" width="11.140625" style="6" bestFit="1" customWidth="1"/>
    <col min="15624" max="15624" width="12.85546875" style="6" bestFit="1" customWidth="1"/>
    <col min="15625" max="15625" width="11.42578125" style="6" bestFit="1" customWidth="1"/>
    <col min="15626" max="15626" width="12.5703125" style="6" bestFit="1" customWidth="1"/>
    <col min="15627" max="15627" width="12.28515625" style="6" bestFit="1" customWidth="1"/>
    <col min="15628" max="15628" width="11.140625" style="6" bestFit="1" customWidth="1"/>
    <col min="15629" max="15870" width="9.140625" style="6"/>
    <col min="15871" max="15871" width="29" style="6" bestFit="1" customWidth="1"/>
    <col min="15872" max="15872" width="10.28515625" style="6" bestFit="1" customWidth="1"/>
    <col min="15873" max="15873" width="13.140625" style="6" bestFit="1" customWidth="1"/>
    <col min="15874" max="15875" width="11.42578125" style="6" bestFit="1" customWidth="1"/>
    <col min="15876" max="15877" width="10.42578125" style="6" bestFit="1" customWidth="1"/>
    <col min="15878" max="15878" width="10" style="6" bestFit="1" customWidth="1"/>
    <col min="15879" max="15879" width="11.140625" style="6" bestFit="1" customWidth="1"/>
    <col min="15880" max="15880" width="12.85546875" style="6" bestFit="1" customWidth="1"/>
    <col min="15881" max="15881" width="11.42578125" style="6" bestFit="1" customWidth="1"/>
    <col min="15882" max="15882" width="12.5703125" style="6" bestFit="1" customWidth="1"/>
    <col min="15883" max="15883" width="12.28515625" style="6" bestFit="1" customWidth="1"/>
    <col min="15884" max="15884" width="11.140625" style="6" bestFit="1" customWidth="1"/>
    <col min="15885" max="16126" width="9.140625" style="6"/>
    <col min="16127" max="16127" width="29" style="6" bestFit="1" customWidth="1"/>
    <col min="16128" max="16128" width="10.28515625" style="6" bestFit="1" customWidth="1"/>
    <col min="16129" max="16129" width="13.140625" style="6" bestFit="1" customWidth="1"/>
    <col min="16130" max="16131" width="11.42578125" style="6" bestFit="1" customWidth="1"/>
    <col min="16132" max="16133" width="10.42578125" style="6" bestFit="1" customWidth="1"/>
    <col min="16134" max="16134" width="10" style="6" bestFit="1" customWidth="1"/>
    <col min="16135" max="16135" width="11.140625" style="6" bestFit="1" customWidth="1"/>
    <col min="16136" max="16136" width="12.85546875" style="6" bestFit="1" customWidth="1"/>
    <col min="16137" max="16137" width="11.42578125" style="6" bestFit="1" customWidth="1"/>
    <col min="16138" max="16138" width="12.5703125" style="6" bestFit="1" customWidth="1"/>
    <col min="16139" max="16139" width="12.28515625" style="6" bestFit="1" customWidth="1"/>
    <col min="16140" max="16140" width="11.140625" style="6" bestFit="1" customWidth="1"/>
    <col min="16141" max="16370" width="9.140625" style="6"/>
    <col min="16371" max="16384" width="8.85546875" style="6" customWidth="1"/>
  </cols>
  <sheetData>
    <row r="1" spans="2:11" ht="3" customHeight="1" thickBot="1" x14ac:dyDescent="0.3"/>
    <row r="2" spans="2:11" ht="16.5" thickBot="1" x14ac:dyDescent="0.3">
      <c r="D2" s="76" t="s">
        <v>8</v>
      </c>
      <c r="E2" s="77"/>
      <c r="F2" s="77"/>
      <c r="G2" s="77"/>
      <c r="H2" s="77"/>
      <c r="I2" s="77"/>
      <c r="J2" s="78"/>
    </row>
    <row r="3" spans="2:11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0">
        <v>2018</v>
      </c>
      <c r="G3" s="58">
        <v>2019</v>
      </c>
      <c r="H3" s="22">
        <v>2020</v>
      </c>
      <c r="I3" s="40">
        <v>2021</v>
      </c>
      <c r="J3" s="21" t="s">
        <v>27</v>
      </c>
      <c r="K3" s="23" t="s">
        <v>19</v>
      </c>
    </row>
    <row r="4" spans="2:11" hidden="1" x14ac:dyDescent="0.25">
      <c r="B4" s="6" t="s">
        <v>10</v>
      </c>
      <c r="C4" s="7">
        <v>0</v>
      </c>
      <c r="D4" s="7"/>
      <c r="E4" s="7"/>
      <c r="F4" s="7"/>
    </row>
    <row r="5" spans="2:11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H5" s="8"/>
      <c r="K5" s="9">
        <f>SUM(D5:G5)+J5</f>
        <v>3619676</v>
      </c>
    </row>
    <row r="6" spans="2:11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H6" s="9"/>
      <c r="K6" s="9">
        <f>SUM(D6:G6)+J6</f>
        <v>2901453</v>
      </c>
    </row>
    <row r="7" spans="2:11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H7" s="9">
        <f>SUM(Amortization!D53:D64)</f>
        <v>102696</v>
      </c>
      <c r="J7" s="9"/>
      <c r="K7" s="79">
        <f>SUM(E7:H7)+J7</f>
        <v>308088</v>
      </c>
    </row>
    <row r="8" spans="2:11" x14ac:dyDescent="0.25">
      <c r="B8" s="6" t="s">
        <v>21</v>
      </c>
      <c r="C8" s="10">
        <v>0</v>
      </c>
      <c r="D8" s="7"/>
      <c r="E8" s="7"/>
      <c r="F8" s="7"/>
      <c r="G8" s="9"/>
      <c r="H8" s="9"/>
      <c r="K8" s="9">
        <f>SUM(E8:H8)+J8</f>
        <v>0</v>
      </c>
    </row>
    <row r="9" spans="2:11" x14ac:dyDescent="0.25">
      <c r="B9" s="6" t="s">
        <v>34</v>
      </c>
      <c r="C9" s="68">
        <v>2827000</v>
      </c>
      <c r="D9" s="7"/>
      <c r="E9" s="7"/>
      <c r="F9" s="7"/>
      <c r="G9" s="9"/>
      <c r="H9" s="9">
        <f>$C$9/3</f>
        <v>942333.33333333337</v>
      </c>
      <c r="I9" s="9">
        <f>$C$9/3</f>
        <v>942333.33333333337</v>
      </c>
      <c r="J9" s="9">
        <f>C9-H9-I9</f>
        <v>942333.33333333314</v>
      </c>
      <c r="K9" s="9">
        <f>SUM(H9:I9)+J9</f>
        <v>2827000</v>
      </c>
    </row>
    <row r="10" spans="2:11" x14ac:dyDescent="0.25">
      <c r="B10" s="6" t="s">
        <v>38</v>
      </c>
      <c r="C10" s="10">
        <v>2665000</v>
      </c>
      <c r="D10" s="7"/>
      <c r="E10" s="7"/>
      <c r="F10" s="7"/>
      <c r="G10" s="9"/>
      <c r="H10" s="9"/>
      <c r="I10" s="47">
        <f>$C$10/3</f>
        <v>888333.33333333337</v>
      </c>
      <c r="J10" s="47">
        <f>C10-I10</f>
        <v>1776666.6666666665</v>
      </c>
      <c r="K10" s="9">
        <f>SUM(G10:I10)+J10</f>
        <v>2665000</v>
      </c>
    </row>
    <row r="11" spans="2:11" x14ac:dyDescent="0.25">
      <c r="B11" s="6" t="s">
        <v>18</v>
      </c>
      <c r="C11" s="11">
        <f>SUM(C4:C10)</f>
        <v>5492000</v>
      </c>
      <c r="D11" s="11">
        <f>SUM(D4:D8)</f>
        <v>1206564</v>
      </c>
      <c r="E11" s="11">
        <f>SUM(E4:E8)</f>
        <v>2173712</v>
      </c>
      <c r="F11" s="11">
        <f>SUM(F4:F8)</f>
        <v>2276400</v>
      </c>
      <c r="G11" s="11">
        <f>SUM(G4:G8)</f>
        <v>1069845</v>
      </c>
      <c r="H11" s="11">
        <f>SUM(H6:H10)</f>
        <v>1045029.3333333334</v>
      </c>
      <c r="I11" s="11">
        <f t="shared" ref="I11:J11" si="0">SUM(I6:I10)</f>
        <v>1830666.6666666667</v>
      </c>
      <c r="J11" s="11">
        <f t="shared" si="0"/>
        <v>2718999.9999999995</v>
      </c>
      <c r="K11" s="11">
        <f>SUM(K5:K8)</f>
        <v>6829217</v>
      </c>
    </row>
    <row r="12" spans="2:11" x14ac:dyDescent="0.25">
      <c r="C12" s="10"/>
      <c r="D12" s="10"/>
      <c r="E12" s="10"/>
      <c r="F12" s="10"/>
      <c r="G12" s="10"/>
      <c r="H12" s="10"/>
    </row>
    <row r="13" spans="2:11" x14ac:dyDescent="0.25">
      <c r="B13" s="6" t="s">
        <v>39</v>
      </c>
      <c r="C13" s="10"/>
      <c r="D13" s="10"/>
      <c r="E13" s="10"/>
      <c r="F13" s="10"/>
      <c r="G13" s="10"/>
      <c r="H13" s="10"/>
    </row>
    <row r="14" spans="2:11" x14ac:dyDescent="0.25">
      <c r="B14" s="6" t="s">
        <v>22</v>
      </c>
      <c r="C14" s="68">
        <v>957877</v>
      </c>
      <c r="D14" s="10"/>
      <c r="E14" s="10"/>
      <c r="F14" s="10"/>
      <c r="G14" s="12">
        <f>$C$14/7</f>
        <v>136839.57142857142</v>
      </c>
      <c r="H14" s="12">
        <f>$C$14/7</f>
        <v>136839.57142857142</v>
      </c>
      <c r="I14" s="12">
        <f>$C$14/7</f>
        <v>136839.57142857142</v>
      </c>
      <c r="J14" s="9">
        <f>C14-G14-H14-I14</f>
        <v>547358.28571428591</v>
      </c>
      <c r="K14" s="9">
        <f>SUM(F14:I14)+J14</f>
        <v>957877.00000000023</v>
      </c>
    </row>
    <row r="15" spans="2:11" x14ac:dyDescent="0.25">
      <c r="B15" s="6" t="s">
        <v>23</v>
      </c>
      <c r="C15" s="68">
        <v>2213324</v>
      </c>
      <c r="D15" s="10"/>
      <c r="E15" s="10"/>
      <c r="F15" s="10"/>
      <c r="G15" s="10">
        <f>$C$15/4</f>
        <v>553331</v>
      </c>
      <c r="H15" s="10">
        <f>$C$15/4</f>
        <v>553331</v>
      </c>
      <c r="I15" s="10">
        <f>$C$15/4</f>
        <v>553331</v>
      </c>
      <c r="J15" s="9">
        <f>C15-G15-H15-I15</f>
        <v>553331</v>
      </c>
      <c r="K15" s="9">
        <f>SUM(F15:I15)+J15</f>
        <v>2213324</v>
      </c>
    </row>
    <row r="16" spans="2:11" x14ac:dyDescent="0.25">
      <c r="B16" s="6" t="s">
        <v>40</v>
      </c>
      <c r="C16" s="10"/>
      <c r="D16" s="10"/>
      <c r="E16" s="10"/>
      <c r="F16" s="10"/>
      <c r="G16" s="10"/>
      <c r="H16" s="10"/>
      <c r="I16" s="10"/>
      <c r="J16" s="9"/>
      <c r="K16" s="9"/>
    </row>
    <row r="17" spans="2:14" x14ac:dyDescent="0.25">
      <c r="B17" s="6" t="s">
        <v>45</v>
      </c>
      <c r="C17" s="10">
        <v>500000</v>
      </c>
      <c r="D17" s="10"/>
      <c r="E17" s="10"/>
      <c r="F17" s="10"/>
      <c r="G17" s="10"/>
      <c r="H17" s="10"/>
      <c r="I17" s="10">
        <f>$C$17/4</f>
        <v>125000</v>
      </c>
      <c r="J17" s="9">
        <f>C17-I17</f>
        <v>375000</v>
      </c>
      <c r="K17" s="9">
        <f>SUM(I17:J17)</f>
        <v>500000</v>
      </c>
    </row>
    <row r="18" spans="2:14" ht="6" customHeight="1" x14ac:dyDescent="0.25">
      <c r="C18" s="10"/>
      <c r="D18" s="10"/>
      <c r="E18" s="10"/>
      <c r="F18" s="10"/>
      <c r="G18" s="10"/>
      <c r="H18" s="10"/>
      <c r="I18" s="14"/>
      <c r="J18" s="47"/>
      <c r="K18" s="47"/>
    </row>
    <row r="19" spans="2:14" x14ac:dyDescent="0.25">
      <c r="B19" s="6" t="s">
        <v>24</v>
      </c>
      <c r="C19" s="11">
        <f>SUM(C14:C18)</f>
        <v>3671201</v>
      </c>
      <c r="D19" s="11">
        <f>SUM(D14:D15)</f>
        <v>0</v>
      </c>
      <c r="E19" s="11">
        <f>SUM(E14:E15)</f>
        <v>0</v>
      </c>
      <c r="F19" s="11">
        <f>SUM(F14:F15)</f>
        <v>0</v>
      </c>
      <c r="G19" s="11">
        <f>SUM(G14:G15)</f>
        <v>690170.57142857136</v>
      </c>
      <c r="H19" s="11">
        <f>SUM(H14:H18)</f>
        <v>690170.57142857136</v>
      </c>
      <c r="I19" s="11">
        <f>SUM(I14:I18)</f>
        <v>815170.57142857136</v>
      </c>
      <c r="J19" s="11">
        <f>SUM(J14:J18)</f>
        <v>1475689.2857142859</v>
      </c>
      <c r="K19" s="11">
        <f>SUM(K14:K15)</f>
        <v>3171201</v>
      </c>
    </row>
    <row r="20" spans="2:14" x14ac:dyDescent="0.25">
      <c r="C20" s="10"/>
      <c r="D20" s="10"/>
      <c r="E20" s="10"/>
      <c r="F20" s="10"/>
      <c r="G20" s="10"/>
      <c r="H20" s="10"/>
    </row>
    <row r="21" spans="2:14" x14ac:dyDescent="0.25">
      <c r="B21" s="6" t="s">
        <v>25</v>
      </c>
      <c r="C21" s="10"/>
      <c r="D21" s="10">
        <f t="shared" ref="D21:H21" si="1">SUM(D11,D19)</f>
        <v>1206564</v>
      </c>
      <c r="E21" s="10">
        <f t="shared" si="1"/>
        <v>2173712</v>
      </c>
      <c r="F21" s="24">
        <f t="shared" si="1"/>
        <v>2276400</v>
      </c>
      <c r="G21" s="52">
        <f t="shared" si="1"/>
        <v>1760015.5714285714</v>
      </c>
      <c r="H21" s="68">
        <f t="shared" si="1"/>
        <v>1735199.9047619049</v>
      </c>
      <c r="I21" s="24">
        <f t="shared" ref="I21:J21" si="2">SUM(I11,I19)</f>
        <v>2645837.2380952379</v>
      </c>
      <c r="J21" s="24">
        <f t="shared" si="2"/>
        <v>4194689.2857142854</v>
      </c>
      <c r="K21" s="11">
        <f>K11+K19</f>
        <v>10000418</v>
      </c>
    </row>
    <row r="22" spans="2:14" x14ac:dyDescent="0.25">
      <c r="C22" s="10"/>
      <c r="D22" s="10"/>
      <c r="E22" s="10"/>
      <c r="F22" s="13"/>
      <c r="G22" s="13" t="s">
        <v>35</v>
      </c>
      <c r="H22" s="13" t="s">
        <v>36</v>
      </c>
      <c r="K22" s="10"/>
    </row>
    <row r="23" spans="2:14" ht="16.5" customHeight="1" x14ac:dyDescent="0.25">
      <c r="C23" s="10"/>
      <c r="D23" s="10"/>
      <c r="E23" s="10"/>
      <c r="F23" s="10"/>
      <c r="G23" s="10"/>
      <c r="H23" s="10"/>
      <c r="K23" s="10"/>
    </row>
    <row r="24" spans="2:14" ht="18.75" customHeight="1" x14ac:dyDescent="0.25">
      <c r="C24" s="10"/>
      <c r="D24" s="10"/>
      <c r="E24" s="10"/>
      <c r="M24" s="59">
        <f>H29</f>
        <v>0.65639999999999998</v>
      </c>
    </row>
    <row r="25" spans="2:14" x14ac:dyDescent="0.25">
      <c r="B25" s="6" t="s">
        <v>20</v>
      </c>
      <c r="C25" s="10"/>
      <c r="D25" s="14">
        <v>3619676</v>
      </c>
      <c r="E25" s="14">
        <v>2901453</v>
      </c>
      <c r="F25" s="14">
        <v>308087</v>
      </c>
      <c r="G25" s="75">
        <f>C8+C14+C15</f>
        <v>3171201</v>
      </c>
      <c r="H25" s="29">
        <f>C9+C16</f>
        <v>2827000</v>
      </c>
      <c r="I25" s="29">
        <f>C10+C18+C17</f>
        <v>3165000</v>
      </c>
      <c r="K25" s="6" t="s">
        <v>41</v>
      </c>
      <c r="M25" s="60" t="s">
        <v>26</v>
      </c>
    </row>
    <row r="26" spans="2:14" x14ac:dyDescent="0.25">
      <c r="C26" s="10"/>
      <c r="D26" s="10"/>
      <c r="E26" s="10"/>
      <c r="F26" s="10"/>
      <c r="G26" s="10"/>
      <c r="H26" s="10"/>
      <c r="I26" s="10"/>
      <c r="J26" s="18" t="s">
        <v>35</v>
      </c>
      <c r="K26" s="61">
        <f>G21</f>
        <v>1760015.5714285714</v>
      </c>
      <c r="M26" s="9">
        <f>K26*M24</f>
        <v>1155274.2210857142</v>
      </c>
      <c r="N26" s="62" t="s">
        <v>42</v>
      </c>
    </row>
    <row r="27" spans="2:14" ht="16.5" thickBot="1" x14ac:dyDescent="0.3">
      <c r="B27" s="6" t="s">
        <v>15</v>
      </c>
      <c r="C27" s="10"/>
      <c r="D27" s="15">
        <f>D11-D25</f>
        <v>-2413112</v>
      </c>
      <c r="E27" s="15">
        <f>E11-E25</f>
        <v>-727741</v>
      </c>
      <c r="F27" s="15">
        <f>F21-F25</f>
        <v>1968313</v>
      </c>
      <c r="G27" s="56">
        <f>G21-G25</f>
        <v>-1411185.4285714286</v>
      </c>
      <c r="H27" s="73">
        <f>H21-H25</f>
        <v>-1091800.0952380951</v>
      </c>
      <c r="I27" s="15">
        <f>I21-I25</f>
        <v>-519162.76190476213</v>
      </c>
      <c r="J27" s="18" t="s">
        <v>36</v>
      </c>
      <c r="K27" s="63">
        <f>H21</f>
        <v>1735199.9047619049</v>
      </c>
      <c r="M27" s="47">
        <f>K27*M24</f>
        <v>1138985.2174857142</v>
      </c>
      <c r="N27" s="64" t="s">
        <v>46</v>
      </c>
    </row>
    <row r="28" spans="2:14" ht="16.5" thickBot="1" x14ac:dyDescent="0.3">
      <c r="M28" s="65">
        <f>M27-M26</f>
        <v>-16289.003599999938</v>
      </c>
    </row>
    <row r="29" spans="2:14" x14ac:dyDescent="0.25">
      <c r="B29" s="6" t="s">
        <v>14</v>
      </c>
      <c r="C29" s="16"/>
      <c r="E29" s="17"/>
      <c r="F29" s="17"/>
      <c r="G29" s="17">
        <v>0.65639999999999998</v>
      </c>
      <c r="H29" s="17">
        <v>0.65639999999999998</v>
      </c>
      <c r="I29" s="17">
        <v>0.65639999999999998</v>
      </c>
      <c r="J29" s="17"/>
      <c r="M29" s="66" t="s">
        <v>43</v>
      </c>
    </row>
    <row r="30" spans="2:14" x14ac:dyDescent="0.25">
      <c r="C30" s="16"/>
      <c r="E30" s="17"/>
      <c r="F30" s="17"/>
      <c r="G30" s="17"/>
      <c r="H30" s="17"/>
      <c r="M30" s="67" t="s">
        <v>44</v>
      </c>
    </row>
    <row r="31" spans="2:14" ht="16.5" thickBot="1" x14ac:dyDescent="0.3">
      <c r="B31" s="19" t="s">
        <v>16</v>
      </c>
      <c r="C31" s="16"/>
      <c r="E31" s="17"/>
      <c r="F31" s="41"/>
      <c r="G31" s="55">
        <f>G27*G29</f>
        <v>-926302.11531428574</v>
      </c>
      <c r="H31" s="54"/>
      <c r="M31" s="30"/>
    </row>
    <row r="32" spans="2:14" x14ac:dyDescent="0.25">
      <c r="E32" s="24"/>
      <c r="F32" s="30"/>
      <c r="G32" s="43" t="s">
        <v>28</v>
      </c>
      <c r="H32" s="30"/>
      <c r="I32" s="25"/>
      <c r="K32" s="32" t="s">
        <v>29</v>
      </c>
      <c r="L32" s="33"/>
      <c r="M32" s="34" t="s">
        <v>26</v>
      </c>
    </row>
    <row r="33" spans="5:13" x14ac:dyDescent="0.25">
      <c r="E33" s="27"/>
      <c r="F33" s="42"/>
      <c r="G33" s="53" t="s">
        <v>31</v>
      </c>
      <c r="H33" s="42"/>
      <c r="I33" s="25"/>
      <c r="J33" s="39" t="s">
        <v>32</v>
      </c>
      <c r="K33" s="35">
        <f>G25</f>
        <v>3171201</v>
      </c>
      <c r="L33" s="25"/>
      <c r="M33" s="36">
        <f>K33*$G$29</f>
        <v>2081576.3363999999</v>
      </c>
    </row>
    <row r="34" spans="5:13" x14ac:dyDescent="0.25">
      <c r="E34" s="28"/>
      <c r="F34" s="26"/>
      <c r="G34" s="25"/>
      <c r="H34" s="25"/>
      <c r="I34" s="25"/>
      <c r="J34" s="31" t="s">
        <v>30</v>
      </c>
      <c r="K34" s="37">
        <f>G27</f>
        <v>-1411185.4285714286</v>
      </c>
      <c r="L34" s="25"/>
      <c r="M34" s="38">
        <f>K34*$G$29</f>
        <v>-926302.11531428574</v>
      </c>
    </row>
    <row r="35" spans="5:13" x14ac:dyDescent="0.25">
      <c r="E35" s="25"/>
      <c r="I35" s="25"/>
      <c r="J35" s="31" t="s">
        <v>33</v>
      </c>
      <c r="K35" s="70">
        <f>SUM(K33:K34)</f>
        <v>1760015.5714285714</v>
      </c>
      <c r="L35" s="25"/>
      <c r="M35" s="72">
        <f>K35*$G$29</f>
        <v>1155274.2210857142</v>
      </c>
    </row>
    <row r="36" spans="5:13" x14ac:dyDescent="0.25">
      <c r="F36" s="45"/>
      <c r="J36" s="46" t="s">
        <v>37</v>
      </c>
      <c r="K36" s="48">
        <f>K37-K35</f>
        <v>-24815.666666666511</v>
      </c>
      <c r="L36" s="44"/>
      <c r="M36" s="57">
        <f>K36*I29</f>
        <v>-16289.003599999898</v>
      </c>
    </row>
    <row r="37" spans="5:13" ht="16.5" thickBot="1" x14ac:dyDescent="0.3">
      <c r="F37" s="45"/>
      <c r="J37" s="46" t="s">
        <v>47</v>
      </c>
      <c r="K37" s="69">
        <f>H21</f>
        <v>1735199.9047619049</v>
      </c>
      <c r="L37" s="45"/>
      <c r="M37" s="71">
        <f>M35+M36</f>
        <v>1138985.2174857142</v>
      </c>
    </row>
    <row r="38" spans="5:13" ht="17.25" thickTop="1" thickBot="1" x14ac:dyDescent="0.3">
      <c r="K38" s="49"/>
      <c r="L38" s="50"/>
      <c r="M38" s="51"/>
    </row>
  </sheetData>
  <mergeCells count="1">
    <mergeCell ref="D2:J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125"/>
  <sheetViews>
    <sheetView topLeftCell="A100" workbookViewId="0">
      <selection activeCell="H119" sqref="H119"/>
    </sheetView>
  </sheetViews>
  <sheetFormatPr defaultRowHeight="15" x14ac:dyDescent="0.25"/>
  <cols>
    <col min="1" max="1" width="28.28515625" bestFit="1" customWidth="1"/>
    <col min="2" max="2" width="10.140625" customWidth="1"/>
    <col min="3" max="3" width="9.85546875" bestFit="1" customWidth="1"/>
    <col min="4" max="4" width="8.28515625" bestFit="1" customWidth="1"/>
    <col min="5" max="5" width="10.5703125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74">
        <v>3171201.0200000014</v>
      </c>
      <c r="F125" s="4">
        <v>10000416.560000002</v>
      </c>
    </row>
  </sheetData>
  <pageMargins left="0.7" right="0.7" top="0.75" bottom="0.75" header="0.3" footer="0.3"/>
  <pageSetup scale="74" fitToHeight="2" orientation="portrait" r:id="rId2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125"/>
  <sheetViews>
    <sheetView workbookViewId="0"/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1"/>
  <sheetViews>
    <sheetView workbookViewId="0"/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37CE0B-4C73-438E-946C-56359F9642B1}"/>
</file>

<file path=customXml/itemProps2.xml><?xml version="1.0" encoding="utf-8"?>
<ds:datastoreItem xmlns:ds="http://schemas.openxmlformats.org/officeDocument/2006/customXml" ds:itemID="{930FF406-23B9-40D1-B136-EFB51C94F0DE}"/>
</file>

<file path=customXml/itemProps3.xml><?xml version="1.0" encoding="utf-8"?>
<ds:datastoreItem xmlns:ds="http://schemas.openxmlformats.org/officeDocument/2006/customXml" ds:itemID="{491BFBDC-4AD5-4111-93D5-FC3F0C620626}"/>
</file>

<file path=customXml/itemProps4.xml><?xml version="1.0" encoding="utf-8"?>
<ds:datastoreItem xmlns:ds="http://schemas.openxmlformats.org/officeDocument/2006/customXml" ds:itemID="{50E8CE85-C50C-43E8-ABA7-C31786A2C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PF Adj 3.19</vt:lpstr>
      <vt:lpstr>Actual Expense</vt:lpstr>
      <vt:lpstr>Amortization</vt:lpstr>
      <vt:lpstr>Data</vt:lpstr>
      <vt:lpstr>'PF Adj 3.19'!Print_Area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2020-09-22T21:44:00Z</cp:lastPrinted>
  <dcterms:created xsi:type="dcterms:W3CDTF">2018-09-28T15:17:03Z</dcterms:created>
  <dcterms:modified xsi:type="dcterms:W3CDTF">2020-10-08T01:51:27Z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