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05" yWindow="1425" windowWidth="19320" windowHeight="12390"/>
  </bookViews>
  <sheets>
    <sheet name="JAP-12" sheetId="4" r:id="rId1"/>
  </sheets>
  <definedNames>
    <definedName name="_Order1" hidden="1">0</definedName>
    <definedName name="_Order2" hidden="1">0</definedName>
    <definedName name="ee" hidden="1">{#N/A,#N/A,FALSE,"Month ";#N/A,#N/A,FALSE,"YTD";#N/A,#N/A,FALSE,"12 mo ended"}</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we" hidden="1">{#N/A,#N/A,FALSE,"Pg 6b CustCount_Gas";#N/A,#N/A,FALSE,"QA";#N/A,#N/A,FALSE,"Report";#N/A,#N/A,FALSE,"forecast"}</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Incentive._.Overhead." hidden="1">{#N/A,#N/A,FALSE,"Coversheet";#N/A,#N/A,FALSE,"QA"}</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s>
  <calcPr calcId="125725" iterate="1" calcOnSave="0"/>
</workbook>
</file>

<file path=xl/calcChain.xml><?xml version="1.0" encoding="utf-8"?>
<calcChain xmlns="http://schemas.openxmlformats.org/spreadsheetml/2006/main">
  <c r="D12" i="4"/>
  <c r="J12"/>
  <c r="P12"/>
  <c r="B13"/>
  <c r="B14" s="1"/>
  <c r="B15" s="1"/>
  <c r="B16" s="1"/>
  <c r="B17" s="1"/>
  <c r="B18" s="1"/>
  <c r="B19" s="1"/>
  <c r="B20" s="1"/>
  <c r="B21" s="1"/>
  <c r="B22" s="1"/>
  <c r="B23" s="1"/>
  <c r="B24" s="1"/>
  <c r="B25" s="1"/>
  <c r="B26" s="1"/>
  <c r="B27" s="1"/>
  <c r="B28" s="1"/>
  <c r="B29" s="1"/>
  <c r="B30" s="1"/>
  <c r="B31" s="1"/>
  <c r="B32" s="1"/>
  <c r="D13"/>
  <c r="J13"/>
  <c r="P13"/>
  <c r="D14"/>
  <c r="J14"/>
  <c r="P14"/>
  <c r="D15"/>
  <c r="J15"/>
  <c r="P15"/>
  <c r="D16"/>
  <c r="J16"/>
  <c r="P16"/>
  <c r="D17"/>
  <c r="J17"/>
  <c r="P17"/>
  <c r="D18"/>
  <c r="J18"/>
  <c r="P18"/>
  <c r="D19"/>
  <c r="J19"/>
  <c r="P19"/>
  <c r="D20"/>
  <c r="J20"/>
  <c r="P20"/>
  <c r="D21"/>
  <c r="J21"/>
  <c r="P21"/>
  <c r="D22"/>
  <c r="J22"/>
  <c r="P22"/>
  <c r="D23"/>
  <c r="J23"/>
  <c r="P23"/>
  <c r="D24"/>
  <c r="J24"/>
  <c r="P24"/>
  <c r="B33"/>
  <c r="B34"/>
  <c r="B35"/>
  <c r="Q12" l="1"/>
  <c r="S12" s="1"/>
  <c r="R27"/>
  <c r="R28" s="1"/>
  <c r="R29" s="1"/>
  <c r="R30" s="1"/>
  <c r="R31" s="1"/>
  <c r="R32" s="1"/>
  <c r="R33" s="1"/>
  <c r="R34" s="1"/>
  <c r="R35" s="1"/>
  <c r="E12"/>
  <c r="G12" s="1"/>
  <c r="F27"/>
  <c r="F28" s="1"/>
  <c r="F29" s="1"/>
  <c r="F30" s="1"/>
  <c r="F31" s="1"/>
  <c r="F32" s="1"/>
  <c r="F33" s="1"/>
  <c r="F34" s="1"/>
  <c r="F35" s="1"/>
  <c r="L27"/>
  <c r="L28" s="1"/>
  <c r="L29" s="1"/>
  <c r="L30" s="1"/>
  <c r="L31" s="1"/>
  <c r="L32" s="1"/>
  <c r="L33" s="1"/>
  <c r="L34" s="1"/>
  <c r="L35" s="1"/>
  <c r="K12"/>
  <c r="M12" s="1"/>
  <c r="K13"/>
  <c r="M13" s="1"/>
  <c r="O25"/>
  <c r="I25"/>
  <c r="C25"/>
  <c r="D25" l="1"/>
  <c r="C26"/>
  <c r="P25"/>
  <c r="O26"/>
  <c r="J25"/>
  <c r="I26"/>
  <c r="K14"/>
  <c r="E13"/>
  <c r="Q13"/>
  <c r="S13" l="1"/>
  <c r="Q14"/>
  <c r="M14"/>
  <c r="K15"/>
  <c r="G13"/>
  <c r="E14"/>
  <c r="J26"/>
  <c r="I27"/>
  <c r="P26"/>
  <c r="O27"/>
  <c r="D26"/>
  <c r="C27"/>
  <c r="C28" l="1"/>
  <c r="D27"/>
  <c r="O28"/>
  <c r="P27"/>
  <c r="J27"/>
  <c r="I28"/>
  <c r="G14"/>
  <c r="E15"/>
  <c r="M15"/>
  <c r="K16"/>
  <c r="S14"/>
  <c r="Q15"/>
  <c r="O29" l="1"/>
  <c r="P28"/>
  <c r="C29"/>
  <c r="D28"/>
  <c r="S15"/>
  <c r="Q16"/>
  <c r="M16"/>
  <c r="K17"/>
  <c r="G15"/>
  <c r="E16"/>
  <c r="J28"/>
  <c r="I29"/>
  <c r="C30" l="1"/>
  <c r="D29"/>
  <c r="O30"/>
  <c r="P29"/>
  <c r="J29"/>
  <c r="I30"/>
  <c r="G16"/>
  <c r="E17"/>
  <c r="M17"/>
  <c r="K18"/>
  <c r="S16"/>
  <c r="Q17"/>
  <c r="O31" l="1"/>
  <c r="P30"/>
  <c r="C31"/>
  <c r="D30"/>
  <c r="S17"/>
  <c r="Q18"/>
  <c r="M18"/>
  <c r="K19"/>
  <c r="G17"/>
  <c r="E18"/>
  <c r="J30"/>
  <c r="I31"/>
  <c r="C32" l="1"/>
  <c r="D31"/>
  <c r="O32"/>
  <c r="P31"/>
  <c r="J31"/>
  <c r="I32"/>
  <c r="G18"/>
  <c r="E19"/>
  <c r="M19"/>
  <c r="K20"/>
  <c r="S18"/>
  <c r="Q19"/>
  <c r="O33" l="1"/>
  <c r="P32"/>
  <c r="C33"/>
  <c r="D32"/>
  <c r="S19"/>
  <c r="Q20"/>
  <c r="M20"/>
  <c r="K21"/>
  <c r="G19"/>
  <c r="E20"/>
  <c r="J32"/>
  <c r="I33"/>
  <c r="C34" l="1"/>
  <c r="D33"/>
  <c r="O34"/>
  <c r="P33"/>
  <c r="J33"/>
  <c r="I34"/>
  <c r="G20"/>
  <c r="E21"/>
  <c r="M21"/>
  <c r="K22"/>
  <c r="S20"/>
  <c r="Q21"/>
  <c r="O35" l="1"/>
  <c r="P35" s="1"/>
  <c r="P34"/>
  <c r="C35"/>
  <c r="D35" s="1"/>
  <c r="D34"/>
  <c r="S21"/>
  <c r="Q22"/>
  <c r="M22"/>
  <c r="K23"/>
  <c r="G21"/>
  <c r="E22"/>
  <c r="J34"/>
  <c r="I35"/>
  <c r="J35" s="1"/>
  <c r="G22" l="1"/>
  <c r="E23"/>
  <c r="M23"/>
  <c r="K24"/>
  <c r="S22"/>
  <c r="Q23"/>
  <c r="S23" l="1"/>
  <c r="Q24"/>
  <c r="M24"/>
  <c r="K25"/>
  <c r="G23"/>
  <c r="E24"/>
  <c r="G24" l="1"/>
  <c r="E25"/>
  <c r="M25"/>
  <c r="K26"/>
  <c r="S24"/>
  <c r="Q25"/>
  <c r="S25" l="1"/>
  <c r="Q26"/>
  <c r="M26"/>
  <c r="K27"/>
  <c r="G25"/>
  <c r="E26"/>
  <c r="G26" l="1"/>
  <c r="E27"/>
  <c r="M27"/>
  <c r="K28"/>
  <c r="S26"/>
  <c r="Q27"/>
  <c r="S27" l="1"/>
  <c r="Q28"/>
  <c r="M28"/>
  <c r="K29"/>
  <c r="G27"/>
  <c r="E28"/>
  <c r="G28" l="1"/>
  <c r="E29"/>
  <c r="M29"/>
  <c r="K30"/>
  <c r="S28"/>
  <c r="Q29"/>
  <c r="S29" l="1"/>
  <c r="Q30"/>
  <c r="M30"/>
  <c r="K31"/>
  <c r="G29"/>
  <c r="E30"/>
  <c r="G30" l="1"/>
  <c r="E31"/>
  <c r="M31"/>
  <c r="K32"/>
  <c r="S30"/>
  <c r="Q31"/>
  <c r="S31" l="1"/>
  <c r="Q32"/>
  <c r="M32"/>
  <c r="K33"/>
  <c r="G31"/>
  <c r="E32"/>
  <c r="G32" l="1"/>
  <c r="E33"/>
  <c r="M33"/>
  <c r="K34"/>
  <c r="S32"/>
  <c r="Q33"/>
  <c r="S33" l="1"/>
  <c r="Q34"/>
  <c r="M34"/>
  <c r="K35"/>
  <c r="M35" s="1"/>
  <c r="G33"/>
  <c r="E34"/>
  <c r="G34" l="1"/>
  <c r="E35"/>
  <c r="G35" s="1"/>
  <c r="S34"/>
  <c r="Q35"/>
  <c r="S35" s="1"/>
</calcChain>
</file>

<file path=xl/comments1.xml><?xml version="1.0" encoding="utf-8"?>
<comments xmlns="http://schemas.openxmlformats.org/spreadsheetml/2006/main">
  <authors>
    <author>Jon Piliaris</author>
  </authors>
  <commentList>
    <comment ref="F27" authorId="0">
      <text>
        <r>
          <rPr>
            <b/>
            <sz val="8"/>
            <color indexed="81"/>
            <rFont val="Tahoma"/>
            <family val="2"/>
          </rPr>
          <t>Jon Piliaris:</t>
        </r>
        <r>
          <rPr>
            <sz val="8"/>
            <color indexed="81"/>
            <rFont val="Tahoma"/>
            <family val="2"/>
          </rPr>
          <t xml:space="preserve">
New rates in effect April 1 based on test year ending June 2010.</t>
        </r>
      </text>
    </comment>
    <comment ref="L27" authorId="0">
      <text>
        <r>
          <rPr>
            <b/>
            <sz val="8"/>
            <color indexed="81"/>
            <rFont val="Tahoma"/>
            <family val="2"/>
          </rPr>
          <t>Jon Piliaris:</t>
        </r>
        <r>
          <rPr>
            <sz val="8"/>
            <color indexed="81"/>
            <rFont val="Tahoma"/>
            <family val="2"/>
          </rPr>
          <t xml:space="preserve">
New rates in effect April 1 based on test year ending June 2010.</t>
        </r>
      </text>
    </comment>
    <comment ref="R27" authorId="0">
      <text>
        <r>
          <rPr>
            <b/>
            <sz val="8"/>
            <color indexed="81"/>
            <rFont val="Tahoma"/>
            <family val="2"/>
          </rPr>
          <t>Jon Piliaris:</t>
        </r>
        <r>
          <rPr>
            <sz val="8"/>
            <color indexed="81"/>
            <rFont val="Tahoma"/>
            <family val="2"/>
          </rPr>
          <t xml:space="preserve">
New rates in effect April 1 based on test year ending June 2010.</t>
        </r>
      </text>
    </comment>
  </commentList>
</comments>
</file>

<file path=xl/sharedStrings.xml><?xml version="1.0" encoding="utf-8"?>
<sst xmlns="http://schemas.openxmlformats.org/spreadsheetml/2006/main" count="72" uniqueCount="40">
  <si>
    <t>*** Average based on Cumulative Monthly Savings from January 2010 to the end of the test year for rates that went into effect on April 2011 (i.e., year-ended June 2010).</t>
  </si>
  <si>
    <t>** The Savings Adjustment is the cumulative savings achieved by the Company's gas conservation programs which are not reflected in the test year loads used to develop rates in effect in each month.</t>
  </si>
  <si>
    <t>* 2010 results tie to savings reported to the Commission in the Company's 2010 Annual Report of Conservation Results, as amended on April 25, 2011.  Estimates for 2011 are based on the monthly average of amounts presented on page 7 of the Company's 2011 Annual Conservation Plan.</t>
  </si>
  <si>
    <t>(p)=(n)-(o)</t>
  </si>
  <si>
    <t>(o)=Ave.(m)***</t>
  </si>
  <si>
    <t>(n)=Σ(m)</t>
  </si>
  <si>
    <t>(m) = (l)/12</t>
  </si>
  <si>
    <t>(l)</t>
  </si>
  <si>
    <t>(k)=(i)-(j)</t>
  </si>
  <si>
    <t>(j)=Ave.(i)***</t>
  </si>
  <si>
    <t>(i)=Σ(h)</t>
  </si>
  <si>
    <t>(h) = (g)/12</t>
  </si>
  <si>
    <t>(g)</t>
  </si>
  <si>
    <t>(f)=(d)-(e)</t>
  </si>
  <si>
    <t>(e)=Ave.(d)***</t>
  </si>
  <si>
    <r>
      <t>(d)=</t>
    </r>
    <r>
      <rPr>
        <sz val="10"/>
        <color theme="1"/>
        <rFont val="Calibri"/>
        <family val="2"/>
      </rPr>
      <t>Σ</t>
    </r>
    <r>
      <rPr>
        <sz val="10"/>
        <color theme="1"/>
        <rFont val="Arial"/>
        <family val="2"/>
      </rPr>
      <t>(c)</t>
    </r>
  </si>
  <si>
    <t>(c) = (b)/12</t>
  </si>
  <si>
    <t>(b)</t>
  </si>
  <si>
    <t>(a)</t>
  </si>
  <si>
    <t>Adjustment**</t>
  </si>
  <si>
    <t>in Rates</t>
  </si>
  <si>
    <t>Savings</t>
  </si>
  <si>
    <t>Conservation*</t>
  </si>
  <si>
    <t>Month</t>
  </si>
  <si>
    <t>No.</t>
  </si>
  <si>
    <t>Reflected</t>
  </si>
  <si>
    <t>Monthly</t>
  </si>
  <si>
    <t>Incremental</t>
  </si>
  <si>
    <t>First-Year</t>
  </si>
  <si>
    <t>Line</t>
  </si>
  <si>
    <t>Cumulative</t>
  </si>
  <si>
    <t>Reported</t>
  </si>
  <si>
    <t>Interruptible Sales (85,86,87)</t>
  </si>
  <si>
    <t>Firm Sales (31,41)</t>
  </si>
  <si>
    <t>Residential (23,53)</t>
  </si>
  <si>
    <t>(therms)</t>
  </si>
  <si>
    <t>Development of Savings Adjustment for Rate Groups</t>
  </si>
  <si>
    <t>Test Year Ended December 2010</t>
  </si>
  <si>
    <t>2011 Gas General Rate Case - Initial Filing</t>
  </si>
  <si>
    <t>Puget Sound Energy</t>
  </si>
</sst>
</file>

<file path=xl/styles.xml><?xml version="1.0" encoding="utf-8"?>
<styleSheet xmlns="http://schemas.openxmlformats.org/spreadsheetml/2006/main">
  <numFmts count="11">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409]mmm\-yy;@"/>
    <numFmt numFmtId="166" formatCode="&quot;$&quot;#,##0\ ;\(&quot;$&quot;#,##0\)"/>
    <numFmt numFmtId="167" formatCode="00000"/>
    <numFmt numFmtId="168" formatCode="#,##0.00000000000;[Red]\-#,##0.00000000000"/>
    <numFmt numFmtId="169" formatCode="_(&quot;$&quot;* #,##0.0000_);_(&quot;$&quot;* \(#,##0.0000\);_(&quot;$&quot;* &quot;-&quot;????_);_(@_)"/>
    <numFmt numFmtId="170" formatCode="0.000000"/>
    <numFmt numFmtId="171" formatCode="&quot;$&quot;#,##0.00"/>
  </numFmts>
  <fonts count="20">
    <font>
      <sz val="11"/>
      <color theme="1"/>
      <name val="Calibri"/>
      <family val="2"/>
      <scheme val="minor"/>
    </font>
    <font>
      <sz val="11"/>
      <color theme="1"/>
      <name val="Calibri"/>
      <family val="2"/>
      <scheme val="minor"/>
    </font>
    <font>
      <sz val="10"/>
      <color theme="1"/>
      <name val="Arial"/>
      <family val="2"/>
    </font>
    <font>
      <sz val="10"/>
      <name val="Arial"/>
      <family val="2"/>
    </font>
    <font>
      <sz val="10"/>
      <color theme="1"/>
      <name val="Calibri"/>
      <family val="2"/>
    </font>
    <font>
      <b/>
      <sz val="10"/>
      <color theme="1"/>
      <name val="Arial"/>
      <family val="2"/>
    </font>
    <font>
      <b/>
      <sz val="10"/>
      <name val="Arial"/>
      <family val="2"/>
    </font>
    <font>
      <b/>
      <sz val="8"/>
      <color indexed="81"/>
      <name val="Tahoma"/>
      <family val="2"/>
    </font>
    <font>
      <sz val="8"/>
      <color indexed="81"/>
      <name val="Tahoma"/>
      <family val="2"/>
    </font>
    <font>
      <sz val="12"/>
      <name val="Arial"/>
      <family val="2"/>
    </font>
    <font>
      <sz val="12"/>
      <name val="Helv"/>
    </font>
    <font>
      <sz val="8"/>
      <name val="Arial"/>
      <family val="2"/>
    </font>
    <font>
      <b/>
      <sz val="8"/>
      <name val="Arial"/>
      <family val="2"/>
    </font>
    <font>
      <b/>
      <sz val="10"/>
      <name val="Helv"/>
    </font>
    <font>
      <b/>
      <i/>
      <sz val="10"/>
      <name val="Helv"/>
    </font>
    <font>
      <i/>
      <sz val="10"/>
      <name val="Helv"/>
    </font>
    <font>
      <b/>
      <i/>
      <sz val="10"/>
      <name val="Arial"/>
      <family val="2"/>
    </font>
    <font>
      <i/>
      <sz val="10"/>
      <name val="Arial"/>
      <family val="2"/>
    </font>
    <font>
      <b/>
      <sz val="12"/>
      <color indexed="60"/>
      <name val="Arial"/>
      <family val="2"/>
    </font>
    <font>
      <b/>
      <sz val="14"/>
      <color indexed="56"/>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patternFill>
    </fill>
    <fill>
      <patternFill patternType="lightGray">
        <fgColor indexed="8"/>
        <bgColor indexed="8"/>
      </patternFill>
    </fill>
    <fill>
      <patternFill patternType="solid">
        <fgColor indexed="43"/>
        <bgColor indexed="64"/>
      </patternFill>
    </fill>
  </fills>
  <borders count="12">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style="thin">
        <color indexed="64"/>
      </bottom>
      <diagonal/>
    </border>
    <border>
      <left/>
      <right style="hair">
        <color indexed="64"/>
      </right>
      <top/>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top style="thin">
        <color indexed="64"/>
      </top>
      <bottom style="thin">
        <color indexed="64"/>
      </bottom>
      <diagonal/>
    </border>
    <border>
      <left/>
      <right/>
      <top style="thin">
        <color indexed="64"/>
      </top>
      <bottom/>
      <diagonal/>
    </border>
    <border>
      <left/>
      <right/>
      <top style="hair">
        <color indexed="64"/>
      </top>
      <bottom/>
      <diagonal/>
    </border>
  </borders>
  <cellStyleXfs count="42">
    <xf numFmtId="0" fontId="0" fillId="0" borderId="0"/>
    <xf numFmtId="43" fontId="1" fillId="0" borderId="0" applyFont="0" applyFill="0" applyBorder="0" applyAlignment="0" applyProtection="0"/>
    <xf numFmtId="43" fontId="3" fillId="0" borderId="0" applyFont="0" applyFill="0" applyBorder="0" applyAlignment="0" applyProtection="0"/>
    <xf numFmtId="3" fontId="9" fillId="0" borderId="0" applyFont="0" applyFill="0" applyBorder="0" applyAlignment="0" applyProtection="0"/>
    <xf numFmtId="0" fontId="10" fillId="0" borderId="0"/>
    <xf numFmtId="0" fontId="10" fillId="0" borderId="0"/>
    <xf numFmtId="0" fontId="10" fillId="0" borderId="0"/>
    <xf numFmtId="44" fontId="3" fillId="0" borderId="0" applyFont="0" applyFill="0" applyBorder="0" applyAlignment="0" applyProtection="0"/>
    <xf numFmtId="166" fontId="9" fillId="0" borderId="0" applyFont="0" applyFill="0" applyBorder="0" applyAlignment="0" applyProtection="0"/>
    <xf numFmtId="0" fontId="3" fillId="0" borderId="0" applyFont="0" applyFill="0" applyBorder="0" applyAlignment="0" applyProtection="0"/>
    <xf numFmtId="167" fontId="3" fillId="0" borderId="0"/>
    <xf numFmtId="2" fontId="9" fillId="0" borderId="0" applyFont="0" applyFill="0" applyBorder="0" applyAlignment="0" applyProtection="0"/>
    <xf numFmtId="38" fontId="11" fillId="2" borderId="0" applyNumberFormat="0" applyBorder="0" applyAlignment="0" applyProtection="0"/>
    <xf numFmtId="38" fontId="12" fillId="0" borderId="0"/>
    <xf numFmtId="40" fontId="12" fillId="0" borderId="0"/>
    <xf numFmtId="10" fontId="11" fillId="3" borderId="3" applyNumberFormat="0" applyBorder="0" applyAlignment="0" applyProtection="0"/>
    <xf numFmtId="44" fontId="6" fillId="0" borderId="4" applyNumberFormat="0" applyFont="0" applyAlignment="0">
      <alignment horizontal="center"/>
    </xf>
    <xf numFmtId="44" fontId="6" fillId="0" borderId="5" applyNumberFormat="0" applyFont="0" applyAlignment="0">
      <alignment horizontal="center"/>
    </xf>
    <xf numFmtId="168" fontId="3" fillId="0" borderId="0"/>
    <xf numFmtId="0" fontId="3" fillId="0" borderId="0"/>
    <xf numFmtId="0" fontId="10" fillId="0" borderId="0"/>
    <xf numFmtId="0" fontId="10" fillId="0" borderId="0"/>
    <xf numFmtId="10" fontId="3" fillId="0" borderId="0" applyFont="0" applyFill="0" applyBorder="0" applyAlignment="0" applyProtection="0"/>
    <xf numFmtId="9" fontId="3" fillId="0" borderId="0" applyFont="0" applyFill="0" applyBorder="0" applyAlignment="0" applyProtection="0"/>
    <xf numFmtId="42" fontId="3" fillId="3" borderId="0"/>
    <xf numFmtId="0" fontId="10" fillId="4" borderId="0"/>
    <xf numFmtId="0" fontId="13" fillId="4" borderId="6"/>
    <xf numFmtId="0" fontId="14" fillId="5" borderId="7"/>
    <xf numFmtId="0" fontId="15" fillId="4" borderId="8"/>
    <xf numFmtId="42" fontId="16" fillId="6" borderId="9">
      <alignment vertical="center"/>
    </xf>
    <xf numFmtId="0" fontId="6" fillId="3" borderId="2" applyNumberFormat="0">
      <alignment horizontal="center" vertical="center" wrapText="1"/>
    </xf>
    <xf numFmtId="169" fontId="3" fillId="3" borderId="0"/>
    <xf numFmtId="42" fontId="17" fillId="3" borderId="10">
      <alignment horizontal="left"/>
    </xf>
    <xf numFmtId="38" fontId="11" fillId="0" borderId="11"/>
    <xf numFmtId="38" fontId="12" fillId="0" borderId="10"/>
    <xf numFmtId="170" fontId="3" fillId="0" borderId="0">
      <alignment horizontal="left" wrapText="1"/>
    </xf>
    <xf numFmtId="0" fontId="3" fillId="0" borderId="0" applyNumberFormat="0" applyBorder="0" applyAlignment="0"/>
    <xf numFmtId="0" fontId="10" fillId="0" borderId="0"/>
    <xf numFmtId="0" fontId="13" fillId="4" borderId="0"/>
    <xf numFmtId="171" fontId="18" fillId="0" borderId="0">
      <alignment horizontal="left" vertical="center"/>
    </xf>
    <xf numFmtId="0" fontId="6" fillId="3" borderId="0">
      <alignment horizontal="left" wrapText="1"/>
    </xf>
    <xf numFmtId="0" fontId="19" fillId="0" borderId="0">
      <alignment horizontal="left" vertical="center"/>
    </xf>
  </cellStyleXfs>
  <cellXfs count="20">
    <xf numFmtId="0" fontId="0" fillId="0" borderId="0" xfId="0"/>
    <xf numFmtId="0" fontId="2" fillId="0" borderId="0" xfId="0" applyFont="1"/>
    <xf numFmtId="164" fontId="2" fillId="0" borderId="0" xfId="0" applyNumberFormat="1" applyFont="1"/>
    <xf numFmtId="0" fontId="2" fillId="0" borderId="0" xfId="0" applyFont="1" applyAlignment="1">
      <alignment horizontal="center"/>
    </xf>
    <xf numFmtId="164" fontId="2" fillId="0" borderId="1" xfId="0" applyNumberFormat="1" applyFont="1" applyBorder="1"/>
    <xf numFmtId="164" fontId="2" fillId="0" borderId="1" xfId="1" applyNumberFormat="1" applyFont="1" applyBorder="1"/>
    <xf numFmtId="164" fontId="3" fillId="0" borderId="1" xfId="1" applyNumberFormat="1" applyFont="1" applyBorder="1"/>
    <xf numFmtId="165" fontId="2" fillId="0" borderId="1" xfId="0" applyNumberFormat="1" applyFont="1" applyBorder="1" applyAlignment="1">
      <alignment horizontal="left"/>
    </xf>
    <xf numFmtId="0" fontId="2" fillId="0" borderId="1" xfId="0" applyFont="1" applyBorder="1" applyAlignment="1">
      <alignment horizontal="center"/>
    </xf>
    <xf numFmtId="164" fontId="2" fillId="0" borderId="0" xfId="1" applyNumberFormat="1" applyFont="1"/>
    <xf numFmtId="164" fontId="3" fillId="0" borderId="0" xfId="1" applyNumberFormat="1" applyFont="1"/>
    <xf numFmtId="165" fontId="2" fillId="0" borderId="0" xfId="0" applyNumberFormat="1" applyFont="1" applyAlignment="1">
      <alignment horizontal="left"/>
    </xf>
    <xf numFmtId="0" fontId="2" fillId="0" borderId="0" xfId="0" applyFont="1" applyFill="1" applyBorder="1" applyAlignment="1">
      <alignment horizontal="center"/>
    </xf>
    <xf numFmtId="0" fontId="5" fillId="0" borderId="1" xfId="0" applyFont="1" applyBorder="1" applyAlignment="1">
      <alignment horizontal="center"/>
    </xf>
    <xf numFmtId="0" fontId="5" fillId="0" borderId="0" xfId="0" applyFont="1" applyAlignment="1">
      <alignment horizontal="center"/>
    </xf>
    <xf numFmtId="0" fontId="5" fillId="0" borderId="0" xfId="0" applyFont="1"/>
    <xf numFmtId="0" fontId="5" fillId="0" borderId="0" xfId="0" applyFont="1" applyBorder="1" applyAlignment="1">
      <alignment horizontal="center"/>
    </xf>
    <xf numFmtId="0" fontId="5" fillId="0" borderId="2" xfId="0" applyFont="1" applyBorder="1" applyAlignment="1">
      <alignment horizontal="center"/>
    </xf>
    <xf numFmtId="0" fontId="2" fillId="0" borderId="0" xfId="0" applyFont="1" applyAlignment="1">
      <alignment horizontal="left" wrapText="1"/>
    </xf>
    <xf numFmtId="0" fontId="6" fillId="0" borderId="0" xfId="0" applyFont="1" applyAlignment="1">
      <alignment horizontal="center"/>
    </xf>
  </cellXfs>
  <cellStyles count="42">
    <cellStyle name="Comma" xfId="1" builtinId="3"/>
    <cellStyle name="Comma 2" xfId="2"/>
    <cellStyle name="Comma0" xfId="3"/>
    <cellStyle name="Comma0 - Style4" xfId="4"/>
    <cellStyle name="Comma1 - Style1" xfId="5"/>
    <cellStyle name="Curren - Style2" xfId="6"/>
    <cellStyle name="Currency 2" xfId="7"/>
    <cellStyle name="Currency0" xfId="8"/>
    <cellStyle name="Date" xfId="9"/>
    <cellStyle name="Entered" xfId="10"/>
    <cellStyle name="Fixed" xfId="11"/>
    <cellStyle name="Grey" xfId="12"/>
    <cellStyle name="Heading1" xfId="13"/>
    <cellStyle name="Heading2" xfId="14"/>
    <cellStyle name="Input [yellow]" xfId="15"/>
    <cellStyle name="modified border" xfId="16"/>
    <cellStyle name="modified border1" xfId="17"/>
    <cellStyle name="Normal" xfId="0" builtinId="0"/>
    <cellStyle name="Normal - Style1" xfId="18"/>
    <cellStyle name="Normal 2" xfId="19"/>
    <cellStyle name="Percen - Style2" xfId="20"/>
    <cellStyle name="Percen - Style3" xfId="21"/>
    <cellStyle name="Percent [2]" xfId="22"/>
    <cellStyle name="Percent 2" xfId="23"/>
    <cellStyle name="Report" xfId="24"/>
    <cellStyle name="Report - Style5" xfId="25"/>
    <cellStyle name="Report - Style6" xfId="26"/>
    <cellStyle name="Report - Style7" xfId="27"/>
    <cellStyle name="Report - Style8" xfId="28"/>
    <cellStyle name="Report Bar" xfId="29"/>
    <cellStyle name="Report Heading" xfId="30"/>
    <cellStyle name="Report Unit Cost" xfId="31"/>
    <cellStyle name="Reports Total" xfId="32"/>
    <cellStyle name="StmtTtl1" xfId="33"/>
    <cellStyle name="StmtTtl2" xfId="34"/>
    <cellStyle name="Style 1" xfId="35"/>
    <cellStyle name="Test" xfId="36"/>
    <cellStyle name="Title: - Style3" xfId="37"/>
    <cellStyle name="Title: - Style4" xfId="38"/>
    <cellStyle name="Title: Major" xfId="39"/>
    <cellStyle name="Title: Minor" xfId="40"/>
    <cellStyle name="Title: Worksheet" xfId="4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6" tint="0.59999389629810485"/>
    <pageSetUpPr fitToPage="1"/>
  </sheetPr>
  <dimension ref="A1:U40"/>
  <sheetViews>
    <sheetView tabSelected="1" topLeftCell="G66" zoomScaleNormal="100" workbookViewId="0">
      <selection activeCell="K75" sqref="K75:L75"/>
    </sheetView>
  </sheetViews>
  <sheetFormatPr defaultRowHeight="12.75"/>
  <cols>
    <col min="1" max="1" width="5.28515625" style="1" customWidth="1"/>
    <col min="2" max="2" width="9.85546875" style="1" bestFit="1" customWidth="1"/>
    <col min="3" max="3" width="13.7109375" style="1" bestFit="1" customWidth="1"/>
    <col min="4" max="4" width="11.85546875" style="1" bestFit="1" customWidth="1"/>
    <col min="5" max="5" width="11.28515625" style="1" bestFit="1" customWidth="1"/>
    <col min="6" max="6" width="12.140625" style="1" bestFit="1" customWidth="1"/>
    <col min="7" max="7" width="12.5703125" style="1" bestFit="1" customWidth="1"/>
    <col min="8" max="8" width="3.140625" style="1" customWidth="1"/>
    <col min="9" max="9" width="13.7109375" style="1" bestFit="1" customWidth="1"/>
    <col min="10" max="10" width="11.85546875" style="1" bestFit="1" customWidth="1"/>
    <col min="11" max="11" width="11.28515625" style="1" bestFit="1" customWidth="1"/>
    <col min="12" max="12" width="11" style="1" bestFit="1" customWidth="1"/>
    <col min="13" max="13" width="12.5703125" style="1" bestFit="1" customWidth="1"/>
    <col min="14" max="14" width="3.5703125" style="1" customWidth="1"/>
    <col min="15" max="15" width="13.7109375" style="1" bestFit="1" customWidth="1"/>
    <col min="16" max="16" width="11.85546875" style="1" bestFit="1" customWidth="1"/>
    <col min="17" max="17" width="11.28515625" style="1" bestFit="1" customWidth="1"/>
    <col min="18" max="18" width="12.7109375" style="1" bestFit="1" customWidth="1"/>
    <col min="19" max="19" width="12.5703125" style="1" bestFit="1" customWidth="1"/>
    <col min="20" max="20" width="9.140625" style="1"/>
    <col min="21" max="21" width="10.5703125" style="1" bestFit="1" customWidth="1"/>
    <col min="22" max="16384" width="9.140625" style="1"/>
  </cols>
  <sheetData>
    <row r="1" spans="1:21">
      <c r="A1" s="19" t="s">
        <v>39</v>
      </c>
      <c r="B1" s="19"/>
      <c r="C1" s="19"/>
      <c r="D1" s="19"/>
      <c r="E1" s="19"/>
      <c r="F1" s="19"/>
      <c r="G1" s="19"/>
      <c r="H1" s="19"/>
      <c r="I1" s="19"/>
      <c r="J1" s="19"/>
      <c r="K1" s="19"/>
      <c r="L1" s="19"/>
      <c r="M1" s="19"/>
      <c r="N1" s="19"/>
      <c r="O1" s="19"/>
      <c r="P1" s="19"/>
      <c r="Q1" s="19"/>
      <c r="R1" s="19"/>
      <c r="S1" s="19"/>
    </row>
    <row r="2" spans="1:21">
      <c r="A2" s="19" t="s">
        <v>38</v>
      </c>
      <c r="B2" s="19"/>
      <c r="C2" s="19"/>
      <c r="D2" s="19"/>
      <c r="E2" s="19"/>
      <c r="F2" s="19"/>
      <c r="G2" s="19"/>
      <c r="H2" s="19"/>
      <c r="I2" s="19"/>
      <c r="J2" s="19"/>
      <c r="K2" s="19"/>
      <c r="L2" s="19"/>
      <c r="M2" s="19"/>
      <c r="N2" s="19"/>
      <c r="O2" s="19"/>
      <c r="P2" s="19"/>
      <c r="Q2" s="19"/>
      <c r="R2" s="19"/>
      <c r="S2" s="19"/>
    </row>
    <row r="3" spans="1:21">
      <c r="A3" s="19" t="s">
        <v>37</v>
      </c>
      <c r="B3" s="19"/>
      <c r="C3" s="19"/>
      <c r="D3" s="19"/>
      <c r="E3" s="19"/>
      <c r="F3" s="19"/>
      <c r="G3" s="19"/>
      <c r="H3" s="19"/>
      <c r="I3" s="19"/>
      <c r="J3" s="19"/>
      <c r="K3" s="19"/>
      <c r="L3" s="19"/>
      <c r="M3" s="19"/>
      <c r="N3" s="19"/>
      <c r="O3" s="19"/>
      <c r="P3" s="19"/>
      <c r="Q3" s="19"/>
      <c r="R3" s="19"/>
      <c r="S3" s="19"/>
    </row>
    <row r="4" spans="1:21">
      <c r="A4" s="19" t="s">
        <v>36</v>
      </c>
      <c r="B4" s="19"/>
      <c r="C4" s="19"/>
      <c r="D4" s="19"/>
      <c r="E4" s="19"/>
      <c r="F4" s="19"/>
      <c r="G4" s="19"/>
      <c r="H4" s="19"/>
      <c r="I4" s="19"/>
      <c r="J4" s="19"/>
      <c r="K4" s="19"/>
      <c r="L4" s="19"/>
      <c r="M4" s="19"/>
      <c r="N4" s="19"/>
      <c r="O4" s="19"/>
      <c r="P4" s="19"/>
      <c r="Q4" s="19"/>
      <c r="R4" s="19"/>
      <c r="S4" s="19"/>
    </row>
    <row r="5" spans="1:21">
      <c r="A5" s="19" t="s">
        <v>35</v>
      </c>
      <c r="B5" s="19"/>
      <c r="C5" s="19"/>
      <c r="D5" s="19"/>
      <c r="E5" s="19"/>
      <c r="F5" s="19"/>
      <c r="G5" s="19"/>
      <c r="H5" s="19"/>
      <c r="I5" s="19"/>
      <c r="J5" s="19"/>
      <c r="K5" s="19"/>
      <c r="L5" s="19"/>
      <c r="M5" s="19"/>
      <c r="N5" s="19"/>
      <c r="O5" s="19"/>
      <c r="P5" s="19"/>
      <c r="Q5" s="19"/>
      <c r="R5" s="19"/>
      <c r="S5" s="19"/>
    </row>
    <row r="7" spans="1:21">
      <c r="A7" s="15"/>
      <c r="B7" s="15"/>
      <c r="C7" s="17" t="s">
        <v>34</v>
      </c>
      <c r="D7" s="17"/>
      <c r="E7" s="17"/>
      <c r="F7" s="17"/>
      <c r="G7" s="17"/>
      <c r="H7" s="16"/>
      <c r="I7" s="17" t="s">
        <v>33</v>
      </c>
      <c r="J7" s="17"/>
      <c r="K7" s="17"/>
      <c r="L7" s="17"/>
      <c r="M7" s="17"/>
      <c r="N7" s="15"/>
      <c r="O7" s="17" t="s">
        <v>32</v>
      </c>
      <c r="P7" s="17"/>
      <c r="Q7" s="17"/>
      <c r="R7" s="17"/>
      <c r="S7" s="17"/>
    </row>
    <row r="8" spans="1:21">
      <c r="A8" s="15"/>
      <c r="B8" s="15"/>
      <c r="C8" s="14" t="s">
        <v>31</v>
      </c>
      <c r="D8" s="14" t="s">
        <v>26</v>
      </c>
      <c r="E8" s="14" t="s">
        <v>30</v>
      </c>
      <c r="F8" s="14" t="s">
        <v>21</v>
      </c>
      <c r="G8" s="14"/>
      <c r="H8" s="14"/>
      <c r="I8" s="14" t="s">
        <v>31</v>
      </c>
      <c r="J8" s="14" t="s">
        <v>26</v>
      </c>
      <c r="K8" s="14" t="s">
        <v>30</v>
      </c>
      <c r="L8" s="14" t="s">
        <v>21</v>
      </c>
      <c r="M8" s="14"/>
      <c r="N8" s="15"/>
      <c r="O8" s="14" t="s">
        <v>31</v>
      </c>
      <c r="P8" s="14" t="s">
        <v>26</v>
      </c>
      <c r="Q8" s="14" t="s">
        <v>30</v>
      </c>
      <c r="R8" s="14" t="s">
        <v>21</v>
      </c>
      <c r="S8" s="14"/>
    </row>
    <row r="9" spans="1:21">
      <c r="A9" s="14" t="s">
        <v>29</v>
      </c>
      <c r="B9" s="15"/>
      <c r="C9" s="14" t="s">
        <v>28</v>
      </c>
      <c r="D9" s="14" t="s">
        <v>27</v>
      </c>
      <c r="E9" s="14" t="s">
        <v>26</v>
      </c>
      <c r="F9" s="14" t="s">
        <v>25</v>
      </c>
      <c r="G9" s="14" t="s">
        <v>21</v>
      </c>
      <c r="H9" s="14"/>
      <c r="I9" s="14" t="s">
        <v>28</v>
      </c>
      <c r="J9" s="14" t="s">
        <v>27</v>
      </c>
      <c r="K9" s="14" t="s">
        <v>26</v>
      </c>
      <c r="L9" s="14" t="s">
        <v>25</v>
      </c>
      <c r="M9" s="14" t="s">
        <v>21</v>
      </c>
      <c r="N9" s="15"/>
      <c r="O9" s="14" t="s">
        <v>28</v>
      </c>
      <c r="P9" s="14" t="s">
        <v>27</v>
      </c>
      <c r="Q9" s="14" t="s">
        <v>26</v>
      </c>
      <c r="R9" s="14" t="s">
        <v>25</v>
      </c>
      <c r="S9" s="14" t="s">
        <v>21</v>
      </c>
    </row>
    <row r="10" spans="1:21" ht="13.5" thickBot="1">
      <c r="A10" s="13" t="s">
        <v>24</v>
      </c>
      <c r="B10" s="13" t="s">
        <v>23</v>
      </c>
      <c r="C10" s="13" t="s">
        <v>22</v>
      </c>
      <c r="D10" s="13" t="s">
        <v>21</v>
      </c>
      <c r="E10" s="13" t="s">
        <v>21</v>
      </c>
      <c r="F10" s="13" t="s">
        <v>20</v>
      </c>
      <c r="G10" s="13" t="s">
        <v>19</v>
      </c>
      <c r="H10" s="13"/>
      <c r="I10" s="13" t="s">
        <v>22</v>
      </c>
      <c r="J10" s="13" t="s">
        <v>21</v>
      </c>
      <c r="K10" s="13" t="s">
        <v>21</v>
      </c>
      <c r="L10" s="13" t="s">
        <v>20</v>
      </c>
      <c r="M10" s="13" t="s">
        <v>19</v>
      </c>
      <c r="N10" s="13"/>
      <c r="O10" s="13" t="s">
        <v>22</v>
      </c>
      <c r="P10" s="13" t="s">
        <v>21</v>
      </c>
      <c r="Q10" s="13" t="s">
        <v>21</v>
      </c>
      <c r="R10" s="13" t="s">
        <v>20</v>
      </c>
      <c r="S10" s="13" t="s">
        <v>19</v>
      </c>
    </row>
    <row r="11" spans="1:21">
      <c r="A11" s="3"/>
      <c r="B11" s="3" t="s">
        <v>18</v>
      </c>
      <c r="C11" s="3" t="s">
        <v>17</v>
      </c>
      <c r="D11" s="3" t="s">
        <v>16</v>
      </c>
      <c r="E11" s="12" t="s">
        <v>15</v>
      </c>
      <c r="F11" s="12" t="s">
        <v>14</v>
      </c>
      <c r="G11" s="12" t="s">
        <v>13</v>
      </c>
      <c r="H11" s="12"/>
      <c r="I11" s="3" t="s">
        <v>12</v>
      </c>
      <c r="J11" s="3" t="s">
        <v>11</v>
      </c>
      <c r="K11" s="12" t="s">
        <v>10</v>
      </c>
      <c r="L11" s="12" t="s">
        <v>9</v>
      </c>
      <c r="M11" s="12" t="s">
        <v>8</v>
      </c>
      <c r="O11" s="3" t="s">
        <v>7</v>
      </c>
      <c r="P11" s="3" t="s">
        <v>6</v>
      </c>
      <c r="Q11" s="12" t="s">
        <v>5</v>
      </c>
      <c r="R11" s="12" t="s">
        <v>4</v>
      </c>
      <c r="S11" s="12" t="s">
        <v>3</v>
      </c>
    </row>
    <row r="12" spans="1:21" ht="21" customHeight="1">
      <c r="A12" s="3">
        <v>1</v>
      </c>
      <c r="B12" s="11">
        <v>40179</v>
      </c>
      <c r="C12" s="9">
        <v>271959</v>
      </c>
      <c r="D12" s="9">
        <f t="shared" ref="D12:D35" si="0">C12/12</f>
        <v>22663.25</v>
      </c>
      <c r="E12" s="2">
        <f>D12</f>
        <v>22663.25</v>
      </c>
      <c r="F12" s="1">
        <v>0</v>
      </c>
      <c r="G12" s="2">
        <f t="shared" ref="G12:G35" si="1">E12-F12</f>
        <v>22663.25</v>
      </c>
      <c r="H12" s="2"/>
      <c r="I12" s="10">
        <v>87811</v>
      </c>
      <c r="J12" s="9">
        <f t="shared" ref="J12:J35" si="2">I12/12</f>
        <v>7317.583333333333</v>
      </c>
      <c r="K12" s="2">
        <f>J12</f>
        <v>7317.583333333333</v>
      </c>
      <c r="L12" s="1">
        <v>0</v>
      </c>
      <c r="M12" s="2">
        <f t="shared" ref="M12:M35" si="3">K12-L12</f>
        <v>7317.583333333333</v>
      </c>
      <c r="O12" s="10">
        <v>3222</v>
      </c>
      <c r="P12" s="9">
        <f t="shared" ref="P12:P35" si="4">O12/12</f>
        <v>268.5</v>
      </c>
      <c r="Q12" s="2">
        <f>P12</f>
        <v>268.5</v>
      </c>
      <c r="R12" s="1">
        <v>0</v>
      </c>
      <c r="S12" s="2">
        <f t="shared" ref="S12:S35" si="5">Q12-R12</f>
        <v>268.5</v>
      </c>
      <c r="U12" s="2"/>
    </row>
    <row r="13" spans="1:21">
      <c r="A13" s="3">
        <v>2</v>
      </c>
      <c r="B13" s="11">
        <f t="shared" ref="B13:B35" si="6">EDATE(B12,1)</f>
        <v>40210</v>
      </c>
      <c r="C13" s="9">
        <v>302401</v>
      </c>
      <c r="D13" s="9">
        <f t="shared" si="0"/>
        <v>25200.083333333332</v>
      </c>
      <c r="E13" s="2">
        <f t="shared" ref="E13:E35" si="7">D13+E12</f>
        <v>47863.333333333328</v>
      </c>
      <c r="F13" s="1">
        <v>0</v>
      </c>
      <c r="G13" s="2">
        <f t="shared" si="1"/>
        <v>47863.333333333328</v>
      </c>
      <c r="H13" s="2"/>
      <c r="I13" s="10">
        <v>37264</v>
      </c>
      <c r="J13" s="9">
        <f t="shared" si="2"/>
        <v>3105.3333333333335</v>
      </c>
      <c r="K13" s="2">
        <f t="shared" ref="K13:K35" si="8">J13+K12</f>
        <v>10422.916666666666</v>
      </c>
      <c r="L13" s="1">
        <v>0</v>
      </c>
      <c r="M13" s="2">
        <f t="shared" si="3"/>
        <v>10422.916666666666</v>
      </c>
      <c r="O13" s="10">
        <v>68189</v>
      </c>
      <c r="P13" s="9">
        <f t="shared" si="4"/>
        <v>5682.416666666667</v>
      </c>
      <c r="Q13" s="2">
        <f t="shared" ref="Q13:Q35" si="9">P13+Q12</f>
        <v>5950.916666666667</v>
      </c>
      <c r="R13" s="1">
        <v>0</v>
      </c>
      <c r="S13" s="2">
        <f t="shared" si="5"/>
        <v>5950.916666666667</v>
      </c>
      <c r="U13" s="2"/>
    </row>
    <row r="14" spans="1:21">
      <c r="A14" s="3">
        <v>3</v>
      </c>
      <c r="B14" s="11">
        <f t="shared" si="6"/>
        <v>40238</v>
      </c>
      <c r="C14" s="9">
        <v>418854</v>
      </c>
      <c r="D14" s="9">
        <f t="shared" si="0"/>
        <v>34904.5</v>
      </c>
      <c r="E14" s="2">
        <f t="shared" si="7"/>
        <v>82767.833333333328</v>
      </c>
      <c r="F14" s="1">
        <v>0</v>
      </c>
      <c r="G14" s="2">
        <f t="shared" si="1"/>
        <v>82767.833333333328</v>
      </c>
      <c r="H14" s="2"/>
      <c r="I14" s="10">
        <v>108670.02600739204</v>
      </c>
      <c r="J14" s="9">
        <f t="shared" si="2"/>
        <v>9055.8355006160036</v>
      </c>
      <c r="K14" s="2">
        <f t="shared" si="8"/>
        <v>19478.75216728267</v>
      </c>
      <c r="L14" s="1">
        <v>0</v>
      </c>
      <c r="M14" s="2">
        <f t="shared" si="3"/>
        <v>19478.75216728267</v>
      </c>
      <c r="O14" s="10">
        <v>40975.973992607978</v>
      </c>
      <c r="P14" s="9">
        <f t="shared" si="4"/>
        <v>3414.6644993839982</v>
      </c>
      <c r="Q14" s="2">
        <f t="shared" si="9"/>
        <v>9365.5811660506661</v>
      </c>
      <c r="R14" s="1">
        <v>0</v>
      </c>
      <c r="S14" s="2">
        <f t="shared" si="5"/>
        <v>9365.5811660506661</v>
      </c>
      <c r="U14" s="2"/>
    </row>
    <row r="15" spans="1:21">
      <c r="A15" s="3">
        <v>4</v>
      </c>
      <c r="B15" s="11">
        <f t="shared" si="6"/>
        <v>40269</v>
      </c>
      <c r="C15" s="9">
        <v>268368</v>
      </c>
      <c r="D15" s="9">
        <f t="shared" si="0"/>
        <v>22364</v>
      </c>
      <c r="E15" s="2">
        <f t="shared" si="7"/>
        <v>105131.83333333333</v>
      </c>
      <c r="F15" s="1">
        <v>0</v>
      </c>
      <c r="G15" s="2">
        <f t="shared" si="1"/>
        <v>105131.83333333333</v>
      </c>
      <c r="H15" s="2"/>
      <c r="I15" s="10">
        <v>63768.627359881953</v>
      </c>
      <c r="J15" s="9">
        <f t="shared" si="2"/>
        <v>5314.0522799901628</v>
      </c>
      <c r="K15" s="2">
        <f t="shared" si="8"/>
        <v>24792.804447272832</v>
      </c>
      <c r="L15" s="1">
        <v>0</v>
      </c>
      <c r="M15" s="2">
        <f t="shared" si="3"/>
        <v>24792.804447272832</v>
      </c>
      <c r="O15" s="10">
        <v>142555.37264011806</v>
      </c>
      <c r="P15" s="9">
        <f t="shared" si="4"/>
        <v>11879.614386676505</v>
      </c>
      <c r="Q15" s="2">
        <f t="shared" si="9"/>
        <v>21245.195552727171</v>
      </c>
      <c r="R15" s="1">
        <v>0</v>
      </c>
      <c r="S15" s="2">
        <f t="shared" si="5"/>
        <v>21245.195552727171</v>
      </c>
      <c r="U15" s="2"/>
    </row>
    <row r="16" spans="1:21">
      <c r="A16" s="3">
        <v>5</v>
      </c>
      <c r="B16" s="11">
        <f t="shared" si="6"/>
        <v>40299</v>
      </c>
      <c r="C16" s="9">
        <v>176277</v>
      </c>
      <c r="D16" s="9">
        <f t="shared" si="0"/>
        <v>14689.75</v>
      </c>
      <c r="E16" s="2">
        <f t="shared" si="7"/>
        <v>119821.58333333333</v>
      </c>
      <c r="F16" s="1">
        <v>0</v>
      </c>
      <c r="G16" s="2">
        <f t="shared" si="1"/>
        <v>119821.58333333333</v>
      </c>
      <c r="H16" s="2"/>
      <c r="I16" s="10">
        <v>78872</v>
      </c>
      <c r="J16" s="9">
        <f t="shared" si="2"/>
        <v>6572.666666666667</v>
      </c>
      <c r="K16" s="2">
        <f t="shared" si="8"/>
        <v>31365.4711139395</v>
      </c>
      <c r="L16" s="1">
        <v>0</v>
      </c>
      <c r="M16" s="2">
        <f t="shared" si="3"/>
        <v>31365.4711139395</v>
      </c>
      <c r="O16" s="10">
        <v>0</v>
      </c>
      <c r="P16" s="9">
        <f t="shared" si="4"/>
        <v>0</v>
      </c>
      <c r="Q16" s="2">
        <f t="shared" si="9"/>
        <v>21245.195552727171</v>
      </c>
      <c r="R16" s="1">
        <v>0</v>
      </c>
      <c r="S16" s="2">
        <f t="shared" si="5"/>
        <v>21245.195552727171</v>
      </c>
      <c r="U16" s="2"/>
    </row>
    <row r="17" spans="1:21">
      <c r="A17" s="3">
        <v>6</v>
      </c>
      <c r="B17" s="11">
        <f t="shared" si="6"/>
        <v>40330</v>
      </c>
      <c r="C17" s="9">
        <v>192657</v>
      </c>
      <c r="D17" s="9">
        <f t="shared" si="0"/>
        <v>16054.75</v>
      </c>
      <c r="E17" s="2">
        <f t="shared" si="7"/>
        <v>135876.33333333331</v>
      </c>
      <c r="F17" s="1">
        <v>0</v>
      </c>
      <c r="G17" s="2">
        <f t="shared" si="1"/>
        <v>135876.33333333331</v>
      </c>
      <c r="H17" s="2"/>
      <c r="I17" s="10">
        <v>174408.39720315963</v>
      </c>
      <c r="J17" s="9">
        <f t="shared" si="2"/>
        <v>14534.033100263303</v>
      </c>
      <c r="K17" s="2">
        <f t="shared" si="8"/>
        <v>45899.504214202803</v>
      </c>
      <c r="L17" s="1">
        <v>0</v>
      </c>
      <c r="M17" s="2">
        <f t="shared" si="3"/>
        <v>45899.504214202803</v>
      </c>
      <c r="O17" s="10">
        <v>3222.6027968403632</v>
      </c>
      <c r="P17" s="9">
        <f t="shared" si="4"/>
        <v>268.55023307003029</v>
      </c>
      <c r="Q17" s="2">
        <f t="shared" si="9"/>
        <v>21513.7457857972</v>
      </c>
      <c r="R17" s="1">
        <v>0</v>
      </c>
      <c r="S17" s="2">
        <f t="shared" si="5"/>
        <v>21513.7457857972</v>
      </c>
      <c r="U17" s="2"/>
    </row>
    <row r="18" spans="1:21">
      <c r="A18" s="3">
        <v>7</v>
      </c>
      <c r="B18" s="11">
        <f t="shared" si="6"/>
        <v>40360</v>
      </c>
      <c r="C18" s="9">
        <v>152471.04000000001</v>
      </c>
      <c r="D18" s="9">
        <f t="shared" si="0"/>
        <v>12705.92</v>
      </c>
      <c r="E18" s="2">
        <f t="shared" si="7"/>
        <v>148582.25333333333</v>
      </c>
      <c r="F18" s="1">
        <v>0</v>
      </c>
      <c r="G18" s="2">
        <f t="shared" si="1"/>
        <v>148582.25333333333</v>
      </c>
      <c r="H18" s="2"/>
      <c r="I18" s="10">
        <v>47251.615769564043</v>
      </c>
      <c r="J18" s="9">
        <f t="shared" si="2"/>
        <v>3937.6346474636703</v>
      </c>
      <c r="K18" s="2">
        <f t="shared" si="8"/>
        <v>49837.138861666477</v>
      </c>
      <c r="L18" s="1">
        <v>0</v>
      </c>
      <c r="M18" s="2">
        <f t="shared" si="3"/>
        <v>49837.138861666477</v>
      </c>
      <c r="O18" s="10">
        <v>65412.384230435971</v>
      </c>
      <c r="P18" s="9">
        <f t="shared" si="4"/>
        <v>5451.0320192029976</v>
      </c>
      <c r="Q18" s="2">
        <f t="shared" si="9"/>
        <v>26964.777805000198</v>
      </c>
      <c r="R18" s="1">
        <v>0</v>
      </c>
      <c r="S18" s="2">
        <f t="shared" si="5"/>
        <v>26964.777805000198</v>
      </c>
      <c r="U18" s="2"/>
    </row>
    <row r="19" spans="1:21">
      <c r="A19" s="3">
        <v>8</v>
      </c>
      <c r="B19" s="11">
        <f t="shared" si="6"/>
        <v>40391</v>
      </c>
      <c r="C19" s="9">
        <v>169880</v>
      </c>
      <c r="D19" s="9">
        <f t="shared" si="0"/>
        <v>14156.666666666666</v>
      </c>
      <c r="E19" s="2">
        <f t="shared" si="7"/>
        <v>162738.91999999998</v>
      </c>
      <c r="F19" s="1">
        <v>0</v>
      </c>
      <c r="G19" s="2">
        <f t="shared" si="1"/>
        <v>162738.91999999998</v>
      </c>
      <c r="H19" s="2"/>
      <c r="I19" s="10">
        <v>145557</v>
      </c>
      <c r="J19" s="9">
        <f t="shared" si="2"/>
        <v>12129.75</v>
      </c>
      <c r="K19" s="2">
        <f t="shared" si="8"/>
        <v>61966.888861666477</v>
      </c>
      <c r="L19" s="1">
        <v>0</v>
      </c>
      <c r="M19" s="2">
        <f t="shared" si="3"/>
        <v>61966.888861666477</v>
      </c>
      <c r="O19" s="10">
        <v>0</v>
      </c>
      <c r="P19" s="9">
        <f t="shared" si="4"/>
        <v>0</v>
      </c>
      <c r="Q19" s="2">
        <f t="shared" si="9"/>
        <v>26964.777805000198</v>
      </c>
      <c r="R19" s="1">
        <v>0</v>
      </c>
      <c r="S19" s="2">
        <f t="shared" si="5"/>
        <v>26964.777805000198</v>
      </c>
      <c r="U19" s="2"/>
    </row>
    <row r="20" spans="1:21">
      <c r="A20" s="3">
        <v>9</v>
      </c>
      <c r="B20" s="11">
        <f t="shared" si="6"/>
        <v>40422</v>
      </c>
      <c r="C20" s="9">
        <v>180265</v>
      </c>
      <c r="D20" s="9">
        <f t="shared" si="0"/>
        <v>15022.083333333334</v>
      </c>
      <c r="E20" s="2">
        <f t="shared" si="7"/>
        <v>177761.00333333333</v>
      </c>
      <c r="F20" s="1">
        <v>0</v>
      </c>
      <c r="G20" s="2">
        <f t="shared" si="1"/>
        <v>177761.00333333333</v>
      </c>
      <c r="H20" s="2"/>
      <c r="I20" s="10">
        <v>184775.45959245175</v>
      </c>
      <c r="J20" s="9">
        <f t="shared" si="2"/>
        <v>15397.954966037645</v>
      </c>
      <c r="K20" s="2">
        <f t="shared" si="8"/>
        <v>77364.843827704128</v>
      </c>
      <c r="L20" s="1">
        <v>0</v>
      </c>
      <c r="M20" s="2">
        <f t="shared" si="3"/>
        <v>77364.843827704128</v>
      </c>
      <c r="O20" s="10">
        <v>120060.54040754827</v>
      </c>
      <c r="P20" s="9">
        <f t="shared" si="4"/>
        <v>10005.045033962355</v>
      </c>
      <c r="Q20" s="2">
        <f t="shared" si="9"/>
        <v>36969.822838962551</v>
      </c>
      <c r="R20" s="1">
        <v>0</v>
      </c>
      <c r="S20" s="2">
        <f t="shared" si="5"/>
        <v>36969.822838962551</v>
      </c>
      <c r="U20" s="2"/>
    </row>
    <row r="21" spans="1:21">
      <c r="A21" s="3">
        <v>10</v>
      </c>
      <c r="B21" s="11">
        <f t="shared" si="6"/>
        <v>40452</v>
      </c>
      <c r="C21" s="9">
        <v>89699</v>
      </c>
      <c r="D21" s="9">
        <f t="shared" si="0"/>
        <v>7474.916666666667</v>
      </c>
      <c r="E21" s="2">
        <f t="shared" si="7"/>
        <v>185235.91999999998</v>
      </c>
      <c r="F21" s="1">
        <v>0</v>
      </c>
      <c r="G21" s="2">
        <f t="shared" si="1"/>
        <v>185235.91999999998</v>
      </c>
      <c r="H21" s="2"/>
      <c r="I21" s="10">
        <v>149520.71061077731</v>
      </c>
      <c r="J21" s="9">
        <f t="shared" si="2"/>
        <v>12460.059217564776</v>
      </c>
      <c r="K21" s="2">
        <f t="shared" si="8"/>
        <v>89824.903045268904</v>
      </c>
      <c r="L21" s="1">
        <v>0</v>
      </c>
      <c r="M21" s="2">
        <f t="shared" si="3"/>
        <v>89824.903045268904</v>
      </c>
      <c r="O21" s="10">
        <v>11355.289389222708</v>
      </c>
      <c r="P21" s="9">
        <f t="shared" si="4"/>
        <v>946.274115768559</v>
      </c>
      <c r="Q21" s="2">
        <f t="shared" si="9"/>
        <v>37916.096954731111</v>
      </c>
      <c r="R21" s="1">
        <v>0</v>
      </c>
      <c r="S21" s="2">
        <f t="shared" si="5"/>
        <v>37916.096954731111</v>
      </c>
      <c r="U21" s="2"/>
    </row>
    <row r="22" spans="1:21">
      <c r="A22" s="3">
        <v>11</v>
      </c>
      <c r="B22" s="11">
        <f t="shared" si="6"/>
        <v>40483</v>
      </c>
      <c r="C22" s="9">
        <v>108130</v>
      </c>
      <c r="D22" s="9">
        <f t="shared" si="0"/>
        <v>9010.8333333333339</v>
      </c>
      <c r="E22" s="2">
        <f t="shared" si="7"/>
        <v>194246.75333333333</v>
      </c>
      <c r="F22" s="1">
        <v>0</v>
      </c>
      <c r="G22" s="2">
        <f t="shared" si="1"/>
        <v>194246.75333333333</v>
      </c>
      <c r="H22" s="2"/>
      <c r="I22" s="10">
        <v>181086.87733668345</v>
      </c>
      <c r="J22" s="9">
        <f t="shared" si="2"/>
        <v>15090.573111390288</v>
      </c>
      <c r="K22" s="2">
        <f t="shared" si="8"/>
        <v>104915.47615665919</v>
      </c>
      <c r="L22" s="1">
        <v>0</v>
      </c>
      <c r="M22" s="2">
        <f t="shared" si="3"/>
        <v>104915.47615665919</v>
      </c>
      <c r="O22" s="10">
        <v>28443.122663316561</v>
      </c>
      <c r="P22" s="9">
        <f t="shared" si="4"/>
        <v>2370.2602219430469</v>
      </c>
      <c r="Q22" s="2">
        <f t="shared" si="9"/>
        <v>40286.357176674159</v>
      </c>
      <c r="R22" s="1">
        <v>0</v>
      </c>
      <c r="S22" s="2">
        <f t="shared" si="5"/>
        <v>40286.357176674159</v>
      </c>
      <c r="U22" s="2"/>
    </row>
    <row r="23" spans="1:21">
      <c r="A23" s="3">
        <v>12</v>
      </c>
      <c r="B23" s="11">
        <f t="shared" si="6"/>
        <v>40513</v>
      </c>
      <c r="C23" s="9">
        <v>277306</v>
      </c>
      <c r="D23" s="9">
        <f t="shared" si="0"/>
        <v>23108.833333333332</v>
      </c>
      <c r="E23" s="2">
        <f t="shared" si="7"/>
        <v>217355.58666666667</v>
      </c>
      <c r="F23" s="1">
        <v>0</v>
      </c>
      <c r="G23" s="2">
        <f t="shared" si="1"/>
        <v>217355.58666666667</v>
      </c>
      <c r="H23" s="2"/>
      <c r="I23" s="10">
        <v>356087.49357928114</v>
      </c>
      <c r="J23" s="9">
        <f t="shared" si="2"/>
        <v>29673.95779827343</v>
      </c>
      <c r="K23" s="2">
        <f t="shared" si="8"/>
        <v>134589.43395493261</v>
      </c>
      <c r="L23" s="1">
        <v>0</v>
      </c>
      <c r="M23" s="2">
        <f t="shared" si="3"/>
        <v>134589.43395493261</v>
      </c>
      <c r="O23" s="10">
        <v>167534.50642071888</v>
      </c>
      <c r="P23" s="9">
        <f t="shared" si="4"/>
        <v>13961.20886839324</v>
      </c>
      <c r="Q23" s="2">
        <f t="shared" si="9"/>
        <v>54247.566045067397</v>
      </c>
      <c r="R23" s="1">
        <v>0</v>
      </c>
      <c r="S23" s="2">
        <f t="shared" si="5"/>
        <v>54247.566045067397</v>
      </c>
      <c r="U23" s="2"/>
    </row>
    <row r="24" spans="1:21">
      <c r="A24" s="3">
        <v>13</v>
      </c>
      <c r="B24" s="11">
        <f t="shared" si="6"/>
        <v>40544</v>
      </c>
      <c r="C24" s="9">
        <v>176250</v>
      </c>
      <c r="D24" s="9">
        <f t="shared" si="0"/>
        <v>14687.5</v>
      </c>
      <c r="E24" s="2">
        <f t="shared" si="7"/>
        <v>232043.08666666667</v>
      </c>
      <c r="F24" s="1">
        <v>0</v>
      </c>
      <c r="G24" s="2">
        <f t="shared" si="1"/>
        <v>232043.08666666667</v>
      </c>
      <c r="H24" s="2"/>
      <c r="I24" s="10">
        <v>158878.96961817367</v>
      </c>
      <c r="J24" s="9">
        <f t="shared" si="2"/>
        <v>13239.914134847806</v>
      </c>
      <c r="K24" s="2">
        <f t="shared" si="8"/>
        <v>147829.34808978043</v>
      </c>
      <c r="L24" s="1">
        <v>0</v>
      </c>
      <c r="M24" s="2">
        <f t="shared" si="3"/>
        <v>147829.34808978043</v>
      </c>
      <c r="O24" s="10">
        <v>64037.697048492999</v>
      </c>
      <c r="P24" s="9">
        <f t="shared" si="4"/>
        <v>5336.4747540410835</v>
      </c>
      <c r="Q24" s="2">
        <f t="shared" si="9"/>
        <v>59584.040799108479</v>
      </c>
      <c r="R24" s="1">
        <v>0</v>
      </c>
      <c r="S24" s="2">
        <f t="shared" si="5"/>
        <v>59584.040799108479</v>
      </c>
      <c r="U24" s="2"/>
    </row>
    <row r="25" spans="1:21">
      <c r="A25" s="3">
        <v>14</v>
      </c>
      <c r="B25" s="11">
        <f t="shared" si="6"/>
        <v>40575</v>
      </c>
      <c r="C25" s="9">
        <f t="shared" ref="C25:C35" si="10">C24</f>
        <v>176250</v>
      </c>
      <c r="D25" s="9">
        <f t="shared" si="0"/>
        <v>14687.5</v>
      </c>
      <c r="E25" s="2">
        <f t="shared" si="7"/>
        <v>246730.58666666667</v>
      </c>
      <c r="F25" s="1">
        <v>0</v>
      </c>
      <c r="G25" s="2">
        <f t="shared" si="1"/>
        <v>246730.58666666667</v>
      </c>
      <c r="H25" s="2"/>
      <c r="I25" s="10">
        <f t="shared" ref="I25:I35" si="11">I24</f>
        <v>158878.96961817367</v>
      </c>
      <c r="J25" s="9">
        <f t="shared" si="2"/>
        <v>13239.914134847806</v>
      </c>
      <c r="K25" s="2">
        <f t="shared" si="8"/>
        <v>161069.26222462824</v>
      </c>
      <c r="L25" s="1">
        <v>0</v>
      </c>
      <c r="M25" s="2">
        <f t="shared" si="3"/>
        <v>161069.26222462824</v>
      </c>
      <c r="O25" s="10">
        <f t="shared" ref="O25:O35" si="12">O24</f>
        <v>64037.697048492999</v>
      </c>
      <c r="P25" s="9">
        <f t="shared" si="4"/>
        <v>5336.4747540410835</v>
      </c>
      <c r="Q25" s="2">
        <f t="shared" si="9"/>
        <v>64920.515553149562</v>
      </c>
      <c r="R25" s="1">
        <v>0</v>
      </c>
      <c r="S25" s="2">
        <f t="shared" si="5"/>
        <v>64920.515553149562</v>
      </c>
    </row>
    <row r="26" spans="1:21">
      <c r="A26" s="3">
        <v>15</v>
      </c>
      <c r="B26" s="11">
        <f t="shared" si="6"/>
        <v>40603</v>
      </c>
      <c r="C26" s="9">
        <f t="shared" si="10"/>
        <v>176250</v>
      </c>
      <c r="D26" s="9">
        <f t="shared" si="0"/>
        <v>14687.5</v>
      </c>
      <c r="E26" s="2">
        <f t="shared" si="7"/>
        <v>261418.08666666667</v>
      </c>
      <c r="F26" s="1">
        <v>0</v>
      </c>
      <c r="G26" s="2">
        <f t="shared" si="1"/>
        <v>261418.08666666667</v>
      </c>
      <c r="H26" s="2"/>
      <c r="I26" s="10">
        <f t="shared" si="11"/>
        <v>158878.96961817367</v>
      </c>
      <c r="J26" s="9">
        <f t="shared" si="2"/>
        <v>13239.914134847806</v>
      </c>
      <c r="K26" s="2">
        <f t="shared" si="8"/>
        <v>174309.17635947606</v>
      </c>
      <c r="L26" s="1">
        <v>0</v>
      </c>
      <c r="M26" s="2">
        <f t="shared" si="3"/>
        <v>174309.17635947606</v>
      </c>
      <c r="O26" s="10">
        <f t="shared" si="12"/>
        <v>64037.697048492999</v>
      </c>
      <c r="P26" s="9">
        <f t="shared" si="4"/>
        <v>5336.4747540410835</v>
      </c>
      <c r="Q26" s="2">
        <f t="shared" si="9"/>
        <v>70256.990307190645</v>
      </c>
      <c r="R26" s="1">
        <v>0</v>
      </c>
      <c r="S26" s="2">
        <f t="shared" si="5"/>
        <v>70256.990307190645</v>
      </c>
    </row>
    <row r="27" spans="1:21">
      <c r="A27" s="3">
        <v>16</v>
      </c>
      <c r="B27" s="11">
        <f t="shared" si="6"/>
        <v>40634</v>
      </c>
      <c r="C27" s="9">
        <f t="shared" si="10"/>
        <v>176250</v>
      </c>
      <c r="D27" s="9">
        <f t="shared" si="0"/>
        <v>14687.5</v>
      </c>
      <c r="E27" s="2">
        <f t="shared" si="7"/>
        <v>276105.58666666667</v>
      </c>
      <c r="F27" s="2">
        <f>(D12*6+D13*5+D14*4+D15*3+D16*2+D17)/12</f>
        <v>42843.680555555555</v>
      </c>
      <c r="G27" s="2">
        <f t="shared" si="1"/>
        <v>233261.90611111111</v>
      </c>
      <c r="H27" s="2"/>
      <c r="I27" s="10">
        <f t="shared" si="11"/>
        <v>158878.96961817367</v>
      </c>
      <c r="J27" s="9">
        <f t="shared" si="2"/>
        <v>13239.914134847806</v>
      </c>
      <c r="K27" s="2">
        <f t="shared" si="8"/>
        <v>187549.09049432387</v>
      </c>
      <c r="L27" s="2">
        <f>(J12*6+J13*5+J14*4+J15*3+J16*2+J17)/12</f>
        <v>11606.41932855815</v>
      </c>
      <c r="M27" s="2">
        <f t="shared" si="3"/>
        <v>175942.67116576573</v>
      </c>
      <c r="O27" s="10">
        <f t="shared" si="12"/>
        <v>64037.697048492999</v>
      </c>
      <c r="P27" s="9">
        <f t="shared" si="4"/>
        <v>5336.4747540410835</v>
      </c>
      <c r="Q27" s="2">
        <f t="shared" si="9"/>
        <v>75593.465061231735</v>
      </c>
      <c r="R27" s="2">
        <f>(P12*6+P13*5+P14*4+P15*3+P16*2+P17)/12</f>
        <v>6632.4278936640731</v>
      </c>
      <c r="S27" s="2">
        <f t="shared" si="5"/>
        <v>68961.037167567658</v>
      </c>
    </row>
    <row r="28" spans="1:21">
      <c r="A28" s="3">
        <v>17</v>
      </c>
      <c r="B28" s="11">
        <f t="shared" si="6"/>
        <v>40664</v>
      </c>
      <c r="C28" s="9">
        <f t="shared" si="10"/>
        <v>176250</v>
      </c>
      <c r="D28" s="9">
        <f t="shared" si="0"/>
        <v>14687.5</v>
      </c>
      <c r="E28" s="2">
        <f t="shared" si="7"/>
        <v>290793.08666666667</v>
      </c>
      <c r="F28" s="2">
        <f t="shared" ref="F28:F35" si="13">F27</f>
        <v>42843.680555555555</v>
      </c>
      <c r="G28" s="2">
        <f t="shared" si="1"/>
        <v>247949.40611111111</v>
      </c>
      <c r="H28" s="2"/>
      <c r="I28" s="10">
        <f t="shared" si="11"/>
        <v>158878.96961817367</v>
      </c>
      <c r="J28" s="9">
        <f t="shared" si="2"/>
        <v>13239.914134847806</v>
      </c>
      <c r="K28" s="2">
        <f t="shared" si="8"/>
        <v>200789.00462917169</v>
      </c>
      <c r="L28" s="2">
        <f t="shared" ref="L28:L35" si="14">L27</f>
        <v>11606.41932855815</v>
      </c>
      <c r="M28" s="2">
        <f t="shared" si="3"/>
        <v>189182.58530061354</v>
      </c>
      <c r="O28" s="10">
        <f t="shared" si="12"/>
        <v>64037.697048492999</v>
      </c>
      <c r="P28" s="9">
        <f t="shared" si="4"/>
        <v>5336.4747540410835</v>
      </c>
      <c r="Q28" s="2">
        <f t="shared" si="9"/>
        <v>80929.939815272824</v>
      </c>
      <c r="R28" s="2">
        <f t="shared" ref="R28:R35" si="15">R27</f>
        <v>6632.4278936640731</v>
      </c>
      <c r="S28" s="2">
        <f t="shared" si="5"/>
        <v>74297.511921608748</v>
      </c>
    </row>
    <row r="29" spans="1:21">
      <c r="A29" s="3">
        <v>18</v>
      </c>
      <c r="B29" s="11">
        <f t="shared" si="6"/>
        <v>40695</v>
      </c>
      <c r="C29" s="9">
        <f t="shared" si="10"/>
        <v>176250</v>
      </c>
      <c r="D29" s="9">
        <f t="shared" si="0"/>
        <v>14687.5</v>
      </c>
      <c r="E29" s="2">
        <f t="shared" si="7"/>
        <v>305480.58666666667</v>
      </c>
      <c r="F29" s="2">
        <f t="shared" si="13"/>
        <v>42843.680555555555</v>
      </c>
      <c r="G29" s="2">
        <f t="shared" si="1"/>
        <v>262636.90611111111</v>
      </c>
      <c r="H29" s="2"/>
      <c r="I29" s="10">
        <f t="shared" si="11"/>
        <v>158878.96961817367</v>
      </c>
      <c r="J29" s="9">
        <f t="shared" si="2"/>
        <v>13239.914134847806</v>
      </c>
      <c r="K29" s="2">
        <f t="shared" si="8"/>
        <v>214028.9187640195</v>
      </c>
      <c r="L29" s="2">
        <f t="shared" si="14"/>
        <v>11606.41932855815</v>
      </c>
      <c r="M29" s="2">
        <f t="shared" si="3"/>
        <v>202422.49943546136</v>
      </c>
      <c r="O29" s="10">
        <f t="shared" si="12"/>
        <v>64037.697048492999</v>
      </c>
      <c r="P29" s="9">
        <f t="shared" si="4"/>
        <v>5336.4747540410835</v>
      </c>
      <c r="Q29" s="2">
        <f t="shared" si="9"/>
        <v>86266.414569313914</v>
      </c>
      <c r="R29" s="2">
        <f t="shared" si="15"/>
        <v>6632.4278936640731</v>
      </c>
      <c r="S29" s="2">
        <f t="shared" si="5"/>
        <v>79633.986675649838</v>
      </c>
    </row>
    <row r="30" spans="1:21">
      <c r="A30" s="3">
        <v>19</v>
      </c>
      <c r="B30" s="11">
        <f t="shared" si="6"/>
        <v>40725</v>
      </c>
      <c r="C30" s="9">
        <f t="shared" si="10"/>
        <v>176250</v>
      </c>
      <c r="D30" s="9">
        <f t="shared" si="0"/>
        <v>14687.5</v>
      </c>
      <c r="E30" s="2">
        <f t="shared" si="7"/>
        <v>320168.08666666667</v>
      </c>
      <c r="F30" s="2">
        <f t="shared" si="13"/>
        <v>42843.680555555555</v>
      </c>
      <c r="G30" s="2">
        <f t="shared" si="1"/>
        <v>277324.40611111111</v>
      </c>
      <c r="H30" s="2"/>
      <c r="I30" s="10">
        <f t="shared" si="11"/>
        <v>158878.96961817367</v>
      </c>
      <c r="J30" s="9">
        <f t="shared" si="2"/>
        <v>13239.914134847806</v>
      </c>
      <c r="K30" s="2">
        <f t="shared" si="8"/>
        <v>227268.83289886732</v>
      </c>
      <c r="L30" s="2">
        <f t="shared" si="14"/>
        <v>11606.41932855815</v>
      </c>
      <c r="M30" s="2">
        <f t="shared" si="3"/>
        <v>215662.41357030917</v>
      </c>
      <c r="O30" s="10">
        <f t="shared" si="12"/>
        <v>64037.697048492999</v>
      </c>
      <c r="P30" s="9">
        <f t="shared" si="4"/>
        <v>5336.4747540410835</v>
      </c>
      <c r="Q30" s="2">
        <f t="shared" si="9"/>
        <v>91602.889323355004</v>
      </c>
      <c r="R30" s="2">
        <f t="shared" si="15"/>
        <v>6632.4278936640731</v>
      </c>
      <c r="S30" s="2">
        <f t="shared" si="5"/>
        <v>84970.461429690928</v>
      </c>
    </row>
    <row r="31" spans="1:21">
      <c r="A31" s="3">
        <v>20</v>
      </c>
      <c r="B31" s="11">
        <f t="shared" si="6"/>
        <v>40756</v>
      </c>
      <c r="C31" s="9">
        <f t="shared" si="10"/>
        <v>176250</v>
      </c>
      <c r="D31" s="9">
        <f t="shared" si="0"/>
        <v>14687.5</v>
      </c>
      <c r="E31" s="2">
        <f t="shared" si="7"/>
        <v>334855.58666666667</v>
      </c>
      <c r="F31" s="2">
        <f t="shared" si="13"/>
        <v>42843.680555555555</v>
      </c>
      <c r="G31" s="2">
        <f t="shared" si="1"/>
        <v>292011.90611111111</v>
      </c>
      <c r="H31" s="2"/>
      <c r="I31" s="10">
        <f t="shared" si="11"/>
        <v>158878.96961817367</v>
      </c>
      <c r="J31" s="9">
        <f t="shared" si="2"/>
        <v>13239.914134847806</v>
      </c>
      <c r="K31" s="2">
        <f t="shared" si="8"/>
        <v>240508.74703371513</v>
      </c>
      <c r="L31" s="2">
        <f t="shared" si="14"/>
        <v>11606.41932855815</v>
      </c>
      <c r="M31" s="2">
        <f t="shared" si="3"/>
        <v>228902.32770515699</v>
      </c>
      <c r="O31" s="10">
        <f t="shared" si="12"/>
        <v>64037.697048492999</v>
      </c>
      <c r="P31" s="9">
        <f t="shared" si="4"/>
        <v>5336.4747540410835</v>
      </c>
      <c r="Q31" s="2">
        <f t="shared" si="9"/>
        <v>96939.364077396094</v>
      </c>
      <c r="R31" s="2">
        <f t="shared" si="15"/>
        <v>6632.4278936640731</v>
      </c>
      <c r="S31" s="2">
        <f t="shared" si="5"/>
        <v>90306.936183732018</v>
      </c>
    </row>
    <row r="32" spans="1:21">
      <c r="A32" s="3">
        <v>21</v>
      </c>
      <c r="B32" s="11">
        <f t="shared" si="6"/>
        <v>40787</v>
      </c>
      <c r="C32" s="9">
        <f t="shared" si="10"/>
        <v>176250</v>
      </c>
      <c r="D32" s="9">
        <f t="shared" si="0"/>
        <v>14687.5</v>
      </c>
      <c r="E32" s="2">
        <f t="shared" si="7"/>
        <v>349543.08666666667</v>
      </c>
      <c r="F32" s="2">
        <f t="shared" si="13"/>
        <v>42843.680555555555</v>
      </c>
      <c r="G32" s="2">
        <f t="shared" si="1"/>
        <v>306699.40611111111</v>
      </c>
      <c r="H32" s="2"/>
      <c r="I32" s="10">
        <f t="shared" si="11"/>
        <v>158878.96961817367</v>
      </c>
      <c r="J32" s="9">
        <f t="shared" si="2"/>
        <v>13239.914134847806</v>
      </c>
      <c r="K32" s="2">
        <f t="shared" si="8"/>
        <v>253748.66116856295</v>
      </c>
      <c r="L32" s="2">
        <f t="shared" si="14"/>
        <v>11606.41932855815</v>
      </c>
      <c r="M32" s="2">
        <f t="shared" si="3"/>
        <v>242142.2418400048</v>
      </c>
      <c r="O32" s="10">
        <f t="shared" si="12"/>
        <v>64037.697048492999</v>
      </c>
      <c r="P32" s="9">
        <f t="shared" si="4"/>
        <v>5336.4747540410835</v>
      </c>
      <c r="Q32" s="2">
        <f t="shared" si="9"/>
        <v>102275.83883143718</v>
      </c>
      <c r="R32" s="2">
        <f t="shared" si="15"/>
        <v>6632.4278936640731</v>
      </c>
      <c r="S32" s="2">
        <f t="shared" si="5"/>
        <v>95643.410937773107</v>
      </c>
    </row>
    <row r="33" spans="1:19">
      <c r="A33" s="3">
        <v>22</v>
      </c>
      <c r="B33" s="11">
        <f t="shared" si="6"/>
        <v>40817</v>
      </c>
      <c r="C33" s="9">
        <f t="shared" si="10"/>
        <v>176250</v>
      </c>
      <c r="D33" s="9">
        <f t="shared" si="0"/>
        <v>14687.5</v>
      </c>
      <c r="E33" s="2">
        <f t="shared" si="7"/>
        <v>364230.58666666667</v>
      </c>
      <c r="F33" s="2">
        <f t="shared" si="13"/>
        <v>42843.680555555555</v>
      </c>
      <c r="G33" s="2">
        <f t="shared" si="1"/>
        <v>321386.90611111111</v>
      </c>
      <c r="H33" s="2"/>
      <c r="I33" s="10">
        <f t="shared" si="11"/>
        <v>158878.96961817367</v>
      </c>
      <c r="J33" s="9">
        <f t="shared" si="2"/>
        <v>13239.914134847806</v>
      </c>
      <c r="K33" s="2">
        <f t="shared" si="8"/>
        <v>266988.57530341076</v>
      </c>
      <c r="L33" s="2">
        <f t="shared" si="14"/>
        <v>11606.41932855815</v>
      </c>
      <c r="M33" s="2">
        <f t="shared" si="3"/>
        <v>255382.15597485262</v>
      </c>
      <c r="O33" s="10">
        <f t="shared" si="12"/>
        <v>64037.697048492999</v>
      </c>
      <c r="P33" s="9">
        <f t="shared" si="4"/>
        <v>5336.4747540410835</v>
      </c>
      <c r="Q33" s="2">
        <f t="shared" si="9"/>
        <v>107612.31358547827</v>
      </c>
      <c r="R33" s="2">
        <f t="shared" si="15"/>
        <v>6632.4278936640731</v>
      </c>
      <c r="S33" s="2">
        <f t="shared" si="5"/>
        <v>100979.8856918142</v>
      </c>
    </row>
    <row r="34" spans="1:19">
      <c r="A34" s="3">
        <v>23</v>
      </c>
      <c r="B34" s="11">
        <f t="shared" si="6"/>
        <v>40848</v>
      </c>
      <c r="C34" s="9">
        <f t="shared" si="10"/>
        <v>176250</v>
      </c>
      <c r="D34" s="9">
        <f t="shared" si="0"/>
        <v>14687.5</v>
      </c>
      <c r="E34" s="2">
        <f t="shared" si="7"/>
        <v>378918.08666666667</v>
      </c>
      <c r="F34" s="2">
        <f t="shared" si="13"/>
        <v>42843.680555555555</v>
      </c>
      <c r="G34" s="2">
        <f t="shared" si="1"/>
        <v>336074.40611111111</v>
      </c>
      <c r="H34" s="2"/>
      <c r="I34" s="10">
        <f t="shared" si="11"/>
        <v>158878.96961817367</v>
      </c>
      <c r="J34" s="9">
        <f t="shared" si="2"/>
        <v>13239.914134847806</v>
      </c>
      <c r="K34" s="2">
        <f t="shared" si="8"/>
        <v>280228.48943825858</v>
      </c>
      <c r="L34" s="2">
        <f t="shared" si="14"/>
        <v>11606.41932855815</v>
      </c>
      <c r="M34" s="2">
        <f t="shared" si="3"/>
        <v>268622.07010970043</v>
      </c>
      <c r="O34" s="10">
        <f t="shared" si="12"/>
        <v>64037.697048492999</v>
      </c>
      <c r="P34" s="9">
        <f t="shared" si="4"/>
        <v>5336.4747540410835</v>
      </c>
      <c r="Q34" s="2">
        <f t="shared" si="9"/>
        <v>112948.78833951936</v>
      </c>
      <c r="R34" s="2">
        <f t="shared" si="15"/>
        <v>6632.4278936640731</v>
      </c>
      <c r="S34" s="2">
        <f t="shared" si="5"/>
        <v>106316.36044585529</v>
      </c>
    </row>
    <row r="35" spans="1:19" ht="13.5" thickBot="1">
      <c r="A35" s="8">
        <v>24</v>
      </c>
      <c r="B35" s="7">
        <f t="shared" si="6"/>
        <v>40878</v>
      </c>
      <c r="C35" s="5">
        <f t="shared" si="10"/>
        <v>176250</v>
      </c>
      <c r="D35" s="5">
        <f t="shared" si="0"/>
        <v>14687.5</v>
      </c>
      <c r="E35" s="4">
        <f t="shared" si="7"/>
        <v>393605.58666666667</v>
      </c>
      <c r="F35" s="4">
        <f t="shared" si="13"/>
        <v>42843.680555555555</v>
      </c>
      <c r="G35" s="4">
        <f t="shared" si="1"/>
        <v>350761.90611111111</v>
      </c>
      <c r="H35" s="4"/>
      <c r="I35" s="6">
        <f t="shared" si="11"/>
        <v>158878.96961817367</v>
      </c>
      <c r="J35" s="5">
        <f t="shared" si="2"/>
        <v>13239.914134847806</v>
      </c>
      <c r="K35" s="4">
        <f t="shared" si="8"/>
        <v>293468.40357310639</v>
      </c>
      <c r="L35" s="4">
        <f t="shared" si="14"/>
        <v>11606.41932855815</v>
      </c>
      <c r="M35" s="4">
        <f t="shared" si="3"/>
        <v>281861.98424454825</v>
      </c>
      <c r="N35" s="4"/>
      <c r="O35" s="6">
        <f t="shared" si="12"/>
        <v>64037.697048492999</v>
      </c>
      <c r="P35" s="5">
        <f t="shared" si="4"/>
        <v>5336.4747540410835</v>
      </c>
      <c r="Q35" s="4">
        <f t="shared" si="9"/>
        <v>118285.26309356045</v>
      </c>
      <c r="R35" s="4">
        <f t="shared" si="15"/>
        <v>6632.4278936640731</v>
      </c>
      <c r="S35" s="4">
        <f t="shared" si="5"/>
        <v>111652.83519989638</v>
      </c>
    </row>
    <row r="36" spans="1:19">
      <c r="A36" s="3"/>
    </row>
    <row r="37" spans="1:19" ht="24.75" customHeight="1">
      <c r="A37" s="18" t="s">
        <v>2</v>
      </c>
      <c r="B37" s="18"/>
      <c r="C37" s="18"/>
      <c r="D37" s="18"/>
      <c r="E37" s="18"/>
      <c r="F37" s="18"/>
      <c r="G37" s="18"/>
      <c r="H37" s="18"/>
      <c r="I37" s="18"/>
      <c r="J37" s="18"/>
      <c r="K37" s="18"/>
      <c r="L37" s="18"/>
      <c r="M37" s="18"/>
      <c r="N37" s="18"/>
      <c r="O37" s="18"/>
      <c r="P37" s="18"/>
      <c r="Q37" s="18"/>
      <c r="R37" s="18"/>
      <c r="S37" s="18"/>
    </row>
    <row r="38" spans="1:19">
      <c r="A38" s="18" t="s">
        <v>1</v>
      </c>
      <c r="B38" s="18"/>
      <c r="C38" s="18"/>
      <c r="D38" s="18"/>
      <c r="E38" s="18"/>
      <c r="F38" s="18"/>
      <c r="G38" s="18"/>
      <c r="H38" s="18"/>
      <c r="I38" s="18"/>
      <c r="J38" s="18"/>
      <c r="K38" s="18"/>
      <c r="L38" s="18"/>
      <c r="M38" s="18"/>
      <c r="N38" s="18"/>
      <c r="O38" s="18"/>
      <c r="P38" s="18"/>
      <c r="Q38" s="18"/>
      <c r="R38" s="18"/>
      <c r="S38" s="18"/>
    </row>
    <row r="39" spans="1:19">
      <c r="A39" s="18" t="s">
        <v>0</v>
      </c>
      <c r="B39" s="18"/>
      <c r="C39" s="18"/>
      <c r="D39" s="18"/>
      <c r="E39" s="18"/>
      <c r="F39" s="18"/>
      <c r="G39" s="18"/>
      <c r="H39" s="18"/>
      <c r="I39" s="18"/>
      <c r="J39" s="18"/>
      <c r="K39" s="18"/>
      <c r="L39" s="18"/>
      <c r="M39" s="18"/>
      <c r="N39" s="18"/>
      <c r="O39" s="18"/>
      <c r="P39" s="18"/>
      <c r="Q39" s="18"/>
      <c r="R39" s="18"/>
      <c r="S39" s="18"/>
    </row>
    <row r="40" spans="1:19">
      <c r="E40" s="2"/>
    </row>
  </sheetData>
  <mergeCells count="11">
    <mergeCell ref="O7:S7"/>
    <mergeCell ref="A39:S39"/>
    <mergeCell ref="A1:S1"/>
    <mergeCell ref="A2:S2"/>
    <mergeCell ref="A3:S3"/>
    <mergeCell ref="A4:S4"/>
    <mergeCell ref="A5:S5"/>
    <mergeCell ref="A37:S37"/>
    <mergeCell ref="A38:S38"/>
    <mergeCell ref="I7:M7"/>
    <mergeCell ref="C7:G7"/>
  </mergeCells>
  <printOptions horizontalCentered="1" verticalCentered="1"/>
  <pageMargins left="0.7" right="0.7" top="0.75" bottom="0.75" header="0.3" footer="0.3"/>
  <pageSetup scale="59" orientation="landscape"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2011-06-13T07:00:00+00:00</OpenedDate>
    <Date1 xmlns="dc463f71-b30c-4ab2-9473-d307f9d35888">2011-06-13T07:00:00+00:00</Date1>
    <IsDocumentOrder xmlns="dc463f71-b30c-4ab2-9473-d307f9d35888" xsi:nil="true"/>
    <IsHighlyConfidential xmlns="dc463f71-b30c-4ab2-9473-d307f9d35888">false</IsHighlyConfidential>
    <CaseCompanyNames xmlns="dc463f71-b30c-4ab2-9473-d307f9d35888">Puget Sound Energy</CaseCompanyNames>
    <DocketNumber xmlns="dc463f71-b30c-4ab2-9473-d307f9d35888">111049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3E78AF9F698B741A0260830D6A20E73" ma:contentTypeVersion="143" ma:contentTypeDescription="" ma:contentTypeScope="" ma:versionID="75c6594ee948b4a8cc019851416a833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CFD98FC6-C7F0-4C02-9CE9-46052D0D26B5}"/>
</file>

<file path=customXml/itemProps2.xml><?xml version="1.0" encoding="utf-8"?>
<ds:datastoreItem xmlns:ds="http://schemas.openxmlformats.org/officeDocument/2006/customXml" ds:itemID="{75ED7A27-AA11-4655-922B-1D3448F81CB6}"/>
</file>

<file path=customXml/itemProps3.xml><?xml version="1.0" encoding="utf-8"?>
<ds:datastoreItem xmlns:ds="http://schemas.openxmlformats.org/officeDocument/2006/customXml" ds:itemID="{76495531-E2C3-48FC-BAEF-594EB7241184}"/>
</file>

<file path=customXml/itemProps4.xml><?xml version="1.0" encoding="utf-8"?>
<ds:datastoreItem xmlns:ds="http://schemas.openxmlformats.org/officeDocument/2006/customXml" ds:itemID="{55B36382-C142-4903-B0EE-2A76D25F71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JAP-12</vt:lpstr>
    </vt:vector>
  </TitlesOfParts>
  <Company>Puget Sound Energy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Piliaris</dc:creator>
  <cp:lastModifiedBy>No Name</cp:lastModifiedBy>
  <cp:lastPrinted>2011-05-25T22:10:37Z</cp:lastPrinted>
  <dcterms:created xsi:type="dcterms:W3CDTF">2011-05-23T19:36:02Z</dcterms:created>
  <dcterms:modified xsi:type="dcterms:W3CDTF">2011-05-25T22:11:22Z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0x0101006E56B4D1795A2E4DB2F0B01679ED314A0053E78AF9F698B741A0260830D6A20E73</vt:lpwstr>
  </property>
  <property fmtid="{D5CDD505-2E9C-101B-9397-08002B2CF9AE}" pid="3" name="_docset_NoMedatataSyncRequired">
    <vt:lpwstr>False</vt:lpwstr>
  </property>
</Properties>
</file>