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Meredith\"/>
    </mc:Choice>
  </mc:AlternateContent>
  <xr:revisionPtr revIDLastSave="0" documentId="13_ncr:1_{CF20C66F-22D3-4120-B120-BC2B60A317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7" i="1"/>
  <c r="E26" i="1"/>
  <c r="E25" i="1"/>
  <c r="D23" i="1"/>
  <c r="E11" i="1"/>
  <c r="E15" i="1"/>
  <c r="E14" i="1"/>
  <c r="E13" i="1"/>
  <c r="D11" i="1"/>
  <c r="C15" i="1"/>
  <c r="D15" i="1" s="1"/>
  <c r="C14" i="1"/>
  <c r="D14" i="1" s="1"/>
  <c r="C13" i="1"/>
  <c r="D13" i="1" s="1"/>
  <c r="G13" i="1" s="1"/>
  <c r="C25" i="1" s="1"/>
  <c r="D25" i="1" s="1"/>
  <c r="G25" i="1" s="1"/>
  <c r="I25" i="1" l="1"/>
  <c r="G14" i="1"/>
  <c r="G15" i="1"/>
  <c r="C26" i="1" l="1"/>
  <c r="D26" i="1" s="1"/>
  <c r="G26" i="1" s="1"/>
  <c r="I26" i="1" s="1"/>
  <c r="C27" i="1"/>
  <c r="D27" i="1" s="1"/>
  <c r="G27" i="1" s="1"/>
  <c r="I27" i="1"/>
</calcChain>
</file>

<file path=xl/sharedStrings.xml><?xml version="1.0" encoding="utf-8"?>
<sst xmlns="http://schemas.openxmlformats.org/spreadsheetml/2006/main" count="42" uniqueCount="26">
  <si>
    <t>Pacific Power</t>
  </si>
  <si>
    <t>State of Washington</t>
  </si>
  <si>
    <t>Calculation of Proposed Schedule 17 Discount Levels</t>
  </si>
  <si>
    <t>Year 1 Requested Residential Increase</t>
  </si>
  <si>
    <t>Tier</t>
  </si>
  <si>
    <t>Current Discount</t>
  </si>
  <si>
    <t>Discount on $100</t>
  </si>
  <si>
    <t>New Discount Needed</t>
  </si>
  <si>
    <t>Increase to $100 Bill</t>
  </si>
  <si>
    <t>New Discount</t>
  </si>
  <si>
    <t>(A)</t>
  </si>
  <si>
    <t>(B)</t>
  </si>
  <si>
    <t>(C)</t>
  </si>
  <si>
    <t>(D)</t>
  </si>
  <si>
    <t>(E)</t>
  </si>
  <si>
    <t>(F)</t>
  </si>
  <si>
    <t>(D) / (E)</t>
  </si>
  <si>
    <t>1 - 0-75% of Federal Poverty Level</t>
  </si>
  <si>
    <t>2 - 76-100% of Federal Poverty Level</t>
  </si>
  <si>
    <t>3 - 101-150% of Federal Poverty Level</t>
  </si>
  <si>
    <t xml:space="preserve">      or 80% of Area Median Income</t>
  </si>
  <si>
    <t>Year 2 Requested Residential Increase</t>
  </si>
  <si>
    <t>Incremental Discount Required</t>
  </si>
  <si>
    <t>(G)</t>
  </si>
  <si>
    <t>(D) / (E) - (B)</t>
  </si>
  <si>
    <t>(F) + Y1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</si>
</sst>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/>
    <xf numFmtId="9" fontId="3" fillId="0" borderId="3" xfId="1" applyFont="1" applyBorder="1"/>
    <xf numFmtId="164" fontId="3" fillId="0" borderId="3" xfId="0" applyNumberFormat="1" applyFont="1" applyBorder="1"/>
    <xf numFmtId="9" fontId="3" fillId="0" borderId="4" xfId="1" applyFont="1" applyBorder="1"/>
    <xf numFmtId="0" fontId="3" fillId="0" borderId="5" xfId="0" applyFont="1" applyBorder="1"/>
    <xf numFmtId="9" fontId="3" fillId="0" borderId="6" xfId="1" applyFont="1" applyBorder="1"/>
    <xf numFmtId="164" fontId="3" fillId="0" borderId="6" xfId="0" applyNumberFormat="1" applyFont="1" applyBorder="1"/>
    <xf numFmtId="9" fontId="3" fillId="0" borderId="7" xfId="1" applyFont="1" applyBorder="1"/>
    <xf numFmtId="0" fontId="3" fillId="0" borderId="8" xfId="0" applyFont="1" applyBorder="1"/>
    <xf numFmtId="9" fontId="3" fillId="0" borderId="9" xfId="1" applyFont="1" applyBorder="1"/>
    <xf numFmtId="0" fontId="3" fillId="0" borderId="9" xfId="0" applyFont="1" applyBorder="1"/>
    <xf numFmtId="9" fontId="2" fillId="0" borderId="1" xfId="1" applyFont="1" applyBorder="1"/>
    <xf numFmtId="9" fontId="2" fillId="0" borderId="11" xfId="1" applyFont="1" applyBorder="1"/>
    <xf numFmtId="0" fontId="2" fillId="0" borderId="12" xfId="0" applyFont="1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"/>
    </xf>
    <xf numFmtId="10" fontId="4" fillId="0" borderId="0" xfId="1" applyNumberFormat="1" applyFont="1"/>
    <xf numFmtId="9" fontId="2" fillId="0" borderId="0" xfId="1" applyFont="1" applyBorder="1"/>
    <xf numFmtId="0" fontId="2" fillId="0" borderId="10" xfId="0" applyFont="1" applyBorder="1"/>
    <xf numFmtId="0" fontId="2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30" zoomScaleSheetLayoutView="115" workbookViewId="0"/>
  </sheetViews>
  <sheetFormatPr defaultRowHeight="15.75" x14ac:dyDescent="0.25"/>
  <cols>
    <col min="1" max="1" width="37.5703125" style="2" customWidth="1"/>
    <col min="2" max="2" width="10.7109375" style="2" customWidth="1"/>
    <col min="3" max="3" width="10.28515625" style="2" customWidth="1"/>
    <col min="4" max="4" width="23.7109375" style="2" customWidth="1"/>
    <col min="5" max="5" width="21.5703125" style="2" customWidth="1"/>
    <col min="6" max="6" width="2.42578125" style="2" customWidth="1"/>
    <col min="7" max="7" width="19.140625" style="2" bestFit="1" customWidth="1"/>
    <col min="8" max="8" width="1.7109375" style="2" customWidth="1"/>
    <col min="9" max="9" width="17.28515625" style="2" bestFit="1" customWidth="1"/>
    <col min="10" max="16384" width="9.140625" style="2"/>
  </cols>
  <sheetData>
    <row r="1" spans="1:9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1"/>
    </row>
    <row r="5" spans="1:9" x14ac:dyDescent="0.25">
      <c r="A5" s="1"/>
    </row>
    <row r="6" spans="1:9" x14ac:dyDescent="0.25">
      <c r="A6" s="1" t="s">
        <v>3</v>
      </c>
    </row>
    <row r="7" spans="1:9" x14ac:dyDescent="0.25">
      <c r="A7" s="22">
        <v>9.1399999999999995E-2</v>
      </c>
    </row>
    <row r="9" spans="1:9" ht="31.5" x14ac:dyDescent="0.25">
      <c r="A9" s="1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/>
      <c r="G9" s="4" t="s">
        <v>9</v>
      </c>
      <c r="H9" s="4"/>
    </row>
    <row r="10" spans="1:9" x14ac:dyDescent="0.25">
      <c r="A10" s="2" t="s">
        <v>10</v>
      </c>
      <c r="B10" s="3" t="s">
        <v>11</v>
      </c>
      <c r="C10" s="3" t="s">
        <v>12</v>
      </c>
      <c r="D10" s="3" t="s">
        <v>13</v>
      </c>
      <c r="E10" s="3" t="s">
        <v>14</v>
      </c>
      <c r="F10" s="3"/>
      <c r="G10" s="3" t="s">
        <v>15</v>
      </c>
      <c r="H10" s="3"/>
    </row>
    <row r="11" spans="1:9" x14ac:dyDescent="0.25">
      <c r="B11" s="3"/>
      <c r="C11" s="3"/>
      <c r="D11" s="3" t="str">
        <f>C10&amp;" * [1 + 2 * "&amp;A7&amp;"]"</f>
        <v>(C) * [1 + 2 * 0.0914]</v>
      </c>
      <c r="E11" s="3" t="str">
        <f>"$100 * [1 + "&amp;$A$7&amp;"]"</f>
        <v>$100 * [1 + 0.0914]</v>
      </c>
      <c r="F11" s="3"/>
      <c r="G11" s="3" t="s">
        <v>16</v>
      </c>
      <c r="H11" s="3"/>
    </row>
    <row r="12" spans="1:9" x14ac:dyDescent="0.25">
      <c r="A12" s="1"/>
      <c r="B12" s="1"/>
      <c r="C12" s="1"/>
      <c r="D12" s="1"/>
    </row>
    <row r="13" spans="1:9" x14ac:dyDescent="0.25">
      <c r="A13" s="5" t="s">
        <v>17</v>
      </c>
      <c r="B13" s="6">
        <v>-0.7</v>
      </c>
      <c r="C13" s="7">
        <f>100*B13</f>
        <v>-70</v>
      </c>
      <c r="D13" s="7">
        <f>C13*(1+$A$7*2)</f>
        <v>-82.796000000000006</v>
      </c>
      <c r="E13" s="7">
        <f>100*(1+$A$7)</f>
        <v>109.13999999999999</v>
      </c>
      <c r="F13" s="7"/>
      <c r="G13" s="16">
        <f>ROUND(D13/E13,2)</f>
        <v>-0.76</v>
      </c>
      <c r="H13" s="23"/>
    </row>
    <row r="14" spans="1:9" x14ac:dyDescent="0.25">
      <c r="A14" s="5" t="s">
        <v>18</v>
      </c>
      <c r="B14" s="6">
        <v>-0.35</v>
      </c>
      <c r="C14" s="7">
        <f>100*B14</f>
        <v>-35</v>
      </c>
      <c r="D14" s="7">
        <f>C14*(1+$A$7*2)</f>
        <v>-41.398000000000003</v>
      </c>
      <c r="E14" s="7">
        <f>100*(1+$A$7)</f>
        <v>109.13999999999999</v>
      </c>
      <c r="F14" s="7"/>
      <c r="G14" s="16">
        <f t="shared" ref="G14:G15" si="0">ROUND(D14/E14,2)</f>
        <v>-0.38</v>
      </c>
      <c r="H14" s="23"/>
    </row>
    <row r="15" spans="1:9" x14ac:dyDescent="0.25">
      <c r="A15" s="9" t="s">
        <v>19</v>
      </c>
      <c r="B15" s="10">
        <v>-0.15</v>
      </c>
      <c r="C15" s="11">
        <f>100*B15</f>
        <v>-15</v>
      </c>
      <c r="D15" s="11">
        <f>C15*(1+$A$7*2)</f>
        <v>-17.742000000000001</v>
      </c>
      <c r="E15" s="11">
        <f>100*(1+$A$7)</f>
        <v>109.13999999999999</v>
      </c>
      <c r="F15" s="11"/>
      <c r="G15" s="17">
        <f t="shared" si="0"/>
        <v>-0.16</v>
      </c>
      <c r="H15" s="23"/>
    </row>
    <row r="16" spans="1:9" x14ac:dyDescent="0.25">
      <c r="A16" s="13" t="s">
        <v>20</v>
      </c>
      <c r="B16" s="14"/>
      <c r="C16" s="15"/>
      <c r="D16" s="15"/>
      <c r="E16" s="15"/>
      <c r="F16" s="15"/>
      <c r="G16" s="18"/>
      <c r="H16" s="1"/>
    </row>
    <row r="18" spans="1:9" x14ac:dyDescent="0.25">
      <c r="A18" s="1" t="s">
        <v>21</v>
      </c>
    </row>
    <row r="19" spans="1:9" x14ac:dyDescent="0.25">
      <c r="A19" s="22">
        <v>6.4600000000000005E-2</v>
      </c>
    </row>
    <row r="21" spans="1:9" ht="31.5" x14ac:dyDescent="0.25">
      <c r="A21" s="1" t="s">
        <v>4</v>
      </c>
      <c r="B21" s="4" t="s">
        <v>5</v>
      </c>
      <c r="C21" s="4" t="s">
        <v>6</v>
      </c>
      <c r="D21" s="4" t="s">
        <v>7</v>
      </c>
      <c r="E21" s="4" t="s">
        <v>8</v>
      </c>
      <c r="F21" s="4"/>
      <c r="G21" s="4" t="s">
        <v>22</v>
      </c>
      <c r="H21" s="4"/>
      <c r="I21" s="4" t="s">
        <v>9</v>
      </c>
    </row>
    <row r="22" spans="1:9" x14ac:dyDescent="0.25">
      <c r="A22" s="2" t="s">
        <v>10</v>
      </c>
      <c r="B22" s="3" t="s">
        <v>11</v>
      </c>
      <c r="C22" s="3" t="s">
        <v>12</v>
      </c>
      <c r="D22" s="3" t="s">
        <v>13</v>
      </c>
      <c r="E22" s="3" t="s">
        <v>14</v>
      </c>
      <c r="F22" s="3"/>
      <c r="G22" s="3" t="s">
        <v>15</v>
      </c>
      <c r="H22" s="3"/>
      <c r="I22" s="3" t="s">
        <v>23</v>
      </c>
    </row>
    <row r="23" spans="1:9" x14ac:dyDescent="0.25">
      <c r="B23" s="3"/>
      <c r="C23" s="3"/>
      <c r="D23" s="3" t="str">
        <f>C22&amp;" * [1 + 2 * "&amp;A19&amp;"]"</f>
        <v>(C) * [1 + 2 * 0.0646]</v>
      </c>
      <c r="E23" s="3" t="str">
        <f>"$100 * [1 + "&amp;$A$19&amp;"]"</f>
        <v>$100 * [1 + 0.0646]</v>
      </c>
      <c r="F23" s="3"/>
      <c r="G23" s="3" t="s">
        <v>24</v>
      </c>
      <c r="H23" s="3"/>
      <c r="I23" s="21" t="s">
        <v>25</v>
      </c>
    </row>
    <row r="24" spans="1:9" x14ac:dyDescent="0.25">
      <c r="A24" s="1"/>
      <c r="B24" s="1"/>
      <c r="C24" s="1"/>
      <c r="D24" s="1"/>
    </row>
    <row r="25" spans="1:9" x14ac:dyDescent="0.25">
      <c r="A25" s="5" t="s">
        <v>17</v>
      </c>
      <c r="B25" s="6">
        <v>-0.7</v>
      </c>
      <c r="C25" s="7">
        <f>100*B25</f>
        <v>-70</v>
      </c>
      <c r="D25" s="7">
        <f>C25*(1+$A$19*2)</f>
        <v>-79.043999999999997</v>
      </c>
      <c r="E25" s="7">
        <f>100*(1+$A$19)</f>
        <v>106.46</v>
      </c>
      <c r="F25" s="7"/>
      <c r="G25" s="6">
        <f>ROUND(D25/E25-B25,2)</f>
        <v>-0.04</v>
      </c>
      <c r="H25" s="8"/>
      <c r="I25" s="16">
        <f>G13+G25</f>
        <v>-0.8</v>
      </c>
    </row>
    <row r="26" spans="1:9" x14ac:dyDescent="0.25">
      <c r="A26" s="5" t="s">
        <v>18</v>
      </c>
      <c r="B26" s="6">
        <v>-0.35</v>
      </c>
      <c r="C26" s="7">
        <f>100*B26</f>
        <v>-35</v>
      </c>
      <c r="D26" s="7">
        <f t="shared" ref="D26:D27" si="1">C26*(1+$A$19*2)</f>
        <v>-39.521999999999998</v>
      </c>
      <c r="E26" s="7">
        <f t="shared" ref="E26:E27" si="2">100*(1+$A$19)</f>
        <v>106.46</v>
      </c>
      <c r="F26" s="7"/>
      <c r="G26" s="6">
        <f>ROUND(D26/E26-B26,2)</f>
        <v>-0.02</v>
      </c>
      <c r="H26" s="8"/>
      <c r="I26" s="16">
        <f>G14+G26</f>
        <v>-0.4</v>
      </c>
    </row>
    <row r="27" spans="1:9" x14ac:dyDescent="0.25">
      <c r="A27" s="9" t="s">
        <v>19</v>
      </c>
      <c r="B27" s="10">
        <v>-0.15</v>
      </c>
      <c r="C27" s="11">
        <f>100*B27</f>
        <v>-15</v>
      </c>
      <c r="D27" s="11">
        <f t="shared" si="1"/>
        <v>-16.937999999999999</v>
      </c>
      <c r="E27" s="11">
        <f t="shared" si="2"/>
        <v>106.46</v>
      </c>
      <c r="F27" s="11"/>
      <c r="G27" s="10">
        <f>ROUND(D27/E27-B27,2)</f>
        <v>-0.01</v>
      </c>
      <c r="H27" s="12"/>
      <c r="I27" s="17">
        <f>G15+G27</f>
        <v>-0.17</v>
      </c>
    </row>
    <row r="28" spans="1:9" x14ac:dyDescent="0.25">
      <c r="A28" s="13" t="s">
        <v>20</v>
      </c>
      <c r="B28" s="14"/>
      <c r="C28" s="15"/>
      <c r="D28" s="15"/>
      <c r="E28" s="15"/>
      <c r="F28" s="15"/>
      <c r="G28" s="25"/>
      <c r="H28" s="24"/>
      <c r="I28" s="18"/>
    </row>
  </sheetData>
  <pageMargins left="0.7" right="0.7" top="0.75" bottom="0.75" header="0.3" footer="0.3"/>
  <pageSetup scale="84" orientation="landscape" r:id="rId1"/>
  <headerFooter>
    <oddHeader>&amp;LREFILED April 19,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37BACC2-B1AC-4DB6-926B-2496CD90093A}">
  <ds:schemaRefs>
    <ds:schemaRef ds:uri="http://schemas.microsoft.com/office/2006/metadata/properties"/>
    <ds:schemaRef ds:uri="http://schemas.microsoft.com/office/infopath/2007/PartnerControls"/>
    <ds:schemaRef ds:uri="e7dde0d2-8c6c-490b-946e-18dafc1970d9"/>
    <ds:schemaRef ds:uri="d20c5dee-25dc-455a-aba9-b3b8034987f4"/>
  </ds:schemaRefs>
</ds:datastoreItem>
</file>

<file path=customXml/itemProps2.xml><?xml version="1.0" encoding="utf-8"?>
<ds:datastoreItem xmlns:ds="http://schemas.openxmlformats.org/officeDocument/2006/customXml" ds:itemID="{7AC1DA81-44BF-4049-A168-EB5F8203BB49}"/>
</file>

<file path=customXml/itemProps3.xml><?xml version="1.0" encoding="utf-8"?>
<ds:datastoreItem xmlns:ds="http://schemas.openxmlformats.org/officeDocument/2006/customXml" ds:itemID="{D33D4C8E-1316-4156-A1FD-B2E5465BB0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C797E7-3C24-4C50-BB37-396B445FFB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Meredith, Robert (PacifiCorp)</dc:creator>
  <cp:keywords/>
  <dc:description/>
  <cp:lastModifiedBy>Son, Ariel (PacifiCorp)</cp:lastModifiedBy>
  <cp:revision/>
  <dcterms:created xsi:type="dcterms:W3CDTF">2015-06-05T18:17:20Z</dcterms:created>
  <dcterms:modified xsi:type="dcterms:W3CDTF">2023-04-19T08:27:35Z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