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Meredith\"/>
    </mc:Choice>
  </mc:AlternateContent>
  <xr:revisionPtr revIDLastSave="0" documentId="13_ncr:1_{A22B176D-B1A6-4A42-9FF4-D419B47A77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28" r:id="rId1"/>
  </sheets>
  <externalReferences>
    <externalReference r:id="rId2"/>
    <externalReference r:id="rId3"/>
    <externalReference r:id="rId4"/>
  </externalReferences>
  <definedNames>
    <definedName name="_2_0Price_Ta">#REF!</definedName>
    <definedName name="_4Price_Ta">#REF!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0">#REF!</definedName>
    <definedName name="Levelize_CCCT">#REF!</definedName>
    <definedName name="Levelize_SCCT" localSheetId="0">#REF!</definedName>
    <definedName name="Levelize_SCCT">#REF!</definedName>
    <definedName name="MidC_Flat">[2]Market_Price!#REF!</definedName>
    <definedName name="Months">[1]NPC!$F$3:$Q$3</definedName>
    <definedName name="NameBurn">[1]NPC!$C$506:$C$524</definedName>
    <definedName name="NameFactor">[1]NPC!$C$571:$C$591</definedName>
    <definedName name="OFPC_Date">[3]VDOC!$O$4</definedName>
    <definedName name="_xlnm.Print_Area" localSheetId="0">Sheet1!$A$1:$H$32</definedName>
    <definedName name="RevenueSum">"GRID Thermal Revenue!R2C1:R4C2"</definedName>
    <definedName name="Valuation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8" l="1"/>
  <c r="F16" i="28" l="1"/>
  <c r="F10" i="28" l="1"/>
  <c r="F11" i="28" s="1"/>
  <c r="F17" i="28" l="1"/>
  <c r="F19" i="28" s="1"/>
  <c r="F18" i="28" l="1"/>
  <c r="F20" i="28" s="1"/>
  <c r="F22" i="28" s="1"/>
  <c r="F24" i="28" s="1"/>
</calcChain>
</file>

<file path=xl/sharedStrings.xml><?xml version="1.0" encoding="utf-8"?>
<sst xmlns="http://schemas.openxmlformats.org/spreadsheetml/2006/main" count="37" uniqueCount="37">
  <si>
    <t>PacifiCorp</t>
  </si>
  <si>
    <t>State of Washington</t>
  </si>
  <si>
    <t>Hours of Operation</t>
  </si>
  <si>
    <t>Demand Component</t>
  </si>
  <si>
    <t>Energy Component</t>
  </si>
  <si>
    <t xml:space="preserve"> </t>
  </si>
  <si>
    <t>Total Fixed Costs</t>
  </si>
  <si>
    <t>Total Energy Related Cost</t>
  </si>
  <si>
    <t>Line 2 / 1000 / Line 4 X Line 3</t>
  </si>
  <si>
    <t>Line 1 + Line 5</t>
  </si>
  <si>
    <t>Line 8 / Line 9</t>
  </si>
  <si>
    <t>Line 7 X Line 10</t>
  </si>
  <si>
    <t>Line 11 - Line 12</t>
  </si>
  <si>
    <t>Line 6 / (Line 6 + Line 13)</t>
  </si>
  <si>
    <t>100% - Line 14</t>
  </si>
  <si>
    <t>Total Cost of Charging</t>
  </si>
  <si>
    <t>Total kW Capacity Required</t>
  </si>
  <si>
    <t>8,760 X 43.6%</t>
  </si>
  <si>
    <t>Footnotes -</t>
  </si>
  <si>
    <t>Total Cost 1 kW-year, 12 Hours</t>
  </si>
  <si>
    <t>Classification of Fixed Generation Costs</t>
  </si>
  <si>
    <r>
      <t>Fixed Cost per kW-year</t>
    </r>
    <r>
      <rPr>
        <vertAlign val="superscript"/>
        <sz val="10"/>
        <rFont val="Times New Roman"/>
        <family val="1"/>
      </rPr>
      <t>1</t>
    </r>
  </si>
  <si>
    <r>
      <t>Cost per MWh to Charge</t>
    </r>
    <r>
      <rPr>
        <vertAlign val="superscript"/>
        <sz val="10"/>
        <rFont val="Times New Roman"/>
        <family val="1"/>
      </rPr>
      <t>2</t>
    </r>
  </si>
  <si>
    <r>
      <t>Fixed Cost per kW-year</t>
    </r>
    <r>
      <rPr>
        <vertAlign val="superscript"/>
        <sz val="10"/>
        <rFont val="Times New Roman"/>
        <family val="1"/>
      </rPr>
      <t>3</t>
    </r>
  </si>
  <si>
    <r>
      <t>Output @ 43.6% Capacity Factor</t>
    </r>
    <r>
      <rPr>
        <vertAlign val="superscript"/>
        <sz val="10"/>
        <rFont val="Times New Roman"/>
        <family val="1"/>
      </rPr>
      <t>3</t>
    </r>
  </si>
  <si>
    <r>
      <t>Storage Efficiency</t>
    </r>
    <r>
      <rPr>
        <vertAlign val="superscript"/>
        <sz val="10"/>
        <rFont val="Times New Roman"/>
        <family val="1"/>
      </rPr>
      <t>2</t>
    </r>
  </si>
  <si>
    <t>Lithium-Ion Battery, 50 MW, 200 MWh</t>
  </si>
  <si>
    <t>2 - See page 183 of PacifiCorp's 2021 Integrated Resource Plan, Volume I.</t>
  </si>
  <si>
    <t>1 - See page 177 of PacifiCorp's 2021 Integrated Resource Plan, Volume I.</t>
  </si>
  <si>
    <t>Medicine Bow, WY, 200 MW Wind, CF: 43.6% (100%PTC)</t>
  </si>
  <si>
    <t>Line 10 X 30% X Line 1</t>
  </si>
  <si>
    <r>
      <t>Demand Related Cost @ 30% Capacity Contribution</t>
    </r>
    <r>
      <rPr>
        <vertAlign val="superscript"/>
        <sz val="10"/>
        <rFont val="Times New Roman"/>
        <family val="1"/>
      </rPr>
      <t>5</t>
    </r>
  </si>
  <si>
    <t>3 - See page 176 of PacifiCorp's 2021 Integrated Resource Plan, Volume I.</t>
  </si>
  <si>
    <t>5 - See page 220 of PacifiCorp's 2021 Integrated Resource Plan, Volume II.</t>
  </si>
  <si>
    <t>8,760 X 85.4%</t>
  </si>
  <si>
    <t>4 - 65.0% is the load factor for the PacifiCorp system for the 12 month period ended June 2022.</t>
  </si>
  <si>
    <r>
      <t>Average Output Requirement @ 65.0% Load Factor</t>
    </r>
    <r>
      <rPr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</si>
</sst>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&quot; 8,760 Hours X&quot;\ 0.0%"/>
    <numFmt numFmtId="166" formatCode="_(* #,##0.000_);_(* \(#,##0.000\);_(* &quot;-&quot;_);_(@_)"/>
    <numFmt numFmtId="167" formatCode="_(* #,##0_);_(* \(#,##0\);_(* &quot;-&quot;??_);_(@_)"/>
    <numFmt numFmtId="168" formatCode="_(* #,##0.0000_);_(* \(#,##0.0000\);_(* &quot;-&quot;_);_(@_)"/>
  </numFmts>
  <fonts count="1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color indexed="18"/>
      <name val="Helv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41" fontId="0" fillId="0" borderId="0"/>
    <xf numFmtId="0" fontId="7" fillId="0" borderId="0" applyNumberFormat="0" applyFill="0" applyBorder="0" applyAlignment="0"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41" fontId="0" fillId="0" borderId="0" xfId="0"/>
    <xf numFmtId="41" fontId="0" fillId="0" borderId="0" xfId="0" applyFill="1"/>
    <xf numFmtId="6" fontId="0" fillId="0" borderId="0" xfId="0" applyNumberFormat="1" applyFill="1"/>
    <xf numFmtId="9" fontId="4" fillId="0" borderId="0" xfId="2" applyFont="1" applyFill="1"/>
    <xf numFmtId="8" fontId="0" fillId="0" borderId="0" xfId="0" applyNumberFormat="1" applyFill="1"/>
    <xf numFmtId="9" fontId="4" fillId="0" borderId="0" xfId="2" applyNumberFormat="1" applyFont="1" applyFill="1"/>
    <xf numFmtId="9" fontId="0" fillId="0" borderId="0" xfId="0" applyNumberFormat="1" applyFill="1"/>
    <xf numFmtId="165" fontId="0" fillId="0" borderId="0" xfId="0" applyNumberFormat="1" applyFill="1" applyAlignment="1">
      <alignment horizontal="left"/>
    </xf>
    <xf numFmtId="41" fontId="8" fillId="0" borderId="0" xfId="0" quotePrefix="1" applyFont="1" applyFill="1"/>
    <xf numFmtId="41" fontId="0" fillId="0" borderId="0" xfId="0" quotePrefix="1"/>
    <xf numFmtId="166" fontId="0" fillId="0" borderId="0" xfId="0" applyNumberFormat="1"/>
    <xf numFmtId="9" fontId="0" fillId="0" borderId="0" xfId="2" applyFont="1" applyFill="1"/>
    <xf numFmtId="164" fontId="0" fillId="0" borderId="0" xfId="0" applyNumberFormat="1" applyFill="1"/>
    <xf numFmtId="41" fontId="5" fillId="0" borderId="0" xfId="0" applyFont="1" applyAlignment="1">
      <alignment horizontal="centerContinuous"/>
    </xf>
    <xf numFmtId="41" fontId="3" fillId="0" borderId="3" xfId="0" applyFont="1" applyFill="1" applyBorder="1" applyAlignment="1">
      <alignment horizontal="centerContinuous"/>
    </xf>
    <xf numFmtId="41" fontId="3" fillId="0" borderId="1" xfId="0" applyFont="1" applyFill="1" applyBorder="1" applyAlignment="1">
      <alignment horizontal="centerContinuous"/>
    </xf>
    <xf numFmtId="41" fontId="3" fillId="0" borderId="2" xfId="0" applyFont="1" applyFill="1" applyBorder="1" applyAlignment="1">
      <alignment horizontal="centerContinuous"/>
    </xf>
    <xf numFmtId="49" fontId="0" fillId="0" borderId="0" xfId="0" applyNumberFormat="1" applyFill="1"/>
    <xf numFmtId="49" fontId="0" fillId="0" borderId="0" xfId="2" applyNumberFormat="1" applyFont="1" applyFill="1" applyAlignment="1"/>
    <xf numFmtId="41" fontId="3" fillId="0" borderId="3" xfId="0" applyFont="1" applyBorder="1" applyAlignment="1">
      <alignment horizontal="centerContinuous"/>
    </xf>
    <xf numFmtId="168" fontId="0" fillId="0" borderId="0" xfId="0" applyNumberFormat="1"/>
    <xf numFmtId="41" fontId="0" fillId="0" borderId="0" xfId="0" applyBorder="1"/>
    <xf numFmtId="167" fontId="2" fillId="0" borderId="0" xfId="5" applyNumberFormat="1" applyFont="1" applyFill="1" applyBorder="1"/>
    <xf numFmtId="8" fontId="0" fillId="0" borderId="0" xfId="0" applyNumberFormat="1" applyFont="1" applyFill="1"/>
    <xf numFmtId="41" fontId="0" fillId="0" borderId="0" xfId="0" applyFont="1" applyFill="1"/>
    <xf numFmtId="41" fontId="0" fillId="0" borderId="0" xfId="0" applyFont="1"/>
    <xf numFmtId="49" fontId="0" fillId="0" borderId="0" xfId="2" quotePrefix="1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</cellXfs>
  <cellStyles count="6">
    <cellStyle name="Comma 2" xfId="5" xr:uid="{C8C6C736-3449-413F-A951-15CED1B8040D}"/>
    <cellStyle name="Input" xfId="1" builtinId="20" customBuiltin="1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CZUDM4OD\_GNw_Market%20Price%20Index%20(1703)%20CONF%20_2017%2004%200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 refreshError="1"/>
      <sheetData sheetId="1">
        <row r="4">
          <cell r="O4">
            <v>42825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Layout" zoomScaleNormal="100" zoomScaleSheetLayoutView="130" workbookViewId="0">
      <selection activeCell="F22" sqref="F22"/>
    </sheetView>
  </sheetViews>
  <sheetFormatPr defaultRowHeight="12.75" x14ac:dyDescent="0.2"/>
  <cols>
    <col min="1" max="1" width="5.1640625" customWidth="1"/>
    <col min="2" max="2" width="12.5" customWidth="1"/>
    <col min="3" max="3" width="16.83203125" customWidth="1"/>
    <col min="5" max="5" width="14" customWidth="1"/>
    <col min="6" max="6" width="13" customWidth="1"/>
    <col min="7" max="7" width="1.5" customWidth="1"/>
    <col min="8" max="8" width="30.6640625" bestFit="1" customWidth="1"/>
    <col min="10" max="10" width="24" bestFit="1" customWidth="1"/>
    <col min="12" max="12" width="16" customWidth="1"/>
  </cols>
  <sheetData>
    <row r="1" spans="1:9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ht="15.7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9" ht="15.75" x14ac:dyDescent="0.25">
      <c r="A3" s="13" t="s">
        <v>20</v>
      </c>
      <c r="B3" s="13"/>
      <c r="C3" s="13"/>
      <c r="D3" s="13"/>
      <c r="E3" s="13"/>
      <c r="F3" s="13"/>
      <c r="G3" s="13"/>
      <c r="H3" s="13"/>
    </row>
    <row r="5" spans="1:9" x14ac:dyDescent="0.2">
      <c r="B5" s="14" t="s">
        <v>26</v>
      </c>
      <c r="C5" s="15"/>
      <c r="D5" s="15"/>
      <c r="E5" s="15"/>
      <c r="F5" s="15"/>
      <c r="G5" s="15"/>
      <c r="H5" s="16"/>
    </row>
    <row r="6" spans="1:9" ht="15.75" x14ac:dyDescent="0.2">
      <c r="A6">
        <v>1</v>
      </c>
      <c r="B6" s="17" t="s">
        <v>21</v>
      </c>
      <c r="C6" s="1"/>
      <c r="D6" s="1"/>
      <c r="E6" s="1"/>
      <c r="F6" s="4">
        <v>223.65</v>
      </c>
      <c r="G6" s="4"/>
      <c r="H6" s="8"/>
    </row>
    <row r="7" spans="1:9" ht="15.75" x14ac:dyDescent="0.2">
      <c r="A7">
        <v>2</v>
      </c>
      <c r="B7" s="17" t="s">
        <v>22</v>
      </c>
      <c r="C7" s="1"/>
      <c r="D7" s="1"/>
      <c r="E7" s="1"/>
      <c r="F7" s="23">
        <v>75.832044097495626</v>
      </c>
      <c r="G7" s="4"/>
      <c r="H7" s="1"/>
    </row>
    <row r="8" spans="1:9" x14ac:dyDescent="0.2">
      <c r="A8">
        <v>3</v>
      </c>
      <c r="B8" s="17" t="s">
        <v>2</v>
      </c>
      <c r="C8" s="1"/>
      <c r="D8" s="1"/>
      <c r="E8" s="1"/>
      <c r="F8" s="1">
        <v>12</v>
      </c>
      <c r="G8" s="1"/>
      <c r="H8" s="1"/>
    </row>
    <row r="9" spans="1:9" ht="15.75" x14ac:dyDescent="0.2">
      <c r="A9">
        <v>4</v>
      </c>
      <c r="B9" s="17" t="s">
        <v>25</v>
      </c>
      <c r="C9" s="1"/>
      <c r="D9" s="1"/>
      <c r="E9" s="1"/>
      <c r="F9" s="11">
        <v>0.85</v>
      </c>
      <c r="G9" s="1"/>
      <c r="H9" s="1"/>
    </row>
    <row r="10" spans="1:9" x14ac:dyDescent="0.2">
      <c r="A10">
        <v>5</v>
      </c>
      <c r="B10" s="17" t="s">
        <v>15</v>
      </c>
      <c r="C10" s="1"/>
      <c r="D10" s="1"/>
      <c r="E10" s="1"/>
      <c r="F10" s="4">
        <f>F7/1000/F9*F8</f>
        <v>1.0705700343175852</v>
      </c>
      <c r="G10" s="2"/>
      <c r="H10" s="1" t="s">
        <v>8</v>
      </c>
    </row>
    <row r="11" spans="1:9" x14ac:dyDescent="0.2">
      <c r="A11">
        <v>6</v>
      </c>
      <c r="B11" s="17" t="s">
        <v>19</v>
      </c>
      <c r="C11" s="1"/>
      <c r="D11" s="1"/>
      <c r="E11" s="1"/>
      <c r="F11" s="4">
        <f>F6+F10</f>
        <v>224.7205700343176</v>
      </c>
      <c r="G11" s="2"/>
      <c r="H11" s="1" t="s">
        <v>9</v>
      </c>
    </row>
    <row r="12" spans="1:9" x14ac:dyDescent="0.2">
      <c r="B12" s="1"/>
      <c r="C12" s="1"/>
      <c r="D12" s="1"/>
      <c r="E12" s="1"/>
      <c r="F12" s="3"/>
      <c r="G12" s="1"/>
      <c r="H12" s="1"/>
    </row>
    <row r="13" spans="1:9" x14ac:dyDescent="0.2">
      <c r="B13" s="19" t="s">
        <v>29</v>
      </c>
      <c r="C13" s="15"/>
      <c r="D13" s="15"/>
      <c r="E13" s="15"/>
      <c r="F13" s="15"/>
      <c r="G13" s="15"/>
      <c r="H13" s="16"/>
    </row>
    <row r="14" spans="1:9" ht="15.75" x14ac:dyDescent="0.2">
      <c r="A14">
        <v>7</v>
      </c>
      <c r="B14" s="26" t="s">
        <v>23</v>
      </c>
      <c r="C14" s="27"/>
      <c r="D14" s="27"/>
      <c r="E14" s="27"/>
      <c r="F14" s="4">
        <v>120.28</v>
      </c>
      <c r="G14" s="4"/>
      <c r="H14" s="8"/>
    </row>
    <row r="15" spans="1:9" ht="15.75" x14ac:dyDescent="0.2">
      <c r="A15">
        <v>8</v>
      </c>
      <c r="B15" s="17" t="s">
        <v>36</v>
      </c>
      <c r="C15" s="17"/>
      <c r="D15" s="17"/>
      <c r="E15" s="17"/>
      <c r="F15" s="24">
        <f>8760*0.65</f>
        <v>5694</v>
      </c>
      <c r="G15" s="1"/>
      <c r="H15" s="7" t="s">
        <v>34</v>
      </c>
      <c r="I15" s="1"/>
    </row>
    <row r="16" spans="1:9" ht="15.75" x14ac:dyDescent="0.2">
      <c r="A16">
        <v>9</v>
      </c>
      <c r="B16" s="17" t="s">
        <v>24</v>
      </c>
      <c r="C16" s="17"/>
      <c r="D16" s="17"/>
      <c r="E16" s="17"/>
      <c r="F16" s="1">
        <f>8760*0.436</f>
        <v>3819.36</v>
      </c>
      <c r="G16" s="1"/>
      <c r="H16" s="7" t="s">
        <v>17</v>
      </c>
      <c r="I16" s="1"/>
    </row>
    <row r="17" spans="1:12" x14ac:dyDescent="0.2">
      <c r="A17">
        <v>10</v>
      </c>
      <c r="B17" s="17" t="s">
        <v>16</v>
      </c>
      <c r="C17" s="17"/>
      <c r="D17" s="17"/>
      <c r="E17" s="17"/>
      <c r="F17" s="12">
        <f>F15/F16</f>
        <v>1.4908256880733946</v>
      </c>
      <c r="G17" s="1"/>
      <c r="H17" s="7" t="s">
        <v>10</v>
      </c>
      <c r="I17" s="1"/>
    </row>
    <row r="18" spans="1:12" x14ac:dyDescent="0.2">
      <c r="A18">
        <v>11</v>
      </c>
      <c r="B18" s="17" t="s">
        <v>6</v>
      </c>
      <c r="C18" s="17"/>
      <c r="D18" s="17"/>
      <c r="E18" s="17"/>
      <c r="F18" s="4">
        <f>F14*F17</f>
        <v>179.31651376146789</v>
      </c>
      <c r="G18" s="2"/>
      <c r="H18" s="1" t="s">
        <v>11</v>
      </c>
    </row>
    <row r="19" spans="1:12" ht="15.75" x14ac:dyDescent="0.2">
      <c r="A19">
        <v>12</v>
      </c>
      <c r="B19" s="17" t="s">
        <v>31</v>
      </c>
      <c r="C19" s="17"/>
      <c r="D19" s="17"/>
      <c r="E19" s="17"/>
      <c r="F19" s="4">
        <f>F17*0.3*F6</f>
        <v>100.02694954128441</v>
      </c>
      <c r="G19" s="2"/>
      <c r="H19" s="1" t="s">
        <v>30</v>
      </c>
      <c r="L19" s="21"/>
    </row>
    <row r="20" spans="1:12" x14ac:dyDescent="0.2">
      <c r="A20">
        <v>13</v>
      </c>
      <c r="B20" s="18" t="s">
        <v>7</v>
      </c>
      <c r="C20" s="18"/>
      <c r="D20" s="18"/>
      <c r="E20" s="18"/>
      <c r="F20" s="4">
        <f>F18-F19</f>
        <v>79.289564220183479</v>
      </c>
      <c r="G20" s="2"/>
      <c r="H20" s="1" t="s">
        <v>12</v>
      </c>
      <c r="L20" s="22"/>
    </row>
    <row r="21" spans="1:12" x14ac:dyDescent="0.2">
      <c r="B21" s="17"/>
      <c r="C21" s="1"/>
      <c r="D21" s="1"/>
      <c r="E21" s="1"/>
      <c r="F21" s="1"/>
      <c r="G21" s="1"/>
      <c r="H21" s="1"/>
      <c r="L21" s="21"/>
    </row>
    <row r="22" spans="1:12" x14ac:dyDescent="0.2">
      <c r="A22">
        <v>14</v>
      </c>
      <c r="B22" s="17" t="s">
        <v>3</v>
      </c>
      <c r="C22" s="1"/>
      <c r="D22" s="1"/>
      <c r="E22" s="1"/>
      <c r="F22" s="5">
        <f>F11/(F11+F20)</f>
        <v>0.7391877595968348</v>
      </c>
      <c r="G22" s="5"/>
      <c r="H22" s="1" t="s">
        <v>13</v>
      </c>
      <c r="L22" s="21"/>
    </row>
    <row r="23" spans="1:12" x14ac:dyDescent="0.2">
      <c r="B23" s="17"/>
      <c r="C23" s="1"/>
      <c r="D23" s="1"/>
      <c r="E23" s="1"/>
      <c r="F23" s="6"/>
      <c r="G23" s="1"/>
      <c r="H23" s="1"/>
      <c r="K23" s="20"/>
    </row>
    <row r="24" spans="1:12" x14ac:dyDescent="0.2">
      <c r="A24">
        <v>15</v>
      </c>
      <c r="B24" s="17" t="s">
        <v>4</v>
      </c>
      <c r="C24" s="1"/>
      <c r="D24" s="1"/>
      <c r="E24" s="1"/>
      <c r="F24" s="5">
        <f>1-F22</f>
        <v>0.2608122404031652</v>
      </c>
      <c r="G24" s="5"/>
      <c r="H24" s="1" t="s">
        <v>14</v>
      </c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9" t="s">
        <v>18</v>
      </c>
      <c r="D27" s="10" t="s">
        <v>5</v>
      </c>
    </row>
    <row r="28" spans="1:12" x14ac:dyDescent="0.2">
      <c r="B28" t="s">
        <v>28</v>
      </c>
    </row>
    <row r="29" spans="1:12" x14ac:dyDescent="0.2">
      <c r="B29" t="s">
        <v>27</v>
      </c>
    </row>
    <row r="30" spans="1:12" x14ac:dyDescent="0.2">
      <c r="B30" t="s">
        <v>32</v>
      </c>
    </row>
    <row r="31" spans="1:12" x14ac:dyDescent="0.2">
      <c r="B31" s="25" t="s">
        <v>35</v>
      </c>
    </row>
    <row r="32" spans="1:12" x14ac:dyDescent="0.2">
      <c r="B32" t="s">
        <v>33</v>
      </c>
    </row>
  </sheetData>
  <mergeCells count="1">
    <mergeCell ref="B14:E14"/>
  </mergeCells>
  <phoneticPr fontId="6" type="noConversion"/>
  <printOptions horizontalCentered="1"/>
  <pageMargins left="0.75" right="0.75" top="1" bottom="1" header="0.5" footer="0.5"/>
  <pageSetup scale="92" orientation="portrait" r:id="rId1"/>
  <headerFooter alignWithMargins="0">
    <oddHeader>&amp;LREFILED April 19,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832C5-A7CE-4003-BE3E-90078FA9AF94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90281F78-1179-444F-912F-E425ADA8A5E2}"/>
</file>

<file path=customXml/itemProps3.xml><?xml version="1.0" encoding="utf-8"?>
<ds:datastoreItem xmlns:ds="http://schemas.openxmlformats.org/officeDocument/2006/customXml" ds:itemID="{66051155-B188-45B4-9625-794891160E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27E8E0-266F-4DE5-A2F2-B59302A87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Son, Ariel (PacifiCorp)</cp:lastModifiedBy>
  <cp:lastPrinted>2023-03-16T17:48:49Z</cp:lastPrinted>
  <dcterms:created xsi:type="dcterms:W3CDTF">2001-03-19T15:45:46Z</dcterms:created>
  <dcterms:modified xsi:type="dcterms:W3CDTF">2023-04-19T08:28:10Z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