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Base Rate Change" sheetId="1" r:id="rId1"/>
  </sheets>
  <definedNames>
    <definedName name="_xlnm.Print_Area" localSheetId="0">'Base Rate Change'!$A$1:$H$40</definedName>
  </definedNames>
  <calcPr fullCalcOnLoad="1" fullPrecision="0"/>
</workbook>
</file>

<file path=xl/sharedStrings.xml><?xml version="1.0" encoding="utf-8"?>
<sst xmlns="http://schemas.openxmlformats.org/spreadsheetml/2006/main" count="42" uniqueCount="39">
  <si>
    <t>Avista Utilities</t>
  </si>
  <si>
    <t>Total Expenses</t>
  </si>
  <si>
    <t>Net Operating Income Before FIT</t>
  </si>
  <si>
    <t xml:space="preserve">   Net Rate Base</t>
  </si>
  <si>
    <t>FIT Benefit of Interest Expense</t>
  </si>
  <si>
    <t xml:space="preserve">   Net Operating Income Requirement</t>
  </si>
  <si>
    <t>Net Plant</t>
  </si>
  <si>
    <t xml:space="preserve">   Return on Rate Base</t>
  </si>
  <si>
    <t xml:space="preserve">Net Operating Income Requirement including Return </t>
  </si>
  <si>
    <t>Revenue</t>
  </si>
  <si>
    <t>Requirement</t>
  </si>
  <si>
    <t>Line</t>
  </si>
  <si>
    <t>No.</t>
  </si>
  <si>
    <t>Settlement Rate of Return</t>
  </si>
  <si>
    <t xml:space="preserve">Revenue Requirement Deferral </t>
  </si>
  <si>
    <t>Revenue Requirement</t>
  </si>
  <si>
    <t>Capital Investment</t>
  </si>
  <si>
    <t>Depreciation Expense</t>
  </si>
  <si>
    <t>FIT Benefit of Depreciation</t>
  </si>
  <si>
    <t>ROR</t>
  </si>
  <si>
    <t>Weighted Average Cost of Debt</t>
  </si>
  <si>
    <t>Total Project Removed</t>
  </si>
  <si>
    <t>Accumulated Depreciation (cost of removal)</t>
  </si>
  <si>
    <t>Accumulated Depreciation</t>
  </si>
  <si>
    <t>SYSTEM</t>
  </si>
  <si>
    <t>PT Ratio</t>
  </si>
  <si>
    <t>WASHINGTON</t>
  </si>
  <si>
    <t>Debt %</t>
  </si>
  <si>
    <t>Debt Cost</t>
  </si>
  <si>
    <t>Equity %</t>
  </si>
  <si>
    <t>Equity Cost</t>
  </si>
  <si>
    <t>Rate of Return</t>
  </si>
  <si>
    <t>Cost of Removal (Per Plant Accounting)</t>
  </si>
  <si>
    <t>Cost (Per Cognos FA_TTP - includes overheads)</t>
  </si>
  <si>
    <t>Depreciation Rate - FERC CG 331000</t>
  </si>
  <si>
    <t>Depreciation Expense (Related to ER_4178 Gantry Crane)</t>
  </si>
  <si>
    <t>Net-to-Gross Factor (conversion factor)</t>
  </si>
  <si>
    <t>WA's Share</t>
  </si>
  <si>
    <t>Increase in RR related to increase in 2019 restating operating expense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</si>
</sst>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#&quot;/2011&quot;"/>
    <numFmt numFmtId="166" formatCode="_(&quot;$&quot;* #,##0_);_(&quot;$&quot;* \(#,##0\);_(&quot;$&quot;* &quot;-&quot;??_);_(@_)"/>
    <numFmt numFmtId="167" formatCode="0.00000"/>
    <numFmt numFmtId="168" formatCode="_(* #,##0.00000_);_(* \(#,##0.00000\);_(* &quot;-&quot;??_);_(@_)"/>
    <numFmt numFmtId="169" formatCode="0.000%"/>
    <numFmt numFmtId="170" formatCode="[$-409]mmm\-yy;@"/>
    <numFmt numFmtId="171" formatCode="_(* #,##0.0000_);_(* \(#,##0.0000\);_(* &quot;-&quot;????_);_(@_)"/>
    <numFmt numFmtId="172" formatCode="_(&quot;$&quot;* #,##0.000_);_(&quot;$&quot;* \(#,##0.000\);_(&quot;$&quot;* &quot;-&quot;???_);_(@_)"/>
    <numFmt numFmtId="173" formatCode="_(* #,##0.0_);_(* \(#,##0.0\);_(* &quot;-&quot;??_);_(@_)"/>
    <numFmt numFmtId="174" formatCode="[$-409]dddd\,\ mmmm\ d\,\ yyyy"/>
    <numFmt numFmtId="175" formatCode="[$-409]h:mm:ss\ AM/PM"/>
    <numFmt numFmtId="176" formatCode="0.0%"/>
    <numFmt numFmtId="177" formatCode="0.00000%"/>
    <numFmt numFmtId="178" formatCode="0.0000%"/>
    <numFmt numFmtId="179" formatCode="_(&quot;$&quot;* #,##0.0_);_(&quot;$&quot;* \(#,##0.0\);_(&quot;$&quot;* &quot;-&quot;??_);_(@_)"/>
    <numFmt numFmtId="180" formatCode="_(* #,##0.000_);_(* \(#,##0.000\);_(* &quot;-&quot;?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166" fontId="0" fillId="0" borderId="0" xfId="47" applyNumberFormat="1" applyFont="1" applyAlignment="1">
      <alignment/>
    </xf>
    <xf numFmtId="164" fontId="0" fillId="0" borderId="0" xfId="44" applyNumberFormat="1" applyFont="1" applyBorder="1" applyAlignment="1">
      <alignment/>
    </xf>
    <xf numFmtId="164" fontId="0" fillId="0" borderId="0" xfId="44" applyNumberFormat="1" applyFont="1" applyAlignment="1">
      <alignment/>
    </xf>
    <xf numFmtId="164" fontId="0" fillId="0" borderId="10" xfId="44" applyNumberFormat="1" applyFont="1" applyBorder="1" applyAlignment="1">
      <alignment/>
    </xf>
    <xf numFmtId="164" fontId="0" fillId="0" borderId="11" xfId="44" applyNumberFormat="1" applyFont="1" applyBorder="1" applyAlignment="1">
      <alignment/>
    </xf>
    <xf numFmtId="166" fontId="0" fillId="0" borderId="11" xfId="47" applyNumberFormat="1" applyFont="1" applyBorder="1" applyAlignment="1">
      <alignment/>
    </xf>
    <xf numFmtId="167" fontId="0" fillId="0" borderId="0" xfId="60" applyNumberFormat="1" applyFont="1" applyBorder="1" applyAlignment="1">
      <alignment/>
    </xf>
    <xf numFmtId="166" fontId="0" fillId="0" borderId="12" xfId="47" applyNumberFormat="1" applyFont="1" applyBorder="1" applyAlignment="1">
      <alignment/>
    </xf>
    <xf numFmtId="166" fontId="0" fillId="0" borderId="0" xfId="47" applyNumberFormat="1" applyFont="1" applyBorder="1" applyAlignment="1">
      <alignment/>
    </xf>
    <xf numFmtId="0" fontId="0" fillId="0" borderId="0" xfId="0" applyFont="1" applyAlignment="1">
      <alignment/>
    </xf>
    <xf numFmtId="168" fontId="0" fillId="0" borderId="10" xfId="44" applyNumberFormat="1" applyFont="1" applyBorder="1" applyAlignment="1">
      <alignment/>
    </xf>
    <xf numFmtId="169" fontId="0" fillId="0" borderId="10" xfId="60" applyNumberFormat="1" applyFont="1" applyBorder="1" applyAlignment="1">
      <alignment/>
    </xf>
    <xf numFmtId="5" fontId="0" fillId="0" borderId="0" xfId="0" applyNumberFormat="1" applyBorder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9" fontId="0" fillId="0" borderId="0" xfId="0" applyNumberFormat="1" applyAlignment="1">
      <alignment/>
    </xf>
    <xf numFmtId="0" fontId="0" fillId="0" borderId="0" xfId="0" applyAlignment="1">
      <alignment horizontal="left" indent="1"/>
    </xf>
    <xf numFmtId="169" fontId="0" fillId="0" borderId="0" xfId="0" applyNumberFormat="1" applyAlignment="1">
      <alignment/>
    </xf>
    <xf numFmtId="0" fontId="0" fillId="0" borderId="0" xfId="0" applyFont="1" applyAlignment="1">
      <alignment/>
    </xf>
    <xf numFmtId="164" fontId="0" fillId="0" borderId="10" xfId="42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10" fontId="0" fillId="0" borderId="0" xfId="0" applyNumberFormat="1" applyAlignment="1">
      <alignment horizontal="center"/>
    </xf>
    <xf numFmtId="0" fontId="0" fillId="0" borderId="0" xfId="0" applyFont="1" applyAlignment="1">
      <alignment horizontal="center" wrapText="1"/>
    </xf>
    <xf numFmtId="166" fontId="0" fillId="0" borderId="0" xfId="45" applyNumberFormat="1" applyFont="1" applyAlignment="1">
      <alignment/>
    </xf>
    <xf numFmtId="169" fontId="0" fillId="0" borderId="13" xfId="0" applyNumberFormat="1" applyFill="1" applyBorder="1" applyAlignment="1">
      <alignment/>
    </xf>
    <xf numFmtId="166" fontId="0" fillId="0" borderId="12" xfId="47" applyNumberFormat="1" applyFont="1" applyFill="1" applyBorder="1" applyAlignment="1">
      <alignment/>
    </xf>
    <xf numFmtId="166" fontId="0" fillId="0" borderId="0" xfId="47" applyNumberFormat="1" applyFont="1" applyFill="1" applyAlignment="1">
      <alignment/>
    </xf>
    <xf numFmtId="10" fontId="2" fillId="0" borderId="0" xfId="59" applyNumberFormat="1" applyFont="1" applyAlignment="1">
      <alignment/>
    </xf>
    <xf numFmtId="44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workbookViewId="0" topLeftCell="A4">
      <selection activeCell="L30" sqref="L30"/>
    </sheetView>
  </sheetViews>
  <sheetFormatPr defaultColWidth="9.140625" defaultRowHeight="12.75"/>
  <cols>
    <col min="1" max="1" width="6.140625" style="0" customWidth="1"/>
    <col min="2" max="2" width="20.7109375" style="0" customWidth="1"/>
    <col min="3" max="3" width="11.140625" style="0" customWidth="1"/>
    <col min="4" max="5" width="11.28125" style="0" customWidth="1"/>
    <col min="6" max="6" width="14.140625" style="0" bestFit="1" customWidth="1"/>
    <col min="7" max="7" width="13.57421875" style="1" customWidth="1"/>
    <col min="8" max="8" width="15.7109375" style="0" bestFit="1" customWidth="1"/>
    <col min="9" max="9" width="10.421875" style="0" bestFit="1" customWidth="1"/>
  </cols>
  <sheetData>
    <row r="1" spans="2:9" ht="12.75">
      <c r="B1" s="24" t="s">
        <v>0</v>
      </c>
      <c r="C1" s="24"/>
      <c r="D1" s="24"/>
      <c r="E1" s="24"/>
      <c r="F1" s="24"/>
      <c r="G1" s="24"/>
      <c r="H1" s="24"/>
      <c r="I1" s="24"/>
    </row>
    <row r="2" spans="2:9" ht="12.75">
      <c r="B2" s="24" t="s">
        <v>16</v>
      </c>
      <c r="C2" s="24"/>
      <c r="D2" s="24"/>
      <c r="E2" s="24"/>
      <c r="F2" s="24"/>
      <c r="G2" s="24"/>
      <c r="H2" s="24" t="s">
        <v>37</v>
      </c>
      <c r="I2" s="24"/>
    </row>
    <row r="3" spans="2:9" ht="12.75">
      <c r="B3" s="24" t="s">
        <v>14</v>
      </c>
      <c r="C3" s="24"/>
      <c r="D3" s="24"/>
      <c r="E3" s="24"/>
      <c r="F3" s="24"/>
      <c r="G3" s="24" t="s">
        <v>25</v>
      </c>
      <c r="H3" s="40">
        <v>0.6564</v>
      </c>
      <c r="I3" s="21"/>
    </row>
    <row r="4" spans="2:9" ht="12.75">
      <c r="B4" s="23"/>
      <c r="C4" s="21"/>
      <c r="D4" s="21"/>
      <c r="E4" s="21"/>
      <c r="F4" s="21"/>
      <c r="G4" s="22"/>
      <c r="H4" s="21"/>
      <c r="I4" s="21"/>
    </row>
    <row r="5" spans="2:8" ht="12.75">
      <c r="B5" s="2"/>
      <c r="F5" s="26" t="s">
        <v>24</v>
      </c>
      <c r="H5" s="3" t="s">
        <v>26</v>
      </c>
    </row>
    <row r="6" spans="1:8" ht="12.75">
      <c r="A6" s="18" t="s">
        <v>11</v>
      </c>
      <c r="B6" s="2"/>
      <c r="F6" s="18" t="s">
        <v>9</v>
      </c>
      <c r="H6" s="18" t="s">
        <v>9</v>
      </c>
    </row>
    <row r="7" spans="1:8" s="3" customFormat="1" ht="12.75">
      <c r="A7" s="20" t="s">
        <v>12</v>
      </c>
      <c r="F7" s="19" t="s">
        <v>10</v>
      </c>
      <c r="G7" s="4"/>
      <c r="H7" s="19" t="s">
        <v>10</v>
      </c>
    </row>
    <row r="8" spans="1:8" ht="12.75">
      <c r="A8" s="3">
        <v>1</v>
      </c>
      <c r="B8" t="s">
        <v>17</v>
      </c>
      <c r="F8" s="5">
        <f>-H38</f>
        <v>-14810</v>
      </c>
      <c r="G8" s="6"/>
      <c r="H8" s="5">
        <f>F8*H3</f>
        <v>-9721</v>
      </c>
    </row>
    <row r="9" spans="1:8" ht="12.75">
      <c r="A9" s="3">
        <v>3</v>
      </c>
      <c r="B9" t="s">
        <v>1</v>
      </c>
      <c r="F9" s="9">
        <f>SUM(F8:F8)</f>
        <v>-14810</v>
      </c>
      <c r="G9" s="6"/>
      <c r="H9" s="9">
        <f>SUM(H8:H8)</f>
        <v>-9721</v>
      </c>
    </row>
    <row r="10" spans="1:8" ht="12.75">
      <c r="A10" s="3">
        <v>4</v>
      </c>
      <c r="B10" t="s">
        <v>2</v>
      </c>
      <c r="F10" s="7">
        <f>-F9</f>
        <v>14810</v>
      </c>
      <c r="G10" s="6"/>
      <c r="H10" s="7">
        <f>-H9</f>
        <v>9721</v>
      </c>
    </row>
    <row r="11" spans="1:8" ht="12.75">
      <c r="A11" s="3">
        <v>5</v>
      </c>
      <c r="B11" t="s">
        <v>18</v>
      </c>
      <c r="F11" s="6">
        <f>F10*-0.21</f>
        <v>-3110</v>
      </c>
      <c r="G11" s="6"/>
      <c r="H11" s="6">
        <f>H10*-0.21</f>
        <v>-2041</v>
      </c>
    </row>
    <row r="12" spans="1:8" ht="12.75">
      <c r="A12" s="3">
        <v>6</v>
      </c>
      <c r="B12" t="s">
        <v>4</v>
      </c>
      <c r="F12" s="6">
        <f>F18*F35*0.21</f>
        <v>-7178</v>
      </c>
      <c r="G12" s="6"/>
      <c r="H12" s="6">
        <f>H18*F35*0.21</f>
        <v>-4712</v>
      </c>
    </row>
    <row r="13" spans="1:8" ht="12.75">
      <c r="A13" s="3">
        <v>7</v>
      </c>
      <c r="B13" t="s">
        <v>5</v>
      </c>
      <c r="F13" s="10">
        <f>SUM(F10:F12)</f>
        <v>4522</v>
      </c>
      <c r="G13" s="6"/>
      <c r="H13" s="10">
        <f>SUM(H10:H12)</f>
        <v>2968</v>
      </c>
    </row>
    <row r="14" spans="1:8" ht="12.75">
      <c r="A14" s="3"/>
      <c r="B14" s="1"/>
      <c r="C14" s="1"/>
      <c r="D14" s="1"/>
      <c r="E14" s="1"/>
      <c r="F14" s="11"/>
      <c r="G14" s="6"/>
      <c r="H14" s="11"/>
    </row>
    <row r="15" spans="1:8" ht="12.75">
      <c r="A15" s="3">
        <v>8</v>
      </c>
      <c r="B15" t="s">
        <v>6</v>
      </c>
      <c r="F15" s="39">
        <f>-F38</f>
        <v>-1007513</v>
      </c>
      <c r="G15" s="6"/>
      <c r="H15" s="39">
        <f>-F38*H3</f>
        <v>-661332</v>
      </c>
    </row>
    <row r="16" spans="1:8" ht="12.75">
      <c r="A16" s="3">
        <v>9</v>
      </c>
      <c r="B16" t="s">
        <v>23</v>
      </c>
      <c r="F16" s="7">
        <f>-F8</f>
        <v>14810</v>
      </c>
      <c r="G16" s="6"/>
      <c r="H16" s="7">
        <f>-H8</f>
        <v>9721</v>
      </c>
    </row>
    <row r="17" spans="1:8" ht="12.75">
      <c r="A17" s="3">
        <v>10</v>
      </c>
      <c r="B17" t="s">
        <v>22</v>
      </c>
      <c r="F17" s="8">
        <f>-F39</f>
        <v>-383873</v>
      </c>
      <c r="G17" s="6"/>
      <c r="H17" s="8">
        <f>-F39*H3</f>
        <v>-251974</v>
      </c>
    </row>
    <row r="18" spans="1:8" ht="12.75">
      <c r="A18" s="3">
        <v>11</v>
      </c>
      <c r="B18" t="s">
        <v>3</v>
      </c>
      <c r="F18" s="6">
        <f>SUM(F15:F17)</f>
        <v>-1376576</v>
      </c>
      <c r="G18" s="6"/>
      <c r="H18" s="6">
        <f>SUM(H15:H17)</f>
        <v>-903585</v>
      </c>
    </row>
    <row r="19" spans="1:8" ht="12.75">
      <c r="A19" s="3">
        <v>12</v>
      </c>
      <c r="B19" t="s">
        <v>13</v>
      </c>
      <c r="F19" s="16">
        <f>F33</f>
        <v>0.07433</v>
      </c>
      <c r="G19" s="6"/>
      <c r="H19" s="16">
        <f>F33</f>
        <v>0.07433</v>
      </c>
    </row>
    <row r="20" spans="1:8" ht="13.5" thickBot="1">
      <c r="A20" s="3">
        <v>13</v>
      </c>
      <c r="B20" t="s">
        <v>7</v>
      </c>
      <c r="F20" s="12">
        <f>F18*F19</f>
        <v>-102321</v>
      </c>
      <c r="G20" s="6"/>
      <c r="H20" s="12">
        <f>H18*H19</f>
        <v>-67163</v>
      </c>
    </row>
    <row r="21" spans="1:8" ht="12.75">
      <c r="A21" s="3"/>
      <c r="F21" s="13"/>
      <c r="G21" s="6"/>
      <c r="H21" s="13"/>
    </row>
    <row r="22" spans="1:8" ht="12.75">
      <c r="A22" s="3">
        <v>14</v>
      </c>
      <c r="B22" s="14" t="s">
        <v>8</v>
      </c>
      <c r="C22" s="14"/>
      <c r="D22" s="14"/>
      <c r="E22" s="14"/>
      <c r="F22" s="13">
        <f>-F13+F20</f>
        <v>-106843</v>
      </c>
      <c r="G22" s="6"/>
      <c r="H22" s="13">
        <f>-H13+H20</f>
        <v>-70131</v>
      </c>
    </row>
    <row r="23" spans="1:8" ht="12.75">
      <c r="A23" s="3">
        <v>15</v>
      </c>
      <c r="B23" s="30" t="s">
        <v>36</v>
      </c>
      <c r="F23" s="15">
        <v>0.75529</v>
      </c>
      <c r="G23" s="6"/>
      <c r="H23" s="15">
        <v>0.75529</v>
      </c>
    </row>
    <row r="24" spans="1:8" ht="13.5" thickBot="1">
      <c r="A24" s="3">
        <v>16</v>
      </c>
      <c r="B24" t="s">
        <v>15</v>
      </c>
      <c r="F24" s="38">
        <f>F22/F23</f>
        <v>-141460</v>
      </c>
      <c r="G24" s="6"/>
      <c r="H24" s="38">
        <f>H22/H23</f>
        <v>-92853</v>
      </c>
    </row>
    <row r="25" spans="1:8" ht="12.75">
      <c r="A25" s="3"/>
      <c r="F25" s="13"/>
      <c r="G25" s="6"/>
      <c r="H25" s="7"/>
    </row>
    <row r="26" spans="1:8" ht="12.75">
      <c r="A26" s="3"/>
      <c r="F26" s="13"/>
      <c r="G26" s="6"/>
      <c r="H26" s="7"/>
    </row>
    <row r="27" spans="1:8" ht="12.75">
      <c r="A27" s="3"/>
      <c r="F27" s="13"/>
      <c r="G27" s="6"/>
      <c r="H27" s="7"/>
    </row>
    <row r="28" spans="2:7" ht="12.75">
      <c r="B28" s="2" t="s">
        <v>31</v>
      </c>
      <c r="G28" s="17"/>
    </row>
    <row r="29" spans="2:6" ht="12.75">
      <c r="B29" t="s">
        <v>27</v>
      </c>
      <c r="F29" s="27">
        <v>0.5</v>
      </c>
    </row>
    <row r="30" spans="2:6" ht="12.75">
      <c r="B30" t="s">
        <v>28</v>
      </c>
      <c r="F30" s="29">
        <v>0.04965</v>
      </c>
    </row>
    <row r="31" spans="2:6" ht="12.75">
      <c r="B31" t="s">
        <v>29</v>
      </c>
      <c r="F31" s="27">
        <v>0.5</v>
      </c>
    </row>
    <row r="32" spans="2:6" ht="12.75">
      <c r="B32" t="s">
        <v>30</v>
      </c>
      <c r="F32" s="25">
        <v>0.099</v>
      </c>
    </row>
    <row r="33" spans="2:6" ht="13.5" thickBot="1">
      <c r="B33" s="28" t="s">
        <v>19</v>
      </c>
      <c r="F33" s="37">
        <f>(F29*F30)+(F31*F32)</f>
        <v>0.07433</v>
      </c>
    </row>
    <row r="35" spans="2:6" ht="12.75">
      <c r="B35" t="s">
        <v>20</v>
      </c>
      <c r="F35" s="29">
        <f>F29*F30</f>
        <v>0.02483</v>
      </c>
    </row>
    <row r="37" spans="2:8" ht="63.75">
      <c r="B37" s="30" t="s">
        <v>17</v>
      </c>
      <c r="G37" s="33" t="s">
        <v>34</v>
      </c>
      <c r="H37" s="35" t="s">
        <v>35</v>
      </c>
    </row>
    <row r="38" spans="2:8" ht="12.75">
      <c r="B38" s="30" t="s">
        <v>33</v>
      </c>
      <c r="F38" s="36">
        <v>1007513</v>
      </c>
      <c r="G38" s="34">
        <v>0.0147</v>
      </c>
      <c r="H38" s="36">
        <f>F38*G38</f>
        <v>14810</v>
      </c>
    </row>
    <row r="39" spans="2:6" ht="12.75">
      <c r="B39" s="30" t="s">
        <v>32</v>
      </c>
      <c r="F39" s="31">
        <v>383873</v>
      </c>
    </row>
    <row r="40" spans="2:6" ht="12.75">
      <c r="B40" t="s">
        <v>21</v>
      </c>
      <c r="F40" s="36">
        <f>SUM(F38:F39)</f>
        <v>1391386</v>
      </c>
    </row>
    <row r="42" spans="6:7" ht="12.75">
      <c r="F42" s="41">
        <f>F40*H3</f>
        <v>913305.77</v>
      </c>
      <c r="G42" s="32" t="s">
        <v>38</v>
      </c>
    </row>
  </sheetData>
  <sheetProtection/>
  <printOptions/>
  <pageMargins left="0.75" right="0.51" top="1" bottom="1" header="0.5" footer="0.5"/>
  <pageSetup fitToHeight="0" fitToWidth="1" horizontalDpi="600" verticalDpi="600" orientation="portrait" scale="89" r:id="rId1"/>
  <headerFooter alignWithMargins="0">
    <oddFooter>&amp;L&amp;F  
&amp;A  
&amp;D&amp;R
Page &amp;P  of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vz9tr1</dc:creator>
  <cp:keywords/>
  <dc:description/>
  <cp:lastModifiedBy>Andrews, Liz</cp:lastModifiedBy>
  <cp:lastPrinted>2020-10-21T15:22:36Z</cp:lastPrinted>
  <dcterms:created xsi:type="dcterms:W3CDTF">2009-02-25T21:21:21Z</dcterms:created>
  <dcterms:modified xsi:type="dcterms:W3CDTF">2020-10-21T20:17:54Z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IsDocumentOrder">
    <vt:lpwstr>0</vt:lpwstr>
  </property>
  <property fmtid="{D5CDD505-2E9C-101B-9397-08002B2CF9AE}" pid="4" name="Nickname">
    <vt:lpwstr/>
  </property>
  <property fmtid="{D5CDD505-2E9C-101B-9397-08002B2CF9AE}" pid="5" name="IsHighlyConfidential">
    <vt:lpwstr>0</vt:lpwstr>
  </property>
  <property fmtid="{D5CDD505-2E9C-101B-9397-08002B2CF9AE}" pid="6" name="IsEFSEC">
    <vt:lpwstr>0</vt:lpwstr>
  </property>
  <property fmtid="{D5CDD505-2E9C-101B-9397-08002B2CF9AE}" pid="7" name="IsConfidential">
    <vt:lpwstr>0</vt:lpwstr>
  </property>
  <property fmtid="{D5CDD505-2E9C-101B-9397-08002B2CF9AE}" pid="8" name="_docset_NoMedatataSyncRequired">
    <vt:lpwstr>False</vt:lpwstr>
  </property>
  <property fmtid="{D5CDD505-2E9C-101B-9397-08002B2CF9AE}" pid="9" name="CaseType">
    <vt:lpwstr>Tariff Revision</vt:lpwstr>
  </property>
  <property fmtid="{D5CDD505-2E9C-101B-9397-08002B2CF9AE}" pid="10" name="OpenedDate">
    <vt:lpwstr>2020-10-30T00:00:00Z</vt:lpwstr>
  </property>
  <property fmtid="{D5CDD505-2E9C-101B-9397-08002B2CF9AE}" pid="11" name="Prefix">
    <vt:lpwstr>UE</vt:lpwstr>
  </property>
  <property fmtid="{D5CDD505-2E9C-101B-9397-08002B2CF9AE}" pid="12" name="IndustryCode">
    <vt:lpwstr>140</vt:lpwstr>
  </property>
  <property fmtid="{D5CDD505-2E9C-101B-9397-08002B2CF9AE}" pid="13" name="CaseStatus">
    <vt:lpwstr>Formal</vt:lpwstr>
  </property>
</Properties>
</file>