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9320" windowHeight="14565"/>
  </bookViews>
  <sheets>
    <sheet name="JAP-11" sheetId="4" r:id="rId1"/>
  </sheets>
  <definedNames>
    <definedName name="_Order1" hidden="1">0</definedName>
    <definedName name="_Order2" hidden="1">0</definedName>
    <definedName name="ee" hidden="1">{#N/A,#N/A,FALSE,"Month ";#N/A,#N/A,FALSE,"YTD";#N/A,#N/A,FALSE,"12 mo ended"}</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we" hidden="1">{#N/A,#N/A,FALSE,"Pg 6b CustCount_Gas";#N/A,#N/A,FALSE,"QA";#N/A,#N/A,FALSE,"Report";#N/A,#N/A,FALSE,"forecast"}</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Incentive._.Overhead." hidden="1">{#N/A,#N/A,FALSE,"Coversheet";#N/A,#N/A,FALSE,"QA"}</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s>
  <calcPr calcId="125725" iterate="1" calcOnSave="0"/>
</workbook>
</file>

<file path=xl/calcChain.xml><?xml version="1.0" encoding="utf-8"?>
<calcChain xmlns="http://schemas.openxmlformats.org/spreadsheetml/2006/main">
  <c r="D12" i="4"/>
  <c r="E12" s="1"/>
  <c r="G12" s="1"/>
  <c r="J12"/>
  <c r="K12" s="1"/>
  <c r="M12" s="1"/>
  <c r="P12"/>
  <c r="Q12" s="1"/>
  <c r="S12" s="1"/>
  <c r="B13"/>
  <c r="D13"/>
  <c r="E13" s="1"/>
  <c r="G13" s="1"/>
  <c r="J13"/>
  <c r="P13"/>
  <c r="Q13" s="1"/>
  <c r="S13" s="1"/>
  <c r="B14"/>
  <c r="B15" s="1"/>
  <c r="B16" s="1"/>
  <c r="B17" s="1"/>
  <c r="B18" s="1"/>
  <c r="B19" s="1"/>
  <c r="B20" s="1"/>
  <c r="B21" s="1"/>
  <c r="B22" s="1"/>
  <c r="B23" s="1"/>
  <c r="B24" s="1"/>
  <c r="B25" s="1"/>
  <c r="B26" s="1"/>
  <c r="B27" s="1"/>
  <c r="B28" s="1"/>
  <c r="B29" s="1"/>
  <c r="B30" s="1"/>
  <c r="B31" s="1"/>
  <c r="B32" s="1"/>
  <c r="B33" s="1"/>
  <c r="B34" s="1"/>
  <c r="B35" s="1"/>
  <c r="D14"/>
  <c r="E14" s="1"/>
  <c r="G14" s="1"/>
  <c r="J14"/>
  <c r="P14"/>
  <c r="Q14" s="1"/>
  <c r="S14" s="1"/>
  <c r="D15"/>
  <c r="J15"/>
  <c r="P15"/>
  <c r="D16"/>
  <c r="J16"/>
  <c r="P16"/>
  <c r="D17"/>
  <c r="J17"/>
  <c r="P17"/>
  <c r="D18"/>
  <c r="J18"/>
  <c r="P18"/>
  <c r="D19"/>
  <c r="J19"/>
  <c r="P19"/>
  <c r="D20"/>
  <c r="J20"/>
  <c r="P20"/>
  <c r="D21"/>
  <c r="J21"/>
  <c r="P21"/>
  <c r="D22"/>
  <c r="J22"/>
  <c r="P22"/>
  <c r="D23"/>
  <c r="J23"/>
  <c r="P23"/>
  <c r="D24"/>
  <c r="J24"/>
  <c r="P24"/>
  <c r="K13" l="1"/>
  <c r="M13" s="1"/>
  <c r="Q15"/>
  <c r="S15" s="1"/>
  <c r="E15"/>
  <c r="G15" s="1"/>
  <c r="O25"/>
  <c r="I25"/>
  <c r="C25"/>
  <c r="Q16" l="1"/>
  <c r="S16" s="1"/>
  <c r="J25"/>
  <c r="I26"/>
  <c r="D25"/>
  <c r="C26"/>
  <c r="P25"/>
  <c r="O26"/>
  <c r="E16"/>
  <c r="Q17"/>
  <c r="K14"/>
  <c r="S17" l="1"/>
  <c r="Q18"/>
  <c r="P26"/>
  <c r="O27"/>
  <c r="D26"/>
  <c r="C27"/>
  <c r="J26"/>
  <c r="I27"/>
  <c r="M14"/>
  <c r="K15"/>
  <c r="G16"/>
  <c r="E17"/>
  <c r="G17" l="1"/>
  <c r="E18"/>
  <c r="M15"/>
  <c r="K16"/>
  <c r="J27"/>
  <c r="I28"/>
  <c r="D27"/>
  <c r="C28"/>
  <c r="P27"/>
  <c r="O28"/>
  <c r="S18"/>
  <c r="Q19"/>
  <c r="S19" l="1"/>
  <c r="Q20"/>
  <c r="P28"/>
  <c r="O29"/>
  <c r="D28"/>
  <c r="C29"/>
  <c r="J28"/>
  <c r="I29"/>
  <c r="M16"/>
  <c r="K17"/>
  <c r="G18"/>
  <c r="E19"/>
  <c r="G19" l="1"/>
  <c r="E20"/>
  <c r="M17"/>
  <c r="K18"/>
  <c r="J29"/>
  <c r="I30"/>
  <c r="D29"/>
  <c r="C30"/>
  <c r="P29"/>
  <c r="O30"/>
  <c r="S20"/>
  <c r="Q21"/>
  <c r="S21" l="1"/>
  <c r="Q22"/>
  <c r="P30"/>
  <c r="O31"/>
  <c r="D30"/>
  <c r="C31"/>
  <c r="J30"/>
  <c r="I31"/>
  <c r="M18"/>
  <c r="K19"/>
  <c r="G20"/>
  <c r="E21"/>
  <c r="G21" l="1"/>
  <c r="E22"/>
  <c r="M19"/>
  <c r="K20"/>
  <c r="J31"/>
  <c r="I32"/>
  <c r="D31"/>
  <c r="C32"/>
  <c r="P31"/>
  <c r="O32"/>
  <c r="S22"/>
  <c r="Q23"/>
  <c r="S23" l="1"/>
  <c r="Q24"/>
  <c r="P32"/>
  <c r="O33"/>
  <c r="D32"/>
  <c r="C33"/>
  <c r="J32"/>
  <c r="I33"/>
  <c r="M20"/>
  <c r="K21"/>
  <c r="G22"/>
  <c r="E23"/>
  <c r="G23" l="1"/>
  <c r="E24"/>
  <c r="M21"/>
  <c r="K22"/>
  <c r="J33"/>
  <c r="I34"/>
  <c r="D33"/>
  <c r="C34"/>
  <c r="P33"/>
  <c r="O34"/>
  <c r="S24"/>
  <c r="Q25"/>
  <c r="S25" l="1"/>
  <c r="Q26"/>
  <c r="P34"/>
  <c r="O35"/>
  <c r="P35" s="1"/>
  <c r="D34"/>
  <c r="C35"/>
  <c r="D35" s="1"/>
  <c r="J34"/>
  <c r="I35"/>
  <c r="J35" s="1"/>
  <c r="M22"/>
  <c r="K23"/>
  <c r="G24"/>
  <c r="E25"/>
  <c r="G25" l="1"/>
  <c r="E26"/>
  <c r="M23"/>
  <c r="K24"/>
  <c r="S26"/>
  <c r="Q27"/>
  <c r="S27" l="1"/>
  <c r="Q28"/>
  <c r="M24"/>
  <c r="K25"/>
  <c r="G26"/>
  <c r="E27"/>
  <c r="G27" l="1"/>
  <c r="E28"/>
  <c r="M25"/>
  <c r="K26"/>
  <c r="S28"/>
  <c r="Q29"/>
  <c r="S29" l="1"/>
  <c r="Q30"/>
  <c r="M26"/>
  <c r="K27"/>
  <c r="G28"/>
  <c r="E29"/>
  <c r="G29" l="1"/>
  <c r="E30"/>
  <c r="M27"/>
  <c r="K28"/>
  <c r="S30"/>
  <c r="Q31"/>
  <c r="S31" l="1"/>
  <c r="Q32"/>
  <c r="M28"/>
  <c r="K29"/>
  <c r="G30"/>
  <c r="E31"/>
  <c r="G31" l="1"/>
  <c r="E32"/>
  <c r="M29"/>
  <c r="K30"/>
  <c r="S32"/>
  <c r="Q33"/>
  <c r="S33" l="1"/>
  <c r="Q34"/>
  <c r="M30"/>
  <c r="K31"/>
  <c r="G32"/>
  <c r="E33"/>
  <c r="G33" l="1"/>
  <c r="E34"/>
  <c r="M31"/>
  <c r="K32"/>
  <c r="S34"/>
  <c r="Q35"/>
  <c r="S35" s="1"/>
  <c r="M32" l="1"/>
  <c r="K33"/>
  <c r="G34"/>
  <c r="E35"/>
  <c r="G35" s="1"/>
  <c r="M33" l="1"/>
  <c r="K34"/>
  <c r="M34" l="1"/>
  <c r="K35"/>
  <c r="M35" s="1"/>
</calcChain>
</file>

<file path=xl/sharedStrings.xml><?xml version="1.0" encoding="utf-8"?>
<sst xmlns="http://schemas.openxmlformats.org/spreadsheetml/2006/main" count="72" uniqueCount="40">
  <si>
    <t>*** Cumulative savings achieved by the Company's electric conservation programs, net of savings associated with the Company's fuel switching program, which are not reflected in the test year loads used to develop rates in effect in each month.</t>
  </si>
  <si>
    <t>** 2010 results tie to savings reported to the Commission in the Company's 2010 Annual Report of Conservation Results as amended on April 25, 2011.  Estimates for 2011 are based on the monthly average of amounts presented on page 7 of the Company's 2011 Annual Conservation Plan.</t>
  </si>
  <si>
    <t>* Includes equivalent schedules, such as Residential and Farm Schedules.</t>
  </si>
  <si>
    <t>(p)=(n)-(o)</t>
  </si>
  <si>
    <t>(o)</t>
  </si>
  <si>
    <t>(n)=Σ(m)</t>
  </si>
  <si>
    <t>(m) = (l)/12</t>
  </si>
  <si>
    <t>(l)</t>
  </si>
  <si>
    <t>(k)=(i)-(j)</t>
  </si>
  <si>
    <t>(j)</t>
  </si>
  <si>
    <t>(i)=Σ(h)</t>
  </si>
  <si>
    <t>(h) = (g)/12</t>
  </si>
  <si>
    <t>(g)</t>
  </si>
  <si>
    <t>(f)=(d)-(e)</t>
  </si>
  <si>
    <t>(e)</t>
  </si>
  <si>
    <r>
      <t>(d)=</t>
    </r>
    <r>
      <rPr>
        <sz val="10"/>
        <color theme="1"/>
        <rFont val="Calibri"/>
        <family val="2"/>
      </rPr>
      <t>Σ</t>
    </r>
    <r>
      <rPr>
        <sz val="10"/>
        <color theme="1"/>
        <rFont val="Arial"/>
        <family val="2"/>
      </rPr>
      <t>(c)</t>
    </r>
  </si>
  <si>
    <t>(c) = (b)/12</t>
  </si>
  <si>
    <t>(b)</t>
  </si>
  <si>
    <t>(a)</t>
  </si>
  <si>
    <t>Adjustment***</t>
  </si>
  <si>
    <t>in Rates</t>
  </si>
  <si>
    <t>Savings</t>
  </si>
  <si>
    <t>Conservation**</t>
  </si>
  <si>
    <t>Month</t>
  </si>
  <si>
    <t>No.</t>
  </si>
  <si>
    <t>Reflected</t>
  </si>
  <si>
    <t>Monthly</t>
  </si>
  <si>
    <t>Incremental</t>
  </si>
  <si>
    <t>First-Year</t>
  </si>
  <si>
    <t>Line</t>
  </si>
  <si>
    <t>Cumulative</t>
  </si>
  <si>
    <t>Reported</t>
  </si>
  <si>
    <t>Schedules 40, 46, 49, 448, 449, 458 &amp; 459</t>
  </si>
  <si>
    <t>Schedules 24, 25, 26, 29, 31, 35, 43 &amp; 57*</t>
  </si>
  <si>
    <t>Schedule 7</t>
  </si>
  <si>
    <t>(kWh)</t>
  </si>
  <si>
    <t>Development of Savings Adjustment for Rate Groups</t>
  </si>
  <si>
    <t>Test Year Ended December 2010</t>
  </si>
  <si>
    <t>2011 Electric General Rate Case - Initial Filing</t>
  </si>
  <si>
    <t>Puget Sound Energy</t>
  </si>
</sst>
</file>

<file path=xl/styles.xml><?xml version="1.0" encoding="utf-8"?>
<styleSheet xmlns="http://schemas.openxmlformats.org/spreadsheetml/2006/main">
  <numFmts count="11">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409]mmm\-yy;@"/>
    <numFmt numFmtId="166" formatCode="&quot;$&quot;#,##0\ ;\(&quot;$&quot;#,##0\)"/>
    <numFmt numFmtId="167" formatCode="00000"/>
    <numFmt numFmtId="168" formatCode="#,##0.00000000000;[Red]\-#,##0.00000000000"/>
    <numFmt numFmtId="169" formatCode="_(&quot;$&quot;* #,##0.0000_);_(&quot;$&quot;* \(#,##0.0000\);_(&quot;$&quot;* &quot;-&quot;????_);_(@_)"/>
    <numFmt numFmtId="170" formatCode="0.000000"/>
    <numFmt numFmtId="171" formatCode="&quot;$&quot;#,##0.00"/>
  </numFmts>
  <fonts count="19">
    <font>
      <sz val="11"/>
      <color theme="1"/>
      <name val="Calibri"/>
      <family val="2"/>
      <scheme val="minor"/>
    </font>
    <font>
      <sz val="11"/>
      <color theme="1"/>
      <name val="Calibri"/>
      <family val="2"/>
      <scheme val="minor"/>
    </font>
    <font>
      <sz val="10"/>
      <color theme="1"/>
      <name val="Arial"/>
      <family val="2"/>
    </font>
    <font>
      <sz val="10"/>
      <name val="Arial"/>
      <family val="2"/>
    </font>
    <font>
      <sz val="10"/>
      <color theme="1"/>
      <name val="Calibri"/>
      <family val="2"/>
    </font>
    <font>
      <b/>
      <sz val="10"/>
      <color theme="1"/>
      <name val="Arial"/>
      <family val="2"/>
    </font>
    <font>
      <b/>
      <sz val="10"/>
      <name val="Arial"/>
      <family val="2"/>
    </font>
    <font>
      <sz val="12"/>
      <name val="Arial"/>
      <family val="2"/>
    </font>
    <font>
      <sz val="12"/>
      <name val="Helv"/>
    </font>
    <font>
      <sz val="8"/>
      <name val="Arial"/>
      <family val="2"/>
    </font>
    <font>
      <b/>
      <sz val="8"/>
      <name val="Arial"/>
      <family val="2"/>
    </font>
    <font>
      <sz val="10"/>
      <name val="Arial"/>
      <family val="2"/>
    </font>
    <font>
      <b/>
      <sz val="10"/>
      <name val="Helv"/>
    </font>
    <font>
      <b/>
      <i/>
      <sz val="10"/>
      <name val="Helv"/>
    </font>
    <font>
      <i/>
      <sz val="10"/>
      <name val="Helv"/>
    </font>
    <font>
      <b/>
      <i/>
      <sz val="10"/>
      <name val="Arial"/>
      <family val="2"/>
    </font>
    <font>
      <i/>
      <sz val="10"/>
      <name val="Arial"/>
      <family val="2"/>
    </font>
    <font>
      <b/>
      <sz val="12"/>
      <color indexed="60"/>
      <name val="Arial"/>
      <family val="2"/>
    </font>
    <font>
      <b/>
      <sz val="14"/>
      <color indexed="56"/>
      <name val="Arial"/>
      <family val="2"/>
    </font>
  </fonts>
  <fills count="8">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indexed="8"/>
      </patternFill>
    </fill>
    <fill>
      <patternFill patternType="lightGray">
        <fgColor indexed="8"/>
        <bgColor indexed="8"/>
      </patternFill>
    </fill>
    <fill>
      <patternFill patternType="solid">
        <fgColor indexed="43"/>
        <bgColor indexed="64"/>
      </patternFill>
    </fill>
  </fills>
  <borders count="12">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style="thin">
        <color indexed="64"/>
      </bottom>
      <diagonal/>
    </border>
    <border>
      <left/>
      <right style="hair">
        <color indexed="64"/>
      </right>
      <top/>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top style="thin">
        <color indexed="64"/>
      </top>
      <bottom style="thin">
        <color indexed="64"/>
      </bottom>
      <diagonal/>
    </border>
    <border>
      <left/>
      <right/>
      <top style="thin">
        <color indexed="64"/>
      </top>
      <bottom/>
      <diagonal/>
    </border>
    <border>
      <left/>
      <right/>
      <top style="hair">
        <color indexed="64"/>
      </top>
      <bottom/>
      <diagonal/>
    </border>
  </borders>
  <cellStyleXfs count="44">
    <xf numFmtId="0" fontId="0" fillId="0" borderId="0"/>
    <xf numFmtId="43" fontId="1" fillId="0" borderId="0" applyFont="0" applyFill="0" applyBorder="0" applyAlignment="0" applyProtection="0"/>
    <xf numFmtId="43" fontId="3" fillId="0" borderId="0" applyFont="0" applyFill="0" applyBorder="0" applyAlignment="0" applyProtection="0"/>
    <xf numFmtId="3" fontId="7" fillId="0" borderId="0" applyFont="0" applyFill="0" applyBorder="0" applyAlignment="0" applyProtection="0"/>
    <xf numFmtId="0" fontId="8" fillId="0" borderId="0"/>
    <xf numFmtId="0" fontId="8" fillId="0" borderId="0"/>
    <xf numFmtId="0" fontId="8" fillId="0" borderId="0"/>
    <xf numFmtId="44" fontId="3" fillId="0" borderId="0" applyFont="0" applyFill="0" applyBorder="0" applyAlignment="0" applyProtection="0"/>
    <xf numFmtId="166" fontId="7" fillId="0" borderId="0" applyFont="0" applyFill="0" applyBorder="0" applyAlignment="0" applyProtection="0"/>
    <xf numFmtId="0" fontId="3" fillId="0" borderId="0" applyFont="0" applyFill="0" applyBorder="0" applyAlignment="0" applyProtection="0"/>
    <xf numFmtId="167" fontId="3" fillId="0" borderId="0"/>
    <xf numFmtId="2" fontId="7" fillId="0" borderId="0" applyFont="0" applyFill="0" applyBorder="0" applyAlignment="0" applyProtection="0"/>
    <xf numFmtId="38" fontId="9" fillId="3" borderId="0" applyNumberFormat="0" applyBorder="0" applyAlignment="0" applyProtection="0"/>
    <xf numFmtId="38" fontId="10" fillId="0" borderId="0"/>
    <xf numFmtId="40" fontId="10" fillId="0" borderId="0"/>
    <xf numFmtId="10" fontId="9" fillId="4" borderId="3" applyNumberFormat="0" applyBorder="0" applyAlignment="0" applyProtection="0"/>
    <xf numFmtId="44" fontId="6" fillId="0" borderId="4" applyNumberFormat="0" applyFont="0" applyAlignment="0">
      <alignment horizontal="center"/>
    </xf>
    <xf numFmtId="44" fontId="6" fillId="0" borderId="5" applyNumberFormat="0" applyFont="0" applyAlignment="0">
      <alignment horizontal="center"/>
    </xf>
    <xf numFmtId="168" fontId="3" fillId="0" borderId="0"/>
    <xf numFmtId="0" fontId="3" fillId="0" borderId="0"/>
    <xf numFmtId="0" fontId="11" fillId="0" borderId="0"/>
    <xf numFmtId="0" fontId="8" fillId="0" borderId="0"/>
    <xf numFmtId="0" fontId="8" fillId="0" borderId="0"/>
    <xf numFmtId="10" fontId="3"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42" fontId="3" fillId="4" borderId="0"/>
    <xf numFmtId="0" fontId="8" fillId="5" borderId="0"/>
    <xf numFmtId="0" fontId="12" fillId="5" borderId="6"/>
    <xf numFmtId="0" fontId="13" fillId="6" borderId="7"/>
    <xf numFmtId="0" fontId="14" fillId="5" borderId="8"/>
    <xf numFmtId="42" fontId="15" fillId="7" borderId="9">
      <alignment vertical="center"/>
    </xf>
    <xf numFmtId="0" fontId="6" fillId="4" borderId="2" applyNumberFormat="0">
      <alignment horizontal="center" vertical="center" wrapText="1"/>
    </xf>
    <xf numFmtId="169" fontId="3" fillId="4" borderId="0"/>
    <xf numFmtId="42" fontId="16" fillId="4" borderId="10">
      <alignment horizontal="left"/>
    </xf>
    <xf numFmtId="38" fontId="9" fillId="0" borderId="11"/>
    <xf numFmtId="38" fontId="10" fillId="0" borderId="10"/>
    <xf numFmtId="170" fontId="3" fillId="0" borderId="0">
      <alignment horizontal="left" wrapText="1"/>
    </xf>
    <xf numFmtId="0" fontId="3" fillId="0" borderId="0" applyNumberFormat="0" applyBorder="0" applyAlignment="0"/>
    <xf numFmtId="0" fontId="8" fillId="0" borderId="0"/>
    <xf numFmtId="0" fontId="12" fillId="5" borderId="0"/>
    <xf numFmtId="171" fontId="17" fillId="0" borderId="0">
      <alignment horizontal="left" vertical="center"/>
    </xf>
    <xf numFmtId="0" fontId="6" fillId="4" borderId="0">
      <alignment horizontal="left" wrapText="1"/>
    </xf>
    <xf numFmtId="0" fontId="18" fillId="0" borderId="0">
      <alignment horizontal="left" vertical="center"/>
    </xf>
  </cellStyleXfs>
  <cellXfs count="24">
    <xf numFmtId="0" fontId="0" fillId="0" borderId="0" xfId="0"/>
    <xf numFmtId="0" fontId="2" fillId="0" borderId="0" xfId="0" applyFont="1"/>
    <xf numFmtId="164" fontId="2" fillId="0" borderId="0" xfId="0" applyNumberFormat="1" applyFont="1"/>
    <xf numFmtId="0" fontId="2" fillId="0" borderId="0" xfId="0" applyFont="1" applyAlignment="1">
      <alignment wrapText="1"/>
    </xf>
    <xf numFmtId="0" fontId="2" fillId="0" borderId="0" xfId="0" applyFont="1" applyAlignment="1">
      <alignment horizontal="left"/>
    </xf>
    <xf numFmtId="0" fontId="2" fillId="0" borderId="0" xfId="0" applyFont="1" applyAlignment="1">
      <alignment horizontal="center"/>
    </xf>
    <xf numFmtId="164" fontId="2" fillId="0" borderId="1" xfId="0" applyNumberFormat="1" applyFont="1" applyBorder="1"/>
    <xf numFmtId="0" fontId="2" fillId="0" borderId="1" xfId="0" applyFont="1" applyBorder="1"/>
    <xf numFmtId="164" fontId="2" fillId="0" borderId="1" xfId="1" applyNumberFormat="1" applyFont="1" applyBorder="1"/>
    <xf numFmtId="164" fontId="3" fillId="0" borderId="1" xfId="1" applyNumberFormat="1" applyFont="1" applyBorder="1"/>
    <xf numFmtId="165" fontId="2" fillId="0" borderId="1" xfId="0" applyNumberFormat="1" applyFont="1" applyBorder="1" applyAlignment="1">
      <alignment horizontal="left"/>
    </xf>
    <xf numFmtId="0" fontId="2" fillId="0" borderId="1" xfId="0" applyFont="1" applyBorder="1" applyAlignment="1">
      <alignment horizontal="center"/>
    </xf>
    <xf numFmtId="164" fontId="2" fillId="0" borderId="0" xfId="1" applyNumberFormat="1" applyFont="1"/>
    <xf numFmtId="164" fontId="3" fillId="0" borderId="0" xfId="1" applyNumberFormat="1" applyFont="1"/>
    <xf numFmtId="165" fontId="2" fillId="0" borderId="0" xfId="0" applyNumberFormat="1" applyFont="1" applyAlignment="1">
      <alignment horizontal="left"/>
    </xf>
    <xf numFmtId="0" fontId="2" fillId="0" borderId="0" xfId="0" applyFont="1" applyFill="1" applyBorder="1" applyAlignment="1">
      <alignment horizontal="center"/>
    </xf>
    <xf numFmtId="0" fontId="5" fillId="0" borderId="1" xfId="0" applyFont="1" applyBorder="1" applyAlignment="1">
      <alignment horizontal="center"/>
    </xf>
    <xf numFmtId="0" fontId="5" fillId="0" borderId="0" xfId="0" applyFont="1" applyAlignment="1">
      <alignment horizontal="center"/>
    </xf>
    <xf numFmtId="0" fontId="5" fillId="0" borderId="0" xfId="0" applyFont="1"/>
    <xf numFmtId="0" fontId="5" fillId="0" borderId="0" xfId="0" applyFont="1" applyBorder="1" applyAlignment="1">
      <alignment horizontal="center"/>
    </xf>
    <xf numFmtId="0" fontId="2" fillId="2" borderId="0" xfId="0" applyFont="1" applyFill="1" applyAlignment="1">
      <alignment horizontal="left" wrapText="1"/>
    </xf>
    <xf numFmtId="0" fontId="5" fillId="0" borderId="2" xfId="0" applyFont="1" applyBorder="1" applyAlignment="1">
      <alignment horizontal="center"/>
    </xf>
    <xf numFmtId="0" fontId="6" fillId="0" borderId="0" xfId="0" applyFont="1" applyAlignment="1">
      <alignment horizontal="center"/>
    </xf>
    <xf numFmtId="0" fontId="2" fillId="2" borderId="0" xfId="0" applyFont="1" applyFill="1" applyAlignment="1">
      <alignment horizontal="left"/>
    </xf>
  </cellXfs>
  <cellStyles count="44">
    <cellStyle name="Comma" xfId="1" builtinId="3"/>
    <cellStyle name="Comma 2" xfId="2"/>
    <cellStyle name="Comma0" xfId="3"/>
    <cellStyle name="Comma0 - Style4" xfId="4"/>
    <cellStyle name="Comma1 - Style1" xfId="5"/>
    <cellStyle name="Curren - Style2" xfId="6"/>
    <cellStyle name="Currency 2" xfId="7"/>
    <cellStyle name="Currency0" xfId="8"/>
    <cellStyle name="Date" xfId="9"/>
    <cellStyle name="Entered" xfId="10"/>
    <cellStyle name="Fixed" xfId="11"/>
    <cellStyle name="Grey" xfId="12"/>
    <cellStyle name="Heading1" xfId="13"/>
    <cellStyle name="Heading2" xfId="14"/>
    <cellStyle name="Input [yellow]" xfId="15"/>
    <cellStyle name="modified border" xfId="16"/>
    <cellStyle name="modified border1" xfId="17"/>
    <cellStyle name="Normal" xfId="0" builtinId="0"/>
    <cellStyle name="Normal - Style1" xfId="18"/>
    <cellStyle name="Normal 2" xfId="19"/>
    <cellStyle name="Normal 3" xfId="20"/>
    <cellStyle name="Percen - Style2" xfId="21"/>
    <cellStyle name="Percen - Style3" xfId="22"/>
    <cellStyle name="Percent [2]" xfId="23"/>
    <cellStyle name="Percent 2" xfId="24"/>
    <cellStyle name="Percent 3" xfId="25"/>
    <cellStyle name="Report" xfId="26"/>
    <cellStyle name="Report - Style5" xfId="27"/>
    <cellStyle name="Report - Style6" xfId="28"/>
    <cellStyle name="Report - Style7" xfId="29"/>
    <cellStyle name="Report - Style8" xfId="30"/>
    <cellStyle name="Report Bar" xfId="31"/>
    <cellStyle name="Report Heading" xfId="32"/>
    <cellStyle name="Report Unit Cost" xfId="33"/>
    <cellStyle name="Reports Total" xfId="34"/>
    <cellStyle name="StmtTtl1" xfId="35"/>
    <cellStyle name="StmtTtl2" xfId="36"/>
    <cellStyle name="Style 1" xfId="37"/>
    <cellStyle name="Test" xfId="38"/>
    <cellStyle name="Title: - Style3" xfId="39"/>
    <cellStyle name="Title: - Style4" xfId="40"/>
    <cellStyle name="Title: Major" xfId="41"/>
    <cellStyle name="Title: Minor" xfId="42"/>
    <cellStyle name="Title: Worksheet" xfId="4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6" tint="0.59999389629810485"/>
    <pageSetUpPr fitToPage="1"/>
  </sheetPr>
  <dimension ref="A1:S41"/>
  <sheetViews>
    <sheetView tabSelected="1" zoomScaleNormal="100" workbookViewId="0">
      <selection activeCell="M65" sqref="M65"/>
    </sheetView>
  </sheetViews>
  <sheetFormatPr defaultRowHeight="12.75"/>
  <cols>
    <col min="1" max="1" width="5.28515625" style="1" customWidth="1"/>
    <col min="2" max="2" width="10" style="1" bestFit="1" customWidth="1"/>
    <col min="3" max="3" width="15.28515625" style="1" customWidth="1"/>
    <col min="4" max="4" width="12" style="1" bestFit="1" customWidth="1"/>
    <col min="5" max="5" width="13.28515625" style="1" bestFit="1" customWidth="1"/>
    <col min="6" max="6" width="9.7109375" style="1" bestFit="1" customWidth="1"/>
    <col min="7" max="7" width="13.28515625" style="1" bestFit="1" customWidth="1"/>
    <col min="8" max="8" width="3.140625" style="1" customWidth="1"/>
    <col min="9" max="9" width="13.85546875" style="1" bestFit="1" customWidth="1"/>
    <col min="10" max="10" width="12" style="1" bestFit="1" customWidth="1"/>
    <col min="11" max="11" width="13.28515625" style="1" bestFit="1" customWidth="1"/>
    <col min="12" max="12" width="9.7109375" style="1" bestFit="1" customWidth="1"/>
    <col min="13" max="13" width="13.42578125" style="1" bestFit="1" customWidth="1"/>
    <col min="14" max="14" width="3.5703125" style="1" customWidth="1"/>
    <col min="15" max="15" width="13.85546875" style="1" bestFit="1" customWidth="1"/>
    <col min="16" max="16" width="12" style="1" bestFit="1" customWidth="1"/>
    <col min="17" max="17" width="11.85546875" style="1" bestFit="1" customWidth="1"/>
    <col min="18" max="18" width="9.7109375" style="1" bestFit="1" customWidth="1"/>
    <col min="19" max="19" width="13.42578125" style="1" bestFit="1" customWidth="1"/>
    <col min="20" max="16384" width="9.140625" style="1"/>
  </cols>
  <sheetData>
    <row r="1" spans="1:19">
      <c r="A1" s="22" t="s">
        <v>39</v>
      </c>
      <c r="B1" s="22"/>
      <c r="C1" s="22"/>
      <c r="D1" s="22"/>
      <c r="E1" s="22"/>
      <c r="F1" s="22"/>
      <c r="G1" s="22"/>
      <c r="H1" s="22"/>
      <c r="I1" s="22"/>
      <c r="J1" s="22"/>
      <c r="K1" s="22"/>
      <c r="L1" s="22"/>
      <c r="M1" s="22"/>
      <c r="N1" s="22"/>
      <c r="O1" s="22"/>
      <c r="P1" s="22"/>
      <c r="Q1" s="22"/>
      <c r="R1" s="22"/>
      <c r="S1" s="22"/>
    </row>
    <row r="2" spans="1:19">
      <c r="A2" s="22" t="s">
        <v>38</v>
      </c>
      <c r="B2" s="22"/>
      <c r="C2" s="22"/>
      <c r="D2" s="22"/>
      <c r="E2" s="22"/>
      <c r="F2" s="22"/>
      <c r="G2" s="22"/>
      <c r="H2" s="22"/>
      <c r="I2" s="22"/>
      <c r="J2" s="22"/>
      <c r="K2" s="22"/>
      <c r="L2" s="22"/>
      <c r="M2" s="22"/>
      <c r="N2" s="22"/>
      <c r="O2" s="22"/>
      <c r="P2" s="22"/>
      <c r="Q2" s="22"/>
      <c r="R2" s="22"/>
      <c r="S2" s="22"/>
    </row>
    <row r="3" spans="1:19">
      <c r="A3" s="22" t="s">
        <v>37</v>
      </c>
      <c r="B3" s="22"/>
      <c r="C3" s="22"/>
      <c r="D3" s="22"/>
      <c r="E3" s="22"/>
      <c r="F3" s="22"/>
      <c r="G3" s="22"/>
      <c r="H3" s="22"/>
      <c r="I3" s="22"/>
      <c r="J3" s="22"/>
      <c r="K3" s="22"/>
      <c r="L3" s="22"/>
      <c r="M3" s="22"/>
      <c r="N3" s="22"/>
      <c r="O3" s="22"/>
      <c r="P3" s="22"/>
      <c r="Q3" s="22"/>
      <c r="R3" s="22"/>
      <c r="S3" s="22"/>
    </row>
    <row r="4" spans="1:19">
      <c r="A4" s="22" t="s">
        <v>36</v>
      </c>
      <c r="B4" s="22"/>
      <c r="C4" s="22"/>
      <c r="D4" s="22"/>
      <c r="E4" s="22"/>
      <c r="F4" s="22"/>
      <c r="G4" s="22"/>
      <c r="H4" s="22"/>
      <c r="I4" s="22"/>
      <c r="J4" s="22"/>
      <c r="K4" s="22"/>
      <c r="L4" s="22"/>
      <c r="M4" s="22"/>
      <c r="N4" s="22"/>
      <c r="O4" s="22"/>
      <c r="P4" s="22"/>
      <c r="Q4" s="22"/>
      <c r="R4" s="22"/>
      <c r="S4" s="22"/>
    </row>
    <row r="5" spans="1:19">
      <c r="A5" s="22" t="s">
        <v>35</v>
      </c>
      <c r="B5" s="22"/>
      <c r="C5" s="22"/>
      <c r="D5" s="22"/>
      <c r="E5" s="22"/>
      <c r="F5" s="22"/>
      <c r="G5" s="22"/>
      <c r="H5" s="22"/>
      <c r="I5" s="22"/>
      <c r="J5" s="22"/>
      <c r="K5" s="22"/>
      <c r="L5" s="22"/>
      <c r="M5" s="22"/>
      <c r="N5" s="22"/>
      <c r="O5" s="22"/>
      <c r="P5" s="22"/>
      <c r="Q5" s="22"/>
      <c r="R5" s="22"/>
      <c r="S5" s="22"/>
    </row>
    <row r="7" spans="1:19">
      <c r="A7" s="18"/>
      <c r="B7" s="18"/>
      <c r="C7" s="21" t="s">
        <v>34</v>
      </c>
      <c r="D7" s="21"/>
      <c r="E7" s="21"/>
      <c r="F7" s="21"/>
      <c r="G7" s="21"/>
      <c r="H7" s="19"/>
      <c r="I7" s="21" t="s">
        <v>33</v>
      </c>
      <c r="J7" s="21"/>
      <c r="K7" s="21"/>
      <c r="L7" s="21"/>
      <c r="M7" s="21"/>
      <c r="N7" s="18"/>
      <c r="O7" s="21" t="s">
        <v>32</v>
      </c>
      <c r="P7" s="21"/>
      <c r="Q7" s="21"/>
      <c r="R7" s="21"/>
      <c r="S7" s="21"/>
    </row>
    <row r="8" spans="1:19">
      <c r="A8" s="18"/>
      <c r="B8" s="18"/>
      <c r="C8" s="17" t="s">
        <v>31</v>
      </c>
      <c r="D8" s="17" t="s">
        <v>26</v>
      </c>
      <c r="E8" s="17" t="s">
        <v>30</v>
      </c>
      <c r="F8" s="17" t="s">
        <v>21</v>
      </c>
      <c r="G8" s="17"/>
      <c r="H8" s="17"/>
      <c r="I8" s="17" t="s">
        <v>31</v>
      </c>
      <c r="J8" s="17" t="s">
        <v>26</v>
      </c>
      <c r="K8" s="17" t="s">
        <v>30</v>
      </c>
      <c r="L8" s="17" t="s">
        <v>21</v>
      </c>
      <c r="M8" s="17"/>
      <c r="N8" s="18"/>
      <c r="O8" s="17" t="s">
        <v>31</v>
      </c>
      <c r="P8" s="17" t="s">
        <v>26</v>
      </c>
      <c r="Q8" s="17" t="s">
        <v>30</v>
      </c>
      <c r="R8" s="17" t="s">
        <v>21</v>
      </c>
      <c r="S8" s="17"/>
    </row>
    <row r="9" spans="1:19">
      <c r="A9" s="17" t="s">
        <v>29</v>
      </c>
      <c r="B9" s="18"/>
      <c r="C9" s="17" t="s">
        <v>28</v>
      </c>
      <c r="D9" s="17" t="s">
        <v>27</v>
      </c>
      <c r="E9" s="17" t="s">
        <v>26</v>
      </c>
      <c r="F9" s="17" t="s">
        <v>25</v>
      </c>
      <c r="G9" s="17" t="s">
        <v>21</v>
      </c>
      <c r="H9" s="17"/>
      <c r="I9" s="17" t="s">
        <v>28</v>
      </c>
      <c r="J9" s="17" t="s">
        <v>27</v>
      </c>
      <c r="K9" s="17" t="s">
        <v>26</v>
      </c>
      <c r="L9" s="17" t="s">
        <v>25</v>
      </c>
      <c r="M9" s="17" t="s">
        <v>21</v>
      </c>
      <c r="N9" s="18"/>
      <c r="O9" s="17" t="s">
        <v>28</v>
      </c>
      <c r="P9" s="17" t="s">
        <v>27</v>
      </c>
      <c r="Q9" s="17" t="s">
        <v>26</v>
      </c>
      <c r="R9" s="17" t="s">
        <v>25</v>
      </c>
      <c r="S9" s="17" t="s">
        <v>21</v>
      </c>
    </row>
    <row r="10" spans="1:19" ht="13.5" thickBot="1">
      <c r="A10" s="16" t="s">
        <v>24</v>
      </c>
      <c r="B10" s="16" t="s">
        <v>23</v>
      </c>
      <c r="C10" s="16" t="s">
        <v>22</v>
      </c>
      <c r="D10" s="16" t="s">
        <v>21</v>
      </c>
      <c r="E10" s="16" t="s">
        <v>21</v>
      </c>
      <c r="F10" s="16" t="s">
        <v>20</v>
      </c>
      <c r="G10" s="16" t="s">
        <v>19</v>
      </c>
      <c r="H10" s="16"/>
      <c r="I10" s="16" t="s">
        <v>22</v>
      </c>
      <c r="J10" s="16" t="s">
        <v>21</v>
      </c>
      <c r="K10" s="16" t="s">
        <v>21</v>
      </c>
      <c r="L10" s="16" t="s">
        <v>20</v>
      </c>
      <c r="M10" s="16" t="s">
        <v>19</v>
      </c>
      <c r="N10" s="16"/>
      <c r="O10" s="16" t="s">
        <v>22</v>
      </c>
      <c r="P10" s="16" t="s">
        <v>21</v>
      </c>
      <c r="Q10" s="16" t="s">
        <v>21</v>
      </c>
      <c r="R10" s="16" t="s">
        <v>20</v>
      </c>
      <c r="S10" s="16" t="s">
        <v>19</v>
      </c>
    </row>
    <row r="11" spans="1:19">
      <c r="A11" s="5"/>
      <c r="B11" s="5" t="s">
        <v>18</v>
      </c>
      <c r="C11" s="5" t="s">
        <v>17</v>
      </c>
      <c r="D11" s="5" t="s">
        <v>16</v>
      </c>
      <c r="E11" s="15" t="s">
        <v>15</v>
      </c>
      <c r="F11" s="15" t="s">
        <v>14</v>
      </c>
      <c r="G11" s="15" t="s">
        <v>13</v>
      </c>
      <c r="H11" s="15"/>
      <c r="I11" s="5" t="s">
        <v>12</v>
      </c>
      <c r="J11" s="5" t="s">
        <v>11</v>
      </c>
      <c r="K11" s="15" t="s">
        <v>10</v>
      </c>
      <c r="L11" s="15" t="s">
        <v>9</v>
      </c>
      <c r="M11" s="15" t="s">
        <v>8</v>
      </c>
      <c r="O11" s="5" t="s">
        <v>7</v>
      </c>
      <c r="P11" s="5" t="s">
        <v>6</v>
      </c>
      <c r="Q11" s="15" t="s">
        <v>5</v>
      </c>
      <c r="R11" s="15" t="s">
        <v>4</v>
      </c>
      <c r="S11" s="15" t="s">
        <v>3</v>
      </c>
    </row>
    <row r="12" spans="1:19" ht="21" customHeight="1">
      <c r="A12" s="5">
        <v>1</v>
      </c>
      <c r="B12" s="14">
        <v>40179</v>
      </c>
      <c r="C12" s="12">
        <v>15187004.148914419</v>
      </c>
      <c r="D12" s="12">
        <f t="shared" ref="D12:D35" si="0">C12/12</f>
        <v>1265583.6790762015</v>
      </c>
      <c r="E12" s="2">
        <f>D12</f>
        <v>1265583.6790762015</v>
      </c>
      <c r="F12" s="1">
        <v>0</v>
      </c>
      <c r="G12" s="2">
        <f t="shared" ref="G12:G35" si="1">E12-F12</f>
        <v>1265583.6790762015</v>
      </c>
      <c r="H12" s="2"/>
      <c r="I12" s="12">
        <v>12399529.555671697</v>
      </c>
      <c r="J12" s="12">
        <f t="shared" ref="J12:J35" si="2">I12/12</f>
        <v>1033294.1296393081</v>
      </c>
      <c r="K12" s="2">
        <f>J12</f>
        <v>1033294.1296393081</v>
      </c>
      <c r="L12" s="1">
        <v>0</v>
      </c>
      <c r="M12" s="2">
        <f t="shared" ref="M12:M35" si="3">K12-L12</f>
        <v>1033294.1296393081</v>
      </c>
      <c r="O12" s="12">
        <v>355842.08996078424</v>
      </c>
      <c r="P12" s="12">
        <f t="shared" ref="P12:P35" si="4">O12/12</f>
        <v>29653.507496732022</v>
      </c>
      <c r="Q12" s="2">
        <f>P12</f>
        <v>29653.507496732022</v>
      </c>
      <c r="R12" s="1">
        <v>0</v>
      </c>
      <c r="S12" s="2">
        <f t="shared" ref="S12:S35" si="5">Q12-R12</f>
        <v>29653.507496732022</v>
      </c>
    </row>
    <row r="13" spans="1:19">
      <c r="A13" s="5">
        <v>2</v>
      </c>
      <c r="B13" s="14">
        <f t="shared" ref="B13:B35" si="6">EDATE(B12,1)</f>
        <v>40210</v>
      </c>
      <c r="C13" s="12">
        <v>8379197.14891442</v>
      </c>
      <c r="D13" s="12">
        <f t="shared" si="0"/>
        <v>698266.42907620163</v>
      </c>
      <c r="E13" s="2">
        <f t="shared" ref="E13:E35" si="7">D13+E12</f>
        <v>1963850.108152403</v>
      </c>
      <c r="F13" s="1">
        <v>0</v>
      </c>
      <c r="G13" s="2">
        <f t="shared" si="1"/>
        <v>1963850.108152403</v>
      </c>
      <c r="H13" s="2"/>
      <c r="I13" s="12">
        <v>10502490.982974816</v>
      </c>
      <c r="J13" s="12">
        <f t="shared" si="2"/>
        <v>875207.58191456797</v>
      </c>
      <c r="K13" s="2">
        <f t="shared" ref="K13:K35" si="8">J13+K12</f>
        <v>1908501.7115538761</v>
      </c>
      <c r="L13" s="1">
        <v>0</v>
      </c>
      <c r="M13" s="2">
        <f t="shared" si="3"/>
        <v>1908501.7115538761</v>
      </c>
      <c r="O13" s="12">
        <v>23165.201444097198</v>
      </c>
      <c r="P13" s="12">
        <f t="shared" si="4"/>
        <v>1930.4334536747665</v>
      </c>
      <c r="Q13" s="2">
        <f t="shared" ref="Q13:Q35" si="9">P13+Q12</f>
        <v>31583.940950406788</v>
      </c>
      <c r="R13" s="1">
        <v>0</v>
      </c>
      <c r="S13" s="2">
        <f t="shared" si="5"/>
        <v>31583.940950406788</v>
      </c>
    </row>
    <row r="14" spans="1:19">
      <c r="A14" s="5">
        <v>3</v>
      </c>
      <c r="B14" s="14">
        <f t="shared" si="6"/>
        <v>40238</v>
      </c>
      <c r="C14" s="12">
        <v>12836504.418914419</v>
      </c>
      <c r="D14" s="12">
        <f t="shared" si="0"/>
        <v>1069708.7015762015</v>
      </c>
      <c r="E14" s="2">
        <f t="shared" si="7"/>
        <v>3033558.8097286047</v>
      </c>
      <c r="F14" s="1">
        <v>0</v>
      </c>
      <c r="G14" s="2">
        <f t="shared" si="1"/>
        <v>3033558.8097286047</v>
      </c>
      <c r="H14" s="2"/>
      <c r="I14" s="12">
        <v>14731543.708751012</v>
      </c>
      <c r="J14" s="12">
        <f t="shared" si="2"/>
        <v>1227628.6423959176</v>
      </c>
      <c r="K14" s="2">
        <f t="shared" si="8"/>
        <v>3136130.3539497936</v>
      </c>
      <c r="L14" s="1">
        <v>0</v>
      </c>
      <c r="M14" s="2">
        <f t="shared" si="3"/>
        <v>3136130.3539497936</v>
      </c>
      <c r="O14" s="12">
        <v>1335683.1626349173</v>
      </c>
      <c r="P14" s="12">
        <f t="shared" si="4"/>
        <v>111306.93021957645</v>
      </c>
      <c r="Q14" s="2">
        <f t="shared" si="9"/>
        <v>142890.87116998323</v>
      </c>
      <c r="R14" s="1">
        <v>0</v>
      </c>
      <c r="S14" s="2">
        <f t="shared" si="5"/>
        <v>142890.87116998323</v>
      </c>
    </row>
    <row r="15" spans="1:19">
      <c r="A15" s="5">
        <v>4</v>
      </c>
      <c r="B15" s="14">
        <f t="shared" si="6"/>
        <v>40269</v>
      </c>
      <c r="C15" s="12">
        <v>9109385.1489144191</v>
      </c>
      <c r="D15" s="12">
        <f t="shared" si="0"/>
        <v>759115.42907620163</v>
      </c>
      <c r="E15" s="2">
        <f t="shared" si="7"/>
        <v>3792674.2388048065</v>
      </c>
      <c r="F15" s="1">
        <v>0</v>
      </c>
      <c r="G15" s="2">
        <f t="shared" si="1"/>
        <v>3792674.2388048065</v>
      </c>
      <c r="H15" s="2"/>
      <c r="I15" s="12">
        <v>16447072.609638372</v>
      </c>
      <c r="J15" s="12">
        <f t="shared" si="2"/>
        <v>1370589.384136531</v>
      </c>
      <c r="K15" s="2">
        <f t="shared" si="8"/>
        <v>4506719.7380863242</v>
      </c>
      <c r="L15" s="1">
        <v>0</v>
      </c>
      <c r="M15" s="2">
        <f t="shared" si="3"/>
        <v>4506719.7380863242</v>
      </c>
      <c r="O15" s="12">
        <v>2637840.5051397639</v>
      </c>
      <c r="P15" s="12">
        <f t="shared" si="4"/>
        <v>219820.04209498034</v>
      </c>
      <c r="Q15" s="2">
        <f t="shared" si="9"/>
        <v>362710.91326496354</v>
      </c>
      <c r="R15" s="1">
        <v>0</v>
      </c>
      <c r="S15" s="2">
        <f t="shared" si="5"/>
        <v>362710.91326496354</v>
      </c>
    </row>
    <row r="16" spans="1:19">
      <c r="A16" s="5">
        <v>5</v>
      </c>
      <c r="B16" s="14">
        <f t="shared" si="6"/>
        <v>40299</v>
      </c>
      <c r="C16" s="12">
        <v>9476841.1489144191</v>
      </c>
      <c r="D16" s="12">
        <f t="shared" si="0"/>
        <v>789736.76240953489</v>
      </c>
      <c r="E16" s="2">
        <f t="shared" si="7"/>
        <v>4582411.0012143413</v>
      </c>
      <c r="F16" s="1">
        <v>0</v>
      </c>
      <c r="G16" s="2">
        <f t="shared" si="1"/>
        <v>4582411.0012143413</v>
      </c>
      <c r="H16" s="2"/>
      <c r="I16" s="12">
        <v>13991392.463633489</v>
      </c>
      <c r="J16" s="12">
        <f t="shared" si="2"/>
        <v>1165949.3719694575</v>
      </c>
      <c r="K16" s="2">
        <f t="shared" si="8"/>
        <v>5672669.1100557819</v>
      </c>
      <c r="L16" s="1">
        <v>0</v>
      </c>
      <c r="M16" s="2">
        <f t="shared" si="3"/>
        <v>5672669.1100557819</v>
      </c>
      <c r="O16" s="12">
        <v>151881.84968248432</v>
      </c>
      <c r="P16" s="12">
        <f t="shared" si="4"/>
        <v>12656.820806873693</v>
      </c>
      <c r="Q16" s="2">
        <f t="shared" si="9"/>
        <v>375367.73407183721</v>
      </c>
      <c r="R16" s="1">
        <v>0</v>
      </c>
      <c r="S16" s="2">
        <f t="shared" si="5"/>
        <v>375367.73407183721</v>
      </c>
    </row>
    <row r="17" spans="1:19">
      <c r="A17" s="5">
        <v>6</v>
      </c>
      <c r="B17" s="14">
        <f t="shared" si="6"/>
        <v>40330</v>
      </c>
      <c r="C17" s="12">
        <v>9087686.1489144191</v>
      </c>
      <c r="D17" s="12">
        <f t="shared" si="0"/>
        <v>757307.17907620163</v>
      </c>
      <c r="E17" s="2">
        <f t="shared" si="7"/>
        <v>5339718.1802905425</v>
      </c>
      <c r="F17" s="1">
        <v>0</v>
      </c>
      <c r="G17" s="2">
        <f t="shared" si="1"/>
        <v>5339718.1802905425</v>
      </c>
      <c r="H17" s="2"/>
      <c r="I17" s="12">
        <v>10167858.054292951</v>
      </c>
      <c r="J17" s="12">
        <f t="shared" si="2"/>
        <v>847321.50452441256</v>
      </c>
      <c r="K17" s="2">
        <f t="shared" si="8"/>
        <v>6519990.6145801945</v>
      </c>
      <c r="L17" s="1">
        <v>0</v>
      </c>
      <c r="M17" s="2">
        <f t="shared" si="3"/>
        <v>6519990.6145801945</v>
      </c>
      <c r="O17" s="12">
        <v>947113.16100037564</v>
      </c>
      <c r="P17" s="12">
        <f t="shared" si="4"/>
        <v>78926.096750031298</v>
      </c>
      <c r="Q17" s="2">
        <f t="shared" si="9"/>
        <v>454293.8308218685</v>
      </c>
      <c r="R17" s="1">
        <v>0</v>
      </c>
      <c r="S17" s="2">
        <f t="shared" si="5"/>
        <v>454293.8308218685</v>
      </c>
    </row>
    <row r="18" spans="1:19">
      <c r="A18" s="5">
        <v>7</v>
      </c>
      <c r="B18" s="14">
        <f t="shared" si="6"/>
        <v>40360</v>
      </c>
      <c r="C18" s="12">
        <v>8996458.2189144194</v>
      </c>
      <c r="D18" s="12">
        <f t="shared" si="0"/>
        <v>749704.85157620162</v>
      </c>
      <c r="E18" s="2">
        <f t="shared" si="7"/>
        <v>6089423.0318667442</v>
      </c>
      <c r="F18" s="1">
        <v>0</v>
      </c>
      <c r="G18" s="2">
        <f t="shared" si="1"/>
        <v>6089423.0318667442</v>
      </c>
      <c r="H18" s="2"/>
      <c r="I18" s="12">
        <v>10860500.831516154</v>
      </c>
      <c r="J18" s="12">
        <f t="shared" si="2"/>
        <v>905041.73595967947</v>
      </c>
      <c r="K18" s="2">
        <f t="shared" si="8"/>
        <v>7425032.3505398743</v>
      </c>
      <c r="L18" s="1">
        <v>0</v>
      </c>
      <c r="M18" s="2">
        <f t="shared" si="3"/>
        <v>7425032.3505398743</v>
      </c>
      <c r="O18" s="12">
        <v>607981.40290275915</v>
      </c>
      <c r="P18" s="12">
        <f t="shared" si="4"/>
        <v>50665.116908563265</v>
      </c>
      <c r="Q18" s="2">
        <f t="shared" si="9"/>
        <v>504958.94773043174</v>
      </c>
      <c r="R18" s="1">
        <v>0</v>
      </c>
      <c r="S18" s="2">
        <f t="shared" si="5"/>
        <v>504958.94773043174</v>
      </c>
    </row>
    <row r="19" spans="1:19">
      <c r="A19" s="5">
        <v>8</v>
      </c>
      <c r="B19" s="14">
        <f t="shared" si="6"/>
        <v>40391</v>
      </c>
      <c r="C19" s="12">
        <v>8739199.9409683533</v>
      </c>
      <c r="D19" s="12">
        <f t="shared" si="0"/>
        <v>728266.66174736281</v>
      </c>
      <c r="E19" s="2">
        <f t="shared" si="7"/>
        <v>6817689.6936141066</v>
      </c>
      <c r="F19" s="1">
        <v>0</v>
      </c>
      <c r="G19" s="2">
        <f t="shared" si="1"/>
        <v>6817689.6936141066</v>
      </c>
      <c r="H19" s="2"/>
      <c r="I19" s="12">
        <v>6448846.220288761</v>
      </c>
      <c r="J19" s="12">
        <f t="shared" si="2"/>
        <v>537403.85169073008</v>
      </c>
      <c r="K19" s="2">
        <f t="shared" si="8"/>
        <v>7962436.2022306044</v>
      </c>
      <c r="L19" s="1">
        <v>0</v>
      </c>
      <c r="M19" s="2">
        <f t="shared" si="3"/>
        <v>7962436.2022306044</v>
      </c>
      <c r="O19" s="12">
        <v>0</v>
      </c>
      <c r="P19" s="12">
        <f t="shared" si="4"/>
        <v>0</v>
      </c>
      <c r="Q19" s="2">
        <f t="shared" si="9"/>
        <v>504958.94773043174</v>
      </c>
      <c r="R19" s="1">
        <v>0</v>
      </c>
      <c r="S19" s="2">
        <f t="shared" si="5"/>
        <v>504958.94773043174</v>
      </c>
    </row>
    <row r="20" spans="1:19">
      <c r="A20" s="5">
        <v>9</v>
      </c>
      <c r="B20" s="14">
        <f t="shared" si="6"/>
        <v>40422</v>
      </c>
      <c r="C20" s="12">
        <v>8365241.9409683524</v>
      </c>
      <c r="D20" s="12">
        <f t="shared" si="0"/>
        <v>697103.49508069607</v>
      </c>
      <c r="E20" s="2">
        <f t="shared" si="7"/>
        <v>7514793.188694803</v>
      </c>
      <c r="F20" s="1">
        <v>0</v>
      </c>
      <c r="G20" s="2">
        <f t="shared" si="1"/>
        <v>7514793.188694803</v>
      </c>
      <c r="H20" s="2"/>
      <c r="I20" s="12">
        <v>8479884.5020092689</v>
      </c>
      <c r="J20" s="12">
        <f t="shared" si="2"/>
        <v>706657.04183410574</v>
      </c>
      <c r="K20" s="2">
        <f t="shared" si="8"/>
        <v>8669093.244064711</v>
      </c>
      <c r="L20" s="1">
        <v>0</v>
      </c>
      <c r="M20" s="2">
        <f t="shared" si="3"/>
        <v>8669093.244064711</v>
      </c>
      <c r="O20" s="12">
        <v>246693.81325352739</v>
      </c>
      <c r="P20" s="12">
        <f t="shared" si="4"/>
        <v>20557.817771127284</v>
      </c>
      <c r="Q20" s="2">
        <f t="shared" si="9"/>
        <v>525516.76550155901</v>
      </c>
      <c r="R20" s="1">
        <v>0</v>
      </c>
      <c r="S20" s="2">
        <f t="shared" si="5"/>
        <v>525516.76550155901</v>
      </c>
    </row>
    <row r="21" spans="1:19">
      <c r="A21" s="5">
        <v>10</v>
      </c>
      <c r="B21" s="14">
        <f t="shared" si="6"/>
        <v>40452</v>
      </c>
      <c r="C21" s="12">
        <v>8160545.9409683524</v>
      </c>
      <c r="D21" s="12">
        <f t="shared" si="0"/>
        <v>680045.49508069607</v>
      </c>
      <c r="E21" s="2">
        <f t="shared" si="7"/>
        <v>8194838.6837754995</v>
      </c>
      <c r="F21" s="1">
        <v>0</v>
      </c>
      <c r="G21" s="2">
        <f t="shared" si="1"/>
        <v>8194838.6837754995</v>
      </c>
      <c r="H21" s="2"/>
      <c r="I21" s="12">
        <v>13638898.202942619</v>
      </c>
      <c r="J21" s="12">
        <f t="shared" si="2"/>
        <v>1136574.8502452183</v>
      </c>
      <c r="K21" s="2">
        <f t="shared" si="8"/>
        <v>9805668.0943099298</v>
      </c>
      <c r="L21" s="1">
        <v>0</v>
      </c>
      <c r="M21" s="2">
        <f t="shared" si="3"/>
        <v>9805668.0943099298</v>
      </c>
      <c r="O21" s="12">
        <v>913.53777427062255</v>
      </c>
      <c r="P21" s="12">
        <f t="shared" si="4"/>
        <v>76.128147855885217</v>
      </c>
      <c r="Q21" s="2">
        <f t="shared" si="9"/>
        <v>525592.89364941488</v>
      </c>
      <c r="R21" s="1">
        <v>0</v>
      </c>
      <c r="S21" s="2">
        <f t="shared" si="5"/>
        <v>525592.89364941488</v>
      </c>
    </row>
    <row r="22" spans="1:19">
      <c r="A22" s="5">
        <v>11</v>
      </c>
      <c r="B22" s="14">
        <f t="shared" si="6"/>
        <v>40483</v>
      </c>
      <c r="C22" s="12">
        <v>7603670.9409683524</v>
      </c>
      <c r="D22" s="12">
        <f t="shared" si="0"/>
        <v>633639.24508069607</v>
      </c>
      <c r="E22" s="2">
        <f t="shared" si="7"/>
        <v>8828477.9288561959</v>
      </c>
      <c r="F22" s="1">
        <v>0</v>
      </c>
      <c r="G22" s="2">
        <f t="shared" si="1"/>
        <v>8828477.9288561959</v>
      </c>
      <c r="H22" s="2"/>
      <c r="I22" s="12">
        <v>11467863.404843168</v>
      </c>
      <c r="J22" s="12">
        <f t="shared" si="2"/>
        <v>955655.28373693069</v>
      </c>
      <c r="K22" s="2">
        <f t="shared" si="8"/>
        <v>10761323.378046861</v>
      </c>
      <c r="L22" s="1">
        <v>0</v>
      </c>
      <c r="M22" s="2">
        <f t="shared" si="3"/>
        <v>10761323.378046861</v>
      </c>
      <c r="O22" s="12">
        <v>744265.51566366979</v>
      </c>
      <c r="P22" s="12">
        <f t="shared" si="4"/>
        <v>62022.126305305814</v>
      </c>
      <c r="Q22" s="2">
        <f t="shared" si="9"/>
        <v>587615.01995472074</v>
      </c>
      <c r="R22" s="1">
        <v>0</v>
      </c>
      <c r="S22" s="2">
        <f t="shared" si="5"/>
        <v>587615.01995472074</v>
      </c>
    </row>
    <row r="23" spans="1:19">
      <c r="A23" s="5">
        <v>12</v>
      </c>
      <c r="B23" s="14">
        <f t="shared" si="6"/>
        <v>40513</v>
      </c>
      <c r="C23" s="12">
        <v>11046746.940968353</v>
      </c>
      <c r="D23" s="12">
        <f t="shared" si="0"/>
        <v>920562.24508069607</v>
      </c>
      <c r="E23" s="2">
        <f t="shared" si="7"/>
        <v>9749040.1739368923</v>
      </c>
      <c r="F23" s="1">
        <v>0</v>
      </c>
      <c r="G23" s="2">
        <f t="shared" si="1"/>
        <v>9749040.1739368923</v>
      </c>
      <c r="H23" s="2"/>
      <c r="I23" s="12">
        <v>28094647.569525607</v>
      </c>
      <c r="J23" s="12">
        <f t="shared" si="2"/>
        <v>2341220.6307938006</v>
      </c>
      <c r="K23" s="2">
        <f t="shared" si="8"/>
        <v>13102544.008840661</v>
      </c>
      <c r="L23" s="1">
        <v>0</v>
      </c>
      <c r="M23" s="2">
        <f t="shared" si="3"/>
        <v>13102544.008840661</v>
      </c>
      <c r="O23" s="12">
        <v>4476581.5460996842</v>
      </c>
      <c r="P23" s="12">
        <f t="shared" si="4"/>
        <v>373048.46217497368</v>
      </c>
      <c r="Q23" s="2">
        <f t="shared" si="9"/>
        <v>960663.48212969443</v>
      </c>
      <c r="R23" s="1">
        <v>0</v>
      </c>
      <c r="S23" s="2">
        <f t="shared" si="5"/>
        <v>960663.48212969443</v>
      </c>
    </row>
    <row r="24" spans="1:19">
      <c r="A24" s="5">
        <v>13</v>
      </c>
      <c r="B24" s="14">
        <f t="shared" si="6"/>
        <v>40544</v>
      </c>
      <c r="C24" s="12">
        <v>12446683.148914421</v>
      </c>
      <c r="D24" s="12">
        <f t="shared" si="0"/>
        <v>1037223.5957428684</v>
      </c>
      <c r="E24" s="2">
        <f t="shared" si="7"/>
        <v>10786263.769679761</v>
      </c>
      <c r="F24" s="1">
        <v>0</v>
      </c>
      <c r="G24" s="2">
        <f t="shared" si="1"/>
        <v>10786263.769679761</v>
      </c>
      <c r="H24" s="2"/>
      <c r="I24" s="13">
        <v>14484574.481569918</v>
      </c>
      <c r="J24" s="12">
        <f t="shared" si="2"/>
        <v>1207047.8734641599</v>
      </c>
      <c r="K24" s="2">
        <f t="shared" si="8"/>
        <v>14309591.882304821</v>
      </c>
      <c r="L24" s="1">
        <v>0</v>
      </c>
      <c r="M24" s="2">
        <f t="shared" si="3"/>
        <v>14309591.882304821</v>
      </c>
      <c r="O24" s="13">
        <v>1061992.3695156574</v>
      </c>
      <c r="P24" s="12">
        <f t="shared" si="4"/>
        <v>88499.36412630479</v>
      </c>
      <c r="Q24" s="2">
        <f t="shared" si="9"/>
        <v>1049162.8462559993</v>
      </c>
      <c r="R24" s="1">
        <v>0</v>
      </c>
      <c r="S24" s="2">
        <f t="shared" si="5"/>
        <v>1049162.8462559993</v>
      </c>
    </row>
    <row r="25" spans="1:19">
      <c r="A25" s="5">
        <v>14</v>
      </c>
      <c r="B25" s="14">
        <f t="shared" si="6"/>
        <v>40575</v>
      </c>
      <c r="C25" s="12">
        <f t="shared" ref="C25:C35" si="10">C24</f>
        <v>12446683.148914421</v>
      </c>
      <c r="D25" s="12">
        <f t="shared" si="0"/>
        <v>1037223.5957428684</v>
      </c>
      <c r="E25" s="2">
        <f t="shared" si="7"/>
        <v>11823487.365422629</v>
      </c>
      <c r="F25" s="1">
        <v>0</v>
      </c>
      <c r="G25" s="2">
        <f t="shared" si="1"/>
        <v>11823487.365422629</v>
      </c>
      <c r="H25" s="2"/>
      <c r="I25" s="13">
        <f t="shared" ref="I25:I35" si="11">I24</f>
        <v>14484574.481569918</v>
      </c>
      <c r="J25" s="12">
        <f t="shared" si="2"/>
        <v>1207047.8734641599</v>
      </c>
      <c r="K25" s="2">
        <f t="shared" si="8"/>
        <v>15516639.755768981</v>
      </c>
      <c r="L25" s="1">
        <v>0</v>
      </c>
      <c r="M25" s="2">
        <f t="shared" si="3"/>
        <v>15516639.755768981</v>
      </c>
      <c r="O25" s="13">
        <f t="shared" ref="O25:O35" si="12">O24</f>
        <v>1061992.3695156574</v>
      </c>
      <c r="P25" s="12">
        <f t="shared" si="4"/>
        <v>88499.36412630479</v>
      </c>
      <c r="Q25" s="2">
        <f t="shared" si="9"/>
        <v>1137662.2103823042</v>
      </c>
      <c r="R25" s="1">
        <v>0</v>
      </c>
      <c r="S25" s="2">
        <f t="shared" si="5"/>
        <v>1137662.2103823042</v>
      </c>
    </row>
    <row r="26" spans="1:19">
      <c r="A26" s="5">
        <v>15</v>
      </c>
      <c r="B26" s="14">
        <f t="shared" si="6"/>
        <v>40603</v>
      </c>
      <c r="C26" s="12">
        <f t="shared" si="10"/>
        <v>12446683.148914421</v>
      </c>
      <c r="D26" s="12">
        <f t="shared" si="0"/>
        <v>1037223.5957428684</v>
      </c>
      <c r="E26" s="2">
        <f t="shared" si="7"/>
        <v>12860710.961165497</v>
      </c>
      <c r="F26" s="1">
        <v>0</v>
      </c>
      <c r="G26" s="2">
        <f t="shared" si="1"/>
        <v>12860710.961165497</v>
      </c>
      <c r="H26" s="2"/>
      <c r="I26" s="13">
        <f t="shared" si="11"/>
        <v>14484574.481569918</v>
      </c>
      <c r="J26" s="12">
        <f t="shared" si="2"/>
        <v>1207047.8734641599</v>
      </c>
      <c r="K26" s="2">
        <f t="shared" si="8"/>
        <v>16723687.62923314</v>
      </c>
      <c r="L26" s="1">
        <v>0</v>
      </c>
      <c r="M26" s="2">
        <f t="shared" si="3"/>
        <v>16723687.62923314</v>
      </c>
      <c r="O26" s="13">
        <f t="shared" si="12"/>
        <v>1061992.3695156574</v>
      </c>
      <c r="P26" s="12">
        <f t="shared" si="4"/>
        <v>88499.36412630479</v>
      </c>
      <c r="Q26" s="2">
        <f t="shared" si="9"/>
        <v>1226161.574508609</v>
      </c>
      <c r="R26" s="1">
        <v>0</v>
      </c>
      <c r="S26" s="2">
        <f t="shared" si="5"/>
        <v>1226161.574508609</v>
      </c>
    </row>
    <row r="27" spans="1:19">
      <c r="A27" s="5">
        <v>16</v>
      </c>
      <c r="B27" s="14">
        <f t="shared" si="6"/>
        <v>40634</v>
      </c>
      <c r="C27" s="12">
        <f t="shared" si="10"/>
        <v>12446683.148914421</v>
      </c>
      <c r="D27" s="12">
        <f t="shared" si="0"/>
        <v>1037223.5957428684</v>
      </c>
      <c r="E27" s="2">
        <f t="shared" si="7"/>
        <v>13897934.556908365</v>
      </c>
      <c r="F27" s="1">
        <v>0</v>
      </c>
      <c r="G27" s="2">
        <f t="shared" si="1"/>
        <v>13897934.556908365</v>
      </c>
      <c r="H27" s="2"/>
      <c r="I27" s="13">
        <f t="shared" si="11"/>
        <v>14484574.481569918</v>
      </c>
      <c r="J27" s="12">
        <f t="shared" si="2"/>
        <v>1207047.8734641599</v>
      </c>
      <c r="K27" s="2">
        <f t="shared" si="8"/>
        <v>17930735.5026973</v>
      </c>
      <c r="L27" s="1">
        <v>0</v>
      </c>
      <c r="M27" s="2">
        <f t="shared" si="3"/>
        <v>17930735.5026973</v>
      </c>
      <c r="O27" s="13">
        <f t="shared" si="12"/>
        <v>1061992.3695156574</v>
      </c>
      <c r="P27" s="12">
        <f t="shared" si="4"/>
        <v>88499.36412630479</v>
      </c>
      <c r="Q27" s="2">
        <f t="shared" si="9"/>
        <v>1314660.9386349139</v>
      </c>
      <c r="R27" s="1">
        <v>0</v>
      </c>
      <c r="S27" s="2">
        <f t="shared" si="5"/>
        <v>1314660.9386349139</v>
      </c>
    </row>
    <row r="28" spans="1:19">
      <c r="A28" s="5">
        <v>17</v>
      </c>
      <c r="B28" s="14">
        <f t="shared" si="6"/>
        <v>40664</v>
      </c>
      <c r="C28" s="12">
        <f t="shared" si="10"/>
        <v>12446683.148914421</v>
      </c>
      <c r="D28" s="12">
        <f t="shared" si="0"/>
        <v>1037223.5957428684</v>
      </c>
      <c r="E28" s="2">
        <f t="shared" si="7"/>
        <v>14935158.152651234</v>
      </c>
      <c r="F28" s="1">
        <v>0</v>
      </c>
      <c r="G28" s="2">
        <f t="shared" si="1"/>
        <v>14935158.152651234</v>
      </c>
      <c r="H28" s="2"/>
      <c r="I28" s="13">
        <f t="shared" si="11"/>
        <v>14484574.481569918</v>
      </c>
      <c r="J28" s="12">
        <f t="shared" si="2"/>
        <v>1207047.8734641599</v>
      </c>
      <c r="K28" s="2">
        <f t="shared" si="8"/>
        <v>19137783.37616146</v>
      </c>
      <c r="L28" s="1">
        <v>0</v>
      </c>
      <c r="M28" s="2">
        <f t="shared" si="3"/>
        <v>19137783.37616146</v>
      </c>
      <c r="O28" s="13">
        <f t="shared" si="12"/>
        <v>1061992.3695156574</v>
      </c>
      <c r="P28" s="12">
        <f t="shared" si="4"/>
        <v>88499.36412630479</v>
      </c>
      <c r="Q28" s="2">
        <f t="shared" si="9"/>
        <v>1403160.3027612187</v>
      </c>
      <c r="R28" s="1">
        <v>0</v>
      </c>
      <c r="S28" s="2">
        <f t="shared" si="5"/>
        <v>1403160.3027612187</v>
      </c>
    </row>
    <row r="29" spans="1:19">
      <c r="A29" s="5">
        <v>18</v>
      </c>
      <c r="B29" s="14">
        <f t="shared" si="6"/>
        <v>40695</v>
      </c>
      <c r="C29" s="12">
        <f t="shared" si="10"/>
        <v>12446683.148914421</v>
      </c>
      <c r="D29" s="12">
        <f t="shared" si="0"/>
        <v>1037223.5957428684</v>
      </c>
      <c r="E29" s="2">
        <f t="shared" si="7"/>
        <v>15972381.748394102</v>
      </c>
      <c r="F29" s="1">
        <v>0</v>
      </c>
      <c r="G29" s="2">
        <f t="shared" si="1"/>
        <v>15972381.748394102</v>
      </c>
      <c r="H29" s="2"/>
      <c r="I29" s="13">
        <f t="shared" si="11"/>
        <v>14484574.481569918</v>
      </c>
      <c r="J29" s="12">
        <f t="shared" si="2"/>
        <v>1207047.8734641599</v>
      </c>
      <c r="K29" s="2">
        <f t="shared" si="8"/>
        <v>20344831.24962562</v>
      </c>
      <c r="L29" s="1">
        <v>0</v>
      </c>
      <c r="M29" s="2">
        <f t="shared" si="3"/>
        <v>20344831.24962562</v>
      </c>
      <c r="O29" s="13">
        <f t="shared" si="12"/>
        <v>1061992.3695156574</v>
      </c>
      <c r="P29" s="12">
        <f t="shared" si="4"/>
        <v>88499.36412630479</v>
      </c>
      <c r="Q29" s="2">
        <f t="shared" si="9"/>
        <v>1491659.6668875236</v>
      </c>
      <c r="R29" s="1">
        <v>0</v>
      </c>
      <c r="S29" s="2">
        <f t="shared" si="5"/>
        <v>1491659.6668875236</v>
      </c>
    </row>
    <row r="30" spans="1:19">
      <c r="A30" s="5">
        <v>19</v>
      </c>
      <c r="B30" s="14">
        <f t="shared" si="6"/>
        <v>40725</v>
      </c>
      <c r="C30" s="12">
        <f t="shared" si="10"/>
        <v>12446683.148914421</v>
      </c>
      <c r="D30" s="12">
        <f t="shared" si="0"/>
        <v>1037223.5957428684</v>
      </c>
      <c r="E30" s="2">
        <f t="shared" si="7"/>
        <v>17009605.344136972</v>
      </c>
      <c r="F30" s="1">
        <v>0</v>
      </c>
      <c r="G30" s="2">
        <f t="shared" si="1"/>
        <v>17009605.344136972</v>
      </c>
      <c r="H30" s="2"/>
      <c r="I30" s="13">
        <f t="shared" si="11"/>
        <v>14484574.481569918</v>
      </c>
      <c r="J30" s="12">
        <f t="shared" si="2"/>
        <v>1207047.8734641599</v>
      </c>
      <c r="K30" s="2">
        <f t="shared" si="8"/>
        <v>21551879.123089779</v>
      </c>
      <c r="L30" s="1">
        <v>0</v>
      </c>
      <c r="M30" s="2">
        <f t="shared" si="3"/>
        <v>21551879.123089779</v>
      </c>
      <c r="O30" s="13">
        <f t="shared" si="12"/>
        <v>1061992.3695156574</v>
      </c>
      <c r="P30" s="12">
        <f t="shared" si="4"/>
        <v>88499.36412630479</v>
      </c>
      <c r="Q30" s="2">
        <f t="shared" si="9"/>
        <v>1580159.0310138285</v>
      </c>
      <c r="R30" s="1">
        <v>0</v>
      </c>
      <c r="S30" s="2">
        <f t="shared" si="5"/>
        <v>1580159.0310138285</v>
      </c>
    </row>
    <row r="31" spans="1:19">
      <c r="A31" s="5">
        <v>20</v>
      </c>
      <c r="B31" s="14">
        <f t="shared" si="6"/>
        <v>40756</v>
      </c>
      <c r="C31" s="12">
        <f t="shared" si="10"/>
        <v>12446683.148914421</v>
      </c>
      <c r="D31" s="12">
        <f t="shared" si="0"/>
        <v>1037223.5957428684</v>
      </c>
      <c r="E31" s="2">
        <f t="shared" si="7"/>
        <v>18046828.939879842</v>
      </c>
      <c r="F31" s="1">
        <v>0</v>
      </c>
      <c r="G31" s="2">
        <f t="shared" si="1"/>
        <v>18046828.939879842</v>
      </c>
      <c r="H31" s="2"/>
      <c r="I31" s="13">
        <f t="shared" si="11"/>
        <v>14484574.481569918</v>
      </c>
      <c r="J31" s="12">
        <f t="shared" si="2"/>
        <v>1207047.8734641599</v>
      </c>
      <c r="K31" s="2">
        <f t="shared" si="8"/>
        <v>22758926.996553939</v>
      </c>
      <c r="L31" s="1">
        <v>0</v>
      </c>
      <c r="M31" s="2">
        <f t="shared" si="3"/>
        <v>22758926.996553939</v>
      </c>
      <c r="O31" s="13">
        <f t="shared" si="12"/>
        <v>1061992.3695156574</v>
      </c>
      <c r="P31" s="12">
        <f t="shared" si="4"/>
        <v>88499.36412630479</v>
      </c>
      <c r="Q31" s="2">
        <f t="shared" si="9"/>
        <v>1668658.3951401333</v>
      </c>
      <c r="R31" s="1">
        <v>0</v>
      </c>
      <c r="S31" s="2">
        <f t="shared" si="5"/>
        <v>1668658.3951401333</v>
      </c>
    </row>
    <row r="32" spans="1:19">
      <c r="A32" s="5">
        <v>21</v>
      </c>
      <c r="B32" s="14">
        <f t="shared" si="6"/>
        <v>40787</v>
      </c>
      <c r="C32" s="12">
        <f t="shared" si="10"/>
        <v>12446683.148914421</v>
      </c>
      <c r="D32" s="12">
        <f t="shared" si="0"/>
        <v>1037223.5957428684</v>
      </c>
      <c r="E32" s="2">
        <f t="shared" si="7"/>
        <v>19084052.535622712</v>
      </c>
      <c r="F32" s="1">
        <v>0</v>
      </c>
      <c r="G32" s="2">
        <f t="shared" si="1"/>
        <v>19084052.535622712</v>
      </c>
      <c r="H32" s="2"/>
      <c r="I32" s="13">
        <f t="shared" si="11"/>
        <v>14484574.481569918</v>
      </c>
      <c r="J32" s="12">
        <f t="shared" si="2"/>
        <v>1207047.8734641599</v>
      </c>
      <c r="K32" s="2">
        <f t="shared" si="8"/>
        <v>23965974.870018099</v>
      </c>
      <c r="L32" s="1">
        <v>0</v>
      </c>
      <c r="M32" s="2">
        <f t="shared" si="3"/>
        <v>23965974.870018099</v>
      </c>
      <c r="O32" s="13">
        <f t="shared" si="12"/>
        <v>1061992.3695156574</v>
      </c>
      <c r="P32" s="12">
        <f t="shared" si="4"/>
        <v>88499.36412630479</v>
      </c>
      <c r="Q32" s="2">
        <f t="shared" si="9"/>
        <v>1757157.7592664382</v>
      </c>
      <c r="R32" s="1">
        <v>0</v>
      </c>
      <c r="S32" s="2">
        <f t="shared" si="5"/>
        <v>1757157.7592664382</v>
      </c>
    </row>
    <row r="33" spans="1:19">
      <c r="A33" s="5">
        <v>22</v>
      </c>
      <c r="B33" s="14">
        <f t="shared" si="6"/>
        <v>40817</v>
      </c>
      <c r="C33" s="12">
        <f t="shared" si="10"/>
        <v>12446683.148914421</v>
      </c>
      <c r="D33" s="12">
        <f t="shared" si="0"/>
        <v>1037223.5957428684</v>
      </c>
      <c r="E33" s="2">
        <f t="shared" si="7"/>
        <v>20121276.131365582</v>
      </c>
      <c r="F33" s="1">
        <v>0</v>
      </c>
      <c r="G33" s="2">
        <f t="shared" si="1"/>
        <v>20121276.131365582</v>
      </c>
      <c r="H33" s="2"/>
      <c r="I33" s="13">
        <f t="shared" si="11"/>
        <v>14484574.481569918</v>
      </c>
      <c r="J33" s="12">
        <f t="shared" si="2"/>
        <v>1207047.8734641599</v>
      </c>
      <c r="K33" s="2">
        <f t="shared" si="8"/>
        <v>25173022.743482258</v>
      </c>
      <c r="L33" s="1">
        <v>0</v>
      </c>
      <c r="M33" s="2">
        <f t="shared" si="3"/>
        <v>25173022.743482258</v>
      </c>
      <c r="O33" s="13">
        <f t="shared" si="12"/>
        <v>1061992.3695156574</v>
      </c>
      <c r="P33" s="12">
        <f t="shared" si="4"/>
        <v>88499.36412630479</v>
      </c>
      <c r="Q33" s="2">
        <f t="shared" si="9"/>
        <v>1845657.1233927431</v>
      </c>
      <c r="R33" s="1">
        <v>0</v>
      </c>
      <c r="S33" s="2">
        <f t="shared" si="5"/>
        <v>1845657.1233927431</v>
      </c>
    </row>
    <row r="34" spans="1:19">
      <c r="A34" s="5">
        <v>23</v>
      </c>
      <c r="B34" s="14">
        <f t="shared" si="6"/>
        <v>40848</v>
      </c>
      <c r="C34" s="12">
        <f t="shared" si="10"/>
        <v>12446683.148914421</v>
      </c>
      <c r="D34" s="12">
        <f t="shared" si="0"/>
        <v>1037223.5957428684</v>
      </c>
      <c r="E34" s="2">
        <f t="shared" si="7"/>
        <v>21158499.727108452</v>
      </c>
      <c r="F34" s="1">
        <v>0</v>
      </c>
      <c r="G34" s="2">
        <f t="shared" si="1"/>
        <v>21158499.727108452</v>
      </c>
      <c r="H34" s="2"/>
      <c r="I34" s="13">
        <f t="shared" si="11"/>
        <v>14484574.481569918</v>
      </c>
      <c r="J34" s="12">
        <f t="shared" si="2"/>
        <v>1207047.8734641599</v>
      </c>
      <c r="K34" s="2">
        <f t="shared" si="8"/>
        <v>26380070.616946418</v>
      </c>
      <c r="L34" s="1">
        <v>0</v>
      </c>
      <c r="M34" s="2">
        <f t="shared" si="3"/>
        <v>26380070.616946418</v>
      </c>
      <c r="O34" s="13">
        <f t="shared" si="12"/>
        <v>1061992.3695156574</v>
      </c>
      <c r="P34" s="12">
        <f t="shared" si="4"/>
        <v>88499.36412630479</v>
      </c>
      <c r="Q34" s="2">
        <f t="shared" si="9"/>
        <v>1934156.4875190479</v>
      </c>
      <c r="R34" s="1">
        <v>0</v>
      </c>
      <c r="S34" s="2">
        <f t="shared" si="5"/>
        <v>1934156.4875190479</v>
      </c>
    </row>
    <row r="35" spans="1:19" ht="13.5" thickBot="1">
      <c r="A35" s="11">
        <v>24</v>
      </c>
      <c r="B35" s="10">
        <f t="shared" si="6"/>
        <v>40878</v>
      </c>
      <c r="C35" s="8">
        <f t="shared" si="10"/>
        <v>12446683.148914421</v>
      </c>
      <c r="D35" s="8">
        <f t="shared" si="0"/>
        <v>1037223.5957428684</v>
      </c>
      <c r="E35" s="6">
        <f t="shared" si="7"/>
        <v>22195723.322851323</v>
      </c>
      <c r="F35" s="7">
        <v>0</v>
      </c>
      <c r="G35" s="6">
        <f t="shared" si="1"/>
        <v>22195723.322851323</v>
      </c>
      <c r="H35" s="6"/>
      <c r="I35" s="9">
        <f t="shared" si="11"/>
        <v>14484574.481569918</v>
      </c>
      <c r="J35" s="8">
        <f t="shared" si="2"/>
        <v>1207047.8734641599</v>
      </c>
      <c r="K35" s="6">
        <f t="shared" si="8"/>
        <v>27587118.490410578</v>
      </c>
      <c r="L35" s="7">
        <v>0</v>
      </c>
      <c r="M35" s="6">
        <f t="shared" si="3"/>
        <v>27587118.490410578</v>
      </c>
      <c r="N35" s="6"/>
      <c r="O35" s="9">
        <f t="shared" si="12"/>
        <v>1061992.3695156574</v>
      </c>
      <c r="P35" s="8">
        <f t="shared" si="4"/>
        <v>88499.36412630479</v>
      </c>
      <c r="Q35" s="6">
        <f t="shared" si="9"/>
        <v>2022655.8516453528</v>
      </c>
      <c r="R35" s="7">
        <v>0</v>
      </c>
      <c r="S35" s="6">
        <f t="shared" si="5"/>
        <v>2022655.8516453528</v>
      </c>
    </row>
    <row r="36" spans="1:19">
      <c r="A36" s="5"/>
    </row>
    <row r="37" spans="1:19" s="4" customFormat="1">
      <c r="A37" s="23" t="s">
        <v>2</v>
      </c>
      <c r="B37" s="23"/>
      <c r="C37" s="23"/>
      <c r="D37" s="23"/>
      <c r="E37" s="23"/>
      <c r="F37" s="23"/>
      <c r="G37" s="23"/>
      <c r="H37" s="23"/>
      <c r="I37" s="23"/>
      <c r="J37" s="23"/>
      <c r="K37" s="23"/>
      <c r="L37" s="23"/>
      <c r="M37" s="23"/>
      <c r="N37" s="23"/>
      <c r="O37" s="23"/>
      <c r="P37" s="23"/>
      <c r="Q37" s="23"/>
      <c r="R37" s="23"/>
      <c r="S37" s="23"/>
    </row>
    <row r="38" spans="1:19" s="4" customFormat="1" ht="24.75" customHeight="1">
      <c r="A38" s="20" t="s">
        <v>1</v>
      </c>
      <c r="B38" s="20"/>
      <c r="C38" s="20"/>
      <c r="D38" s="20"/>
      <c r="E38" s="20"/>
      <c r="F38" s="20"/>
      <c r="G38" s="20"/>
      <c r="H38" s="20"/>
      <c r="I38" s="20"/>
      <c r="J38" s="20"/>
      <c r="K38" s="20"/>
      <c r="L38" s="20"/>
      <c r="M38" s="20"/>
      <c r="N38" s="20"/>
      <c r="O38" s="20"/>
      <c r="P38" s="20"/>
      <c r="Q38" s="20"/>
      <c r="R38" s="20"/>
      <c r="S38" s="20"/>
    </row>
    <row r="39" spans="1:19" s="4" customFormat="1">
      <c r="A39" s="20" t="s">
        <v>0</v>
      </c>
      <c r="B39" s="20"/>
      <c r="C39" s="20"/>
      <c r="D39" s="20"/>
      <c r="E39" s="20"/>
      <c r="F39" s="20"/>
      <c r="G39" s="20"/>
      <c r="H39" s="20"/>
      <c r="I39" s="20"/>
      <c r="J39" s="20"/>
      <c r="K39" s="20"/>
      <c r="L39" s="20"/>
      <c r="M39" s="20"/>
      <c r="N39" s="20"/>
      <c r="O39" s="20"/>
      <c r="P39" s="20"/>
      <c r="Q39" s="20"/>
      <c r="R39" s="20"/>
      <c r="S39" s="20"/>
    </row>
    <row r="40" spans="1:19">
      <c r="A40" s="3"/>
      <c r="B40" s="3"/>
      <c r="C40" s="3"/>
      <c r="D40" s="3"/>
      <c r="E40" s="3"/>
      <c r="F40" s="3"/>
      <c r="G40" s="3"/>
      <c r="H40" s="3"/>
      <c r="I40" s="3"/>
      <c r="J40" s="3"/>
      <c r="K40" s="3"/>
      <c r="L40" s="3"/>
      <c r="M40" s="3"/>
      <c r="N40" s="3"/>
      <c r="O40" s="3"/>
      <c r="P40" s="3"/>
      <c r="Q40" s="3"/>
      <c r="R40" s="3"/>
      <c r="S40" s="3"/>
    </row>
    <row r="41" spans="1:19">
      <c r="E41" s="2"/>
      <c r="I41" s="2"/>
    </row>
  </sheetData>
  <mergeCells count="11">
    <mergeCell ref="A1:S1"/>
    <mergeCell ref="A2:S2"/>
    <mergeCell ref="A3:S3"/>
    <mergeCell ref="A4:S4"/>
    <mergeCell ref="A5:S5"/>
    <mergeCell ref="A38:S38"/>
    <mergeCell ref="A39:S39"/>
    <mergeCell ref="I7:M7"/>
    <mergeCell ref="C7:G7"/>
    <mergeCell ref="O7:S7"/>
    <mergeCell ref="A37:S37"/>
  </mergeCells>
  <printOptions horizontalCentered="1"/>
  <pageMargins left="0.45" right="0.45" top="2" bottom="0.75" header="0.3" footer="0.3"/>
  <pageSetup scale="62"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2011-06-13T07:00:00+00:00</OpenedDate>
    <Date1 xmlns="dc463f71-b30c-4ab2-9473-d307f9d35888">2011-06-13T07:00:00+00:00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111049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3E78AF9F698B741A0260830D6A20E73" ma:contentTypeVersion="143" ma:contentTypeDescription="" ma:contentTypeScope="" ma:versionID="75c6594ee948b4a8cc019851416a833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88BD884E-F402-458B-8129-D278565F7B57}"/>
</file>

<file path=customXml/itemProps2.xml><?xml version="1.0" encoding="utf-8"?>
<ds:datastoreItem xmlns:ds="http://schemas.openxmlformats.org/officeDocument/2006/customXml" ds:itemID="{DC16A991-921E-4D40-8C40-D82E123C640B}"/>
</file>

<file path=customXml/itemProps3.xml><?xml version="1.0" encoding="utf-8"?>
<ds:datastoreItem xmlns:ds="http://schemas.openxmlformats.org/officeDocument/2006/customXml" ds:itemID="{11415164-3955-4AB3-9A03-DBA7972E6D5B}"/>
</file>

<file path=customXml/itemProps4.xml><?xml version="1.0" encoding="utf-8"?>
<ds:datastoreItem xmlns:ds="http://schemas.openxmlformats.org/officeDocument/2006/customXml" ds:itemID="{651CCD2A-1BBF-4E78-B7CB-B8DE5AD915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JAP-11</vt:lpstr>
    </vt:vector>
  </TitlesOfParts>
  <Company>Puget Sound Energy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Piliaris</dc:creator>
  <cp:lastModifiedBy>No Name</cp:lastModifiedBy>
  <cp:lastPrinted>2011-05-25T22:02:08Z</cp:lastPrinted>
  <dcterms:created xsi:type="dcterms:W3CDTF">2011-05-23T19:30:16Z</dcterms:created>
  <dcterms:modified xsi:type="dcterms:W3CDTF">2011-05-25T22:09:30Z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0x0101006E56B4D1795A2E4DB2F0B01679ED314A0053E78AF9F698B741A0260830D6A20E73</vt:lpwstr>
  </property>
  <property fmtid="{D5CDD505-2E9C-101B-9397-08002B2CF9AE}" pid="3" name="_docset_NoMedatataSyncRequired">
    <vt:lpwstr>False</vt:lpwstr>
  </property>
</Properties>
</file>