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ates\Public\Gas Property Tax Tracker\2020\Filed 4-15-20 FINAL\"/>
    </mc:Choice>
  </mc:AlternateContent>
  <bookViews>
    <workbookView xWindow="0" yWindow="0" windowWidth="22820" windowHeight="10470" tabRatio="777"/>
  </bookViews>
  <sheets>
    <sheet name="Sch. 140 Rates" sheetId="1" r:id="rId1"/>
    <sheet name="Allocation Factors" sheetId="34" r:id="rId2"/>
    <sheet name="Rate Impacts--&gt;" sheetId="19" r:id="rId3"/>
    <sheet name="Rate Impacts Sch140" sheetId="41" r:id="rId4"/>
    <sheet name="Typical Res Bill Sch140" sheetId="42" r:id="rId5"/>
    <sheet name="Schedule 140" sheetId="43" r:id="rId6"/>
    <sheet name="Workpapers--&gt;" sheetId="33" r:id="rId7"/>
    <sheet name="2020 FINAL Rev Req" sheetId="40" r:id="rId8"/>
    <sheet name="Therm Forecast" sheetId="18" r:id="rId9"/>
    <sheet name="Rental Forecast" sheetId="37" r:id="rId10"/>
  </sheets>
  <definedNames>
    <definedName name="______Jun09">" BS!$AI$7:$AI$1643"</definedName>
    <definedName name="_____Jun09">" BS!$AI$7:$AI$1643"</definedName>
    <definedName name="____Jun09">" BS!$AI$7:$AI$1643"</definedName>
    <definedName name="___Jun09">" BS!$AI$7:$AI$1643"</definedName>
    <definedName name="__Jun09">" BS!$AI$7:$AI$1643"</definedName>
    <definedName name="_Order1" localSheetId="8">0</definedName>
    <definedName name="_Order1" localSheetId="4">0</definedName>
    <definedName name="_Order1">255</definedName>
    <definedName name="_Order2" localSheetId="8">0</definedName>
    <definedName name="_Order2" localSheetId="4">0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 localSheetId="3">{"'Sheet1'!$A$1:$J$121"}</definedName>
    <definedName name="HTML_Control" localSheetId="9">{"'Sheet1'!$A$1:$J$121"}</definedName>
    <definedName name="HTML_Control" localSheetId="8">{"'Sheet1'!$A$1:$J$121"}</definedName>
    <definedName name="HTML_Control" localSheetId="4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IQ_ACCOUNT_CHANGE">"c1449"</definedName>
    <definedName name="IQ_ACCOUNTS_PAY">"c1343"</definedName>
    <definedName name="IQ_ACCR_INT_PAY">"c1"</definedName>
    <definedName name="IQ_ACCR_INT_PAY_CF">"c2"</definedName>
    <definedName name="IQ_ACCR_INT_RECEIV">"c3"</definedName>
    <definedName name="IQ_ACCR_INT_RECEIV_CF">"c4"</definedName>
    <definedName name="IQ_ACCRUED_EXP">"c1341"</definedName>
    <definedName name="IQ_ACCT_RECV_10YR_ANN_GROWTH">"c1924"</definedName>
    <definedName name="IQ_ACCT_RECV_1YR_ANN_GROWTH">"c1919"</definedName>
    <definedName name="IQ_ACCT_RECV_2YR_ANN_GROWTH">"c1920"</definedName>
    <definedName name="IQ_ACCT_RECV_3YR_ANN_GROWTH">"c1921"</definedName>
    <definedName name="IQ_ACCT_RECV_5YR_ANN_GROWTH">"c1922"</definedName>
    <definedName name="IQ_ACCT_RECV_7YR_ANN_GROWTH">"c1923"</definedName>
    <definedName name="IQ_ACCUM_DEP">"c1340"</definedName>
    <definedName name="IQ_ACCUMULATED_PENSION_OBLIGATION">"c2244"</definedName>
    <definedName name="IQ_ACCUMULATED_PENSION_OBLIGATION_DOMESTIC">"c2657"</definedName>
    <definedName name="IQ_ACCUMULATED_PENSION_OBLIGATION_FOREIGN">"c2665"</definedName>
    <definedName name="IQ_ACQ_COST_SUB">"c2125"</definedName>
    <definedName name="IQ_ACQ_COSTS_CAPITALIZED">"c5"</definedName>
    <definedName name="IQ_ACQUIRE_REAL_ESTATE_CF">"c6"</definedName>
    <definedName name="IQ_ACQUISITION_RE_ASSETS">"c1628"</definedName>
    <definedName name="IQ_AD">"c7"</definedName>
    <definedName name="IQ_ADD_PAID_IN">"c1344"</definedName>
    <definedName name="IQ_ADJ_AVG_BANK_ASSETS">"c2671"</definedName>
    <definedName name="IQ_ADMIN_RATIO">"c2784"</definedName>
    <definedName name="IQ_ADVERTISING">"c2246"</definedName>
    <definedName name="IQ_ADVERTISING_MARKETING">"c1566"</definedName>
    <definedName name="IQ_AE">"c8"</definedName>
    <definedName name="IQ_AE_BNK">"c9"</definedName>
    <definedName name="IQ_AE_BR">"c10"</definedName>
    <definedName name="IQ_AE_FIN">"c11"</definedName>
    <definedName name="IQ_AE_INS">"c12"</definedName>
    <definedName name="IQ_AE_REIT">"c13"</definedName>
    <definedName name="IQ_AE_UTI">"c14"</definedName>
    <definedName name="IQ_AH_EARNED">"c2744"</definedName>
    <definedName name="IQ_AH_POLICY_BENEFITS_EXP">"c2789"</definedName>
    <definedName name="IQ_AIR_AIRPLANES_NOT_IN_SERVICE">"c2842"</definedName>
    <definedName name="IQ_AIR_AIRPLANES_SUBLEASED">"c2841"</definedName>
    <definedName name="IQ_AIR_ASK">"c2813"</definedName>
    <definedName name="IQ_AIR_ASK_INCREASE">"c2826"</definedName>
    <definedName name="IQ_AIR_ASM">"c2812"</definedName>
    <definedName name="IQ_AIR_ASM_INCREASE">"c2825"</definedName>
    <definedName name="IQ_AIR_AVG_AGE">"c2843"</definedName>
    <definedName name="IQ_AIR_BREAK_EVEN_FACTOR">"c2822"</definedName>
    <definedName name="IQ_AIR_CAPITAL_LEASE">"c2833"</definedName>
    <definedName name="IQ_AIR_COMPLETION_FACTOR">"c2824"</definedName>
    <definedName name="IQ_AIR_ENPLANED_PSGRS">"c2809"</definedName>
    <definedName name="IQ_AIR_FUEL_CONSUMED">"c2806"</definedName>
    <definedName name="IQ_AIR_FUEL_CONSUMED_L">"c2807"</definedName>
    <definedName name="IQ_AIR_FUEL_COST">"c2803"</definedName>
    <definedName name="IQ_AIR_FUEL_COST_L">"c2804"</definedName>
    <definedName name="IQ_AIR_FUEL_EXP">"c2802"</definedName>
    <definedName name="IQ_AIR_FUEL_EXP_PERCENT">"c2805"</definedName>
    <definedName name="IQ_AIR_LEASED">"c2835"</definedName>
    <definedName name="IQ_AIR_LOAD_FACTOR">"c2823"</definedName>
    <definedName name="IQ_AIR_NEW_AIRPLANES">"c2839"</definedName>
    <definedName name="IQ_AIR_OPER_EXP_ASK">"c2821"</definedName>
    <definedName name="IQ_AIR_OPER_EXP_ASM">"c2820"</definedName>
    <definedName name="IQ_AIR_OPER_LEASE">"c2834"</definedName>
    <definedName name="IQ_AIR_OPER_REV_YIELD_ASK">"c2819"</definedName>
    <definedName name="IQ_AIR_OPER_REV_YIELD_ASM">"c2818"</definedName>
    <definedName name="IQ_AIR_OPTIONS">"c2837"</definedName>
    <definedName name="IQ_AIR_ORDERS">"c2836"</definedName>
    <definedName name="IQ_AIR_OWNED">"c2832"</definedName>
    <definedName name="IQ_AIR_PSGR_REV_YIELD_ASK">"c2817"</definedName>
    <definedName name="IQ_AIR_PSGR_REV_YIELD_ASM">"c2816"</definedName>
    <definedName name="IQ_AIR_PSGR_REV_YIELD_RPK">"c2815"</definedName>
    <definedName name="IQ_AIR_PSGR_REV_YIELD_RPM">"c2814"</definedName>
    <definedName name="IQ_AIR_PURCHASE_RIGHTS">"c2838"</definedName>
    <definedName name="IQ_AIR_RETIRED_AIRPLANES">"c2840"</definedName>
    <definedName name="IQ_AIR_REV_PSGRS_CARRIED">"c2808"</definedName>
    <definedName name="IQ_AIR_REV_SCHEDULED_SERVICE">"c2830"</definedName>
    <definedName name="IQ_AIR_RPK">"c2811"</definedName>
    <definedName name="IQ_AIR_RPM">"c2810"</definedName>
    <definedName name="IQ_AIR_STAGE_LENGTH">"c2828"</definedName>
    <definedName name="IQ_AIR_STAGE_LENGTH_KM">"c2829"</definedName>
    <definedName name="IQ_AIR_TOTAL">"c2831"</definedName>
    <definedName name="IQ_AIR_UTILIZATION">"c2827"</definedName>
    <definedName name="IQ_ALLOW_BORROW_CONST">"c15"</definedName>
    <definedName name="IQ_ALLOW_CONST">"c1342"</definedName>
    <definedName name="IQ_ALLOW_DOUBT_ACCT">"c2092"</definedName>
    <definedName name="IQ_ALLOW_EQUITY_CONST">"c16"</definedName>
    <definedName name="IQ_ALLOW_LL">"c17"</definedName>
    <definedName name="IQ_ALLOWANCE_10YR_ANN_GROWTH">"c18"</definedName>
    <definedName name="IQ_ALLOWANCE_1YR_ANN_GROWTH">"c19"</definedName>
    <definedName name="IQ_ALLOWANCE_2YR_ANN_GROWTH">"c20"</definedName>
    <definedName name="IQ_ALLOWANCE_3YR_ANN_GROWTH">"c21"</definedName>
    <definedName name="IQ_ALLOWANCE_5YR_ANN_GROWTH">"c22"</definedName>
    <definedName name="IQ_ALLOWANCE_7YR_ANN_GROWTH">"c23"</definedName>
    <definedName name="IQ_ALLOWANCE_CHARGE_OFFS">"c24"</definedName>
    <definedName name="IQ_ALLOWANCE_NON_PERF_LOANS">"c25"</definedName>
    <definedName name="IQ_ALLOWANCE_TOTAL_LOANS">"c26"</definedName>
    <definedName name="IQ_AMORTIZATION">"c1591"</definedName>
    <definedName name="IQ_ANNU_DISTRIBUTION_UNIT">"c3004"</definedName>
    <definedName name="IQ_ANNUALIZED_DIVIDEND">"c1579"</definedName>
    <definedName name="IQ_ANNUITY_LIAB">"c27"</definedName>
    <definedName name="IQ_ANNUITY_PAY">"c28"</definedName>
    <definedName name="IQ_ANNUITY_POLICY_EXP">"c29"</definedName>
    <definedName name="IQ_ANNUITY_REC">"c30"</definedName>
    <definedName name="IQ_ANNUITY_REV">"c31"</definedName>
    <definedName name="IQ_AP">"c32"</definedName>
    <definedName name="IQ_AP_BNK">"c33"</definedName>
    <definedName name="IQ_AP_BR">"c34"</definedName>
    <definedName name="IQ_AP_FIN">"c35"</definedName>
    <definedName name="IQ_AP_INS">"c36"</definedName>
    <definedName name="IQ_AP_REIT">"c37"</definedName>
    <definedName name="IQ_AP_UTI">"c38"</definedName>
    <definedName name="IQ_APIC">"c39"</definedName>
    <definedName name="IQ_AR">"c40"</definedName>
    <definedName name="IQ_AR_BR">"c41"</definedName>
    <definedName name="IQ_AR_LT">"c42"</definedName>
    <definedName name="IQ_AR_REIT">"c43"</definedName>
    <definedName name="IQ_AR_TURNS">"c44"</definedName>
    <definedName name="IQ_AR_UTI">"c45"</definedName>
    <definedName name="IQ_ARPU">"c2126"</definedName>
    <definedName name="IQ_ASSET_MGMT_FEE">"c46"</definedName>
    <definedName name="IQ_ASSET_TURNS">"c47"</definedName>
    <definedName name="IQ_ASSET_WRITEDOWN">"c48"</definedName>
    <definedName name="IQ_ASSET_WRITEDOWN_BNK">"c49"</definedName>
    <definedName name="IQ_ASSET_WRITEDOWN_BR">"c50"</definedName>
    <definedName name="IQ_ASSET_WRITEDOWN_CF">"c51"</definedName>
    <definedName name="IQ_ASSET_WRITEDOWN_CF_BNK">"c52"</definedName>
    <definedName name="IQ_ASSET_WRITEDOWN_CF_BR">"c53"</definedName>
    <definedName name="IQ_ASSET_WRITEDOWN_CF_FIN">"c54"</definedName>
    <definedName name="IQ_ASSET_WRITEDOWN_CF_INS">"c55"</definedName>
    <definedName name="IQ_ASSET_WRITEDOWN_CF_REIT">"c56"</definedName>
    <definedName name="IQ_ASSET_WRITEDOWN_CF_UTI">"c57"</definedName>
    <definedName name="IQ_ASSET_WRITEDOWN_FIN">"c58"</definedName>
    <definedName name="IQ_ASSET_WRITEDOWN_INS">"c59"</definedName>
    <definedName name="IQ_ASSET_WRITEDOWN_REIT">"c60"</definedName>
    <definedName name="IQ_ASSET_WRITEDOWN_UTI">"c61"</definedName>
    <definedName name="IQ_ASSETS_CAP_LEASE_DEPR">"c2068"</definedName>
    <definedName name="IQ_ASSETS_CAP_LEASE_GROSS">"c2069"</definedName>
    <definedName name="IQ_ASSETS_OPER_LEASE_DEPR">"c2070"</definedName>
    <definedName name="IQ_ASSETS_OPER_LEASE_GROSS">"c2071"</definedName>
    <definedName name="IQ_ASSUMED_AH_EARNED">"c2741"</definedName>
    <definedName name="IQ_ASSUMED_EARNED">"c2731"</definedName>
    <definedName name="IQ_ASSUMED_LIFE_EARNED">"c2736"</definedName>
    <definedName name="IQ_ASSUMED_LIFE_IN_FORCE">"c2766"</definedName>
    <definedName name="IQ_ASSUMED_PC_EARNED">"c2746"</definedName>
    <definedName name="IQ_ASSUMED_WRITTEN">"c2725"</definedName>
    <definedName name="IQ_AUDITOR_NAME">"c1539"</definedName>
    <definedName name="IQ_AUDITOR_OPINION">"c1540"</definedName>
    <definedName name="IQ_AUTO_WRITTEN">"c62"</definedName>
    <definedName name="IQ_AVG_BANK_ASSETS">"c2072"</definedName>
    <definedName name="IQ_AVG_BANK_LOANS">"c2073"</definedName>
    <definedName name="IQ_AVG_BROKER_REC">"c63"</definedName>
    <definedName name="IQ_AVG_BROKER_REC_NO">"c64"</definedName>
    <definedName name="IQ_AVG_DAILY_VOL">"c65"</definedName>
    <definedName name="IQ_AVG_INT_BEAR_LIAB">"c66"</definedName>
    <definedName name="IQ_AVG_INT_BEAR_LIAB_10YR_ANN_GROWTH">"c67"</definedName>
    <definedName name="IQ_AVG_INT_BEAR_LIAB_1YR_ANN_GROWTH">"c68"</definedName>
    <definedName name="IQ_AVG_INT_BEAR_LIAB_2YR_ANN_GROWTH">"c69"</definedName>
    <definedName name="IQ_AVG_INT_BEAR_LIAB_3YR_ANN_GROWTH">"c70"</definedName>
    <definedName name="IQ_AVG_INT_BEAR_LIAB_5YR_ANN_GROWTH">"c71"</definedName>
    <definedName name="IQ_AVG_INT_BEAR_LIAB_7YR_ANN_GROWTH">"c72"</definedName>
    <definedName name="IQ_AVG_INT_EARN_ASSETS">"c73"</definedName>
    <definedName name="IQ_AVG_INT_EARN_ASSETS_10YR_ANN_GROWTH">"c74"</definedName>
    <definedName name="IQ_AVG_INT_EARN_ASSETS_1YR_ANN_GROWTH">"c75"</definedName>
    <definedName name="IQ_AVG_INT_EARN_ASSETS_2YR_ANN_GROWTH">"c76"</definedName>
    <definedName name="IQ_AVG_INT_EARN_ASSETS_3YR_ANN_GROWTH">"c77"</definedName>
    <definedName name="IQ_AVG_INT_EARN_ASSETS_5YR_ANN_GROWTH">"c78"</definedName>
    <definedName name="IQ_AVG_INT_EARN_ASSETS_7YR_ANN_GROWTH">"c79"</definedName>
    <definedName name="IQ_AVG_MKTCAP">"c80"</definedName>
    <definedName name="IQ_AVG_PRICE">"c81"</definedName>
    <definedName name="IQ_AVG_SHAREOUTSTANDING">"c83"</definedName>
    <definedName name="IQ_AVG_TEV">"c84"</definedName>
    <definedName name="IQ_AVG_VOLUME">"c1346"</definedName>
    <definedName name="IQ_BANK_DEBT">"c2544"</definedName>
    <definedName name="IQ_BANK_DEBT_PCT">"c2545"</definedName>
    <definedName name="IQ_BASIC_EPS_EXCL">"c85"</definedName>
    <definedName name="IQ_BASIC_EPS_INCL">"c86"</definedName>
    <definedName name="IQ_BASIC_NORMAL_EPS">"c1592"</definedName>
    <definedName name="IQ_BASIC_WEIGHT">"c87"</definedName>
    <definedName name="IQ_BETA">"c2133"</definedName>
    <definedName name="IQ_BETA_1YR">"c1966"</definedName>
    <definedName name="IQ_BETA_1YR_RSQ">"c2132"</definedName>
    <definedName name="IQ_BETA_2YR">"c1965"</definedName>
    <definedName name="IQ_BETA_2YR_RSQ">"c2131"</definedName>
    <definedName name="IQ_BETA_5YR">"c88"</definedName>
    <definedName name="IQ_BETA_5YR_RSQ">"c2130"</definedName>
    <definedName name="IQ_BIG_INT_BEAR_CD">"c89"</definedName>
    <definedName name="IQ_BOARD_MEMBER">"c96"</definedName>
    <definedName name="IQ_BOARD_MEMBER_BACKGROUND">"c2101"</definedName>
    <definedName name="IQ_BOARD_MEMBER_TITLE">"c97"</definedName>
    <definedName name="IQ_BROK_COMISSION">"c98"</definedName>
    <definedName name="IQ_BUILDINGS">"c99"</definedName>
    <definedName name="IQ_BUSINESS_DESCRIPTION">"c322"</definedName>
    <definedName name="IQ_BV_OVER_SHARES">"c1349"</definedName>
    <definedName name="IQ_BV_SHARE">"c100"</definedName>
    <definedName name="IQ_CABLE_ARPU">"c2869"</definedName>
    <definedName name="IQ_CABLE_ARPU_ANALOG">"c2864"</definedName>
    <definedName name="IQ_CABLE_ARPU_BASIC">"c2866"</definedName>
    <definedName name="IQ_CABLE_ARPU_BBAND">"c2867"</definedName>
    <definedName name="IQ_CABLE_ARPU_DIG">"c2865"</definedName>
    <definedName name="IQ_CABLE_ARPU_PHONE">"c2868"</definedName>
    <definedName name="IQ_CABLE_BASIC_PENETRATION">"c2850"</definedName>
    <definedName name="IQ_CABLE_BBAND_PENETRATION">"c2852"</definedName>
    <definedName name="IQ_CABLE_BBAND_PENETRATION_THP">"c2851"</definedName>
    <definedName name="IQ_CABLE_CHURN">"c2874"</definedName>
    <definedName name="IQ_CABLE_CHURN_BASIC">"c2871"</definedName>
    <definedName name="IQ_CABLE_CHURN_BBAND">"c2872"</definedName>
    <definedName name="IQ_CABLE_CHURN_DIG">"c2870"</definedName>
    <definedName name="IQ_CABLE_CHURN_PHONE">"c2873"</definedName>
    <definedName name="IQ_CABLE_HOMES_PER_MILE">"c2849"</definedName>
    <definedName name="IQ_CABLE_HP_BBAND">"c2845"</definedName>
    <definedName name="IQ_CABLE_HP_DIG">"c2844"</definedName>
    <definedName name="IQ_CABLE_HP_PHONE">"c2846"</definedName>
    <definedName name="IQ_CABLE_MILES_PASSED">"c2848"</definedName>
    <definedName name="IQ_CABLE_OTHER_REV">"c2882"</definedName>
    <definedName name="IQ_CABLE_PHONE_PENETRATION">"c2853"</definedName>
    <definedName name="IQ_CABLE_PROGRAMMING_COSTS">"c2884"</definedName>
    <definedName name="IQ_CABLE_REV_ADVERT">"c2880"</definedName>
    <definedName name="IQ_CABLE_REV_ANALOG">"c2875"</definedName>
    <definedName name="IQ_CABLE_REV_BASIC">"c2877"</definedName>
    <definedName name="IQ_CABLE_REV_BBAND">"c2878"</definedName>
    <definedName name="IQ_CABLE_REV_COMMERCIAL">"c2881"</definedName>
    <definedName name="IQ_CABLE_REV_DIG">"c2876"</definedName>
    <definedName name="IQ_CABLE_REV_PHONE">"c2879"</definedName>
    <definedName name="IQ_CABLE_RGU">"c2863"</definedName>
    <definedName name="IQ_CABLE_SUBS_ANALOG">"c2855"</definedName>
    <definedName name="IQ_CABLE_SUBS_BASIC">"c2857"</definedName>
    <definedName name="IQ_CABLE_SUBS_BBAND">"c2858"</definedName>
    <definedName name="IQ_CABLE_SUBS_BUNDLED">"c2861"</definedName>
    <definedName name="IQ_CABLE_SUBS_DIG">"c2856"</definedName>
    <definedName name="IQ_CABLE_SUBS_NON_VIDEO">"c2860"</definedName>
    <definedName name="IQ_CABLE_SUBS_PHONE">"c2859"</definedName>
    <definedName name="IQ_CABLE_SUBS_TOTAL">"c2862"</definedName>
    <definedName name="IQ_CABLE_THP">"c2847"</definedName>
    <definedName name="IQ_CABLE_TOTAL_PENETRATION">"c2854"</definedName>
    <definedName name="IQ_CABLE_TOTAL_REV">"c2883"</definedName>
    <definedName name="IQ_CAL_Q">"c101"</definedName>
    <definedName name="IQ_CAL_Y">"c102"</definedName>
    <definedName name="IQ_CAPEX">"c103"</definedName>
    <definedName name="IQ_CAPEX_10YR_ANN_GROWTH">"c104"</definedName>
    <definedName name="IQ_CAPEX_1YR_ANN_GROWTH">"c105"</definedName>
    <definedName name="IQ_CAPEX_2YR_ANN_GROWTH">"c106"</definedName>
    <definedName name="IQ_CAPEX_3YR_ANN_GROWTH">"c107"</definedName>
    <definedName name="IQ_CAPEX_5YR_ANN_GROWTH">"c108"</definedName>
    <definedName name="IQ_CAPEX_7YR_ANN_GROWTH">"c109"</definedName>
    <definedName name="IQ_CAPEX_BNK">"c110"</definedName>
    <definedName name="IQ_CAPEX_BR">"c111"</definedName>
    <definedName name="IQ_CAPEX_FIN">"c112"</definedName>
    <definedName name="IQ_CAPEX_INS">"c113"</definedName>
    <definedName name="IQ_CAPEX_UTI">"c114"</definedName>
    <definedName name="IQ_CAPITAL_LEASE">"c1350"</definedName>
    <definedName name="IQ_CAPITAL_LEASES">"c115"</definedName>
    <definedName name="IQ_CAPITAL_LEASES_TOTAL">"c3031"</definedName>
    <definedName name="IQ_CAPITAL_LEASES_TOTAL_PCT">"c2506"</definedName>
    <definedName name="IQ_CAPITALIZED_INTEREST">"c2076"</definedName>
    <definedName name="IQ_CASH">"c1458"</definedName>
    <definedName name="IQ_CASH_ACQUIRE_CF">"c116"</definedName>
    <definedName name="IQ_CASH_CONVERSION">"c117"</definedName>
    <definedName name="IQ_CASH_DUE_BANKS">"c1351"</definedName>
    <definedName name="IQ_CASH_EQUIV">"c118"</definedName>
    <definedName name="IQ_CASH_FINAN">"c119"</definedName>
    <definedName name="IQ_CASH_INTEREST">"c120"</definedName>
    <definedName name="IQ_CASH_INVEST">"c121"</definedName>
    <definedName name="IQ_CASH_OPER">"c122"</definedName>
    <definedName name="IQ_CASH_SEGREG">"c123"</definedName>
    <definedName name="IQ_CASH_SHARE">"c1911"</definedName>
    <definedName name="IQ_CASH_ST">"c1355"</definedName>
    <definedName name="IQ_CASH_ST_INVEST">"c124"</definedName>
    <definedName name="IQ_CASH_TAXES">"c125"</definedName>
    <definedName name="IQ_CEDED_AH_EARNED">"c2743"</definedName>
    <definedName name="IQ_CEDED_CLAIM_EXP_INCUR">"c2756"</definedName>
    <definedName name="IQ_CEDED_CLAIM_EXP_PAID">"c2759"</definedName>
    <definedName name="IQ_CEDED_CLAIM_EXP_RES">"c2753"</definedName>
    <definedName name="IQ_CEDED_EARNED">"c2733"</definedName>
    <definedName name="IQ_CEDED_LIFE_EARNED">"c2738"</definedName>
    <definedName name="IQ_CEDED_LIFE_IN_FORCE">"c2768"</definedName>
    <definedName name="IQ_CEDED_PC_EARNED">"c2748"</definedName>
    <definedName name="IQ_CEDED_WRITTEN">"c2727"</definedName>
    <definedName name="IQ_CFO_10YR_ANN_GROWTH">"c126"</definedName>
    <definedName name="IQ_CFO_1YR_ANN_GROWTH">"c127"</definedName>
    <definedName name="IQ_CFO_2YR_ANN_GROWTH">"c128"</definedName>
    <definedName name="IQ_CFO_3YR_ANN_GROWTH">"c129"</definedName>
    <definedName name="IQ_CFO_5YR_ANN_GROWTH">"c130"</definedName>
    <definedName name="IQ_CFO_7YR_ANN_GROWTH">"c131"</definedName>
    <definedName name="IQ_CFO_CURRENT_LIAB">"c132"</definedName>
    <definedName name="IQ_CFPS_ACT_OR_EST">"c2217"</definedName>
    <definedName name="IQ_CFPS_EST">"c1667"</definedName>
    <definedName name="IQ_CFPS_HIGH_EST">"c1669"</definedName>
    <definedName name="IQ_CFPS_LOW_EST">"c1670"</definedName>
    <definedName name="IQ_CFPS_MEDIAN_EST">"c1668"</definedName>
    <definedName name="IQ_CFPS_NUM_EST">"c1671"</definedName>
    <definedName name="IQ_CFPS_STDDEV_EST">"c1672"</definedName>
    <definedName name="IQ_CHANGE_AP">"c133"</definedName>
    <definedName name="IQ_CHANGE_AP_BNK">"c134"</definedName>
    <definedName name="IQ_CHANGE_AP_BR">"c135"</definedName>
    <definedName name="IQ_CHANGE_AP_FIN">"c136"</definedName>
    <definedName name="IQ_CHANGE_AP_INS">"c137"</definedName>
    <definedName name="IQ_CHANGE_AP_REIT">"c138"</definedName>
    <definedName name="IQ_CHANGE_AP_UTI">"c139"</definedName>
    <definedName name="IQ_CHANGE_AR">"c140"</definedName>
    <definedName name="IQ_CHANGE_AR_BNK">"c141"</definedName>
    <definedName name="IQ_CHANGE_AR_BR">"c142"</definedName>
    <definedName name="IQ_CHANGE_AR_FIN">"c143"</definedName>
    <definedName name="IQ_CHANGE_AR_INS">"c144"</definedName>
    <definedName name="IQ_CHANGE_AR_REIT">"c145"</definedName>
    <definedName name="IQ_CHANGE_AR_UTI">"c146"</definedName>
    <definedName name="IQ_CHANGE_DEF_TAX">"c147"</definedName>
    <definedName name="IQ_CHANGE_DEPOSIT_ACCT">"c148"</definedName>
    <definedName name="IQ_CHANGE_INC_TAX">"c149"</definedName>
    <definedName name="IQ_CHANGE_INS_RES_LIAB">"c150"</definedName>
    <definedName name="IQ_CHANGE_INVENTORY">"c151"</definedName>
    <definedName name="IQ_CHANGE_NET_WORKING_CAPITAL">"c1909"</definedName>
    <definedName name="IQ_CHANGE_OTHER_WORK_CAP">"c152"</definedName>
    <definedName name="IQ_CHANGE_OTHER_WORK_CAP_BNK">"c153"</definedName>
    <definedName name="IQ_CHANGE_OTHER_WORK_CAP_BR">"c154"</definedName>
    <definedName name="IQ_CHANGE_OTHER_WORK_CAP_FIN">"c155"</definedName>
    <definedName name="IQ_CHANGE_OTHER_WORK_CAP_INS">"c156"</definedName>
    <definedName name="IQ_CHANGE_OTHER_WORK_CAP_REIT">"c157"</definedName>
    <definedName name="IQ_CHANGE_OTHER_WORK_CAP_UTI">"c158"</definedName>
    <definedName name="IQ_CHANGE_TRADING_ASSETS">"c159"</definedName>
    <definedName name="IQ_CHANGE_UNEARN_REV">"c160"</definedName>
    <definedName name="IQ_CHANGE_WORK_CAP">"c161"</definedName>
    <definedName name="IQ_CHANGES_WORK_CAP">"c1357"</definedName>
    <definedName name="IQ_CHARGE_OFFS_GROSS">"c162"</definedName>
    <definedName name="IQ_CHARGE_OFFS_NET">"c163"</definedName>
    <definedName name="IQ_CHARGE_OFFS_RECOVERED">"c164"</definedName>
    <definedName name="IQ_CHARGE_OFFS_TOTAL_AVG_LOANS">"c165"</definedName>
    <definedName name="IQ_CITY">"c166"</definedName>
    <definedName name="IQ_CL_DUE_AFTER_FIVE">"c167"</definedName>
    <definedName name="IQ_CL_DUE_CY">"c168"</definedName>
    <definedName name="IQ_CL_DUE_CY1">"c169"</definedName>
    <definedName name="IQ_CL_DUE_CY2">"c170"</definedName>
    <definedName name="IQ_CL_DUE_CY3">"c171"</definedName>
    <definedName name="IQ_CL_DUE_CY4">"c172"</definedName>
    <definedName name="IQ_CL_DUE_NEXT_FIVE">"c173"</definedName>
    <definedName name="IQ_CL_OBLIGATION_IMMEDIATE">"c2253"</definedName>
    <definedName name="IQ_CLASSA_OPTIONS_BEG_OS">"c2679"</definedName>
    <definedName name="IQ_CLASSA_OPTIONS_CANCELLED">"c2682"</definedName>
    <definedName name="IQ_CLASSA_OPTIONS_END_OS">"c2683"</definedName>
    <definedName name="IQ_CLASSA_OPTIONS_EXERCISED">"c2681"</definedName>
    <definedName name="IQ_CLASSA_OPTIONS_GRANTED">"c2680"</definedName>
    <definedName name="IQ_CLASSA_OPTIONS_STRIKE_PRICE_OS">"c2684"</definedName>
    <definedName name="IQ_CLASSA_OUTSTANDING_BS_DATE">"c1971"</definedName>
    <definedName name="IQ_CLASSA_OUTSTANDING_FILING_DATE">"c1973"</definedName>
    <definedName name="IQ_CLASSA_STRIKE_PRICE_GRANTED">"c2685"</definedName>
    <definedName name="IQ_CLASSA_WARRANTS_BEG_OS">"c2705"</definedName>
    <definedName name="IQ_CLASSA_WARRANTS_CANCELLED">"c2708"</definedName>
    <definedName name="IQ_CLASSA_WARRANTS_END_OS">"c2709"</definedName>
    <definedName name="IQ_CLASSA_WARRANTS_EXERCISED">"c2707"</definedName>
    <definedName name="IQ_CLASSA_WARRANTS_ISSUED">"c2706"</definedName>
    <definedName name="IQ_CLASSA_WARRANTS_STRIKE_PRICE_ISSUED">"c2711"</definedName>
    <definedName name="IQ_CLASSA_WARRANTS_STRIKE_PRICE_OS">"c2710"</definedName>
    <definedName name="IQ_CLOSEPRICE">"c174"</definedName>
    <definedName name="IQ_CLOSEPRICE_ADJ">"c2115"</definedName>
    <definedName name="IQ_COGS">"c175"</definedName>
    <definedName name="IQ_COMBINED_RATIO">"c176"</definedName>
    <definedName name="IQ_COMMERCIAL_DOM">"c177"</definedName>
    <definedName name="IQ_COMMERCIAL_FIRE_WRITTEN">"c178"</definedName>
    <definedName name="IQ_COMMERCIAL_MORT">"c179"</definedName>
    <definedName name="IQ_COMMISS_FEES">"c180"</definedName>
    <definedName name="IQ_COMMISSION_DEF">"c181"</definedName>
    <definedName name="IQ_COMMON">"c182"</definedName>
    <definedName name="IQ_COMMON_APIC">"c183"</definedName>
    <definedName name="IQ_COMMON_APIC_BNK">"c184"</definedName>
    <definedName name="IQ_COMMON_APIC_BR">"c185"</definedName>
    <definedName name="IQ_COMMON_APIC_FIN">"c186"</definedName>
    <definedName name="IQ_COMMON_APIC_INS">"c187"</definedName>
    <definedName name="IQ_COMMON_APIC_REIT">"c188"</definedName>
    <definedName name="IQ_COMMON_APIC_UTI">"c189"</definedName>
    <definedName name="IQ_COMMON_DIV">"c3006"</definedName>
    <definedName name="IQ_COMMON_DIV_CF">"c190"</definedName>
    <definedName name="IQ_COMMON_EQUITY_10YR_ANN_GROWTH">"c191"</definedName>
    <definedName name="IQ_COMMON_EQUITY_1YR_ANN_GROWTH">"c192"</definedName>
    <definedName name="IQ_COMMON_EQUITY_2YR_ANN_GROWTH">"c193"</definedName>
    <definedName name="IQ_COMMON_EQUITY_3YR_ANN_GROWTH">"c194"</definedName>
    <definedName name="IQ_COMMON_EQUITY_5YR_ANN_GROWTH">"c195"</definedName>
    <definedName name="IQ_COMMON_EQUITY_7YR_ANN_GROWTH">"c196"</definedName>
    <definedName name="IQ_COMMON_ISSUED">"c197"</definedName>
    <definedName name="IQ_COMMON_ISSUED_BNK">"c198"</definedName>
    <definedName name="IQ_COMMON_ISSUED_BR">"c199"</definedName>
    <definedName name="IQ_COMMON_ISSUED_FIN">"c200"</definedName>
    <definedName name="IQ_COMMON_ISSUED_INS">"c201"</definedName>
    <definedName name="IQ_COMMON_ISSUED_REIT">"c202"</definedName>
    <definedName name="IQ_COMMON_ISSUED_UTI">"c203"</definedName>
    <definedName name="IQ_COMMON_PER_ADR">"c204"</definedName>
    <definedName name="IQ_COMMON_PREF_DIV_CF">"c205"</definedName>
    <definedName name="IQ_COMMON_REP">"c206"</definedName>
    <definedName name="IQ_COMMON_REP_BNK">"c207"</definedName>
    <definedName name="IQ_COMMON_REP_BR">"c208"</definedName>
    <definedName name="IQ_COMMON_REP_FIN">"c209"</definedName>
    <definedName name="IQ_COMMON_REP_INS">"c210"</definedName>
    <definedName name="IQ_COMMON_REP_REIT">"c211"</definedName>
    <definedName name="IQ_COMMON_REP_UTI">"c212"</definedName>
    <definedName name="IQ_COMMON_STOCK">"c1358"</definedName>
    <definedName name="IQ_COMP_BENEFITS">"c213"</definedName>
    <definedName name="IQ_COMPANY_ADDRESS">"c214"</definedName>
    <definedName name="IQ_COMPANY_NAME">"c215"</definedName>
    <definedName name="IQ_COMPANY_NAME_LONG">"c1585"</definedName>
    <definedName name="IQ_COMPANY_PHONE">"c216"</definedName>
    <definedName name="IQ_COMPANY_STATUS">"c2097"</definedName>
    <definedName name="IQ_COMPANY_STREET1">"c217"</definedName>
    <definedName name="IQ_COMPANY_STREET2">"c218"</definedName>
    <definedName name="IQ_COMPANY_TICKER">"c219"</definedName>
    <definedName name="IQ_COMPANY_TYPE">"c2096"</definedName>
    <definedName name="IQ_COMPANY_WEBSITE">"c220"</definedName>
    <definedName name="IQ_COMPANY_ZIP">"c221"</definedName>
    <definedName name="IQ_CONSTRUCTION_LOANS">"c222"</definedName>
    <definedName name="IQ_CONSUMER_LOANS">"c223"</definedName>
    <definedName name="IQ_CONVERT">"c2536"</definedName>
    <definedName name="IQ_CONVERT_PCT">"c2537"</definedName>
    <definedName name="IQ_COST_BORROWING">"c2936"</definedName>
    <definedName name="IQ_COST_BORROWINGS">"c225"</definedName>
    <definedName name="IQ_COST_REV">"c226"</definedName>
    <definedName name="IQ_COST_REVENUE">"c1359"</definedName>
    <definedName name="IQ_COST_SAVINGS">"c227"</definedName>
    <definedName name="IQ_COST_SERVICE">"c228"</definedName>
    <definedName name="IQ_COST_TOTAL_BORROWINGS">"c229"</definedName>
    <definedName name="IQ_COUNTRY_NAME">"c230"</definedName>
    <definedName name="IQ_COVERED_POPS">"c2124"</definedName>
    <definedName name="IQ_CP">"c2495"</definedName>
    <definedName name="IQ_CP_PCT">"c2496"</definedName>
    <definedName name="IQ_CQ">5000</definedName>
    <definedName name="IQ_CREDIT_CARD_FEE_BNK">"c231"</definedName>
    <definedName name="IQ_CREDIT_CARD_FEE_FIN">"c1583"</definedName>
    <definedName name="IQ_CREDIT_LOSS_CF">"c232"</definedName>
    <definedName name="IQ_CUMULATIVE_SPLIT_FACTOR">"c2094"</definedName>
    <definedName name="IQ_CURR_DOMESTIC_TAXES">"c2074"</definedName>
    <definedName name="IQ_CURR_FOREIGN_TAXES">"c2075"</definedName>
    <definedName name="IQ_CURRENCY_FACTOR_BS">"c233"</definedName>
    <definedName name="IQ_CURRENCY_FACTOR_IS">"c234"</definedName>
    <definedName name="IQ_CURRENCY_GAIN">"c235"</definedName>
    <definedName name="IQ_CURRENCY_GAIN_BR">"c236"</definedName>
    <definedName name="IQ_CURRENCY_GAIN_FIN">"c237"</definedName>
    <definedName name="IQ_CURRENCY_GAIN_INS">"c238"</definedName>
    <definedName name="IQ_CURRENCY_GAIN_REIT">"c239"</definedName>
    <definedName name="IQ_CURRENCY_GAIN_UTI">"c240"</definedName>
    <definedName name="IQ_CURRENT_PORT">"c241"</definedName>
    <definedName name="IQ_CURRENT_PORT_BNK">"c242"</definedName>
    <definedName name="IQ_CURRENT_PORT_DEBT">"c243"</definedName>
    <definedName name="IQ_CURRENT_PORT_DEBT_BNK">"c244"</definedName>
    <definedName name="IQ_CURRENT_PORT_DEBT_BR">"c1567"</definedName>
    <definedName name="IQ_CURRENT_PORT_DEBT_FIN">"c1568"</definedName>
    <definedName name="IQ_CURRENT_PORT_DEBT_INS">"c1569"</definedName>
    <definedName name="IQ_CURRENT_PORT_DEBT_REIT">"c1570"</definedName>
    <definedName name="IQ_CURRENT_PORT_DEBT_UTI">"c1571"</definedName>
    <definedName name="IQ_CURRENT_PORT_LEASES">"c245"</definedName>
    <definedName name="IQ_CURRENT_PORT_PCT">"c2541"</definedName>
    <definedName name="IQ_CURRENT_RATIO">"c246"</definedName>
    <definedName name="IQ_CY">10000</definedName>
    <definedName name="IQ_DA">"c247"</definedName>
    <definedName name="IQ_DA_BR">"c248"</definedName>
    <definedName name="IQ_DA_CF">"c249"</definedName>
    <definedName name="IQ_DA_CF_BNK">"c250"</definedName>
    <definedName name="IQ_DA_CF_BR">"c251"</definedName>
    <definedName name="IQ_DA_CF_FIN">"c252"</definedName>
    <definedName name="IQ_DA_CF_INS">"c253"</definedName>
    <definedName name="IQ_DA_CF_REIT">"c254"</definedName>
    <definedName name="IQ_DA_CF_UTI">"c255"</definedName>
    <definedName name="IQ_DA_FIN">"c256"</definedName>
    <definedName name="IQ_DA_INS">"c257"</definedName>
    <definedName name="IQ_DA_REIT">"c258"</definedName>
    <definedName name="IQ_DA_SUPPL">"c259"</definedName>
    <definedName name="IQ_DA_SUPPL_BR">"c260"</definedName>
    <definedName name="IQ_DA_SUPPL_CF">"c261"</definedName>
    <definedName name="IQ_DA_SUPPL_CF_BNK">"c262"</definedName>
    <definedName name="IQ_DA_SUPPL_CF_BR">"c263"</definedName>
    <definedName name="IQ_DA_SUPPL_CF_FIN">"c264"</definedName>
    <definedName name="IQ_DA_SUPPL_CF_INS">"c265"</definedName>
    <definedName name="IQ_DA_SUPPL_CF_REIT">"c266"</definedName>
    <definedName name="IQ_DA_SUPPL_CF_UTI">"c267"</definedName>
    <definedName name="IQ_DA_SUPPL_FIN">"c268"</definedName>
    <definedName name="IQ_DA_SUPPL_INS">"c269"</definedName>
    <definedName name="IQ_DA_SUPPL_REIT">"c270"</definedName>
    <definedName name="IQ_DA_SUPPL_UTI">"c271"</definedName>
    <definedName name="IQ_DA_UTI">"c272"</definedName>
    <definedName name="IQ_DAYS_COVER_SHORT">"c1578"</definedName>
    <definedName name="IQ_DAYS_INVENTORY_OUT">"c273"</definedName>
    <definedName name="IQ_DAYS_PAY_OUTST">"c1362"</definedName>
    <definedName name="IQ_DAYS_PAYABLE_OUT">"c274"</definedName>
    <definedName name="IQ_DAYS_SALES_OUT">"c275"</definedName>
    <definedName name="IQ_DAYS_SALES_OUTST">"c1363"</definedName>
    <definedName name="IQ_DEBT_ADJ">"c2515"</definedName>
    <definedName name="IQ_DEBT_ADJ_PCT">"c2516"</definedName>
    <definedName name="IQ_DEBT_EQUIV_NET_PBO">"c2938"</definedName>
    <definedName name="IQ_DEBT_EQUIV_OPER_LEASE">"c2935"</definedName>
    <definedName name="IQ_DEF_ACQ_CST">"c1364"</definedName>
    <definedName name="IQ_DEF_AMORT">"c276"</definedName>
    <definedName name="IQ_DEF_AMORT_BNK">"c277"</definedName>
    <definedName name="IQ_DEF_AMORT_BR">"c278"</definedName>
    <definedName name="IQ_DEF_AMORT_FIN">"c279"</definedName>
    <definedName name="IQ_DEF_AMORT_INS">"c280"</definedName>
    <definedName name="IQ_DEF_AMORT_REIT">"c281"</definedName>
    <definedName name="IQ_DEF_AMORT_UTI">"c282"</definedName>
    <definedName name="IQ_DEF_BENEFIT_INTEREST_COST">"c283"</definedName>
    <definedName name="IQ_DEF_BENEFIT_INTEREST_COST_DOMESTIC">"c2652"</definedName>
    <definedName name="IQ_DEF_BENEFIT_INTEREST_COST_FOREIGN">"c2660"</definedName>
    <definedName name="IQ_DEF_BENEFIT_OTHER_COST">"c284"</definedName>
    <definedName name="IQ_DEF_BENEFIT_OTHER_COST_DOMESTIC">"c2654"</definedName>
    <definedName name="IQ_DEF_BENEFIT_OTHER_COST_FOREIGN">"c2662"</definedName>
    <definedName name="IQ_DEF_BENEFIT_ROA">"c285"</definedName>
    <definedName name="IQ_DEF_BENEFIT_ROA_DOMESTIC">"c2653"</definedName>
    <definedName name="IQ_DEF_BENEFIT_ROA_FOREIGN">"c2661"</definedName>
    <definedName name="IQ_DEF_BENEFIT_SERVICE_COST">"c286"</definedName>
    <definedName name="IQ_DEF_BENEFIT_SERVICE_COST_DOMESTIC">"c2651"</definedName>
    <definedName name="IQ_DEF_BENEFIT_SERVICE_COST_FOREIGN">"c2659"</definedName>
    <definedName name="IQ_DEF_BENEFIT_TOTAL_COST">"c287"</definedName>
    <definedName name="IQ_DEF_BENEFIT_TOTAL_COST_DOMESTIC">"c2655"</definedName>
    <definedName name="IQ_DEF_BENEFIT_TOTAL_COST_FOREIGN">"c2663"</definedName>
    <definedName name="IQ_DEF_CHARGES_BR">"c288"</definedName>
    <definedName name="IQ_DEF_CHARGES_CF">"c289"</definedName>
    <definedName name="IQ_DEF_CHARGES_FIN">"c290"</definedName>
    <definedName name="IQ_DEF_CHARGES_INS">"c291"</definedName>
    <definedName name="IQ_DEF_CHARGES_LT">"c292"</definedName>
    <definedName name="IQ_DEF_CHARGES_LT_BNK">"c293"</definedName>
    <definedName name="IQ_DEF_CHARGES_LT_BR">"c294"</definedName>
    <definedName name="IQ_DEF_CHARGES_LT_FIN">"c295"</definedName>
    <definedName name="IQ_DEF_CHARGES_LT_INS">"c296"</definedName>
    <definedName name="IQ_DEF_CHARGES_LT_REIT">"c297"</definedName>
    <definedName name="IQ_DEF_CHARGES_LT_UTI">"c298"</definedName>
    <definedName name="IQ_DEF_CHARGES_REIT">"c299"</definedName>
    <definedName name="IQ_DEF_CONTRIBUTION_TOTAL_COST">"c300"</definedName>
    <definedName name="IQ_DEF_INC_TAX">"c1365"</definedName>
    <definedName name="IQ_DEF_POLICY_ACQ_COSTS">"c301"</definedName>
    <definedName name="IQ_DEF_POLICY_ACQ_COSTS_CF">"c302"</definedName>
    <definedName name="IQ_DEF_POLICY_AMORT">"c303"</definedName>
    <definedName name="IQ_DEF_TAX_ASSET_LT_BR">"c304"</definedName>
    <definedName name="IQ_DEF_TAX_ASSET_LT_FIN">"c305"</definedName>
    <definedName name="IQ_DEF_TAX_ASSET_LT_INS">"c306"</definedName>
    <definedName name="IQ_DEF_TAX_ASSET_LT_REIT">"c307"</definedName>
    <definedName name="IQ_DEF_TAX_ASSET_LT_UTI">"c308"</definedName>
    <definedName name="IQ_DEF_TAX_ASSETS_CURRENT">"c309"</definedName>
    <definedName name="IQ_DEF_TAX_ASSETS_LT">"c310"</definedName>
    <definedName name="IQ_DEF_TAX_ASSETS_LT_BNK">"c311"</definedName>
    <definedName name="IQ_DEF_TAX_LIAB_CURRENT">"c312"</definedName>
    <definedName name="IQ_DEF_TAX_LIAB_LT">"c313"</definedName>
    <definedName name="IQ_DEF_TAX_LIAB_LT_BNK">"c314"</definedName>
    <definedName name="IQ_DEF_TAX_LIAB_LT_BR">"c315"</definedName>
    <definedName name="IQ_DEF_TAX_LIAB_LT_FIN">"c316"</definedName>
    <definedName name="IQ_DEF_TAX_LIAB_LT_INS">"c317"</definedName>
    <definedName name="IQ_DEF_TAX_LIAB_LT_REIT">"c318"</definedName>
    <definedName name="IQ_DEF_TAX_LIAB_LT_UTI">"c319"</definedName>
    <definedName name="IQ_DEFERRED_DOMESTIC_TAXES">"c2077"</definedName>
    <definedName name="IQ_DEFERRED_FOREIGN_TAXES">"c2078"</definedName>
    <definedName name="IQ_DEFERRED_INC_TAX">"c1447"</definedName>
    <definedName name="IQ_DEFERRED_TAXES">"c1356"</definedName>
    <definedName name="IQ_DEMAND_DEP">"c320"</definedName>
    <definedName name="IQ_DEPOSITS_FIN">"c321"</definedName>
    <definedName name="IQ_DEPRE_AMORT">"c1360"</definedName>
    <definedName name="IQ_DEPRE_AMORT_SUPPL">"c1593"</definedName>
    <definedName name="IQ_DEPRE_DEPLE">"c1361"</definedName>
    <definedName name="IQ_DEPRE_SUPP">"c1443"</definedName>
    <definedName name="IQ_DESCRIPTION_LONG">"c1520"</definedName>
    <definedName name="IQ_DEVELOP_LAND">"c323"</definedName>
    <definedName name="IQ_DIFF_LASTCLOSE_TARGET_PRICE">"c1854"</definedName>
    <definedName name="IQ_DILUT_ADJUST">"c1621"</definedName>
    <definedName name="IQ_DILUT_EPS_EXCL">"c324"</definedName>
    <definedName name="IQ_DILUT_EPS_INCL">"c325"</definedName>
    <definedName name="IQ_DILUT_EPS_NORM">"c1903"</definedName>
    <definedName name="IQ_DILUT_NI">"c2079"</definedName>
    <definedName name="IQ_DILUT_NORMAL_EPS">"c1594"</definedName>
    <definedName name="IQ_DILUT_WEIGHT">"c326"</definedName>
    <definedName name="IQ_DIRECT_AH_EARNED">"c2740"</definedName>
    <definedName name="IQ_DIRECT_EARNED">"c2730"</definedName>
    <definedName name="IQ_DIRECT_LIFE_EARNED">"c2735"</definedName>
    <definedName name="IQ_DIRECT_LIFE_IN_FORCE">"c2765"</definedName>
    <definedName name="IQ_DIRECT_PC_EARNED">"c2745"</definedName>
    <definedName name="IQ_DIRECT_WRITTEN">"c2724"</definedName>
    <definedName name="IQ_DISCONT_OPER">"c1367"</definedName>
    <definedName name="IQ_DISCOUNT_RATE_PENSION_DOMESTIC">"c327"</definedName>
    <definedName name="IQ_DISCOUNT_RATE_PENSION_FOREIGN">"c328"</definedName>
    <definedName name="IQ_DISTR_EXCESS_EARN">"c329"</definedName>
    <definedName name="IQ_DISTRIBUTABLE_CASH">"c3002"</definedName>
    <definedName name="IQ_DISTRIBUTABLE_CASH_PAYOUT">"c3005"</definedName>
    <definedName name="IQ_DISTRIBUTABLE_CASH_SHARE">"c3003"</definedName>
    <definedName name="IQ_DIV_AMOUNT">"c3041"</definedName>
    <definedName name="IQ_DIV_PAYMENT_DATE">"c2205"</definedName>
    <definedName name="IQ_DIV_RECORD_DATE">"c2204"</definedName>
    <definedName name="IQ_DIV_SHARE">"c330"</definedName>
    <definedName name="IQ_DIVEST_CF">"c331"</definedName>
    <definedName name="IQ_DIVID_SHARE">"c1366"</definedName>
    <definedName name="IQ_DIVIDEND_YIELD">"c332"</definedName>
    <definedName name="IQ_DO">"c333"</definedName>
    <definedName name="IQ_DO_ASSETS_CURRENT">"c334"</definedName>
    <definedName name="IQ_DO_ASSETS_LT">"c335"</definedName>
    <definedName name="IQ_DO_CF">"c336"</definedName>
    <definedName name="IQ_DPAC_ACC">"c2799"</definedName>
    <definedName name="IQ_DPAC_AMORT">"c2795"</definedName>
    <definedName name="IQ_DPAC_BEG">"c2791"</definedName>
    <definedName name="IQ_DPAC_COMMISSIONS">"c2792"</definedName>
    <definedName name="IQ_DPAC_END">"c2801"</definedName>
    <definedName name="IQ_DPAC_FX">"c2798"</definedName>
    <definedName name="IQ_DPAC_OTHER_ADJ">"c2800"</definedName>
    <definedName name="IQ_DPAC_OTHERS">"c2793"</definedName>
    <definedName name="IQ_DPAC_PERIOD">"c2794"</definedName>
    <definedName name="IQ_DPAC_REAL_GAIN">"c2797"</definedName>
    <definedName name="IQ_DPAC_UNREAL_GAIN">"c2796"</definedName>
    <definedName name="IQ_DPS_10YR_ANN_GROWTH">"c337"</definedName>
    <definedName name="IQ_DPS_1YR_ANN_GROWTH">"c338"</definedName>
    <definedName name="IQ_DPS_2YR_ANN_GROWTH">"c339"</definedName>
    <definedName name="IQ_DPS_3YR_ANN_GROWTH">"c340"</definedName>
    <definedName name="IQ_DPS_5YR_ANN_GROWTH">"c341"</definedName>
    <definedName name="IQ_DPS_7YR_ANN_GROWTH">"c342"</definedName>
    <definedName name="IQ_DPS_ACT_OR_EST">"c2218"</definedName>
    <definedName name="IQ_DPS_EST">"c1674"</definedName>
    <definedName name="IQ_DPS_HIGH_EST">"c1676"</definedName>
    <definedName name="IQ_DPS_LOW_EST">"c1677"</definedName>
    <definedName name="IQ_DPS_MEDIAN_EST">"c1675"</definedName>
    <definedName name="IQ_DPS_NUM_EST">"c1678"</definedName>
    <definedName name="IQ_DPS_STDDEV_EST">"c1679"</definedName>
    <definedName name="IQ_EARNING_ASSET_YIELD">"c343"</definedName>
    <definedName name="IQ_EARNING_CO">"c344"</definedName>
    <definedName name="IQ_EARNING_CO_10YR_ANN_GROWTH">"c345"</definedName>
    <definedName name="IQ_EARNING_CO_1YR_ANN_GROWTH">"c346"</definedName>
    <definedName name="IQ_EARNING_CO_2YR_ANN_GROWTH">"c347"</definedName>
    <definedName name="IQ_EARNING_CO_3YR_ANN_GROWTH">"c348"</definedName>
    <definedName name="IQ_EARNING_CO_5YR_ANN_GROWTH">"c349"</definedName>
    <definedName name="IQ_EARNING_CO_7YR_ANN_GROWTH">"c350"</definedName>
    <definedName name="IQ_EARNING_CO_MARGIN">"c351"</definedName>
    <definedName name="IQ_EARNINGS_ANNOUNCE_DATE">"c1649"</definedName>
    <definedName name="IQ_EBIT">"c352"</definedName>
    <definedName name="IQ_EBIT_10YR_ANN_GROWTH">"c353"</definedName>
    <definedName name="IQ_EBIT_1YR_ANN_GROWTH">"c354"</definedName>
    <definedName name="IQ_EBIT_2YR_ANN_GROWTH">"c355"</definedName>
    <definedName name="IQ_EBIT_3YR_ANN_GROWTH">"c356"</definedName>
    <definedName name="IQ_EBIT_5YR_ANN_GROWTH">"c357"</definedName>
    <definedName name="IQ_EBIT_7YR_ANN_GROWTH">"c358"</definedName>
    <definedName name="IQ_EBIT_ACT_OR_EST">"c2219"</definedName>
    <definedName name="IQ_EBIT_EST">"c1681"</definedName>
    <definedName name="IQ_EBIT_HIGH_EST">"c1683"</definedName>
    <definedName name="IQ_EBIT_INT">"c360"</definedName>
    <definedName name="IQ_EBIT_LOW_EST">"c1684"</definedName>
    <definedName name="IQ_EBIT_MARGIN">"c359"</definedName>
    <definedName name="IQ_EBIT_MEDIAN_EST">"c1682"</definedName>
    <definedName name="IQ_EBIT_NUM_EST">"c1685"</definedName>
    <definedName name="IQ_EBIT_OVER_IE">"c1369"</definedName>
    <definedName name="IQ_EBIT_STDDEV_EST">"c1686"</definedName>
    <definedName name="IQ_EBITA">"c1910"</definedName>
    <definedName name="IQ_EBITA_10YR_ANN_GROWTH">"c1954"</definedName>
    <definedName name="IQ_EBITA_1YR_ANN_GROWTH">"c1949"</definedName>
    <definedName name="IQ_EBITA_2YR_ANN_GROWTH">"c1950"</definedName>
    <definedName name="IQ_EBITA_3YR_ANN_GROWTH">"c1951"</definedName>
    <definedName name="IQ_EBITA_5YR_ANN_GROWTH">"c1952"</definedName>
    <definedName name="IQ_EBITA_7YR_ANN_GROWTH">"c1953"</definedName>
    <definedName name="IQ_EBITA_MARGIN">"c1963"</definedName>
    <definedName name="IQ_EBITDA">"c361"</definedName>
    <definedName name="IQ_EBITDA_10YR_ANN_GROWTH">"c362"</definedName>
    <definedName name="IQ_EBITDA_1YR_ANN_GROWTH">"c363"</definedName>
    <definedName name="IQ_EBITDA_2YR_ANN_GROWTH">"c364"</definedName>
    <definedName name="IQ_EBITDA_3YR_ANN_GROWTH">"c365"</definedName>
    <definedName name="IQ_EBITDA_5YR_ANN_GROWTH">"c366"</definedName>
    <definedName name="IQ_EBITDA_7YR_ANN_GROWTH">"c367"</definedName>
    <definedName name="IQ_EBITDA_ACT_OR_EST">"c2215"</definedName>
    <definedName name="IQ_EBITDA_CAPEX_INT">"c368"</definedName>
    <definedName name="IQ_EBITDA_CAPEX_OVER_TOTAL_IE">"c1370"</definedName>
    <definedName name="IQ_EBITDA_EST">"c369"</definedName>
    <definedName name="IQ_EBITDA_HIGH_EST">"c370"</definedName>
    <definedName name="IQ_EBITDA_INT">"c373"</definedName>
    <definedName name="IQ_EBITDA_LOW_EST">"c371"</definedName>
    <definedName name="IQ_EBITDA_MARGIN">"c372"</definedName>
    <definedName name="IQ_EBITDA_MEDIAN_EST">"c1663"</definedName>
    <definedName name="IQ_EBITDA_NUM_EST">"c374"</definedName>
    <definedName name="IQ_EBITDA_OVER_TOTAL_IE">"c1371"</definedName>
    <definedName name="IQ_EBITDA_STDDEV_EST">"c375"</definedName>
    <definedName name="IQ_EBITDAR">"c2989"</definedName>
    <definedName name="IQ_EBT">"c376"</definedName>
    <definedName name="IQ_EBT_BNK">"c377"</definedName>
    <definedName name="IQ_EBT_BR">"c378"</definedName>
    <definedName name="IQ_EBT_EXCL">"c379"</definedName>
    <definedName name="IQ_EBT_EXCL_BNK">"c380"</definedName>
    <definedName name="IQ_EBT_EXCL_BR">"c381"</definedName>
    <definedName name="IQ_EBT_EXCL_FIN">"c382"</definedName>
    <definedName name="IQ_EBT_EXCL_INS">"c383"</definedName>
    <definedName name="IQ_EBT_EXCL_MARGIN">"c1462"</definedName>
    <definedName name="IQ_EBT_EXCL_REIT">"c384"</definedName>
    <definedName name="IQ_EBT_EXCL_UTI">"c385"</definedName>
    <definedName name="IQ_EBT_FIN">"c386"</definedName>
    <definedName name="IQ_EBT_INCL_MARGIN">"c387"</definedName>
    <definedName name="IQ_EBT_INS">"c388"</definedName>
    <definedName name="IQ_EBT_REIT">"c389"</definedName>
    <definedName name="IQ_EBT_UTI">"c390"</definedName>
    <definedName name="IQ_EFFECT_SPECIAL_CHARGE">"c1595"</definedName>
    <definedName name="IQ_EFFECT_TAX_RATE">"c1899"</definedName>
    <definedName name="IQ_EFFICIENCY_RATIO">"c391"</definedName>
    <definedName name="IQ_EMPLOYEES">"c392"</definedName>
    <definedName name="IQ_ENTERPRISE_VALUE">"c1348"</definedName>
    <definedName name="IQ_EPS_10YR_ANN_GROWTH">"c393"</definedName>
    <definedName name="IQ_EPS_1YR_ANN_GROWTH">"c394"</definedName>
    <definedName name="IQ_EPS_2YR_ANN_GROWTH">"c395"</definedName>
    <definedName name="IQ_EPS_3YR_ANN_GROWTH">"c396"</definedName>
    <definedName name="IQ_EPS_5YR_ANN_GROWTH">"c397"</definedName>
    <definedName name="IQ_EPS_7YR_ANN_GROWTH">"c398"</definedName>
    <definedName name="IQ_EPS_ACT_OR_EST">"c2213"</definedName>
    <definedName name="IQ_EPS_EST">"c399"</definedName>
    <definedName name="IQ_EPS_GW_ACT_OR_EST">"c2223"</definedName>
    <definedName name="IQ_EPS_GW_EST">"c1737"</definedName>
    <definedName name="IQ_EPS_GW_HIGH_EST">"c1739"</definedName>
    <definedName name="IQ_EPS_GW_LOW_EST">"c1740"</definedName>
    <definedName name="IQ_EPS_GW_MEDIAN_EST">"c1738"</definedName>
    <definedName name="IQ_EPS_GW_NUM_EST">"c1741"</definedName>
    <definedName name="IQ_EPS_GW_STDDEV_EST">"c1742"</definedName>
    <definedName name="IQ_EPS_HIGH_EST">"c400"</definedName>
    <definedName name="IQ_EPS_LOW_EST">"c401"</definedName>
    <definedName name="IQ_EPS_MEDIAN_EST">"c1661"</definedName>
    <definedName name="IQ_EPS_NORM">"c1902"</definedName>
    <definedName name="IQ_EPS_NORM_EST">"c2226"</definedName>
    <definedName name="IQ_EPS_NORM_HIGH_EST">"c2228"</definedName>
    <definedName name="IQ_EPS_NORM_LOW_EST">"c2229"</definedName>
    <definedName name="IQ_EPS_NORM_MEDIAN_EST">"c2227"</definedName>
    <definedName name="IQ_EPS_NORM_NUM_EST">"c2230"</definedName>
    <definedName name="IQ_EPS_NORM_STDDEV_EST">"c2231"</definedName>
    <definedName name="IQ_EPS_NUM_EST">"c402"</definedName>
    <definedName name="IQ_EPS_REPORT_ACT_OR_EST">"c2224"</definedName>
    <definedName name="IQ_EPS_REPORTED_EST">"c1744"</definedName>
    <definedName name="IQ_EPS_REPORTED_HIGH_EST">"c1746"</definedName>
    <definedName name="IQ_EPS_REPORTED_LOW_EST">"c1747"</definedName>
    <definedName name="IQ_EPS_REPORTED_MEDIAN_EST">"c1745"</definedName>
    <definedName name="IQ_EPS_REPORTED_NUM_EST">"c1748"</definedName>
    <definedName name="IQ_EPS_REPORTED_STDDEV_EST">"c1749"</definedName>
    <definedName name="IQ_EPS_STDDEV_EST">"c403"</definedName>
    <definedName name="IQ_EQUITY_AFFIL">"c1451"</definedName>
    <definedName name="IQ_EQUITY_METHOD">"c404"</definedName>
    <definedName name="IQ_EQV_OVER_BV">"c1596"</definedName>
    <definedName name="IQ_EQV_OVER_LTM_PRETAX_INC">"c1390"</definedName>
    <definedName name="IQ_ESOP_DEBT">"c1597"</definedName>
    <definedName name="IQ_EST_ACT_CFPS">"c1673"</definedName>
    <definedName name="IQ_EST_ACT_DPS">"c1680"</definedName>
    <definedName name="IQ_EST_ACT_EBIT">"c1687"</definedName>
    <definedName name="IQ_EST_ACT_EBITDA">"c1664"</definedName>
    <definedName name="IQ_EST_ACT_EPS">"c1648"</definedName>
    <definedName name="IQ_EST_ACT_EPS_GW">"c1743"</definedName>
    <definedName name="IQ_EST_ACT_EPS_NORM">"c2232"</definedName>
    <definedName name="IQ_EST_ACT_EPS_REPORTED">"c1750"</definedName>
    <definedName name="IQ_EST_ACT_FFO">"c1666"</definedName>
    <definedName name="IQ_EST_ACT_NAV">"c1757"</definedName>
    <definedName name="IQ_EST_ACT_NI">"c1722"</definedName>
    <definedName name="IQ_EST_ACT_NI_GW">"c1729"</definedName>
    <definedName name="IQ_EST_ACT_NI_REPORTED">"c1736"</definedName>
    <definedName name="IQ_EST_ACT_OPER_INC">"c1694"</definedName>
    <definedName name="IQ_EST_ACT_PRETAX_GW_INC">"c1708"</definedName>
    <definedName name="IQ_EST_ACT_PRETAX_INC">"c1701"</definedName>
    <definedName name="IQ_EST_ACT_PRETAX_REPORT_INC">"c1715"</definedName>
    <definedName name="IQ_EST_ACT_REV">"c2113"</definedName>
    <definedName name="IQ_EST_CFPS_DIFF">"c1871"</definedName>
    <definedName name="IQ_EST_CFPS_GROWTH_1YR">"c1774"</definedName>
    <definedName name="IQ_EST_CFPS_GROWTH_2YR">"c1775"</definedName>
    <definedName name="IQ_EST_CFPS_GROWTH_Q_1YR">"c1776"</definedName>
    <definedName name="IQ_EST_CFPS_SEQ_GROWTH_Q">"c1777"</definedName>
    <definedName name="IQ_EST_CFPS_SURPRISE_PERCENT">"c1872"</definedName>
    <definedName name="IQ_EST_CURRENCY">"c2140"</definedName>
    <definedName name="IQ_EST_DATE">"c1634"</definedName>
    <definedName name="IQ_EST_DPS_DIFF">"c1873"</definedName>
    <definedName name="IQ_EST_DPS_GROWTH_1YR">"c1778"</definedName>
    <definedName name="IQ_EST_DPS_GROWTH_2YR">"c1779"</definedName>
    <definedName name="IQ_EST_DPS_GROWTH_Q_1YR">"c1780"</definedName>
    <definedName name="IQ_EST_DPS_SEQ_GROWTH_Q">"c1781"</definedName>
    <definedName name="IQ_EST_DPS_SURPRISE_PERCENT">"c1874"</definedName>
    <definedName name="IQ_EST_EBIT_DIFF">"c1875"</definedName>
    <definedName name="IQ_EST_EBIT_SURPRISE_PERCENT">"c1876"</definedName>
    <definedName name="IQ_EST_EBITDA_DIFF">"c1867"</definedName>
    <definedName name="IQ_EST_EBITDA_GROWTH_1YR">"c1766"</definedName>
    <definedName name="IQ_EST_EBITDA_GROWTH_2YR">"c1767"</definedName>
    <definedName name="IQ_EST_EBITDA_GROWTH_Q_1YR">"c1768"</definedName>
    <definedName name="IQ_EST_EBITDA_SEQ_GROWTH_Q">"c1769"</definedName>
    <definedName name="IQ_EST_EBITDA_SURPRISE_PERCENT">"c1868"</definedName>
    <definedName name="IQ_EST_EPS_DIFF">"c1864"</definedName>
    <definedName name="IQ_EST_EPS_GROWTH_1YR">"c1636"</definedName>
    <definedName name="IQ_EST_EPS_GROWTH_2YR">"c1637"</definedName>
    <definedName name="IQ_EST_EPS_GROWTH_5YR">"c1655"</definedName>
    <definedName name="IQ_EST_EPS_GROWTH_5YR_HIGH">"c1657"</definedName>
    <definedName name="IQ_EST_EPS_GROWTH_5YR_LOW">"c1658"</definedName>
    <definedName name="IQ_EST_EPS_GROWTH_5YR_MEDIAN">"c1656"</definedName>
    <definedName name="IQ_EST_EPS_GROWTH_5YR_NUM">"c1659"</definedName>
    <definedName name="IQ_EST_EPS_GROWTH_5YR_STDDEV">"c1660"</definedName>
    <definedName name="IQ_EST_EPS_GROWTH_Q_1YR">"c1641"</definedName>
    <definedName name="IQ_EST_EPS_GW_DIFF">"c1891"</definedName>
    <definedName name="IQ_EST_EPS_GW_SURPRISE_PERCENT">"c1892"</definedName>
    <definedName name="IQ_EST_EPS_NORM_DIFF">"c2247"</definedName>
    <definedName name="IQ_EST_EPS_NORM_SURPRISE_PERCENT">"c2248"</definedName>
    <definedName name="IQ_EST_EPS_REPORT_DIFF">"c1893"</definedName>
    <definedName name="IQ_EST_EPS_REPORT_SURPRISE_PERCENT">"c1894"</definedName>
    <definedName name="IQ_EST_EPS_SEQ_GROWTH_Q">"c1764"</definedName>
    <definedName name="IQ_EST_EPS_SURPRISE_PERCENT">"c1635"</definedName>
    <definedName name="IQ_EST_FFO_DIFF">"c1869"</definedName>
    <definedName name="IQ_EST_FFO_GROWTH_1YR">"c1770"</definedName>
    <definedName name="IQ_EST_FFO_GROWTH_2YR">"c1771"</definedName>
    <definedName name="IQ_EST_FFO_GROWTH_Q_1YR">"c1772"</definedName>
    <definedName name="IQ_EST_FFO_SEQ_GROWTH_Q">"c1773"</definedName>
    <definedName name="IQ_EST_FFO_SURPRISE_PERCENT">"c1870"</definedName>
    <definedName name="IQ_EST_NAV_DIFF">"c1895"</definedName>
    <definedName name="IQ_EST_NAV_SURPRISE_PERCENT">"c1896"</definedName>
    <definedName name="IQ_EST_NI_DIFF">"c1885"</definedName>
    <definedName name="IQ_EST_NI_GW_DIFF">"c1887"</definedName>
    <definedName name="IQ_EST_NI_GW_SURPRISE_PERCENT">"c1888"</definedName>
    <definedName name="IQ_EST_NI_REPORT_DIFF">"c1889"</definedName>
    <definedName name="IQ_EST_NI_REPORT_SURPRISE_PERCENT">"c1890"</definedName>
    <definedName name="IQ_EST_NI_SURPRISE_PERCENT">"c1886"</definedName>
    <definedName name="IQ_EST_NUM_BUY">"c1759"</definedName>
    <definedName name="IQ_EST_NUM_HOLD">"c1761"</definedName>
    <definedName name="IQ_EST_NUM_NO_OPINION">"c1758"</definedName>
    <definedName name="IQ_EST_NUM_OUTPERFORM">"c1760"</definedName>
    <definedName name="IQ_EST_NUM_SELL">"c1763"</definedName>
    <definedName name="IQ_EST_NUM_UNDERPERFORM">"c1762"</definedName>
    <definedName name="IQ_EST_OPER_INC_DIFF">"c1877"</definedName>
    <definedName name="IQ_EST_OPER_INC_SURPRISE_PERCENT">"c1878"</definedName>
    <definedName name="IQ_EST_PRE_TAX_DIFF">"c1879"</definedName>
    <definedName name="IQ_EST_PRE_TAX_GW_DIFF">"c1881"</definedName>
    <definedName name="IQ_EST_PRE_TAX_GW_SURPRISE_PERCENT">"c1882"</definedName>
    <definedName name="IQ_EST_PRE_TAX_REPORT_DIFF">"c1883"</definedName>
    <definedName name="IQ_EST_PRE_TAX_REPORT_SURPRISE_PERCENT">"c1884"</definedName>
    <definedName name="IQ_EST_PRE_TAX_SURPRISE_PERCENT">"c1880"</definedName>
    <definedName name="IQ_EST_REV_DIFF">"c1865"</definedName>
    <definedName name="IQ_EST_REV_GROWTH_1YR">"c1638"</definedName>
    <definedName name="IQ_EST_REV_GROWTH_2YR">"c1639"</definedName>
    <definedName name="IQ_EST_REV_GROWTH_Q_1YR">"c1640"</definedName>
    <definedName name="IQ_EST_REV_SEQ_GROWTH_Q">"c1765"</definedName>
    <definedName name="IQ_EST_REV_SURPRISE_PERCENT">"c1866"</definedName>
    <definedName name="IQ_EV_OVER_EMPLOYEE">"c1428"</definedName>
    <definedName name="IQ_EV_OVER_LTM_EBIT">"c1426"</definedName>
    <definedName name="IQ_EV_OVER_LTM_EBITDA">"c1427"</definedName>
    <definedName name="IQ_EV_OVER_LTM_REVENUE">"c1429"</definedName>
    <definedName name="IQ_EXCHANGE">"c405"</definedName>
    <definedName name="IQ_EXERCISE_PRICE">"c1897"</definedName>
    <definedName name="IQ_EXERCISED">"c406"</definedName>
    <definedName name="IQ_EXP_RETURN_PENSION_DOMESTIC">"c407"</definedName>
    <definedName name="IQ_EXP_RETURN_PENSION_FOREIGN">"c408"</definedName>
    <definedName name="IQ_EXPLORE_DRILL">"c409"</definedName>
    <definedName name="IQ_EXTRA_ACC_ITEMS">"c410"</definedName>
    <definedName name="IQ_EXTRA_ACC_ITEMS_BNK">"c411"</definedName>
    <definedName name="IQ_EXTRA_ACC_ITEMS_BR">"c412"</definedName>
    <definedName name="IQ_EXTRA_ACC_ITEMS_FIN">"c413"</definedName>
    <definedName name="IQ_EXTRA_ACC_ITEMS_INS">"c414"</definedName>
    <definedName name="IQ_EXTRA_ACC_ITEMS_REIT">"c415"</definedName>
    <definedName name="IQ_EXTRA_ACC_ITEMS_UTI">"c416"</definedName>
    <definedName name="IQ_EXTRA_ITEMS">"c1459"</definedName>
    <definedName name="IQ_FDIC">"c417"</definedName>
    <definedName name="IQ_FEDFUNDS_SOLD">"c2256"</definedName>
    <definedName name="IQ_FFO">"c1574"</definedName>
    <definedName name="IQ_FFO_ACT_OR_EST">"c2216"</definedName>
    <definedName name="IQ_FFO_EST">"c418"</definedName>
    <definedName name="IQ_FFO_HIGH_EST">"c419"</definedName>
    <definedName name="IQ_FFO_LOW_EST">"c420"</definedName>
    <definedName name="IQ_FFO_MEDIAN_EST">"c1665"</definedName>
    <definedName name="IQ_FFO_NUM_EST">"c421"</definedName>
    <definedName name="IQ_FFO_STDDEV_EST">"c422"</definedName>
    <definedName name="IQ_FHLB_DEBT">"c423"</definedName>
    <definedName name="IQ_FHLB_DUE_CY">"c2080"</definedName>
    <definedName name="IQ_FHLB_DUE_CY1">"c2081"</definedName>
    <definedName name="IQ_FHLB_DUE_CY2">"c2082"</definedName>
    <definedName name="IQ_FHLB_DUE_CY3">"c2083"</definedName>
    <definedName name="IQ_FHLB_DUE_CY4">"c2084"</definedName>
    <definedName name="IQ_FHLB_DUE_NEXT_FIVE">"c2085"</definedName>
    <definedName name="IQ_FILING_CURRENCY">"c2129"</definedName>
    <definedName name="IQ_FILINGDATE_BS">"c424"</definedName>
    <definedName name="IQ_FILINGDATE_CF">"c425"</definedName>
    <definedName name="IQ_FILINGDATE_IS">"c426"</definedName>
    <definedName name="IQ_FILM_RIGHTS">"c2254"</definedName>
    <definedName name="IQ_FIN_DIV_ASSETS_CURRENT">"c427"</definedName>
    <definedName name="IQ_FIN_DIV_ASSETS_LT">"c428"</definedName>
    <definedName name="IQ_FIN_DIV_DEBT_CURRENT">"c429"</definedName>
    <definedName name="IQ_FIN_DIV_DEBT_LT">"c430"</definedName>
    <definedName name="IQ_FIN_DIV_EXP">"c431"</definedName>
    <definedName name="IQ_FIN_DIV_INT_EXP">"c432"</definedName>
    <definedName name="IQ_FIN_DIV_LIAB_CURRENT">"c433"</definedName>
    <definedName name="IQ_FIN_DIV_LIAB_LT">"c434"</definedName>
    <definedName name="IQ_FIN_DIV_LOANS_CURRENT">"c435"</definedName>
    <definedName name="IQ_FIN_DIV_LOANS_LT">"c436"</definedName>
    <definedName name="IQ_FIN_DIV_REV">"c437"</definedName>
    <definedName name="IQ_FINANCING_CASH">"c1405"</definedName>
    <definedName name="IQ_FINANCING_CASH_SUPPL">"c1406"</definedName>
    <definedName name="IQ_FINISHED_INV">"c438"</definedName>
    <definedName name="IQ_FIRST_YEAR_LIFE">"c439"</definedName>
    <definedName name="IQ_FIRST_YEAR_LIFE_PREM">"c2787"</definedName>
    <definedName name="IQ_FIRST_YEAR_PREM">"c2786"</definedName>
    <definedName name="IQ_FIRSTPRICINGDATE">"c3050"</definedName>
    <definedName name="IQ_FISCAL_Q">"c440"</definedName>
    <definedName name="IQ_FISCAL_Y">"c441"</definedName>
    <definedName name="IQ_FIVE_PERCENT_OWNER">"c442"</definedName>
    <definedName name="IQ_FIVEPERCENT_PERCENT">"c443"</definedName>
    <definedName name="IQ_FIVEPERCENT_SHARES">"c444"</definedName>
    <definedName name="IQ_FIXED_ASSET_TURNS">"c445"</definedName>
    <definedName name="IQ_FLOAT_PERCENT">"c1575"</definedName>
    <definedName name="IQ_FOREIGN_DEP_IB">"c446"</definedName>
    <definedName name="IQ_FOREIGN_DEP_NON_IB">"c447"</definedName>
    <definedName name="IQ_FOREIGN_EXCHANGE">"c1376"</definedName>
    <definedName name="IQ_FOREIGN_LOANS">"c448"</definedName>
    <definedName name="IQ_FQ">500</definedName>
    <definedName name="IQ_FUEL">"c449"</definedName>
    <definedName name="IQ_FULL_TIME">"c450"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X">"c451"</definedName>
    <definedName name="IQ_FY">1000</definedName>
    <definedName name="IQ_GA_EXP">"c2241"</definedName>
    <definedName name="IQ_GAIN_ASSETS">"c452"</definedName>
    <definedName name="IQ_GAIN_ASSETS_BNK">"c453"</definedName>
    <definedName name="IQ_GAIN_ASSETS_BR">"c454"</definedName>
    <definedName name="IQ_GAIN_ASSETS_CF">"c455"</definedName>
    <definedName name="IQ_GAIN_ASSETS_CF_BNK">"c456"</definedName>
    <definedName name="IQ_GAIN_ASSETS_CF_BR">"c457"</definedName>
    <definedName name="IQ_GAIN_ASSETS_CF_FIN">"c458"</definedName>
    <definedName name="IQ_GAIN_ASSETS_CF_INS">"c459"</definedName>
    <definedName name="IQ_GAIN_ASSETS_CF_REIT">"c460"</definedName>
    <definedName name="IQ_GAIN_ASSETS_CF_UTI">"c461"</definedName>
    <definedName name="IQ_GAIN_ASSETS_FIN">"c462"</definedName>
    <definedName name="IQ_GAIN_ASSETS_INS">"c463"</definedName>
    <definedName name="IQ_GAIN_ASSETS_REIT">"c471"</definedName>
    <definedName name="IQ_GAIN_ASSETS_REV">"c472"</definedName>
    <definedName name="IQ_GAIN_ASSETS_REV_BNK">"c473"</definedName>
    <definedName name="IQ_GAIN_ASSETS_REV_BR">"c474"</definedName>
    <definedName name="IQ_GAIN_ASSETS_REV_FIN">"c475"</definedName>
    <definedName name="IQ_GAIN_ASSETS_REV_INS">"c476"</definedName>
    <definedName name="IQ_GAIN_ASSETS_REV_REIT">"c477"</definedName>
    <definedName name="IQ_GAIN_ASSETS_REV_UTI">"c478"</definedName>
    <definedName name="IQ_GAIN_ASSETS_UTI">"c479"</definedName>
    <definedName name="IQ_GAIN_INVEST">"c1463"</definedName>
    <definedName name="IQ_GAIN_INVEST_BNK">"c1582"</definedName>
    <definedName name="IQ_GAIN_INVEST_BR">"c1464"</definedName>
    <definedName name="IQ_GAIN_INVEST_CF">"c480"</definedName>
    <definedName name="IQ_GAIN_INVEST_CF_BNK">"c481"</definedName>
    <definedName name="IQ_GAIN_INVEST_CF_BR">"c482"</definedName>
    <definedName name="IQ_GAIN_INVEST_CF_FIN">"c483"</definedName>
    <definedName name="IQ_GAIN_INVEST_CF_INS">"c484"</definedName>
    <definedName name="IQ_GAIN_INVEST_CF_REIT">"c485"</definedName>
    <definedName name="IQ_GAIN_INVEST_CF_UTI">"c486"</definedName>
    <definedName name="IQ_GAIN_INVEST_FIN">"c1465"</definedName>
    <definedName name="IQ_GAIN_INVEST_INS">"c1466"</definedName>
    <definedName name="IQ_GAIN_INVEST_REIT">"c1467"</definedName>
    <definedName name="IQ_GAIN_INVEST_REV">"c494"</definedName>
    <definedName name="IQ_GAIN_INVEST_REV_BNK">"c495"</definedName>
    <definedName name="IQ_GAIN_INVEST_REV_BR">"c496"</definedName>
    <definedName name="IQ_GAIN_INVEST_REV_FIN">"c497"</definedName>
    <definedName name="IQ_GAIN_INVEST_REV_INS">"c498"</definedName>
    <definedName name="IQ_GAIN_INVEST_REV_REIT">"c499"</definedName>
    <definedName name="IQ_GAIN_INVEST_REV_UTI">"c500"</definedName>
    <definedName name="IQ_GAIN_INVEST_UTI">"c1468"</definedName>
    <definedName name="IQ_GAIN_LOANS_REC">"c501"</definedName>
    <definedName name="IQ_GAIN_LOANS_RECEIV">"c502"</definedName>
    <definedName name="IQ_GAIN_LOANS_RECEIV_REV_FIN">"c503"</definedName>
    <definedName name="IQ_GAIN_LOANS_REV">"c504"</definedName>
    <definedName name="IQ_GAIN_SALE_ASSETS">"c1377"</definedName>
    <definedName name="IQ_GOODWILL_NET">"c1380"</definedName>
    <definedName name="IQ_GP">"c511"</definedName>
    <definedName name="IQ_GP_10YR_ANN_GROWTH">"c512"</definedName>
    <definedName name="IQ_GP_1YR_ANN_GROWTH">"c513"</definedName>
    <definedName name="IQ_GP_2YR_ANN_GROWTH">"c514"</definedName>
    <definedName name="IQ_GP_3YR_ANN_GROWTH">"c515"</definedName>
    <definedName name="IQ_GP_5YR_ANN_GROWTH">"c516"</definedName>
    <definedName name="IQ_GP_7YR_ANN_GROWTH">"c517"</definedName>
    <definedName name="IQ_GPPE">"c518"</definedName>
    <definedName name="IQ_GROSS_AH_EARNED">"c2742"</definedName>
    <definedName name="IQ_GROSS_CLAIM_EXP_INCUR">"c2755"</definedName>
    <definedName name="IQ_GROSS_CLAIM_EXP_PAID">"c2758"</definedName>
    <definedName name="IQ_GROSS_CLAIM_EXP_RES">"c2752"</definedName>
    <definedName name="IQ_GROSS_DIVID">"c1446"</definedName>
    <definedName name="IQ_GROSS_EARNED">"c2732"</definedName>
    <definedName name="IQ_GROSS_LIFE_EARNED">"c2737"</definedName>
    <definedName name="IQ_GROSS_LIFE_IN_FORCE">"c2767"</definedName>
    <definedName name="IQ_GROSS_LOANS">"c521"</definedName>
    <definedName name="IQ_GROSS_LOANS_10YR_ANN_GROWTH">"c522"</definedName>
    <definedName name="IQ_GROSS_LOANS_1YR_ANN_GROWTH">"c523"</definedName>
    <definedName name="IQ_GROSS_LOANS_2YR_ANN_GROWTH">"c524"</definedName>
    <definedName name="IQ_GROSS_LOANS_3YR_ANN_GROWTH">"c525"</definedName>
    <definedName name="IQ_GROSS_LOANS_5YR_ANN_GROWTH">"c526"</definedName>
    <definedName name="IQ_GROSS_LOANS_7YR_ANN_GROWTH">"c527"</definedName>
    <definedName name="IQ_GROSS_LOANS_TOTAL_DEPOSITS">"c528"</definedName>
    <definedName name="IQ_GROSS_MARGIN">"c529"</definedName>
    <definedName name="IQ_GROSS_PC_EARNED">"c2747"</definedName>
    <definedName name="IQ_GROSS_PROFIT">"c1378"</definedName>
    <definedName name="IQ_GROSS_WRITTEN">"c2726"</definedName>
    <definedName name="IQ_GW">"c530"</definedName>
    <definedName name="IQ_GW_AMORT_BR">"c532"</definedName>
    <definedName name="IQ_GW_AMORT_FIN">"c540"</definedName>
    <definedName name="IQ_GW_AMORT_INS">"c541"</definedName>
    <definedName name="IQ_GW_AMORT_REIT">"c542"</definedName>
    <definedName name="IQ_GW_AMORT_UTI">"c543"</definedName>
    <definedName name="IQ_GW_INTAN_AMORT">"c1469"</definedName>
    <definedName name="IQ_GW_INTAN_AMORT_BNK">"c544"</definedName>
    <definedName name="IQ_GW_INTAN_AMORT_BR">"c1470"</definedName>
    <definedName name="IQ_GW_INTAN_AMORT_CF">"c1471"</definedName>
    <definedName name="IQ_GW_INTAN_AMORT_CF_BNK">"c1472"</definedName>
    <definedName name="IQ_GW_INTAN_AMORT_CF_BR">"c1473"</definedName>
    <definedName name="IQ_GW_INTAN_AMORT_CF_FIN">"c1474"</definedName>
    <definedName name="IQ_GW_INTAN_AMORT_CF_INS">"c1475"</definedName>
    <definedName name="IQ_GW_INTAN_AMORT_CF_REIT">"c1476"</definedName>
    <definedName name="IQ_GW_INTAN_AMORT_CF_UTI">"c1477"</definedName>
    <definedName name="IQ_GW_INTAN_AMORT_FIN">"c1478"</definedName>
    <definedName name="IQ_GW_INTAN_AMORT_INS">"c1479"</definedName>
    <definedName name="IQ_GW_INTAN_AMORT_REIT">"c1480"</definedName>
    <definedName name="IQ_GW_INTAN_AMORT_UTI">"c1481"</definedName>
    <definedName name="IQ_HIGH_TARGET_PRICE">"c1651"</definedName>
    <definedName name="IQ_HIGHPRICE">"c545"</definedName>
    <definedName name="IQ_HOMEOWNERS_WRITTEN">"c546"</definedName>
    <definedName name="IQ_IMPAIR_OIL">"c547"</definedName>
    <definedName name="IQ_IMPAIRMENT_GW">"c548"</definedName>
    <definedName name="IQ_IMPUT_OPER_LEASE_DEPR">"c2987"</definedName>
    <definedName name="IQ_IMPUT_OPER_LEASE_INT_EXP">"c2986"</definedName>
    <definedName name="IQ_INC_AFTER_TAX">"c1598"</definedName>
    <definedName name="IQ_INC_AVAIL_EXCL">"c1395"</definedName>
    <definedName name="IQ_INC_AVAIL_INCL">"c1396"</definedName>
    <definedName name="IQ_INC_BEFORE_TAX">"c1375"</definedName>
    <definedName name="IQ_INC_EQUITY">"c549"</definedName>
    <definedName name="IQ_INC_EQUITY_BR">"c550"</definedName>
    <definedName name="IQ_INC_EQUITY_CF">"c551"</definedName>
    <definedName name="IQ_INC_EQUITY_FIN">"c552"</definedName>
    <definedName name="IQ_INC_EQUITY_INS">"c553"</definedName>
    <definedName name="IQ_INC_EQUITY_REC_BNK">"c554"</definedName>
    <definedName name="IQ_INC_EQUITY_REIT">"c555"</definedName>
    <definedName name="IQ_INC_EQUITY_REV_BNK">"c556"</definedName>
    <definedName name="IQ_INC_EQUITY_UTI">"c557"</definedName>
    <definedName name="IQ_INC_REAL_ESTATE_REC">"c558"</definedName>
    <definedName name="IQ_INC_REAL_ESTATE_REV">"c559"</definedName>
    <definedName name="IQ_INC_TAX">"c560"</definedName>
    <definedName name="IQ_INC_TAX_EXCL">"c1599"</definedName>
    <definedName name="IQ_INC_TAX_PAY_CURRENT">"c561"</definedName>
    <definedName name="IQ_INC_TRADE_ACT">"c562"</definedName>
    <definedName name="IQ_INS_ANNUITY_LIAB">"c563"</definedName>
    <definedName name="IQ_INS_ANNUITY_REV">"c2788"</definedName>
    <definedName name="IQ_INS_DIV_EXP">"c564"</definedName>
    <definedName name="IQ_INS_DIV_REV">"c565"</definedName>
    <definedName name="IQ_INS_IN_FORCE">"c566"</definedName>
    <definedName name="IQ_INS_LIAB">"c567"</definedName>
    <definedName name="IQ_INS_POLICY_EXP">"c568"</definedName>
    <definedName name="IQ_INS_REV">"c569"</definedName>
    <definedName name="IQ_INS_SETTLE">"c570"</definedName>
    <definedName name="IQ_INS_SETTLE_BNK">"c571"</definedName>
    <definedName name="IQ_INS_SETTLE_BR">"c572"</definedName>
    <definedName name="IQ_INS_SETTLE_FIN">"c573"</definedName>
    <definedName name="IQ_INS_SETTLE_INS">"c574"</definedName>
    <definedName name="IQ_INS_SETTLE_REIT">"c575"</definedName>
    <definedName name="IQ_INS_SETTLE_UTI">"c576"</definedName>
    <definedName name="IQ_INSIDER_3MTH_BOUGHT_PCT">"c1534"</definedName>
    <definedName name="IQ_INSIDER_3MTH_NET_PCT">"c1535"</definedName>
    <definedName name="IQ_INSIDER_3MTH_SOLD_PCT">"c1533"</definedName>
    <definedName name="IQ_INSIDER_6MTH_BOUGHT_PCT">"c1537"</definedName>
    <definedName name="IQ_INSIDER_6MTH_NET_PCT">"c1538"</definedName>
    <definedName name="IQ_INSIDER_6MTH_SOLD_PCT">"c1536"</definedName>
    <definedName name="IQ_INSIDER_OVER_TOTAL">"c1581"</definedName>
    <definedName name="IQ_INSIDER_OWNER">"c577"</definedName>
    <definedName name="IQ_INSIDER_PERCENT">"c578"</definedName>
    <definedName name="IQ_INSIDER_SHARES">"c579"</definedName>
    <definedName name="IQ_INSTITUTIONAL_OVER_TOTAL">"c1580"</definedName>
    <definedName name="IQ_INSTITUTIONAL_OWNER">"c580"</definedName>
    <definedName name="IQ_INSTITUTIONAL_PERCENT">"c581"</definedName>
    <definedName name="IQ_INSTITUTIONAL_SHARES">"c582"</definedName>
    <definedName name="IQ_INSUR_RECEIV">"c1600"</definedName>
    <definedName name="IQ_INT_BORROW">"c583"</definedName>
    <definedName name="IQ_INT_DEPOSITS">"c584"</definedName>
    <definedName name="IQ_INT_DIV_INC">"c585"</definedName>
    <definedName name="IQ_INT_EXP_BR">"c586"</definedName>
    <definedName name="IQ_INT_EXP_COVERAGE">"c587"</definedName>
    <definedName name="IQ_INT_EXP_FIN">"c588"</definedName>
    <definedName name="IQ_INT_EXP_INCL_CAP">"c2988"</definedName>
    <definedName name="IQ_INT_EXP_INS">"c589"</definedName>
    <definedName name="IQ_INT_EXP_LTD">"c2086"</definedName>
    <definedName name="IQ_INT_EXP_REIT">"c590"</definedName>
    <definedName name="IQ_INT_EXP_TOTAL">"c591"</definedName>
    <definedName name="IQ_INT_EXP_UTI">"c592"</definedName>
    <definedName name="IQ_INT_INC_BR">"c593"</definedName>
    <definedName name="IQ_INT_INC_FIN">"c594"</definedName>
    <definedName name="IQ_INT_INC_INVEST">"c595"</definedName>
    <definedName name="IQ_INT_INC_LOANS">"c596"</definedName>
    <definedName name="IQ_INT_INC_REIT">"c597"</definedName>
    <definedName name="IQ_INT_INC_TOTAL">"c598"</definedName>
    <definedName name="IQ_INT_INC_UTI">"c599"</definedName>
    <definedName name="IQ_INT_INV_INC">"c600"</definedName>
    <definedName name="IQ_INT_INV_INC_REIT">"c601"</definedName>
    <definedName name="IQ_INT_INV_INC_UTI">"c602"</definedName>
    <definedName name="IQ_INT_ON_BORROWING_COVERAGE">"c603"</definedName>
    <definedName name="IQ_INT_RATE_SPREAD">"c604"</definedName>
    <definedName name="IQ_INTANGIBLES_NET">"c1407"</definedName>
    <definedName name="IQ_INTEREST_CASH_DEPOSITS">"c2255"</definedName>
    <definedName name="IQ_INTEREST_EXP">"c618"</definedName>
    <definedName name="IQ_INTEREST_EXP_NET">"c1450"</definedName>
    <definedName name="IQ_INTEREST_EXP_NON">"c1383"</definedName>
    <definedName name="IQ_INTEREST_EXP_SUPPL">"c1460"</definedName>
    <definedName name="IQ_INTEREST_INC">"c1393"</definedName>
    <definedName name="IQ_INTEREST_INC_NON">"c1384"</definedName>
    <definedName name="IQ_INTEREST_INVEST_INC">"c619"</definedName>
    <definedName name="IQ_INV_10YR_ANN_GROWTH">"c1930"</definedName>
    <definedName name="IQ_INV_1YR_ANN_GROWTH">"c1925"</definedName>
    <definedName name="IQ_INV_2YR_ANN_GROWTH">"c1926"</definedName>
    <definedName name="IQ_INV_3YR_ANN_GROWTH">"c1927"</definedName>
    <definedName name="IQ_INV_5YR_ANN_GROWTH">"c1928"</definedName>
    <definedName name="IQ_INV_7YR_ANN_GROWTH">"c1929"</definedName>
    <definedName name="IQ_INV_BANKING_FEE">"c620"</definedName>
    <definedName name="IQ_INV_METHOD">"c621"</definedName>
    <definedName name="IQ_INVENTORY">"c622"</definedName>
    <definedName name="IQ_INVENTORY_TURNS">"c623"</definedName>
    <definedName name="IQ_INVENTORY_UTI">"c624"</definedName>
    <definedName name="IQ_INVEST_DEBT">"c625"</definedName>
    <definedName name="IQ_INVEST_EQUITY_PREF">"c626"</definedName>
    <definedName name="IQ_INVEST_FHLB">"c627"</definedName>
    <definedName name="IQ_INVEST_LOANS_CF">"c628"</definedName>
    <definedName name="IQ_INVEST_LOANS_CF_BNK">"c629"</definedName>
    <definedName name="IQ_INVEST_LOANS_CF_BR">"c630"</definedName>
    <definedName name="IQ_INVEST_LOANS_CF_FIN">"c631"</definedName>
    <definedName name="IQ_INVEST_LOANS_CF_INS">"c632"</definedName>
    <definedName name="IQ_INVEST_LOANS_CF_REIT">"c633"</definedName>
    <definedName name="IQ_INVEST_LOANS_CF_UTI">"c634"</definedName>
    <definedName name="IQ_INVEST_REAL_ESTATE">"c635"</definedName>
    <definedName name="IQ_INVEST_SECURITY">"c636"</definedName>
    <definedName name="IQ_INVEST_SECURITY_CF">"c637"</definedName>
    <definedName name="IQ_INVEST_SECURITY_CF_BNK">"c638"</definedName>
    <definedName name="IQ_INVEST_SECURITY_CF_BR">"c639"</definedName>
    <definedName name="IQ_INVEST_SECURITY_CF_FIN">"c640"</definedName>
    <definedName name="IQ_INVEST_SECURITY_CF_INS">"c641"</definedName>
    <definedName name="IQ_INVEST_SECURITY_CF_REIT">"c642"</definedName>
    <definedName name="IQ_INVEST_SECURITY_CF_UTI">"c643"</definedName>
    <definedName name="IQ_IPRD">"c644"</definedName>
    <definedName name="IQ_ISS_DEBT_NET">"c1391"</definedName>
    <definedName name="IQ_ISS_STOCK_NET">"c1601"</definedName>
    <definedName name="IQ_JR_SUB_DEBT">"c2534"</definedName>
    <definedName name="IQ_JR_SUB_DEBT_EBITDA">"c2560"</definedName>
    <definedName name="IQ_JR_SUB_DEBT_EBITDA_CAPEX">"c2561"</definedName>
    <definedName name="IQ_JR_SUB_DEBT_PCT">"c2535"</definedName>
    <definedName name="IQ_LAND">"c645"</definedName>
    <definedName name="IQ_LAST_SPLIT_DATE">"c2095"</definedName>
    <definedName name="IQ_LAST_SPLIT_FACTOR">"c2093"</definedName>
    <definedName name="IQ_LASTPRICINGDATE">"c3051"</definedName>
    <definedName name="IQ_LASTSALEPRICE">"c646"</definedName>
    <definedName name="IQ_LASTSALEPRICE_DATE">"c2109"</definedName>
    <definedName name="IQ_LATESTK">1000</definedName>
    <definedName name="IQ_LATESTQ">500</definedName>
    <definedName name="IQ_LEGAL_SETTLE">"c647"</definedName>
    <definedName name="IQ_LEGAL_SETTLE_BNK">"c648"</definedName>
    <definedName name="IQ_LEGAL_SETTLE_BR">"c649"</definedName>
    <definedName name="IQ_LEGAL_SETTLE_FIN">"c650"</definedName>
    <definedName name="IQ_LEGAL_SETTLE_INS">"c651"</definedName>
    <definedName name="IQ_LEGAL_SETTLE_REIT">"c652"</definedName>
    <definedName name="IQ_LEGAL_SETTLE_UTI">"c653"</definedName>
    <definedName name="IQ_LEVERAGE_RATIO">"c654"</definedName>
    <definedName name="IQ_LEVERED_FCF">"c1907"</definedName>
    <definedName name="IQ_LFCF_10YR_ANN_GROWTH">"c1942"</definedName>
    <definedName name="IQ_LFCF_1YR_ANN_GROWTH">"c1937"</definedName>
    <definedName name="IQ_LFCF_2YR_ANN_GROWTH">"c1938"</definedName>
    <definedName name="IQ_LFCF_3YR_ANN_GROWTH">"c1939"</definedName>
    <definedName name="IQ_LFCF_5YR_ANN_GROWTH">"c1940"</definedName>
    <definedName name="IQ_LFCF_7YR_ANN_GROWTH">"c1941"</definedName>
    <definedName name="IQ_LFCF_MARGIN">"c1961"</definedName>
    <definedName name="IQ_LH_STATUTORY_SURPLUS">"c2771"</definedName>
    <definedName name="IQ_LICENSED_POPS">"c2123"</definedName>
    <definedName name="IQ_LIFE_EARNED">"c2739"</definedName>
    <definedName name="IQ_LIFOR">"c655"</definedName>
    <definedName name="IQ_LL">"c656"</definedName>
    <definedName name="IQ_LOAN_LEASE_RECEIV">"c657"</definedName>
    <definedName name="IQ_LOAN_LOSS">"c1386"</definedName>
    <definedName name="IQ_LOAN_SERVICE_REV">"c658"</definedName>
    <definedName name="IQ_LOANS_CF">"c659"</definedName>
    <definedName name="IQ_LOANS_CF_BNK">"c660"</definedName>
    <definedName name="IQ_LOANS_CF_BR">"c661"</definedName>
    <definedName name="IQ_LOANS_CF_FIN">"c662"</definedName>
    <definedName name="IQ_LOANS_CF_INS">"c663"</definedName>
    <definedName name="IQ_LOANS_CF_REIT">"c664"</definedName>
    <definedName name="IQ_LOANS_CF_UTI">"c665"</definedName>
    <definedName name="IQ_LOANS_FOR_SALE">"c666"</definedName>
    <definedName name="IQ_LOANS_PAST_DUE">"c667"</definedName>
    <definedName name="IQ_LOANS_RECEIV_CURRENT">"c668"</definedName>
    <definedName name="IQ_LOANS_RECEIV_LT">"c669"</definedName>
    <definedName name="IQ_LOANS_RECEIV_LT_UTI">"c670"</definedName>
    <definedName name="IQ_LONG_TERM_DEBT">"c1387"</definedName>
    <definedName name="IQ_LONG_TERM_DEBT_OVER_TOTAL_CAP">"c1388"</definedName>
    <definedName name="IQ_LONG_TERM_GROWTH">"c671"</definedName>
    <definedName name="IQ_LONG_TERM_INV">"c1389"</definedName>
    <definedName name="IQ_LOSS_LOSS_EXP">"c672"</definedName>
    <definedName name="IQ_LOSS_TO_NET_EARNED">"c2751"</definedName>
    <definedName name="IQ_LOW_TARGET_PRICE">"c1652"</definedName>
    <definedName name="IQ_LOWPRICE">"c673"</definedName>
    <definedName name="IQ_LT_DEBT">"c674"</definedName>
    <definedName name="IQ_LT_DEBT_BNK">"c675"</definedName>
    <definedName name="IQ_LT_DEBT_BR">"c676"</definedName>
    <definedName name="IQ_LT_DEBT_CAPITAL">"c677"</definedName>
    <definedName name="IQ_LT_DEBT_CAPITAL_LEASES">"c2542"</definedName>
    <definedName name="IQ_LT_DEBT_CAPITAL_LEASES_PCT">"c2543"</definedName>
    <definedName name="IQ_LT_DEBT_EQUITY">"c678"</definedName>
    <definedName name="IQ_LT_DEBT_FIN">"c679"</definedName>
    <definedName name="IQ_LT_DEBT_INS">"c680"</definedName>
    <definedName name="IQ_LT_DEBT_ISSUED">"c681"</definedName>
    <definedName name="IQ_LT_DEBT_ISSUED_BNK">"c682"</definedName>
    <definedName name="IQ_LT_DEBT_ISSUED_BR">"c683"</definedName>
    <definedName name="IQ_LT_DEBT_ISSUED_FIN">"c684"</definedName>
    <definedName name="IQ_LT_DEBT_ISSUED_INS">"c685"</definedName>
    <definedName name="IQ_LT_DEBT_ISSUED_REIT">"c686"</definedName>
    <definedName name="IQ_LT_DEBT_ISSUED_UTI">"c687"</definedName>
    <definedName name="IQ_LT_DEBT_REIT">"c688"</definedName>
    <definedName name="IQ_LT_DEBT_REPAID">"c689"</definedName>
    <definedName name="IQ_LT_DEBT_REPAID_BNK">"c690"</definedName>
    <definedName name="IQ_LT_DEBT_REPAID_BR">"c691"</definedName>
    <definedName name="IQ_LT_DEBT_REPAID_FIN">"c692"</definedName>
    <definedName name="IQ_LT_DEBT_REPAID_INS">"c693"</definedName>
    <definedName name="IQ_LT_DEBT_REPAID_REIT">"c694"</definedName>
    <definedName name="IQ_LT_DEBT_REPAID_UTI">"c695"</definedName>
    <definedName name="IQ_LT_DEBT_UTI">"c696"</definedName>
    <definedName name="IQ_LT_INVEST">"c697"</definedName>
    <definedName name="IQ_LT_INVEST_BR">"c698"</definedName>
    <definedName name="IQ_LT_INVEST_FIN">"c699"</definedName>
    <definedName name="IQ_LT_INVEST_REIT">"c700"</definedName>
    <definedName name="IQ_LT_INVEST_UTI">"c701"</definedName>
    <definedName name="IQ_LT_NOTE_RECEIV">"c1602"</definedName>
    <definedName name="IQ_LTD_DUE_AFTER_FIVE">"c704"</definedName>
    <definedName name="IQ_LTD_DUE_CY">"c705"</definedName>
    <definedName name="IQ_LTD_DUE_CY1">"c706"</definedName>
    <definedName name="IQ_LTD_DUE_CY2">"c707"</definedName>
    <definedName name="IQ_LTD_DUE_CY3">"c708"</definedName>
    <definedName name="IQ_LTD_DUE_CY4">"c709"</definedName>
    <definedName name="IQ_LTD_DUE_NEXT_FIVE">"c710"</definedName>
    <definedName name="IQ_LTM">2000</definedName>
    <definedName name="IQ_LTM_REVENUE_OVER_EMPLOYEES">"c1437"</definedName>
    <definedName name="IQ_MACHINERY">"c711"</definedName>
    <definedName name="IQ_MAINT_CAPEX">"c2947"</definedName>
    <definedName name="IQ_MAINT_REPAIR">"c2087"</definedName>
    <definedName name="IQ_MARKET_CAP_LFCF">"c2209"</definedName>
    <definedName name="IQ_MARKETCAP">"c712"</definedName>
    <definedName name="IQ_MARKETING">"c2239"</definedName>
    <definedName name="IQ_MC_RATIO">"c2783"</definedName>
    <definedName name="IQ_MC_STATUTORY_SURPLUS">"c2772"</definedName>
    <definedName name="IQ_MEDIAN_TARGET_PRICE">"c1650"</definedName>
    <definedName name="IQ_MERGER">"c713"</definedName>
    <definedName name="IQ_MERGER_BNK">"c714"</definedName>
    <definedName name="IQ_MERGER_BR">"c715"</definedName>
    <definedName name="IQ_MERGER_FIN">"c716"</definedName>
    <definedName name="IQ_MERGER_INS">"c717"</definedName>
    <definedName name="IQ_MERGER_REIT">"c718"</definedName>
    <definedName name="IQ_MERGER_RESTRUCTURE">"c719"</definedName>
    <definedName name="IQ_MERGER_RESTRUCTURE_BNK">"c720"</definedName>
    <definedName name="IQ_MERGER_RESTRUCTURE_BR">"c721"</definedName>
    <definedName name="IQ_MERGER_RESTRUCTURE_FIN">"c722"</definedName>
    <definedName name="IQ_MERGER_RESTRUCTURE_INS">"c723"</definedName>
    <definedName name="IQ_MERGER_RESTRUCTURE_REIT">"c724"</definedName>
    <definedName name="IQ_MERGER_RESTRUCTURE_UTI">"c725"</definedName>
    <definedName name="IQ_MERGER_UTI">"c726"</definedName>
    <definedName name="IQ_MINORITY_INTEREST">"c727"</definedName>
    <definedName name="IQ_MINORITY_INTEREST_BNK">"c728"</definedName>
    <definedName name="IQ_MINORITY_INTEREST_BR">"c729"</definedName>
    <definedName name="IQ_MINORITY_INTEREST_CF">"c730"</definedName>
    <definedName name="IQ_MINORITY_INTEREST_FIN">"c731"</definedName>
    <definedName name="IQ_MINORITY_INTEREST_INS">"c732"</definedName>
    <definedName name="IQ_MINORITY_INTEREST_IS">"c733"</definedName>
    <definedName name="IQ_MINORITY_INTEREST_REIT">"c734"</definedName>
    <definedName name="IQ_MINORITY_INTEREST_TOTAL">"c1905"</definedName>
    <definedName name="IQ_MINORITY_INTEREST_UTI">"c735"</definedName>
    <definedName name="IQ_MISC_ADJUST_CF">"c736"</definedName>
    <definedName name="IQ_MISC_EARN_ADJ">"c1603"</definedName>
    <definedName name="IQ_MKTCAP_EBT_EXCL">"c737"</definedName>
    <definedName name="IQ_MKTCAP_EBT_EXCL_AVG">"c738"</definedName>
    <definedName name="IQ_MKTCAP_EBT_INCL_AVG">"c739"</definedName>
    <definedName name="IQ_MKTCAP_TOTAL_REV">"c740"</definedName>
    <definedName name="IQ_MKTCAP_TOTAL_REV_AVG">"c741"</definedName>
    <definedName name="IQ_MKTCAP_TOTAL_REV_FWD">"c742"</definedName>
    <definedName name="IQ_MM_ACCOUNT">"c743"</definedName>
    <definedName name="IQ_MORT_BANK_ACT">"c744"</definedName>
    <definedName name="IQ_MORT_BANKING_FEE">"c745"</definedName>
    <definedName name="IQ_MORT_INT_INC">"c746"</definedName>
    <definedName name="IQ_MORT_LOANS">"c747"</definedName>
    <definedName name="IQ_MORT_SECURITY">"c748"</definedName>
    <definedName name="IQ_MORTGAGE_SERV_RIGHTS">"c2242"</definedName>
    <definedName name="IQ_NAV_ACT_OR_EST">"c2225"</definedName>
    <definedName name="IQ_NAV_EST">"c1751"</definedName>
    <definedName name="IQ_NAV_HIGH_EST">"c1753"</definedName>
    <definedName name="IQ_NAV_LOW_EST">"c1754"</definedName>
    <definedName name="IQ_NAV_MEDIAN_EST">"c1752"</definedName>
    <definedName name="IQ_NAV_NUM_EST">"c1755"</definedName>
    <definedName name="IQ_NAV_STDDEV_EST">"c1756"</definedName>
    <definedName name="IQ_NET_CHANGE">"c749"</definedName>
    <definedName name="IQ_NET_CLAIM_EXP_INCUR">"c2757"</definedName>
    <definedName name="IQ_NET_CLAIM_EXP_INCUR_CY">"c2761"</definedName>
    <definedName name="IQ_NET_CLAIM_EXP_INCUR_PY">"c2762"</definedName>
    <definedName name="IQ_NET_CLAIM_EXP_PAID">"c2760"</definedName>
    <definedName name="IQ_NET_CLAIM_EXP_PAID_CY">"c2763"</definedName>
    <definedName name="IQ_NET_CLAIM_EXP_PAID_PY">"c2764"</definedName>
    <definedName name="IQ_NET_CLAIM_EXP_RES">"c2754"</definedName>
    <definedName name="IQ_NET_DEBT">"c1584"</definedName>
    <definedName name="IQ_NET_DEBT_EBITDA">"c750"</definedName>
    <definedName name="IQ_NET_DEBT_EBITDA_CAPEX">"c2949"</definedName>
    <definedName name="IQ_NET_DEBT_ISSUED">"c751"</definedName>
    <definedName name="IQ_NET_DEBT_ISSUED_BNK">"c752"</definedName>
    <definedName name="IQ_NET_DEBT_ISSUED_BR">"c753"</definedName>
    <definedName name="IQ_NET_DEBT_ISSUED_FIN">"c754"</definedName>
    <definedName name="IQ_NET_DEBT_ISSUED_INS">"c755"</definedName>
    <definedName name="IQ_NET_DEBT_ISSUED_REIT">"c756"</definedName>
    <definedName name="IQ_NET_DEBT_ISSUED_UTI">"c757"</definedName>
    <definedName name="IQ_NET_EARNED">"c2734"</definedName>
    <definedName name="IQ_NET_INC">"c1394"</definedName>
    <definedName name="IQ_NET_INC_BEFORE">"c1368"</definedName>
    <definedName name="IQ_NET_INC_CF">"c1397"</definedName>
    <definedName name="IQ_NET_INC_MARGIN">"c1398"</definedName>
    <definedName name="IQ_NET_INT_INC_10YR_ANN_GROWTH">"c758"</definedName>
    <definedName name="IQ_NET_INT_INC_1YR_ANN_GROWTH">"c759"</definedName>
    <definedName name="IQ_NET_INT_INC_2YR_ANN_GROWTH">"c760"</definedName>
    <definedName name="IQ_NET_INT_INC_3YR_ANN_GROWTH">"c761"</definedName>
    <definedName name="IQ_NET_INT_INC_5YR_ANN_GROWTH">"c762"</definedName>
    <definedName name="IQ_NET_INT_INC_7YR_ANN_GROWTH">"c763"</definedName>
    <definedName name="IQ_NET_INT_INC_BNK">"c764"</definedName>
    <definedName name="IQ_NET_INT_INC_BR">"c765"</definedName>
    <definedName name="IQ_NET_INT_INC_FIN">"c766"</definedName>
    <definedName name="IQ_NET_INT_INC_TOTAL_REV">"c767"</definedName>
    <definedName name="IQ_NET_INT_MARGIN">"c768"</definedName>
    <definedName name="IQ_NET_INTEREST_EXP">"c769"</definedName>
    <definedName name="IQ_NET_INTEREST_EXP_REIT">"c770"</definedName>
    <definedName name="IQ_NET_INTEREST_EXP_UTI">"c771"</definedName>
    <definedName name="IQ_NET_INTEREST_INC">"c1392"</definedName>
    <definedName name="IQ_NET_INTEREST_INC_AFTER_LL">"c1604"</definedName>
    <definedName name="IQ_NET_LIFE_INS_IN_FORCE">"c2769"</definedName>
    <definedName name="IQ_NET_LOANS">"c772"</definedName>
    <definedName name="IQ_NET_LOANS_10YR_ANN_GROWTH">"c773"</definedName>
    <definedName name="IQ_NET_LOANS_1YR_ANN_GROWTH">"c774"</definedName>
    <definedName name="IQ_NET_LOANS_2YR_ANN_GROWTH">"c775"</definedName>
    <definedName name="IQ_NET_LOANS_3YR_ANN_GROWTH">"c776"</definedName>
    <definedName name="IQ_NET_LOANS_5YR_ANN_GROWTH">"c777"</definedName>
    <definedName name="IQ_NET_LOANS_7YR_ANN_GROWTH">"c778"</definedName>
    <definedName name="IQ_NET_LOANS_TOTAL_DEPOSITS">"c779"</definedName>
    <definedName name="IQ_NET_RENTAL_EXP_FN">"c780"</definedName>
    <definedName name="IQ_NET_TO_GROSS_EARNED">"c2750"</definedName>
    <definedName name="IQ_NET_TO_GROSS_WRITTEN">"c2729"</definedName>
    <definedName name="IQ_NET_WRITTEN">"c2728"</definedName>
    <definedName name="IQ_NEW_PREM">"c2785"</definedName>
    <definedName name="IQ_NI">"c781"</definedName>
    <definedName name="IQ_NI_10YR_ANN_GROWTH">"c782"</definedName>
    <definedName name="IQ_NI_1YR_ANN_GROWTH">"c783"</definedName>
    <definedName name="IQ_NI_2YR_ANN_GROWTH">"c784"</definedName>
    <definedName name="IQ_NI_3YR_ANN_GROWTH">"c785"</definedName>
    <definedName name="IQ_NI_5YR_ANN_GROWTH">"c786"</definedName>
    <definedName name="IQ_NI_7YR_ANN_GROWTH">"c787"</definedName>
    <definedName name="IQ_NI_ACT_OR_EST">"c2222"</definedName>
    <definedName name="IQ_NI_AFTER_CAPITALIZED">"c788"</definedName>
    <definedName name="IQ_NI_AVAIL_EXCL">"c789"</definedName>
    <definedName name="IQ_NI_AVAIL_EXCL_MARGIN">"c790"</definedName>
    <definedName name="IQ_NI_AVAIL_INCL">"c791"</definedName>
    <definedName name="IQ_NI_BEFORE_CAPITALIZED">"c792"</definedName>
    <definedName name="IQ_NI_CF">"c793"</definedName>
    <definedName name="IQ_NI_EST">"c1716"</definedName>
    <definedName name="IQ_NI_GW_EST">"c1723"</definedName>
    <definedName name="IQ_NI_GW_HIGH_EST">"c1725"</definedName>
    <definedName name="IQ_NI_GW_LOW_EST">"c1726"</definedName>
    <definedName name="IQ_NI_GW_MEDIAN_EST">"c1724"</definedName>
    <definedName name="IQ_NI_GW_NUM_EST">"c1727"</definedName>
    <definedName name="IQ_NI_GW_STDDEV_EST">"c1728"</definedName>
    <definedName name="IQ_NI_HIGH_EST">"c1718"</definedName>
    <definedName name="IQ_NI_LOW_EST">"c1719"</definedName>
    <definedName name="IQ_NI_MARGIN">"c794"</definedName>
    <definedName name="IQ_NI_MEDIAN_EST">"c1717"</definedName>
    <definedName name="IQ_NI_NORM">"c1901"</definedName>
    <definedName name="IQ_NI_NORM_10YR_ANN_GROWTH">"c1960"</definedName>
    <definedName name="IQ_NI_NORM_1YR_ANN_GROWTH">"c1955"</definedName>
    <definedName name="IQ_NI_NORM_2YR_ANN_GROWTH">"c1956"</definedName>
    <definedName name="IQ_NI_NORM_3YR_ANN_GROWTH">"c1957"</definedName>
    <definedName name="IQ_NI_NORM_5YR_ANN_GROWTH">"c1958"</definedName>
    <definedName name="IQ_NI_NORM_7YR_ANN_GROWTH">"c1959"</definedName>
    <definedName name="IQ_NI_NORM_MARGIN">"c1964"</definedName>
    <definedName name="IQ_NI_NUM_EST">"c1720"</definedName>
    <definedName name="IQ_NI_REPORTED_EST">"c1730"</definedName>
    <definedName name="IQ_NI_REPORTED_HIGH_EST">"c1732"</definedName>
    <definedName name="IQ_NI_REPORTED_LOW_EST">"c1733"</definedName>
    <definedName name="IQ_NI_REPORTED_MEDIAN_EST">"c1731"</definedName>
    <definedName name="IQ_NI_REPORTED_NUM_EST">"c1734"</definedName>
    <definedName name="IQ_NI_REPORTED_STDDEV_EST">"c1735"</definedName>
    <definedName name="IQ_NI_SFAS">"c795"</definedName>
    <definedName name="IQ_NI_STDDEV_EST">"c1721"</definedName>
    <definedName name="IQ_NON_ACCRUAL_LOANS">"c796"</definedName>
    <definedName name="IQ_NON_CASH">"c1399"</definedName>
    <definedName name="IQ_NON_CASH_ITEMS">"c797"</definedName>
    <definedName name="IQ_NON_INS_EXP">"c798"</definedName>
    <definedName name="IQ_NON_INS_REV">"c799"</definedName>
    <definedName name="IQ_NON_INT_BEAR_CD">"c800"</definedName>
    <definedName name="IQ_NON_INT_EXP">"c801"</definedName>
    <definedName name="IQ_NON_INT_INC">"c802"</definedName>
    <definedName name="IQ_NON_INT_INC_10YR_ANN_GROWTH">"c803"</definedName>
    <definedName name="IQ_NON_INT_INC_1YR_ANN_GROWTH">"c804"</definedName>
    <definedName name="IQ_NON_INT_INC_2YR_ANN_GROWTH">"c805"</definedName>
    <definedName name="IQ_NON_INT_INC_3YR_ANN_GROWTH">"c806"</definedName>
    <definedName name="IQ_NON_INT_INC_5YR_ANN_GROWTH">"c807"</definedName>
    <definedName name="IQ_NON_INT_INC_7YR_ANN_GROWTH">"c808"</definedName>
    <definedName name="IQ_NON_INTEREST_EXP">"c1400"</definedName>
    <definedName name="IQ_NON_INTEREST_INC">"c1401"</definedName>
    <definedName name="IQ_NON_OPER_EXP">"c809"</definedName>
    <definedName name="IQ_NON_OPER_INC">"c810"</definedName>
    <definedName name="IQ_NON_PERF_ASSETS_10YR_ANN_GROWTH">"c811"</definedName>
    <definedName name="IQ_NON_PERF_ASSETS_1YR_ANN_GROWTH">"c812"</definedName>
    <definedName name="IQ_NON_PERF_ASSETS_2YR_ANN_GROWTH">"c813"</definedName>
    <definedName name="IQ_NON_PERF_ASSETS_3YR_ANN_GROWTH">"c814"</definedName>
    <definedName name="IQ_NON_PERF_ASSETS_5YR_ANN_GROWTH">"c815"</definedName>
    <definedName name="IQ_NON_PERF_ASSETS_7YR_ANN_GROWTH">"c816"</definedName>
    <definedName name="IQ_NON_PERF_ASSETS_TOTAL_ASSETS">"c817"</definedName>
    <definedName name="IQ_NON_PERF_LOANS_10YR_ANN_GROWTH">"c818"</definedName>
    <definedName name="IQ_NON_PERF_LOANS_1YR_ANN_GROWTH">"c819"</definedName>
    <definedName name="IQ_NON_PERF_LOANS_2YR_ANN_GROWTH">"c820"</definedName>
    <definedName name="IQ_NON_PERF_LOANS_3YR_ANN_GROWTH">"c821"</definedName>
    <definedName name="IQ_NON_PERF_LOANS_5YR_ANN_GROWTH">"c822"</definedName>
    <definedName name="IQ_NON_PERF_LOANS_7YR_ANN_GROWTH">"c823"</definedName>
    <definedName name="IQ_NON_PERF_LOANS_TOTAL_ASSETS">"c824"</definedName>
    <definedName name="IQ_NON_PERF_LOANS_TOTAL_LOANS">"c825"</definedName>
    <definedName name="IQ_NON_PERFORMING_ASSETS">"c826"</definedName>
    <definedName name="IQ_NON_PERFORMING_LOANS">"c827"</definedName>
    <definedName name="IQ_NONCASH_PENSION_EXP">"c3000"</definedName>
    <definedName name="IQ_NONRECOURSE_DEBT">"c2550"</definedName>
    <definedName name="IQ_NONRECOURSE_DEBT_PCT">"c2551"</definedName>
    <definedName name="IQ_NONUTIL_REV">"c2089"</definedName>
    <definedName name="IQ_NORM_EPS_ACT_OR_EST">"c2249"</definedName>
    <definedName name="IQ_NORMAL_INC_AFTER">"c1605"</definedName>
    <definedName name="IQ_NORMAL_INC_AVAIL">"c1606"</definedName>
    <definedName name="IQ_NORMAL_INC_BEFORE">"c1607"</definedName>
    <definedName name="IQ_NOTES_PAY">"c1423"</definedName>
    <definedName name="IQ_NOW_ACCOUNT">"c828"</definedName>
    <definedName name="IQ_NPPE">"c829"</definedName>
    <definedName name="IQ_NPPE_10YR_ANN_GROWTH">"c830"</definedName>
    <definedName name="IQ_NPPE_1YR_ANN_GROWTH">"c831"</definedName>
    <definedName name="IQ_NPPE_2YR_ANN_GROWTH">"c832"</definedName>
    <definedName name="IQ_NPPE_3YR_ANN_GROWTH">"c833"</definedName>
    <definedName name="IQ_NPPE_5YR_ANN_GROWTH">"c834"</definedName>
    <definedName name="IQ_NPPE_7YR_ANN_GROWTH">"c835"</definedName>
    <definedName name="IQ_NTM">6000</definedName>
    <definedName name="IQ_NUKE">"c836"</definedName>
    <definedName name="IQ_NUKE_CF">"c837"</definedName>
    <definedName name="IQ_NUKE_CONTR">"c838"</definedName>
    <definedName name="IQ_NUM_BRANCHES">"c2088"</definedName>
    <definedName name="IQ_NUMBER_ADRHOLDERS">"c1970"</definedName>
    <definedName name="IQ_NUMBER_DAYS">"c1904"</definedName>
    <definedName name="IQ_NUMBER_SHAREHOLDERS">"c1967"</definedName>
    <definedName name="IQ_NUMBER_SHAREHOLDERS_CLASSA">"c1968"</definedName>
    <definedName name="IQ_NUMBER_SHAREHOLDERS_OTHER">"c1969"</definedName>
    <definedName name="IQ_OCCUPY_EXP">"c839"</definedName>
    <definedName name="IQ_OG_10DISC">"c1998"</definedName>
    <definedName name="IQ_OG_10DISC_GAS">"c2018"</definedName>
    <definedName name="IQ_OG_10DISC_OIL">"c2008"</definedName>
    <definedName name="IQ_OG_ACQ_COST_PROVED">"c1975"</definedName>
    <definedName name="IQ_OG_ACQ_COST_PROVED_GAS">"c1987"</definedName>
    <definedName name="IQ_OG_ACQ_COST_PROVED_OIL">"c1981"</definedName>
    <definedName name="IQ_OG_ACQ_COST_UNPROVED">"c1976"</definedName>
    <definedName name="IQ_OG_ACQ_COST_UNPROVED_GAS">"c1988"</definedName>
    <definedName name="IQ_OG_ACQ_COST_UNPROVED_OIL">"c1982"</definedName>
    <definedName name="IQ_OG_AVG_DAILY_PROD_GAS">"c2910"</definedName>
    <definedName name="IQ_OG_AVG_DAILY_PROD_NGL">"c2911"</definedName>
    <definedName name="IQ_OG_AVG_DAILY_PROD_OIL">"c2909"</definedName>
    <definedName name="IQ_OG_CLOSE_BALANCE_GAS">"c2049"</definedName>
    <definedName name="IQ_OG_CLOSE_BALANCE_NGL">"c2920"</definedName>
    <definedName name="IQ_OG_CLOSE_BALANCE_OIL">"c2037"</definedName>
    <definedName name="IQ_OG_DCF_BEFORE_TAXES">"c2023"</definedName>
    <definedName name="IQ_OG_DCF_BEFORE_TAXES_GAS">"c2025"</definedName>
    <definedName name="IQ_OG_DCF_BEFORE_TAXES_OIL">"c2024"</definedName>
    <definedName name="IQ_OG_DEVELOPED_RESERVES_GAS">"c2053"</definedName>
    <definedName name="IQ_OG_DEVELOPED_RESERVES_NGL">"c2922"</definedName>
    <definedName name="IQ_OG_DEVELOPED_RESERVES_OIL">"c2054"</definedName>
    <definedName name="IQ_OG_DEVELOPMENT_COSTS">"c1978"</definedName>
    <definedName name="IQ_OG_DEVELOPMENT_COSTS_GAS">"c1990"</definedName>
    <definedName name="IQ_OG_DEVELOPMENT_COSTS_OIL">"c1984"</definedName>
    <definedName name="IQ_OG_EQUITY_DCF">"c2002"</definedName>
    <definedName name="IQ_OG_EQUITY_DCF_GAS">"c2022"</definedName>
    <definedName name="IQ_OG_EQUITY_DCF_OIL">"c2012"</definedName>
    <definedName name="IQ_OG_EQUTY_RESERVES_GAS">"c2050"</definedName>
    <definedName name="IQ_OG_EQUTY_RESERVES_NGL">"c2921"</definedName>
    <definedName name="IQ_OG_EQUTY_RESERVES_OIL">"c2038"</definedName>
    <definedName name="IQ_OG_EXPLORATION_COSTS">"c1977"</definedName>
    <definedName name="IQ_OG_EXPLORATION_COSTS_GAS">"c1989"</definedName>
    <definedName name="IQ_OG_EXPLORATION_COSTS_OIL">"c1983"</definedName>
    <definedName name="IQ_OG_EXT_DISC_GAS">"c2043"</definedName>
    <definedName name="IQ_OG_EXT_DISC_NGL">"c2914"</definedName>
    <definedName name="IQ_OG_EXT_DISC_OIL">"c2031"</definedName>
    <definedName name="IQ_OG_FUTURE_CASH_INFLOWS">"c1993"</definedName>
    <definedName name="IQ_OG_FUTURE_CASH_INFLOWS_GAS">"c2013"</definedName>
    <definedName name="IQ_OG_FUTURE_CASH_INFLOWS_OIL">"c2003"</definedName>
    <definedName name="IQ_OG_FUTURE_DEVELOPMENT_COSTS">"c1995"</definedName>
    <definedName name="IQ_OG_FUTURE_DEVELOPMENT_COSTS_GAS">"c2015"</definedName>
    <definedName name="IQ_OG_FUTURE_DEVELOPMENT_COSTS_OIL">"c2005"</definedName>
    <definedName name="IQ_OG_FUTURE_INC_TAXES">"c1997"</definedName>
    <definedName name="IQ_OG_FUTURE_INC_TAXES_GAS">"c2017"</definedName>
    <definedName name="IQ_OG_FUTURE_INC_TAXES_OIL">"c2007"</definedName>
    <definedName name="IQ_OG_FUTURE_PRODUCTION_COSTS">"c1994"</definedName>
    <definedName name="IQ_OG_FUTURE_PRODUCTION_COSTS_GAS">"c2014"</definedName>
    <definedName name="IQ_OG_FUTURE_PRODUCTION_COSTS_OIL">"c2004"</definedName>
    <definedName name="IQ_OG_GAS_PRICE_HEDGED">"c2056"</definedName>
    <definedName name="IQ_OG_GAS_PRICE_UNHEDGED">"c2058"</definedName>
    <definedName name="IQ_OG_IMPROVED_RECOVERY_GAS">"c2044"</definedName>
    <definedName name="IQ_OG_IMPROVED_RECOVERY_NGL">"c2915"</definedName>
    <definedName name="IQ_OG_IMPROVED_RECOVERY_OIL">"c2032"</definedName>
    <definedName name="IQ_OG_LIQUID_GAS_PRICE_HEDGED">"c2233"</definedName>
    <definedName name="IQ_OG_LIQUID_GAS_PRICE_UNHEDGED">"c2234"</definedName>
    <definedName name="IQ_OG_NET_FUTURE_CASH_FLOWS">"c1996"</definedName>
    <definedName name="IQ_OG_NET_FUTURE_CASH_FLOWS_GAS">"c2016"</definedName>
    <definedName name="IQ_OG_NET_FUTURE_CASH_FLOWS_OIL">"c2006"</definedName>
    <definedName name="IQ_OG_OIL_PRICE_HEDGED">"c2055"</definedName>
    <definedName name="IQ_OG_OIL_PRICE_UNHEDGED">"c2057"</definedName>
    <definedName name="IQ_OG_OPEN_BALANCE_GAS">"c2041"</definedName>
    <definedName name="IQ_OG_OPEN_BALANCE_NGL">"c2912"</definedName>
    <definedName name="IQ_OG_OPEN_BALANCE_OIL">"c2029"</definedName>
    <definedName name="IQ_OG_OTHER_ADJ_FCF">"c1999"</definedName>
    <definedName name="IQ_OG_OTHER_ADJ_FCF_GAS">"c2019"</definedName>
    <definedName name="IQ_OG_OTHER_ADJ_FCF_OIL">"c2009"</definedName>
    <definedName name="IQ_OG_OTHER_ADJ_GAS">"c2048"</definedName>
    <definedName name="IQ_OG_OTHER_ADJ_NGL">"c2919"</definedName>
    <definedName name="IQ_OG_OTHER_ADJ_OIL">"c2036"</definedName>
    <definedName name="IQ_OG_OTHER_COSTS">"c1979"</definedName>
    <definedName name="IQ_OG_OTHER_COSTS_GAS">"c1991"</definedName>
    <definedName name="IQ_OG_OTHER_COSTS_OIL">"c1985"</definedName>
    <definedName name="IQ_OG_PRODUCTION_GAS">"c2047"</definedName>
    <definedName name="IQ_OG_PRODUCTION_NGL">"c2918"</definedName>
    <definedName name="IQ_OG_PRODUCTION_OIL">"c2035"</definedName>
    <definedName name="IQ_OG_PURCHASES_GAS">"c2045"</definedName>
    <definedName name="IQ_OG_PURCHASES_NGL">"c2916"</definedName>
    <definedName name="IQ_OG_PURCHASES_OIL">"c2033"</definedName>
    <definedName name="IQ_OG_REVISIONS_GAS">"c2042"</definedName>
    <definedName name="IQ_OG_REVISIONS_NGL">"c2913"</definedName>
    <definedName name="IQ_OG_REVISIONS_OIL">"c2030"</definedName>
    <definedName name="IQ_OG_SALES_IN_PLACE_GAS">"c2046"</definedName>
    <definedName name="IQ_OG_SALES_IN_PLACE_NGL">"c2917"</definedName>
    <definedName name="IQ_OG_SALES_IN_PLACE_OIL">"c2034"</definedName>
    <definedName name="IQ_OG_STANDARDIZED_DCF">"c2000"</definedName>
    <definedName name="IQ_OG_STANDARDIZED_DCF_GAS">"c2020"</definedName>
    <definedName name="IQ_OG_STANDARDIZED_DCF_HEDGED">"c2001"</definedName>
    <definedName name="IQ_OG_STANDARDIZED_DCF_HEDGED_GAS">"c2021"</definedName>
    <definedName name="IQ_OG_STANDARDIZED_DCF_HEDGED_OIL">"c2011"</definedName>
    <definedName name="IQ_OG_STANDARDIZED_DCF_OIL">"c2010"</definedName>
    <definedName name="IQ_OG_TAXES">"c2026"</definedName>
    <definedName name="IQ_OG_TAXES_GAS">"c2028"</definedName>
    <definedName name="IQ_OG_TAXES_OIL">"c2027"</definedName>
    <definedName name="IQ_OG_TOTAL_COSTS">"c1980"</definedName>
    <definedName name="IQ_OG_TOTAL_COSTS_GAS">"c1992"</definedName>
    <definedName name="IQ_OG_TOTAL_COSTS_OIL">"c1986"</definedName>
    <definedName name="IQ_OG_TOTAL_EST_PROVED_RESERVES_GAS">"c2052"</definedName>
    <definedName name="IQ_OG_TOTAL_GAS_PRODUCTION">"c2060"</definedName>
    <definedName name="IQ_OG_TOTAL_LIQUID_GAS_PRODUCTION">"c2235"</definedName>
    <definedName name="IQ_OG_TOTAL_OIL_PRODUCTION">"c2059"</definedName>
    <definedName name="IQ_OG_UNDEVELOPED_RESERVES_GAS">"c2051"</definedName>
    <definedName name="IQ_OG_UNDEVELOPED_RESERVES_NGL">"c2923"</definedName>
    <definedName name="IQ_OG_UNDEVELOPED_RESERVES_OIL">"c2039"</definedName>
    <definedName name="IQ_OIL_IMPAIR">"c840"</definedName>
    <definedName name="IQ_OL_COMM_AFTER_FIVE">"c841"</definedName>
    <definedName name="IQ_OL_COMM_CY">"c842"</definedName>
    <definedName name="IQ_OL_COMM_CY1">"c843"</definedName>
    <definedName name="IQ_OL_COMM_CY2">"c844"</definedName>
    <definedName name="IQ_OL_COMM_CY3">"c845"</definedName>
    <definedName name="IQ_OL_COMM_CY4">"c846"</definedName>
    <definedName name="IQ_OL_COMM_NEXT_FIVE">"c847"</definedName>
    <definedName name="IQ_OPENPRICE">"c848"</definedName>
    <definedName name="IQ_OPER_INC">"c849"</definedName>
    <definedName name="IQ_OPER_INC_ACT_OR_EST">"c2220"</definedName>
    <definedName name="IQ_OPER_INC_BR">"c850"</definedName>
    <definedName name="IQ_OPER_INC_EST">"c1688"</definedName>
    <definedName name="IQ_OPER_INC_FIN">"c851"</definedName>
    <definedName name="IQ_OPER_INC_HIGH_EST">"c1690"</definedName>
    <definedName name="IQ_OPER_INC_INS">"c852"</definedName>
    <definedName name="IQ_OPER_INC_LOW_EST">"c1691"</definedName>
    <definedName name="IQ_OPER_INC_MARGIN">"c1448"</definedName>
    <definedName name="IQ_OPER_INC_MEDIAN_EST">"c1689"</definedName>
    <definedName name="IQ_OPER_INC_NUM_EST">"c1692"</definedName>
    <definedName name="IQ_OPER_INC_REIT">"c853"</definedName>
    <definedName name="IQ_OPER_INC_STDDEV_EST">"c1693"</definedName>
    <definedName name="IQ_OPER_INC_UTI">"c854"</definedName>
    <definedName name="IQ_OPERATIONS_EXP">"c855"</definedName>
    <definedName name="IQ_OPTIONS_BEG_OS">"c1572"</definedName>
    <definedName name="IQ_OPTIONS_CANCELLED">"c856"</definedName>
    <definedName name="IQ_OPTIONS_END_OS">"c1573"</definedName>
    <definedName name="IQ_OPTIONS_EXERCISED">"c2116"</definedName>
    <definedName name="IQ_OPTIONS_GRANTED">"c2673"</definedName>
    <definedName name="IQ_OPTIONS_ISSUED">"c857"</definedName>
    <definedName name="IQ_OPTIONS_STRIKE_PRICE_GRANTED">"c2678"</definedName>
    <definedName name="IQ_OPTIONS_STRIKE_PRICE_OS">"c2677"</definedName>
    <definedName name="IQ_ORDER_BACKLOG">"c2090"</definedName>
    <definedName name="IQ_OTHER_ADJUST_GROSS_LOANS">"c859"</definedName>
    <definedName name="IQ_OTHER_ASSETS">"c860"</definedName>
    <definedName name="IQ_OTHER_ASSETS_BNK">"c861"</definedName>
    <definedName name="IQ_OTHER_ASSETS_BR">"c862"</definedName>
    <definedName name="IQ_OTHER_ASSETS_FIN">"c863"</definedName>
    <definedName name="IQ_OTHER_ASSETS_INS">"c864"</definedName>
    <definedName name="IQ_OTHER_ASSETS_REIT">"c865"</definedName>
    <definedName name="IQ_OTHER_ASSETS_SERV_RIGHTS">"c2243"</definedName>
    <definedName name="IQ_OTHER_ASSETS_UTI">"c866"</definedName>
    <definedName name="IQ_OTHER_BEARING_LIAB">"c1608"</definedName>
    <definedName name="IQ_OTHER_BENEFITS_OBLIGATION">"c867"</definedName>
    <definedName name="IQ_OTHER_CA">"c868"</definedName>
    <definedName name="IQ_OTHER_CA_SUPPL">"c869"</definedName>
    <definedName name="IQ_OTHER_CA_SUPPL_BNK">"c870"</definedName>
    <definedName name="IQ_OTHER_CA_SUPPL_BR">"c871"</definedName>
    <definedName name="IQ_OTHER_CA_SUPPL_FIN">"c872"</definedName>
    <definedName name="IQ_OTHER_CA_SUPPL_INS">"c873"</definedName>
    <definedName name="IQ_OTHER_CA_SUPPL_REIT">"c874"</definedName>
    <definedName name="IQ_OTHER_CA_SUPPL_UTI">"c875"</definedName>
    <definedName name="IQ_OTHER_CA_UTI">"c876"</definedName>
    <definedName name="IQ_OTHER_CL">"c877"</definedName>
    <definedName name="IQ_OTHER_CL_SUPPL">"c878"</definedName>
    <definedName name="IQ_OTHER_CL_SUPPL_BNK">"c879"</definedName>
    <definedName name="IQ_OTHER_CL_SUPPL_BR">"c880"</definedName>
    <definedName name="IQ_OTHER_CL_SUPPL_FIN">"c881"</definedName>
    <definedName name="IQ_OTHER_CL_SUPPL_REIT">"c882"</definedName>
    <definedName name="IQ_OTHER_CL_SUPPL_UTI">"c883"</definedName>
    <definedName name="IQ_OTHER_CL_UTI">"c884"</definedName>
    <definedName name="IQ_OTHER_CURRENT_ASSETS">"c1403"</definedName>
    <definedName name="IQ_OTHER_CURRENT_LIAB">"c1404"</definedName>
    <definedName name="IQ_OTHER_DEBT">"c2507"</definedName>
    <definedName name="IQ_OTHER_DEBT_PCT">"c2508"</definedName>
    <definedName name="IQ_OTHER_DEP">"c885"</definedName>
    <definedName name="IQ_OTHER_EARNING">"c1609"</definedName>
    <definedName name="IQ_OTHER_EQUITY">"c886"</definedName>
    <definedName name="IQ_OTHER_EQUITY_BNK">"c887"</definedName>
    <definedName name="IQ_OTHER_EQUITY_BR">"c888"</definedName>
    <definedName name="IQ_OTHER_EQUITY_FIN">"c889"</definedName>
    <definedName name="IQ_OTHER_EQUITY_INS">"c890"</definedName>
    <definedName name="IQ_OTHER_EQUITY_REIT">"c891"</definedName>
    <definedName name="IQ_OTHER_EQUITY_UTI">"c892"</definedName>
    <definedName name="IQ_OTHER_FINANCE_ACT">"c893"</definedName>
    <definedName name="IQ_OTHER_FINANCE_ACT_BNK">"c894"</definedName>
    <definedName name="IQ_OTHER_FINANCE_ACT_BR">"c895"</definedName>
    <definedName name="IQ_OTHER_FINANCE_ACT_FIN">"c896"</definedName>
    <definedName name="IQ_OTHER_FINANCE_ACT_INS">"c897"</definedName>
    <definedName name="IQ_OTHER_FINANCE_ACT_REIT">"c898"</definedName>
    <definedName name="IQ_OTHER_FINANCE_ACT_SUPPL">"c899"</definedName>
    <definedName name="IQ_OTHER_FINANCE_ACT_SUPPL_BNK">"c900"</definedName>
    <definedName name="IQ_OTHER_FINANCE_ACT_SUPPL_BR">"c901"</definedName>
    <definedName name="IQ_OTHER_FINANCE_ACT_SUPPL_FIN">"c902"</definedName>
    <definedName name="IQ_OTHER_FINANCE_ACT_SUPPL_INS">"c903"</definedName>
    <definedName name="IQ_OTHER_FINANCE_ACT_SUPPL_REIT">"c904"</definedName>
    <definedName name="IQ_OTHER_FINANCE_ACT_SUPPL_UTI">"c905"</definedName>
    <definedName name="IQ_OTHER_FINANCE_ACT_UTI">"c906"</definedName>
    <definedName name="IQ_OTHER_INTAN">"c907"</definedName>
    <definedName name="IQ_OTHER_INTAN_BNK">"c908"</definedName>
    <definedName name="IQ_OTHER_INTAN_BR">"c909"</definedName>
    <definedName name="IQ_OTHER_INTAN_FIN">"c910"</definedName>
    <definedName name="IQ_OTHER_INTAN_INS">"c911"</definedName>
    <definedName name="IQ_OTHER_INTAN_REIT">"c912"</definedName>
    <definedName name="IQ_OTHER_INTAN_UTI">"c913"</definedName>
    <definedName name="IQ_OTHER_INV">"c914"</definedName>
    <definedName name="IQ_OTHER_INVEST">"c915"</definedName>
    <definedName name="IQ_OTHER_INVEST_ACT">"c916"</definedName>
    <definedName name="IQ_OTHER_INVEST_ACT_BNK">"c917"</definedName>
    <definedName name="IQ_OTHER_INVEST_ACT_BR">"c918"</definedName>
    <definedName name="IQ_OTHER_INVEST_ACT_FIN">"c919"</definedName>
    <definedName name="IQ_OTHER_INVEST_ACT_INS">"c920"</definedName>
    <definedName name="IQ_OTHER_INVEST_ACT_REIT">"c921"</definedName>
    <definedName name="IQ_OTHER_INVEST_ACT_SUPPL">"c922"</definedName>
    <definedName name="IQ_OTHER_INVEST_ACT_SUPPL_BNK">"c923"</definedName>
    <definedName name="IQ_OTHER_INVEST_ACT_SUPPL_BR">"c924"</definedName>
    <definedName name="IQ_OTHER_INVEST_ACT_SUPPL_FIN">"c925"</definedName>
    <definedName name="IQ_OTHER_INVEST_ACT_SUPPL_INS">"c926"</definedName>
    <definedName name="IQ_OTHER_INVEST_ACT_SUPPL_REIT">"c927"</definedName>
    <definedName name="IQ_OTHER_INVEST_ACT_SUPPL_UTI">"c928"</definedName>
    <definedName name="IQ_OTHER_INVEST_ACT_UTI">"c929"</definedName>
    <definedName name="IQ_OTHER_INVESTING">"c1408"</definedName>
    <definedName name="IQ_OTHER_LIAB">"c930"</definedName>
    <definedName name="IQ_OTHER_LIAB_BNK">"c931"</definedName>
    <definedName name="IQ_OTHER_LIAB_BR">"c932"</definedName>
    <definedName name="IQ_OTHER_LIAB_FIN">"c933"</definedName>
    <definedName name="IQ_OTHER_LIAB_INS">"c934"</definedName>
    <definedName name="IQ_OTHER_LIAB_LT">"c935"</definedName>
    <definedName name="IQ_OTHER_LIAB_LT_BNK">"c936"</definedName>
    <definedName name="IQ_OTHER_LIAB_LT_BR">"c937"</definedName>
    <definedName name="IQ_OTHER_LIAB_LT_FIN">"c938"</definedName>
    <definedName name="IQ_OTHER_LIAB_LT_INS">"c939"</definedName>
    <definedName name="IQ_OTHER_LIAB_LT_REIT">"c940"</definedName>
    <definedName name="IQ_OTHER_LIAB_LT_UTI">"c941"</definedName>
    <definedName name="IQ_OTHER_LIAB_REIT">"c942"</definedName>
    <definedName name="IQ_OTHER_LIAB_UTI">"c943"</definedName>
    <definedName name="IQ_OTHER_LIAB_WRITTEN">"c944"</definedName>
    <definedName name="IQ_OTHER_LOANS">"c945"</definedName>
    <definedName name="IQ_OTHER_LONG_TERM">"c1409"</definedName>
    <definedName name="IQ_OTHER_LT_ASSETS">"c946"</definedName>
    <definedName name="IQ_OTHER_LT_ASSETS_BNK">"c947"</definedName>
    <definedName name="IQ_OTHER_LT_ASSETS_BR">"c948"</definedName>
    <definedName name="IQ_OTHER_LT_ASSETS_FIN">"c949"</definedName>
    <definedName name="IQ_OTHER_LT_ASSETS_INS">"c950"</definedName>
    <definedName name="IQ_OTHER_LT_ASSETS_REIT">"c951"</definedName>
    <definedName name="IQ_OTHER_LT_ASSETS_UTI">"c952"</definedName>
    <definedName name="IQ_OTHER_NET">"c1453"</definedName>
    <definedName name="IQ_OTHER_NON_INT_EXP">"c953"</definedName>
    <definedName name="IQ_OTHER_NON_INT_EXP_TOTAL">"c954"</definedName>
    <definedName name="IQ_OTHER_NON_INT_INC">"c955"</definedName>
    <definedName name="IQ_OTHER_NON_OPER_EXP">"c956"</definedName>
    <definedName name="IQ_OTHER_NON_OPER_EXP_BR">"c957"</definedName>
    <definedName name="IQ_OTHER_NON_OPER_EXP_FIN">"c958"</definedName>
    <definedName name="IQ_OTHER_NON_OPER_EXP_INS">"c959"</definedName>
    <definedName name="IQ_OTHER_NON_OPER_EXP_REIT">"c960"</definedName>
    <definedName name="IQ_OTHER_NON_OPER_EXP_SUPPL">"c961"</definedName>
    <definedName name="IQ_OTHER_NON_OPER_EXP_SUPPL_BR">"c962"</definedName>
    <definedName name="IQ_OTHER_NON_OPER_EXP_SUPPL_FIN">"c963"</definedName>
    <definedName name="IQ_OTHER_NON_OPER_EXP_SUPPL_INS">"c964"</definedName>
    <definedName name="IQ_OTHER_NON_OPER_EXP_SUPPL_REIT">"c965"</definedName>
    <definedName name="IQ_OTHER_NON_OPER_EXP_SUPPL_UTI">"c966"</definedName>
    <definedName name="IQ_OTHER_NON_OPER_EXP_UTI">"c967"</definedName>
    <definedName name="IQ_OTHER_OPER">"c982"</definedName>
    <definedName name="IQ_OTHER_OPER_ACT">"c983"</definedName>
    <definedName name="IQ_OTHER_OPER_ACT_BNK">"c984"</definedName>
    <definedName name="IQ_OTHER_OPER_ACT_BR">"c985"</definedName>
    <definedName name="IQ_OTHER_OPER_ACT_FIN">"c986"</definedName>
    <definedName name="IQ_OTHER_OPER_ACT_INS">"c987"</definedName>
    <definedName name="IQ_OTHER_OPER_ACT_REIT">"c988"</definedName>
    <definedName name="IQ_OTHER_OPER_ACT_UTI">"c989"</definedName>
    <definedName name="IQ_OTHER_OPER_BR">"c990"</definedName>
    <definedName name="IQ_OTHER_OPER_FIN">"c991"</definedName>
    <definedName name="IQ_OTHER_OPER_INS">"c992"</definedName>
    <definedName name="IQ_OTHER_OPER_REIT">"c993"</definedName>
    <definedName name="IQ_OTHER_OPER_SUPPL_BR">"c994"</definedName>
    <definedName name="IQ_OTHER_OPER_SUPPL_FIN">"c995"</definedName>
    <definedName name="IQ_OTHER_OPER_SUPPL_INS">"c996"</definedName>
    <definedName name="IQ_OTHER_OPER_SUPPL_REIT">"c997"</definedName>
    <definedName name="IQ_OTHER_OPER_SUPPL_UTI">"c998"</definedName>
    <definedName name="IQ_OTHER_OPER_TOT_BNK">"c999"</definedName>
    <definedName name="IQ_OTHER_OPER_TOT_BR">"c1000"</definedName>
    <definedName name="IQ_OTHER_OPER_TOT_FIN">"c1001"</definedName>
    <definedName name="IQ_OTHER_OPER_TOT_INS">"c1002"</definedName>
    <definedName name="IQ_OTHER_OPER_TOT_REIT">"c1003"</definedName>
    <definedName name="IQ_OTHER_OPER_TOT_UTI">"c1004"</definedName>
    <definedName name="IQ_OTHER_OPER_UTI">"c1005"</definedName>
    <definedName name="IQ_OTHER_OPTIONS_BEG_OS">"c2686"</definedName>
    <definedName name="IQ_OTHER_OPTIONS_CANCELLED">"c2689"</definedName>
    <definedName name="IQ_OTHER_OPTIONS_END_OS">"c2690"</definedName>
    <definedName name="IQ_OTHER_OPTIONS_EXERCISED">"c2688"</definedName>
    <definedName name="IQ_OTHER_OPTIONS_GRANTED">"c2687"</definedName>
    <definedName name="IQ_OTHER_OPTIONS_STRIKE_PRICE_OS">"c2691"</definedName>
    <definedName name="IQ_OTHER_OUTSTANDING_BS_DATE">"c1972"</definedName>
    <definedName name="IQ_OTHER_OUTSTANDING_FILING_DATE">"c1974"</definedName>
    <definedName name="IQ_OTHER_PC_WRITTEN">"c1006"</definedName>
    <definedName name="IQ_OTHER_REAL_ESTATE">"c1007"</definedName>
    <definedName name="IQ_OTHER_RECEIV">"c1008"</definedName>
    <definedName name="IQ_OTHER_RECEIV_INS">"c1009"</definedName>
    <definedName name="IQ_OTHER_REV">"c1010"</definedName>
    <definedName name="IQ_OTHER_REV_BR">"c1011"</definedName>
    <definedName name="IQ_OTHER_REV_FIN">"c1012"</definedName>
    <definedName name="IQ_OTHER_REV_INS">"c1013"</definedName>
    <definedName name="IQ_OTHER_REV_REIT">"c1014"</definedName>
    <definedName name="IQ_OTHER_REV_SUPPL">"c1015"</definedName>
    <definedName name="IQ_OTHER_REV_SUPPL_BR">"c1016"</definedName>
    <definedName name="IQ_OTHER_REV_SUPPL_FIN">"c1017"</definedName>
    <definedName name="IQ_OTHER_REV_SUPPL_INS">"c1018"</definedName>
    <definedName name="IQ_OTHER_REV_SUPPL_REIT">"c1019"</definedName>
    <definedName name="IQ_OTHER_REV_SUPPL_UTI">"c1020"</definedName>
    <definedName name="IQ_OTHER_REV_UTI">"c1021"</definedName>
    <definedName name="IQ_OTHER_REVENUE">"c1410"</definedName>
    <definedName name="IQ_OTHER_STRIKE_PRICE_GRANTED">"c2692"</definedName>
    <definedName name="IQ_OTHER_UNDRAWN">"c2522"</definedName>
    <definedName name="IQ_OTHER_UNUSUAL">"c1488"</definedName>
    <definedName name="IQ_OTHER_UNUSUAL_BNK">"c1560"</definedName>
    <definedName name="IQ_OTHER_UNUSUAL_BR">"c1561"</definedName>
    <definedName name="IQ_OTHER_UNUSUAL_FIN">"c1562"</definedName>
    <definedName name="IQ_OTHER_UNUSUAL_INS">"c1563"</definedName>
    <definedName name="IQ_OTHER_UNUSUAL_REIT">"c1564"</definedName>
    <definedName name="IQ_OTHER_UNUSUAL_SUPPL">"c1494"</definedName>
    <definedName name="IQ_OTHER_UNUSUAL_SUPPL_BNK">"c1495"</definedName>
    <definedName name="IQ_OTHER_UNUSUAL_SUPPL_BR">"c1496"</definedName>
    <definedName name="IQ_OTHER_UNUSUAL_SUPPL_FIN">"c1497"</definedName>
    <definedName name="IQ_OTHER_UNUSUAL_SUPPL_INS">"c1498"</definedName>
    <definedName name="IQ_OTHER_UNUSUAL_SUPPL_REIT">"c1499"</definedName>
    <definedName name="IQ_OTHER_UNUSUAL_SUPPL_UTI">"c1500"</definedName>
    <definedName name="IQ_OTHER_UNUSUAL_UTI">"c1565"</definedName>
    <definedName name="IQ_OTHER_WARRANTS_BEG_OS">"c2712"</definedName>
    <definedName name="IQ_OTHER_WARRANTS_CANCELLED">"c2715"</definedName>
    <definedName name="IQ_OTHER_WARRANTS_END_OS">"c2716"</definedName>
    <definedName name="IQ_OTHER_WARRANTS_EXERCISED">"c2714"</definedName>
    <definedName name="IQ_OTHER_WARRANTS_ISSUED">"c2713"</definedName>
    <definedName name="IQ_OTHER_WARRANTS_STRIKE_PRICE_ISSUED">"c2718"</definedName>
    <definedName name="IQ_OTHER_WARRANTS_STRIKE_PRICE_OS">"c2717"</definedName>
    <definedName name="IQ_OUTSTANDING_BS_DATE">"c2128"</definedName>
    <definedName name="IQ_OUTSTANDING_FILING_DATE">"c1023"</definedName>
    <definedName name="IQ_PART_TIME">"c1024"</definedName>
    <definedName name="IQ_PAY_ACCRUED">"c1457"</definedName>
    <definedName name="IQ_PAYOUT_RATIO">"c1900"</definedName>
    <definedName name="IQ_PBV">"c1025"</definedName>
    <definedName name="IQ_PBV_AVG">"c1026"</definedName>
    <definedName name="IQ_PC_EARNED">"c2749"</definedName>
    <definedName name="IQ_PC_GAAP_COMBINED_RATIO">"c2781"</definedName>
    <definedName name="IQ_PC_GAAP_COMBINED_RATIO_EXCL_CL">"c2782"</definedName>
    <definedName name="IQ_PC_GAAP_EXPENSE_RATIO">"c2780"</definedName>
    <definedName name="IQ_PC_GAAP_LOSS">"c2779"</definedName>
    <definedName name="IQ_PC_POLICY_BENEFITS_EXP">"c2790"</definedName>
    <definedName name="IQ_PC_STAT_COMBINED_RATIO">"c2778"</definedName>
    <definedName name="IQ_PC_STAT_COMBINED_RATIO_EXCL_DIV">"c2777"</definedName>
    <definedName name="IQ_PC_STAT_DIVIDEND_RATIO">"c2776"</definedName>
    <definedName name="IQ_PC_STAT_EXPENSE_RATIO">"c2775"</definedName>
    <definedName name="IQ_PC_STAT_LOSS_RATIO">"c2774"</definedName>
    <definedName name="IQ_PC_STATUTORY_SURPLUS">"c2770"</definedName>
    <definedName name="IQ_PC_WRITTEN">"c1027"</definedName>
    <definedName name="IQ_PE_EXCL">"c1028"</definedName>
    <definedName name="IQ_PE_EXCL_AVG">"c1029"</definedName>
    <definedName name="IQ_PE_EXCL_FWD">"c1030"</definedName>
    <definedName name="IQ_PE_NORMALIZED">"c2207"</definedName>
    <definedName name="IQ_PE_RATIO">"c1610"</definedName>
    <definedName name="IQ_PEG_FWD">"c1863"</definedName>
    <definedName name="IQ_PENSION">"c1031"</definedName>
    <definedName name="IQ_PERCENT_CHANGE_EST_5YR_GROWTH_RATE_12MONTHS">"c1852"</definedName>
    <definedName name="IQ_PERCENT_CHANGE_EST_5YR_GROWTH_RATE_18MONTHS">"c1853"</definedName>
    <definedName name="IQ_PERCENT_CHANGE_EST_5YR_GROWTH_RATE_3MONTHS">"c1849"</definedName>
    <definedName name="IQ_PERCENT_CHANGE_EST_5YR_GROWTH_RATE_6MONTHS">"c1850"</definedName>
    <definedName name="IQ_PERCENT_CHANGE_EST_5YR_GROWTH_RATE_9MONTHS">"c1851"</definedName>
    <definedName name="IQ_PERCENT_CHANGE_EST_5YR_GROWTH_RATE_DAY">"c1846"</definedName>
    <definedName name="IQ_PERCENT_CHANGE_EST_5YR_GROWTH_RATE_MONTH">"c1848"</definedName>
    <definedName name="IQ_PERCENT_CHANGE_EST_5YR_GROWTH_RATE_WEEK">"c1847"</definedName>
    <definedName name="IQ_PERCENT_CHANGE_EST_CFPS_12MONTHS">"c1812"</definedName>
    <definedName name="IQ_PERCENT_CHANGE_EST_CFPS_18MONTHS">"c1813"</definedName>
    <definedName name="IQ_PERCENT_CHANGE_EST_CFPS_3MONTHS">"c1809"</definedName>
    <definedName name="IQ_PERCENT_CHANGE_EST_CFPS_6MONTHS">"c1810"</definedName>
    <definedName name="IQ_PERCENT_CHANGE_EST_CFPS_9MONTHS">"c1811"</definedName>
    <definedName name="IQ_PERCENT_CHANGE_EST_CFPS_DAY">"c1806"</definedName>
    <definedName name="IQ_PERCENT_CHANGE_EST_CFPS_MONTH">"c1808"</definedName>
    <definedName name="IQ_PERCENT_CHANGE_EST_CFPS_WEEK">"c1807"</definedName>
    <definedName name="IQ_PERCENT_CHANGE_EST_DPS_12MONTHS">"c1820"</definedName>
    <definedName name="IQ_PERCENT_CHANGE_EST_DPS_18MONTHS">"c1821"</definedName>
    <definedName name="IQ_PERCENT_CHANGE_EST_DPS_3MONTHS">"c1817"</definedName>
    <definedName name="IQ_PERCENT_CHANGE_EST_DPS_6MONTHS">"c1818"</definedName>
    <definedName name="IQ_PERCENT_CHANGE_EST_DPS_9MONTHS">"c1819"</definedName>
    <definedName name="IQ_PERCENT_CHANGE_EST_DPS_DAY">"c1814"</definedName>
    <definedName name="IQ_PERCENT_CHANGE_EST_DPS_MONTH">"c1816"</definedName>
    <definedName name="IQ_PERCENT_CHANGE_EST_DPS_WEEK">"c1815"</definedName>
    <definedName name="IQ_PERCENT_CHANGE_EST_EBITDA_12MONTHS">"c1804"</definedName>
    <definedName name="IQ_PERCENT_CHANGE_EST_EBITDA_18MONTHS">"c1805"</definedName>
    <definedName name="IQ_PERCENT_CHANGE_EST_EBITDA_3MONTHS">"c1801"</definedName>
    <definedName name="IQ_PERCENT_CHANGE_EST_EBITDA_6MONTHS">"c1802"</definedName>
    <definedName name="IQ_PERCENT_CHANGE_EST_EBITDA_9MONTHS">"c1803"</definedName>
    <definedName name="IQ_PERCENT_CHANGE_EST_EBITDA_DAY">"c1798"</definedName>
    <definedName name="IQ_PERCENT_CHANGE_EST_EBITDA_MONTH">"c1800"</definedName>
    <definedName name="IQ_PERCENT_CHANGE_EST_EBITDA_WEEK">"c1799"</definedName>
    <definedName name="IQ_PERCENT_CHANGE_EST_EPS_12MONTHS">"c1788"</definedName>
    <definedName name="IQ_PERCENT_CHANGE_EST_EPS_18MONTHS">"c1789"</definedName>
    <definedName name="IQ_PERCENT_CHANGE_EST_EPS_3MONTHS">"c1785"</definedName>
    <definedName name="IQ_PERCENT_CHANGE_EST_EPS_6MONTHS">"c1786"</definedName>
    <definedName name="IQ_PERCENT_CHANGE_EST_EPS_9MONTHS">"c1787"</definedName>
    <definedName name="IQ_PERCENT_CHANGE_EST_EPS_DAY">"c1782"</definedName>
    <definedName name="IQ_PERCENT_CHANGE_EST_EPS_MONTH">"c1784"</definedName>
    <definedName name="IQ_PERCENT_CHANGE_EST_EPS_WEEK">"c1783"</definedName>
    <definedName name="IQ_PERCENT_CHANGE_EST_FFO_12MONTHS">"c1828"</definedName>
    <definedName name="IQ_PERCENT_CHANGE_EST_FFO_18MONTHS">"c1829"</definedName>
    <definedName name="IQ_PERCENT_CHANGE_EST_FFO_3MONTHS">"c1825"</definedName>
    <definedName name="IQ_PERCENT_CHANGE_EST_FFO_6MONTHS">"c1826"</definedName>
    <definedName name="IQ_PERCENT_CHANGE_EST_FFO_9MONTHS">"c1827"</definedName>
    <definedName name="IQ_PERCENT_CHANGE_EST_FFO_DAY">"c1822"</definedName>
    <definedName name="IQ_PERCENT_CHANGE_EST_FFO_MONTH">"c1824"</definedName>
    <definedName name="IQ_PERCENT_CHANGE_EST_FFO_WEEK">"c1823"</definedName>
    <definedName name="IQ_PERCENT_CHANGE_EST_PRICE_TARGET_12MONTHS">"c1844"</definedName>
    <definedName name="IQ_PERCENT_CHANGE_EST_PRICE_TARGET_18MONTHS">"c1845"</definedName>
    <definedName name="IQ_PERCENT_CHANGE_EST_PRICE_TARGET_3MONTHS">"c1841"</definedName>
    <definedName name="IQ_PERCENT_CHANGE_EST_PRICE_TARGET_6MONTHS">"c1842"</definedName>
    <definedName name="IQ_PERCENT_CHANGE_EST_PRICE_TARGET_9MONTHS">"c1843"</definedName>
    <definedName name="IQ_PERCENT_CHANGE_EST_PRICE_TARGET_DAY">"c1838"</definedName>
    <definedName name="IQ_PERCENT_CHANGE_EST_PRICE_TARGET_MONTH">"c1840"</definedName>
    <definedName name="IQ_PERCENT_CHANGE_EST_PRICE_TARGET_WEEK">"c1839"</definedName>
    <definedName name="IQ_PERCENT_CHANGE_EST_RECO_12MONTHS">"c1836"</definedName>
    <definedName name="IQ_PERCENT_CHANGE_EST_RECO_18MONTHS">"c1837"</definedName>
    <definedName name="IQ_PERCENT_CHANGE_EST_RECO_3MONTHS">"c1833"</definedName>
    <definedName name="IQ_PERCENT_CHANGE_EST_RECO_6MONTHS">"c1834"</definedName>
    <definedName name="IQ_PERCENT_CHANGE_EST_RECO_9MONTHS">"c1835"</definedName>
    <definedName name="IQ_PERCENT_CHANGE_EST_RECO_DAY">"c1830"</definedName>
    <definedName name="IQ_PERCENT_CHANGE_EST_RECO_MONTH">"c1832"</definedName>
    <definedName name="IQ_PERCENT_CHANGE_EST_RECO_WEEK">"c1831"</definedName>
    <definedName name="IQ_PERCENT_CHANGE_EST_REV_12MONTHS">"c1796"</definedName>
    <definedName name="IQ_PERCENT_CHANGE_EST_REV_18MONTHS">"c1797"</definedName>
    <definedName name="IQ_PERCENT_CHANGE_EST_REV_3MONTHS">"c1793"</definedName>
    <definedName name="IQ_PERCENT_CHANGE_EST_REV_6MONTHS">"c1794"</definedName>
    <definedName name="IQ_PERCENT_CHANGE_EST_REV_9MONTHS">"c1795"</definedName>
    <definedName name="IQ_PERCENT_CHANGE_EST_REV_DAY">"c1790"</definedName>
    <definedName name="IQ_PERCENT_CHANGE_EST_REV_MONTH">"c1792"</definedName>
    <definedName name="IQ_PERCENT_CHANGE_EST_REV_WEEK">"c1791"</definedName>
    <definedName name="IQ_PERIODDATE">"c1414"</definedName>
    <definedName name="IQ_PERIODDATE_BS">"c1032"</definedName>
    <definedName name="IQ_PERIODDATE_CF">"c1033"</definedName>
    <definedName name="IQ_PERIODDATE_IS">"c1034"</definedName>
    <definedName name="IQ_PERIODLENGTH_CF">"c1502"</definedName>
    <definedName name="IQ_PERIODLENGTH_IS">"c1503"</definedName>
    <definedName name="IQ_PERTYPE">"c1611"</definedName>
    <definedName name="IQ_PLL">"c2114"</definedName>
    <definedName name="IQ_POLICY_BENEFITS">"c1036"</definedName>
    <definedName name="IQ_POLICY_COST">"c1037"</definedName>
    <definedName name="IQ_POLICY_LIAB">"c1612"</definedName>
    <definedName name="IQ_POLICY_LOANS">"c1038"</definedName>
    <definedName name="IQ_POST_RETIRE_EXP">"c1039"</definedName>
    <definedName name="IQ_POSTPAID_CHURN">"c2121"</definedName>
    <definedName name="IQ_POSTPAID_SUBS">"c2118"</definedName>
    <definedName name="IQ_POTENTIAL_UPSIDE">"c1855"</definedName>
    <definedName name="IQ_PRE_OPEN_COST">"c1040"</definedName>
    <definedName name="IQ_PRE_TAX_ACT_OR_EST">"c2221"</definedName>
    <definedName name="IQ_PREF_CONVERT">"c1041"</definedName>
    <definedName name="IQ_PREF_DIV_CF">"c1042"</definedName>
    <definedName name="IQ_PREF_DIV_OTHER">"c1043"</definedName>
    <definedName name="IQ_PREF_DIVID">"c1461"</definedName>
    <definedName name="IQ_PREF_EQUITY">"c1044"</definedName>
    <definedName name="IQ_PREF_ISSUED">"c1045"</definedName>
    <definedName name="IQ_PREF_ISSUED_BNK">"c1046"</definedName>
    <definedName name="IQ_PREF_ISSUED_BR">"c1047"</definedName>
    <definedName name="IQ_PREF_ISSUED_FIN">"c1048"</definedName>
    <definedName name="IQ_PREF_ISSUED_INS">"c1049"</definedName>
    <definedName name="IQ_PREF_ISSUED_REIT">"c1050"</definedName>
    <definedName name="IQ_PREF_ISSUED_UTI">"c1051"</definedName>
    <definedName name="IQ_PREF_NON_REDEEM">"c1052"</definedName>
    <definedName name="IQ_PREF_OTHER">"c1053"</definedName>
    <definedName name="IQ_PREF_OTHER_BNK">"c1054"</definedName>
    <definedName name="IQ_PREF_OTHER_BR">"c1055"</definedName>
    <definedName name="IQ_PREF_OTHER_FIN">"c1056"</definedName>
    <definedName name="IQ_PREF_OTHER_INS">"c1057"</definedName>
    <definedName name="IQ_PREF_OTHER_REIT">"c1058"</definedName>
    <definedName name="IQ_PREF_REDEEM">"c1059"</definedName>
    <definedName name="IQ_PREF_REP">"c1060"</definedName>
    <definedName name="IQ_PREF_REP_BNK">"c1061"</definedName>
    <definedName name="IQ_PREF_REP_BR">"c1062"</definedName>
    <definedName name="IQ_PREF_REP_FIN">"c1063"</definedName>
    <definedName name="IQ_PREF_REP_INS">"c1064"</definedName>
    <definedName name="IQ_PREF_REP_REIT">"c1065"</definedName>
    <definedName name="IQ_PREF_REP_UTI">"c1066"</definedName>
    <definedName name="IQ_PREF_STOCK">"c1416"</definedName>
    <definedName name="IQ_PREF_TOT">"c1415"</definedName>
    <definedName name="IQ_PREMIUMS_ANNUITY_REV">"c1067"</definedName>
    <definedName name="IQ_PREPAID_CHURN">"c2120"</definedName>
    <definedName name="IQ_PREPAID_EXP">"c1068"</definedName>
    <definedName name="IQ_PREPAID_EXPEN">"c1418"</definedName>
    <definedName name="IQ_PREPAID_SUBS">"c2117"</definedName>
    <definedName name="IQ_PRETAX_GW_INC_EST">"c1702"</definedName>
    <definedName name="IQ_PRETAX_GW_INC_HIGH_EST">"c1704"</definedName>
    <definedName name="IQ_PRETAX_GW_INC_LOW_EST">"c1705"</definedName>
    <definedName name="IQ_PRETAX_GW_INC_MEDIAN_EST">"c1703"</definedName>
    <definedName name="IQ_PRETAX_GW_INC_NUM_EST">"c1706"</definedName>
    <definedName name="IQ_PRETAX_GW_INC_STDDEV_EST">"c1707"</definedName>
    <definedName name="IQ_PRETAX_INC_EST">"c1695"</definedName>
    <definedName name="IQ_PRETAX_INC_HIGH_EST">"c1697"</definedName>
    <definedName name="IQ_PRETAX_INC_LOW_EST">"c1698"</definedName>
    <definedName name="IQ_PRETAX_INC_MEDIAN_EST">"c1696"</definedName>
    <definedName name="IQ_PRETAX_INC_NUM_EST">"c1699"</definedName>
    <definedName name="IQ_PRETAX_INC_STDDEV_EST">"c1700"</definedName>
    <definedName name="IQ_PRETAX_REPORT_INC_EST">"c1709"</definedName>
    <definedName name="IQ_PRETAX_REPORT_INC_HIGH_EST">"c1711"</definedName>
    <definedName name="IQ_PRETAX_REPORT_INC_LOW_EST">"c1712"</definedName>
    <definedName name="IQ_PRETAX_REPORT_INC_MEDIAN_EST">"c1710"</definedName>
    <definedName name="IQ_PRETAX_REPORT_INC_NUM_EST">"c1713"</definedName>
    <definedName name="IQ_PRETAX_REPORT_INC_STDDEV_EST">"c1714"</definedName>
    <definedName name="IQ_PRICE_CFPS_FWD">"c2237"</definedName>
    <definedName name="IQ_PRICE_OVER_BVPS">"c1412"</definedName>
    <definedName name="IQ_PRICE_OVER_LTM_EPS">"c1413"</definedName>
    <definedName name="IQ_PRICE_TARGET">"c82"</definedName>
    <definedName name="IQ_PRICEDATE">"c1069"</definedName>
    <definedName name="IQ_PRICING_DATE">"c1613"</definedName>
    <definedName name="IQ_PRIMARY_INDUSTRY">"c1070"</definedName>
    <definedName name="IQ_PRO_FORMA_BASIC_EPS">"c1614"</definedName>
    <definedName name="IQ_PRO_FORMA_DILUT_EPS">"c1615"</definedName>
    <definedName name="IQ_PRO_FORMA_NET_INC">"c1452"</definedName>
    <definedName name="IQ_PROFESSIONAL">"c1071"</definedName>
    <definedName name="IQ_PROFESSIONAL_TITLE">"c1072"</definedName>
    <definedName name="IQ_PROJECTED_PENSION_OBLIGATION">"c1292"</definedName>
    <definedName name="IQ_PROJECTED_PENSION_OBLIGATION_DOMESTIC">"c2656"</definedName>
    <definedName name="IQ_PROJECTED_PENSION_OBLIGATION_FOREIGN">"c2664"</definedName>
    <definedName name="IQ_PROPERTY_EXP">"c1073"</definedName>
    <definedName name="IQ_PROPERTY_GROSS">"c1379"</definedName>
    <definedName name="IQ_PROPERTY_MGMT_FEE">"c1074"</definedName>
    <definedName name="IQ_PROPERTY_NET">"c1402"</definedName>
    <definedName name="IQ_PROV_BAD_DEBTS">"c1075"</definedName>
    <definedName name="IQ_PROV_BAD_DEBTS_CF">"c1076"</definedName>
    <definedName name="IQ_PROVISION_10YR_ANN_GROWTH">"c1077"</definedName>
    <definedName name="IQ_PROVISION_1YR_ANN_GROWTH">"c1078"</definedName>
    <definedName name="IQ_PROVISION_2YR_ANN_GROWTH">"c1079"</definedName>
    <definedName name="IQ_PROVISION_3YR_ANN_GROWTH">"c1080"</definedName>
    <definedName name="IQ_PROVISION_5YR_ANN_GROWTH">"c1081"</definedName>
    <definedName name="IQ_PROVISION_7YR_ANN_GROWTH">"c1082"</definedName>
    <definedName name="IQ_PROVISION_CHARGE_OFFS">"c1083"</definedName>
    <definedName name="IQ_PTBV">"c1084"</definedName>
    <definedName name="IQ_PTBV_AVG">"c1085"</definedName>
    <definedName name="IQ_QUICK_RATIO">"c1086"</definedName>
    <definedName name="IQ_RATE_COMP_GROWTH_DOMESTIC">"c1087"</definedName>
    <definedName name="IQ_RATE_COMP_GROWTH_FOREIGN">"c1088"</definedName>
    <definedName name="IQ_RAW_INV">"c1089"</definedName>
    <definedName name="IQ_RC">"c2497"</definedName>
    <definedName name="IQ_RC_PCT">"c2498"</definedName>
    <definedName name="IQ_RD_EXP">"c1090"</definedName>
    <definedName name="IQ_RD_EXP_FN">"c1091"</definedName>
    <definedName name="IQ_RE">"c1092"</definedName>
    <definedName name="IQ_REAL_ESTATE">"c1093"</definedName>
    <definedName name="IQ_REAL_ESTATE_ASSETS">"c1094"</definedName>
    <definedName name="IQ_REDEEM_PREF_STOCK">"c1417"</definedName>
    <definedName name="IQ_REG_ASSETS">"c1095"</definedName>
    <definedName name="IQ_REINSUR_PAY">"c1096"</definedName>
    <definedName name="IQ_REINSUR_PAY_CF">"c1097"</definedName>
    <definedName name="IQ_REINSUR_RECOVER">"c1098"</definedName>
    <definedName name="IQ_REINSUR_RECOVER_CF">"c1099"</definedName>
    <definedName name="IQ_REINSURANCE">"c1100"</definedName>
    <definedName name="IQ_RENTAL_REV">"c1101"</definedName>
    <definedName name="IQ_RESEARCH_DEV">"c1419"</definedName>
    <definedName name="IQ_RESIDENTIAL_LOANS">"c1102"</definedName>
    <definedName name="IQ_RESTATEMENT_BS">"c1643"</definedName>
    <definedName name="IQ_RESTATEMENT_CF">"c1644"</definedName>
    <definedName name="IQ_RESTATEMENT_IS">"c1642"</definedName>
    <definedName name="IQ_RESTRICTED_CASH">"c1103"</definedName>
    <definedName name="IQ_RESTRUCTURE">"c1104"</definedName>
    <definedName name="IQ_RESTRUCTURE_BNK">"c1105"</definedName>
    <definedName name="IQ_RESTRUCTURE_BR">"c1106"</definedName>
    <definedName name="IQ_RESTRUCTURE_CF">"c1107"</definedName>
    <definedName name="IQ_RESTRUCTURE_FIN">"c1108"</definedName>
    <definedName name="IQ_RESTRUCTURE_INS">"c1109"</definedName>
    <definedName name="IQ_RESTRUCTURE_REIT">"c1110"</definedName>
    <definedName name="IQ_RESTRUCTURE_UTI">"c1111"</definedName>
    <definedName name="IQ_RESTRUCTURED_LOANS">"c1112"</definedName>
    <definedName name="IQ_RETAIL_ACQUIRED_FRANCHISE_STORES">"c2903"</definedName>
    <definedName name="IQ_RETAIL_ACQUIRED_OWNED_STORES">"c2895"</definedName>
    <definedName name="IQ_RETAIL_ACQUIRED_STORES">"c2887"</definedName>
    <definedName name="IQ_RETAIL_AVG_STORE_SIZE_GROSS">"c2066"</definedName>
    <definedName name="IQ_RETAIL_AVG_STORE_SIZE_NET">"c2067"</definedName>
    <definedName name="IQ_RETAIL_AVG_WK_SALES">"c2891"</definedName>
    <definedName name="IQ_RETAIL_AVG_WK_SALES_FRANCHISE">"c2899"</definedName>
    <definedName name="IQ_RETAIL_AVG_WK_SALES_OWNED">"c2907"</definedName>
    <definedName name="IQ_RETAIL_CLOSED_FRANCHISE_STORES">"c2896"</definedName>
    <definedName name="IQ_RETAIL_CLOSED_OWNED_STORES">"c2904"</definedName>
    <definedName name="IQ_RETAIL_CLOSED_STORES">"c2063"</definedName>
    <definedName name="IQ_RETAIL_FRANCHISE_STORES_BEG">"c2893"</definedName>
    <definedName name="IQ_RETAIL_OPENED_FRANCHISE_STORES">"c2894"</definedName>
    <definedName name="IQ_RETAIL_OPENED_OWNED_STORES">"c2902"</definedName>
    <definedName name="IQ_RETAIL_OPENED_STORES">"c2062"</definedName>
    <definedName name="IQ_RETAIL_OWNED_STORES_BEG">"c2901"</definedName>
    <definedName name="IQ_RETAIL_SALES_SQFT_ALL_GROSS">"c2138"</definedName>
    <definedName name="IQ_RETAIL_SALES_SQFT_ALL_NET">"c2139"</definedName>
    <definedName name="IQ_RETAIL_SALES_SQFT_COMPARABLE_GROSS">"c2136"</definedName>
    <definedName name="IQ_RETAIL_SALES_SQFT_COMPARABLE_NET">"c2137"</definedName>
    <definedName name="IQ_RETAIL_SALES_SQFT_OWNED_GROSS">"c2134"</definedName>
    <definedName name="IQ_RETAIL_SALES_SQFT_OWNED_NET">"c2135"</definedName>
    <definedName name="IQ_RETAIL_SOLD_FRANCHISE_STORES">"c2897"</definedName>
    <definedName name="IQ_RETAIL_SOLD_OWNED_STORES">"c2905"</definedName>
    <definedName name="IQ_RETAIL_SOLD_STORES">"c2889"</definedName>
    <definedName name="IQ_RETAIL_SQ_FOOTAGE">"c2064"</definedName>
    <definedName name="IQ_RETAIL_STORE_SELLING_AREA">"c2065"</definedName>
    <definedName name="IQ_RETAIL_STORES_BEG">"c2885"</definedName>
    <definedName name="IQ_RETAIL_TOTAL_FRANCHISE_STORES">"c2898"</definedName>
    <definedName name="IQ_RETAIL_TOTAL_OWNED_STORES">"c2906"</definedName>
    <definedName name="IQ_RETAIL_TOTAL_STORES">"c2061"</definedName>
    <definedName name="IQ_RETAINED_EARN">"c1420"</definedName>
    <definedName name="IQ_RETURN_ASSETS">"c1113"</definedName>
    <definedName name="IQ_RETURN_ASSETS_BANK">"c1114"</definedName>
    <definedName name="IQ_RETURN_ASSETS_BROK">"c1115"</definedName>
    <definedName name="IQ_RETURN_ASSETS_FS">"c1116"</definedName>
    <definedName name="IQ_RETURN_CAPITAL">"c1117"</definedName>
    <definedName name="IQ_RETURN_EQUITY">"c1118"</definedName>
    <definedName name="IQ_RETURN_EQUITY_BANK">"c1119"</definedName>
    <definedName name="IQ_RETURN_EQUITY_BROK">"c1120"</definedName>
    <definedName name="IQ_RETURN_EQUITY_FS">"c1121"</definedName>
    <definedName name="IQ_RETURN_INVESTMENT">"c1421"</definedName>
    <definedName name="IQ_REV">"c1122"</definedName>
    <definedName name="IQ_REV_BEFORE_LL">"c1123"</definedName>
    <definedName name="IQ_REV_STDDEV_EST">"c1124"</definedName>
    <definedName name="IQ_REV_UTI">"c1125"</definedName>
    <definedName name="IQ_REVENUE">"c1422"</definedName>
    <definedName name="IQ_REVENUE_ACT_OR_EST">"c2214"</definedName>
    <definedName name="IQ_REVENUE_EST">"c1126"</definedName>
    <definedName name="IQ_REVENUE_HIGH_EST">"c1127"</definedName>
    <definedName name="IQ_REVENUE_LOW_EST">"c1128"</definedName>
    <definedName name="IQ_REVENUE_MEDIAN_EST">"c1662"</definedName>
    <definedName name="IQ_REVENUE_NUM_EST">"c1129"</definedName>
    <definedName name="IQ_REVISION_DATE_">39217.4058912037</definedName>
    <definedName name="IQ_RISK_ADJ_BANK_ASSETS">"c2670"</definedName>
    <definedName name="IQ_SALARY">"c1130"</definedName>
    <definedName name="IQ_SALE_INTAN_CF">"c1131"</definedName>
    <definedName name="IQ_SALE_INTAN_CF_BNK">"c1132"</definedName>
    <definedName name="IQ_SALE_INTAN_CF_BR">"c1133"</definedName>
    <definedName name="IQ_SALE_INTAN_CF_FIN">"c1134"</definedName>
    <definedName name="IQ_SALE_INTAN_CF_INS">"c1135"</definedName>
    <definedName name="IQ_SALE_INTAN_CF_REIT">"c1627"</definedName>
    <definedName name="IQ_SALE_INTAN_CF_UTI">"c1136"</definedName>
    <definedName name="IQ_SALE_PPE_CF">"c1137"</definedName>
    <definedName name="IQ_SALE_PPE_CF_BNK">"c1138"</definedName>
    <definedName name="IQ_SALE_PPE_CF_BR">"c1139"</definedName>
    <definedName name="IQ_SALE_PPE_CF_FIN">"c1140"</definedName>
    <definedName name="IQ_SALE_PPE_CF_INS">"c1141"</definedName>
    <definedName name="IQ_SALE_PPE_CF_UTI">"c1142"</definedName>
    <definedName name="IQ_SALE_RE_ASSETS">"c1629"</definedName>
    <definedName name="IQ_SALE_REAL_ESTATE_CF">"c1143"</definedName>
    <definedName name="IQ_SALE_REAL_ESTATE_CF_BNK">"c1144"</definedName>
    <definedName name="IQ_SALE_REAL_ESTATE_CF_BR">"c1145"</definedName>
    <definedName name="IQ_SALE_REAL_ESTATE_CF_FIN">"c1146"</definedName>
    <definedName name="IQ_SALE_REAL_ESTATE_CF_INS">"c1147"</definedName>
    <definedName name="IQ_SALE_REAL_ESTATE_CF_UTI">"c1148"</definedName>
    <definedName name="IQ_SALES_MARKETING">"c2240"</definedName>
    <definedName name="IQ_SAME_STORE">"c1149"</definedName>
    <definedName name="IQ_SAME_STORE_FRANCHISE">"c2900"</definedName>
    <definedName name="IQ_SAME_STORE_OWNED">"c2908"</definedName>
    <definedName name="IQ_SAME_STORE_TOTAL">"c2892"</definedName>
    <definedName name="IQ_SAVING_DEP">"c1150"</definedName>
    <definedName name="IQ_SECUR_RECEIV">"c1151"</definedName>
    <definedName name="IQ_SECURED_DEBT">"c2546"</definedName>
    <definedName name="IQ_SECURED_DEBT_PCT">"c2547"</definedName>
    <definedName name="IQ_SECURITY_BORROW">"c1152"</definedName>
    <definedName name="IQ_SECURITY_OWN">"c1153"</definedName>
    <definedName name="IQ_SECURITY_RESELL">"c1154"</definedName>
    <definedName name="IQ_SEPARATE_ACCT_ASSETS">"c1155"</definedName>
    <definedName name="IQ_SEPARATE_ACCT_LIAB">"c1156"</definedName>
    <definedName name="IQ_SERV_CHARGE_DEPOSITS">"c1157"</definedName>
    <definedName name="IQ_SGA">"c1158"</definedName>
    <definedName name="IQ_SGA_BNK">"c1159"</definedName>
    <definedName name="IQ_SGA_INS">"c1160"</definedName>
    <definedName name="IQ_SGA_MARGIN">"c1898"</definedName>
    <definedName name="IQ_SGA_REIT">"c1161"</definedName>
    <definedName name="IQ_SGA_SUPPL">"c1162"</definedName>
    <definedName name="IQ_SGA_UTI">"c1163"</definedName>
    <definedName name="IQ_SHAREOUTSTANDING">"c1347"</definedName>
    <definedName name="IQ_SHARESOUTSTANDING">"c1164"</definedName>
    <definedName name="IQ_SHORT_INTEREST">"c1165"</definedName>
    <definedName name="IQ_SHORT_INTEREST_OVER_FLOAT">"c1577"</definedName>
    <definedName name="IQ_SHORT_INTEREST_PERCENT">"c1576"</definedName>
    <definedName name="IQ_SHORT_TERM_INVEST">"c1425"</definedName>
    <definedName name="IQ_SMALL_INT_BEAR_CD">"c1166"</definedName>
    <definedName name="IQ_SOFTWARE">"c1167"</definedName>
    <definedName name="IQ_SOURCE">"c1168"</definedName>
    <definedName name="IQ_SPECIAL_DIV_CF">"c1169"</definedName>
    <definedName name="IQ_SPECIAL_DIV_CF_BNK">"c1170"</definedName>
    <definedName name="IQ_SPECIAL_DIV_CF_BR">"c1171"</definedName>
    <definedName name="IQ_SPECIAL_DIV_CF_FIN">"c1172"</definedName>
    <definedName name="IQ_SPECIAL_DIV_CF_INS">"c1173"</definedName>
    <definedName name="IQ_SPECIAL_DIV_CF_REIT">"c1174"</definedName>
    <definedName name="IQ_SPECIAL_DIV_CF_UTI">"c1175"</definedName>
    <definedName name="IQ_SPECIAL_DIV_SHARE">"c3007"</definedName>
    <definedName name="IQ_SR_BONDS_NOTES">"c2501"</definedName>
    <definedName name="IQ_SR_BONDS_NOTES_PCT">"c2502"</definedName>
    <definedName name="IQ_SR_DEBT">"c2526"</definedName>
    <definedName name="IQ_SR_DEBT_EBITDA">"c2552"</definedName>
    <definedName name="IQ_SR_DEBT_EBITDA_CAPEX">"c2553"</definedName>
    <definedName name="IQ_SR_DEBT_PCT">"c2527"</definedName>
    <definedName name="IQ_SR_SUB_DEBT">"c2530"</definedName>
    <definedName name="IQ_SR_SUB_DEBT_EBITDA">"c2556"</definedName>
    <definedName name="IQ_SR_SUB_DEBT_EBITDA_CAPEX">"c2557"</definedName>
    <definedName name="IQ_SR_SUB_DEBT_PCT">"c2531"</definedName>
    <definedName name="IQ_ST_DEBT">"c1176"</definedName>
    <definedName name="IQ_ST_DEBT_BNK">"c1177"</definedName>
    <definedName name="IQ_ST_DEBT_BR">"c1178"</definedName>
    <definedName name="IQ_ST_DEBT_FIN">"c1179"</definedName>
    <definedName name="IQ_ST_DEBT_INS">"c1180"</definedName>
    <definedName name="IQ_ST_DEBT_ISSUED">"c1181"</definedName>
    <definedName name="IQ_ST_DEBT_ISSUED_BNK">"c1182"</definedName>
    <definedName name="IQ_ST_DEBT_ISSUED_BR">"c1183"</definedName>
    <definedName name="IQ_ST_DEBT_ISSUED_FIN">"c1184"</definedName>
    <definedName name="IQ_ST_DEBT_ISSUED_INS">"c1185"</definedName>
    <definedName name="IQ_ST_DEBT_ISSUED_REIT">"c1186"</definedName>
    <definedName name="IQ_ST_DEBT_ISSUED_UTI">"c1187"</definedName>
    <definedName name="IQ_ST_DEBT_PCT">"c2539"</definedName>
    <definedName name="IQ_ST_DEBT_REIT">"c1188"</definedName>
    <definedName name="IQ_ST_DEBT_REPAID">"c1189"</definedName>
    <definedName name="IQ_ST_DEBT_REPAID_BNK">"c1190"</definedName>
    <definedName name="IQ_ST_DEBT_REPAID_BR">"c1191"</definedName>
    <definedName name="IQ_ST_DEBT_REPAID_FIN">"c1192"</definedName>
    <definedName name="IQ_ST_DEBT_REPAID_INS">"c1193"</definedName>
    <definedName name="IQ_ST_DEBT_REPAID_REIT">"c1194"</definedName>
    <definedName name="IQ_ST_DEBT_REPAID_UTI">"c1195"</definedName>
    <definedName name="IQ_ST_DEBT_UTI">"c1196"</definedName>
    <definedName name="IQ_ST_INVEST">"c1197"</definedName>
    <definedName name="IQ_ST_INVEST_UTI">"c1198"</definedName>
    <definedName name="IQ_ST_NOTE_RECEIV">"c1199"</definedName>
    <definedName name="IQ_STATE">"c1200"</definedName>
    <definedName name="IQ_STATUTORY_SURPLUS">"c1201"</definedName>
    <definedName name="IQ_STOCK_BASED">"c1202"</definedName>
    <definedName name="IQ_STOCK_BASED_AT">"c2999"</definedName>
    <definedName name="IQ_STOCK_BASED_CF">"c1203"</definedName>
    <definedName name="IQ_STOCK_BASED_COGS">"c2990"</definedName>
    <definedName name="IQ_STOCK_BASED_GA">"c2993"</definedName>
    <definedName name="IQ_STOCK_BASED_OTHER">"c2995"</definedName>
    <definedName name="IQ_STOCK_BASED_RD">"c2991"</definedName>
    <definedName name="IQ_STOCK_BASED_SGA">"c2994"</definedName>
    <definedName name="IQ_STOCK_BASED_SM">"c2992"</definedName>
    <definedName name="IQ_STOCK_BASED_TOTAL">"c3040"</definedName>
    <definedName name="IQ_STRIKE_PRICE_ISSUED">"c1645"</definedName>
    <definedName name="IQ_STRIKE_PRICE_OS">"c1646"</definedName>
    <definedName name="IQ_SUB_BONDS_NOTES">"c2503"</definedName>
    <definedName name="IQ_SUB_BONDS_NOTES_PCT">"c2504"</definedName>
    <definedName name="IQ_SUB_DEBT">"c2532"</definedName>
    <definedName name="IQ_SUB_DEBT_EBITDA">"c2558"</definedName>
    <definedName name="IQ_SUB_DEBT_EBITDA_CAPEX">"c2559"</definedName>
    <definedName name="IQ_SUB_DEBT_PCT">"c2533"</definedName>
    <definedName name="IQ_SUB_LEASE_AFTER_FIVE">"c1207"</definedName>
    <definedName name="IQ_SUB_LEASE_INC_CY">"c1208"</definedName>
    <definedName name="IQ_SUB_LEASE_INC_CY1">"c1209"</definedName>
    <definedName name="IQ_SUB_LEASE_INC_CY2">"c1210"</definedName>
    <definedName name="IQ_SUB_LEASE_INC_CY3">"c1211"</definedName>
    <definedName name="IQ_SUB_LEASE_INC_CY4">"c1212"</definedName>
    <definedName name="IQ_SUB_LEASE_NEXT_FIVE">"c1213"</definedName>
    <definedName name="IQ_SVA">"c1214"</definedName>
    <definedName name="IQ_TARGET_PRICE_NUM">"c1653"</definedName>
    <definedName name="IQ_TARGET_PRICE_STDDEV">"c1654"</definedName>
    <definedName name="IQ_TAX_BENEFIT_OPTIONS">"c1215"</definedName>
    <definedName name="IQ_TAX_EQUIV_NET_INT_INC">"c1216"</definedName>
    <definedName name="IQ_TBV">"c1906"</definedName>
    <definedName name="IQ_TBV_10YR_ANN_GROWTH">"c1936"</definedName>
    <definedName name="IQ_TBV_1YR_ANN_GROWTH">"c1931"</definedName>
    <definedName name="IQ_TBV_2YR_ANN_GROWTH">"c1932"</definedName>
    <definedName name="IQ_TBV_3YR_ANN_GROWTH">"c1933"</definedName>
    <definedName name="IQ_TBV_5YR_ANN_GROWTH">"c1934"</definedName>
    <definedName name="IQ_TBV_7YR_ANN_GROWTH">"c1935"</definedName>
    <definedName name="IQ_TBV_SHARE">"c1217"</definedName>
    <definedName name="IQ_TEMPLATE">"c1521"</definedName>
    <definedName name="IQ_TENANT">"c1218"</definedName>
    <definedName name="IQ_TERM_LOANS">"c2499"</definedName>
    <definedName name="IQ_TERM_LOANS_PCT">"c2500"</definedName>
    <definedName name="IQ_TEV">"c1219"</definedName>
    <definedName name="IQ_TEV_EBIT">"c1220"</definedName>
    <definedName name="IQ_TEV_EBIT_AVG">"c1221"</definedName>
    <definedName name="IQ_TEV_EBIT_FWD">"c2238"</definedName>
    <definedName name="IQ_TEV_EBITDA">"c1222"</definedName>
    <definedName name="IQ_TEV_EBITDA_AVG">"c1223"</definedName>
    <definedName name="IQ_TEV_EBITDA_FWD">"c1224"</definedName>
    <definedName name="IQ_TEV_EMPLOYEE_AVG">"c1225"</definedName>
    <definedName name="IQ_TEV_TOTAL_REV">"c1226"</definedName>
    <definedName name="IQ_TEV_TOTAL_REV_AVG">"c1227"</definedName>
    <definedName name="IQ_TEV_TOTAL_REV_FWD">"c1228"</definedName>
    <definedName name="IQ_TEV_UFCF">"c2208"</definedName>
    <definedName name="IQ_TIER_ONE_CAPITAL">"c2667"</definedName>
    <definedName name="IQ_TIER_ONE_RATIO">"c1229"</definedName>
    <definedName name="IQ_TIER_TWO_CAPITAL">"c2669"</definedName>
    <definedName name="IQ_TIME_DEP">"c1230"</definedName>
    <definedName name="IQ_TODAY">0</definedName>
    <definedName name="IQ_TOT_ADJ_INC">"c1616"</definedName>
    <definedName name="IQ_TOTAL_AR_BR">"c1231"</definedName>
    <definedName name="IQ_TOTAL_AR_REIT">"c1232"</definedName>
    <definedName name="IQ_TOTAL_AR_UTI">"c1233"</definedName>
    <definedName name="IQ_TOTAL_ASSETS">"c1234"</definedName>
    <definedName name="IQ_TOTAL_ASSETS_10YR_ANN_GROWTH">"c1235"</definedName>
    <definedName name="IQ_TOTAL_ASSETS_1YR_ANN_GROWTH">"c1236"</definedName>
    <definedName name="IQ_TOTAL_ASSETS_2YR_ANN_GROWTH">"c1237"</definedName>
    <definedName name="IQ_TOTAL_ASSETS_3YR_ANN_GROWTH">"c1238"</definedName>
    <definedName name="IQ_TOTAL_ASSETS_5YR_ANN_GROWTH">"c1239"</definedName>
    <definedName name="IQ_TOTAL_ASSETS_7YR_ANN_GROWTH">"c1240"</definedName>
    <definedName name="IQ_TOTAL_AVG_CE_TOTAL_AVG_ASSETS">"c1241"</definedName>
    <definedName name="IQ_TOTAL_AVG_EQUITY_TOTAL_AVG_ASSETS">"c1242"</definedName>
    <definedName name="IQ_TOTAL_BANK_CAPITAL">"c2668"</definedName>
    <definedName name="IQ_TOTAL_CA">"c1243"</definedName>
    <definedName name="IQ_TOTAL_CAP">"c1507"</definedName>
    <definedName name="IQ_TOTAL_CAPITAL_RATIO">"c1244"</definedName>
    <definedName name="IQ_TOTAL_CASH_DIVID">"c1455"</definedName>
    <definedName name="IQ_TOTAL_CASH_FINAN">"c1352"</definedName>
    <definedName name="IQ_TOTAL_CASH_INVEST">"c1353"</definedName>
    <definedName name="IQ_TOTAL_CASH_OPER">"c1354"</definedName>
    <definedName name="IQ_TOTAL_CHURN">"c2122"</definedName>
    <definedName name="IQ_TOTAL_CL">"c1245"</definedName>
    <definedName name="IQ_TOTAL_COMMON">"c1411"</definedName>
    <definedName name="IQ_TOTAL_COMMON_EQUITY">"c1246"</definedName>
    <definedName name="IQ_TOTAL_CURRENT_ASSETS">"c1430"</definedName>
    <definedName name="IQ_TOTAL_CURRENT_LIAB">"c1431"</definedName>
    <definedName name="IQ_TOTAL_DEBT">"c1247"</definedName>
    <definedName name="IQ_TOTAL_DEBT_CAPITAL">"c1248"</definedName>
    <definedName name="IQ_TOTAL_DEBT_EBITDA">"c1249"</definedName>
    <definedName name="IQ_TOTAL_DEBT_EBITDA_CAPEX">"c2948"</definedName>
    <definedName name="IQ_TOTAL_DEBT_EQUITY">"c1250"</definedName>
    <definedName name="IQ_TOTAL_DEBT_EXCL_FIN">"c2937"</definedName>
    <definedName name="IQ_TOTAL_DEBT_ISSUED">"c1251"</definedName>
    <definedName name="IQ_TOTAL_DEBT_ISSUED_BNK">"c1252"</definedName>
    <definedName name="IQ_TOTAL_DEBT_ISSUED_BR">"c1253"</definedName>
    <definedName name="IQ_TOTAL_DEBT_ISSUED_FIN">"c1254"</definedName>
    <definedName name="IQ_TOTAL_DEBT_ISSUED_REIT">"c1255"</definedName>
    <definedName name="IQ_TOTAL_DEBT_ISSUED_UTI">"c1256"</definedName>
    <definedName name="IQ_TOTAL_DEBT_ISSUES_INS">"c1257"</definedName>
    <definedName name="IQ_TOTAL_DEBT_OVER_EBITDA">"c1433"</definedName>
    <definedName name="IQ_TOTAL_DEBT_OVER_TOTAL_BV">"c1434"</definedName>
    <definedName name="IQ_TOTAL_DEBT_OVER_TOTAL_CAP">"c1432"</definedName>
    <definedName name="IQ_TOTAL_DEBT_REPAID">"c1258"</definedName>
    <definedName name="IQ_TOTAL_DEBT_REPAID_BNK">"c1259"</definedName>
    <definedName name="IQ_TOTAL_DEBT_REPAID_BR">"c1260"</definedName>
    <definedName name="IQ_TOTAL_DEBT_REPAID_FIN">"c1261"</definedName>
    <definedName name="IQ_TOTAL_DEBT_REPAID_INS">"c1262"</definedName>
    <definedName name="IQ_TOTAL_DEBT_REPAID_REIT">"c1263"</definedName>
    <definedName name="IQ_TOTAL_DEBT_REPAID_UTI">"c1264"</definedName>
    <definedName name="IQ_TOTAL_DEPOSITS">"c1265"</definedName>
    <definedName name="IQ_TOTAL_DIV_PAID_CF">"c1266"</definedName>
    <definedName name="IQ_TOTAL_EMPLOYEE">"c2141"</definedName>
    <definedName name="IQ_TOTAL_EMPLOYEES">"c1522"</definedName>
    <definedName name="IQ_TOTAL_EQUITY">"c1267"</definedName>
    <definedName name="IQ_TOTAL_EQUITY_10YR_ANN_GROWTH">"c1268"</definedName>
    <definedName name="IQ_TOTAL_EQUITY_1YR_ANN_GROWTH">"c1269"</definedName>
    <definedName name="IQ_TOTAL_EQUITY_2YR_ANN_GROWTH">"c1270"</definedName>
    <definedName name="IQ_TOTAL_EQUITY_3YR_ANN_GROWTH">"c1271"</definedName>
    <definedName name="IQ_TOTAL_EQUITY_5YR_ANN_GROWTH">"c1272"</definedName>
    <definedName name="IQ_TOTAL_EQUITY_7YR_ANN_GROWTH">"c1273"</definedName>
    <definedName name="IQ_TOTAL_EQUITY_ALLOWANCE_TOTAL_LOANS">"c1274"</definedName>
    <definedName name="IQ_TOTAL_INTEREST_EXP">"c1382"</definedName>
    <definedName name="IQ_TOTAL_INVENTORY">"c1385"</definedName>
    <definedName name="IQ_TOTAL_INVEST">"c1275"</definedName>
    <definedName name="IQ_TOTAL_LIAB">"c1276"</definedName>
    <definedName name="IQ_TOTAL_LIAB_BNK">"c1277"</definedName>
    <definedName name="IQ_TOTAL_LIAB_BR">"c1278"</definedName>
    <definedName name="IQ_TOTAL_LIAB_EQUITY">"c1279"</definedName>
    <definedName name="IQ_TOTAL_LIAB_FIN">"c1280"</definedName>
    <definedName name="IQ_TOTAL_LIAB_INS">"c1281"</definedName>
    <definedName name="IQ_TOTAL_LIAB_REIT">"c1282"</definedName>
    <definedName name="IQ_TOTAL_LIAB_SHAREHOLD">"c1435"</definedName>
    <definedName name="IQ_TOTAL_LIAB_TOTAL_ASSETS">"c1283"</definedName>
    <definedName name="IQ_TOTAL_LONG_DEBT">"c1617"</definedName>
    <definedName name="IQ_TOTAL_NON_REC">"c1444"</definedName>
    <definedName name="IQ_TOTAL_OPER_EXP_BR">"c1284"</definedName>
    <definedName name="IQ_TOTAL_OPER_EXP_FIN">"c1285"</definedName>
    <definedName name="IQ_TOTAL_OPER_EXP_INS">"c1286"</definedName>
    <definedName name="IQ_TOTAL_OPER_EXP_REIT">"c1287"</definedName>
    <definedName name="IQ_TOTAL_OPER_EXP_UTI">"c1288"</definedName>
    <definedName name="IQ_TOTAL_OPER_EXPEN">"c1445"</definedName>
    <definedName name="IQ_TOTAL_OPTIONS_BEG_OS">"c2693"</definedName>
    <definedName name="IQ_TOTAL_OPTIONS_CANCELLED">"c2696"</definedName>
    <definedName name="IQ_TOTAL_OPTIONS_END_OS">"c2697"</definedName>
    <definedName name="IQ_TOTAL_OPTIONS_EXERCISED">"c2695"</definedName>
    <definedName name="IQ_TOTAL_OPTIONS_GRANTED">"c2694"</definedName>
    <definedName name="IQ_TOTAL_OTHER_OPER">"c1289"</definedName>
    <definedName name="IQ_TOTAL_OUTSTANDING_BS_DATE">"c1022"</definedName>
    <definedName name="IQ_TOTAL_OUTSTANDING_FILING_DATE">"c2107"</definedName>
    <definedName name="IQ_TOTAL_PENSION_ASSETS">"c1290"</definedName>
    <definedName name="IQ_TOTAL_PENSION_ASSETS_DOMESTIC">"c2658"</definedName>
    <definedName name="IQ_TOTAL_PENSION_ASSETS_FOREIGN">"c2666"</definedName>
    <definedName name="IQ_TOTAL_PENSION_EXP">"c1291"</definedName>
    <definedName name="IQ_TOTAL_PRINCIPAL">"c2509"</definedName>
    <definedName name="IQ_TOTAL_PRINCIPAL_PCT">"c2510"</definedName>
    <definedName name="IQ_TOTAL_PROVED_RESERVES_NGL">"c2924"</definedName>
    <definedName name="IQ_TOTAL_PROVED_RESERVES_OIL">"c2040"</definedName>
    <definedName name="IQ_TOTAL_RECEIV">"c1293"</definedName>
    <definedName name="IQ_TOTAL_REV">"c1294"</definedName>
    <definedName name="IQ_TOTAL_REV_10YR_ANN_GROWTH">"c1295"</definedName>
    <definedName name="IQ_TOTAL_REV_1YR_ANN_GROWTH">"c1296"</definedName>
    <definedName name="IQ_TOTAL_REV_2YR_ANN_GROWTH">"c1297"</definedName>
    <definedName name="IQ_TOTAL_REV_3YR_ANN_GROWTH">"c1298"</definedName>
    <definedName name="IQ_TOTAL_REV_5YR_ANN_GROWTH">"c1299"</definedName>
    <definedName name="IQ_TOTAL_REV_7YR_ANN_GROWTH">"c1300"</definedName>
    <definedName name="IQ_TOTAL_REV_AS_REPORTED">"c1301"</definedName>
    <definedName name="IQ_TOTAL_REV_BNK">"c1302"</definedName>
    <definedName name="IQ_TOTAL_REV_BR">"c1303"</definedName>
    <definedName name="IQ_TOTAL_REV_EMPLOYEE">"c1304"</definedName>
    <definedName name="IQ_TOTAL_REV_FIN">"c1305"</definedName>
    <definedName name="IQ_TOTAL_REV_INS">"c1306"</definedName>
    <definedName name="IQ_TOTAL_REV_REIT">"c1307"</definedName>
    <definedName name="IQ_TOTAL_REV_SHARE">"c1912"</definedName>
    <definedName name="IQ_TOTAL_REV_UTI">"c1308"</definedName>
    <definedName name="IQ_TOTAL_REVENUE">"c1436"</definedName>
    <definedName name="IQ_TOTAL_SPECIAL">"c1618"</definedName>
    <definedName name="IQ_TOTAL_ST_BORROW">"c1424"</definedName>
    <definedName name="IQ_TOTAL_SUB_DEBT">"c2528"</definedName>
    <definedName name="IQ_TOTAL_SUB_DEBT_EBITDA">"c2554"</definedName>
    <definedName name="IQ_TOTAL_SUB_DEBT_EBITDA_CAPEX">"c2555"</definedName>
    <definedName name="IQ_TOTAL_SUB_DEBT_PCT">"c2529"</definedName>
    <definedName name="IQ_TOTAL_SUBS">"c2119"</definedName>
    <definedName name="IQ_TOTAL_UNUSUAL">"c1508"</definedName>
    <definedName name="IQ_TOTAL_WARRANTS_BEG_OS">"c2719"</definedName>
    <definedName name="IQ_TOTAL_WARRANTS_CANCELLED">"c2722"</definedName>
    <definedName name="IQ_TOTAL_WARRANTS_END_OS">"c2723"</definedName>
    <definedName name="IQ_TOTAL_WARRANTS_EXERCISED">"c2721"</definedName>
    <definedName name="IQ_TOTAL_WARRANTS_ISSUED">"c2720"</definedName>
    <definedName name="IQ_TR_ACCT_METHOD">"c2363"</definedName>
    <definedName name="IQ_TR_ACQ_52_WK_HI_PCT">"c2348"</definedName>
    <definedName name="IQ_TR_ACQ_52_WK_LOW_PCT">"c2347"</definedName>
    <definedName name="IQ_TR_ACQ_CASH_ST_INVEST">"c2372"</definedName>
    <definedName name="IQ_TR_ACQ_CLOSEPRICE_1D">"c3027"</definedName>
    <definedName name="IQ_TR_ACQ_DILUT_EPS_EXCL">"c3028"</definedName>
    <definedName name="IQ_TR_ACQ_EARNING_CO">"c2379"</definedName>
    <definedName name="IQ_TR_ACQ_EBIT">"c2380"</definedName>
    <definedName name="IQ_TR_ACQ_EBITDA">"c2381"</definedName>
    <definedName name="IQ_TR_ACQ_FILING_CURRENCY">"c3033"</definedName>
    <definedName name="IQ_TR_ACQ_MCAP_1DAY">"c2345"</definedName>
    <definedName name="IQ_TR_ACQ_MIN_INT">"c2374"</definedName>
    <definedName name="IQ_TR_ACQ_NET_DEBT">"c2373"</definedName>
    <definedName name="IQ_TR_ACQ_NI">"c2378"</definedName>
    <definedName name="IQ_TR_ACQ_PRICEDATE_1D">"c2346"</definedName>
    <definedName name="IQ_TR_ACQ_RETURN">"c2349"</definedName>
    <definedName name="IQ_TR_ACQ_STOCKYEARHIGH_1D">"c2343"</definedName>
    <definedName name="IQ_TR_ACQ_STOCKYEARLOW_1D">"c2344"</definedName>
    <definedName name="IQ_TR_ACQ_TOTAL_ASSETS">"c2371"</definedName>
    <definedName name="IQ_TR_ACQ_TOTAL_COMMON_EQ">"c2377"</definedName>
    <definedName name="IQ_TR_ACQ_TOTAL_DEBT">"c2376"</definedName>
    <definedName name="IQ_TR_ACQ_TOTAL_PREF">"c2375"</definedName>
    <definedName name="IQ_TR_ACQ_TOTAL_REV">"c2382"</definedName>
    <definedName name="IQ_TR_ADJ_SIZE">"c3024"</definedName>
    <definedName name="IQ_TR_ANN_DATE">"c2395"</definedName>
    <definedName name="IQ_TR_ANN_DATE_BL">"c2394"</definedName>
    <definedName name="IQ_TR_BID_DATE">"c2357"</definedName>
    <definedName name="IQ_TR_BLUESKY_FEES">"c2277"</definedName>
    <definedName name="IQ_TR_BUY_ACC_ADVISORS">"c3048"</definedName>
    <definedName name="IQ_TR_BUY_FIN_ADVISORS">"c3045"</definedName>
    <definedName name="IQ_TR_BUY_LEG_ADVISORS">"c2387"</definedName>
    <definedName name="IQ_TR_BUYER_ID">"c2404"</definedName>
    <definedName name="IQ_TR_BUYERNAME">"c2401"</definedName>
    <definedName name="IQ_TR_CANCELLED_DATE">"c2284"</definedName>
    <definedName name="IQ_TR_CASH_CONSID_PCT">"c2296"</definedName>
    <definedName name="IQ_TR_CASH_ST_INVEST">"c3025"</definedName>
    <definedName name="IQ_TR_CHANGE_CONTROL">"c2365"</definedName>
    <definedName name="IQ_TR_CLOSED_DATE">"c2283"</definedName>
    <definedName name="IQ_TR_CO_NET_PROCEEDS">"c2268"</definedName>
    <definedName name="IQ_TR_CO_NET_PROCEEDS_PCT">"c2270"</definedName>
    <definedName name="IQ_TR_COMMENTS">"c2383"</definedName>
    <definedName name="IQ_TR_CURRENCY">"c3016"</definedName>
    <definedName name="IQ_TR_DEAL_ATTITUDE">"c2364"</definedName>
    <definedName name="IQ_TR_DEAL_CONDITIONS">"c2367"</definedName>
    <definedName name="IQ_TR_DEAL_RESOLUTION">"c2391"</definedName>
    <definedName name="IQ_TR_DEAL_RESPONSES">"c2366"</definedName>
    <definedName name="IQ_TR_DEBT_CONSID_PCT">"c2299"</definedName>
    <definedName name="IQ_TR_DEF_AGRMT_DATE">"c2285"</definedName>
    <definedName name="IQ_TR_DISCLOSED_FEES_EXP">"c2288"</definedName>
    <definedName name="IQ_TR_EARNOUTS">"c3023"</definedName>
    <definedName name="IQ_TR_EXPIRED_DATE">"c2412"</definedName>
    <definedName name="IQ_TR_GROSS_OFFERING_AMT">"c2262"</definedName>
    <definedName name="IQ_TR_HYBRID_CONSID_PCT">"c2300"</definedName>
    <definedName name="IQ_TR_IMPLIED_EQ">"c3018"</definedName>
    <definedName name="IQ_TR_IMPLIED_EQ_BV">"c3019"</definedName>
    <definedName name="IQ_TR_IMPLIED_EQ_NI_LTM">"c3020"</definedName>
    <definedName name="IQ_TR_IMPLIED_EV">"c2301"</definedName>
    <definedName name="IQ_TR_IMPLIED_EV_BV">"c2306"</definedName>
    <definedName name="IQ_TR_IMPLIED_EV_EBIT">"c2302"</definedName>
    <definedName name="IQ_TR_IMPLIED_EV_EBITDA">"c2303"</definedName>
    <definedName name="IQ_TR_IMPLIED_EV_NI_LTM">"c2307"</definedName>
    <definedName name="IQ_TR_IMPLIED_EV_REV">"c2304"</definedName>
    <definedName name="IQ_TR_LOI_DATE">"c2282"</definedName>
    <definedName name="IQ_TR_MAJ_MIN_STAKE">"c2389"</definedName>
    <definedName name="IQ_TR_NEGOTIATED_BUYBACK_PRICE">"c2414"</definedName>
    <definedName name="IQ_TR_NET_ASSUM_LIABILITIES">"c2308"</definedName>
    <definedName name="IQ_TR_NET_PROCEEDS">"c2267"</definedName>
    <definedName name="IQ_TR_OFFER_DATE">"c2265"</definedName>
    <definedName name="IQ_TR_OFFER_DATE_MA">"c3035"</definedName>
    <definedName name="IQ_TR_OFFER_PER_SHARE">"c3017"</definedName>
    <definedName name="IQ_TR_OPTIONS_CONSID_PCT">"c2311"</definedName>
    <definedName name="IQ_TR_OTHER_CONSID">"c3022"</definedName>
    <definedName name="IQ_TR_PCT_SOUGHT">"c2309"</definedName>
    <definedName name="IQ_TR_PFEATURES">"c2384"</definedName>
    <definedName name="IQ_TR_PIPE_CONV_PRICE_SHARE">"c2292"</definedName>
    <definedName name="IQ_TR_PIPE_CPN_PCT">"c2291"</definedName>
    <definedName name="IQ_TR_PIPE_NUMBER_SHARES">"c2293"</definedName>
    <definedName name="IQ_TR_PIPE_PPS">"c2290"</definedName>
    <definedName name="IQ_TR_POSTMONEY_VAL">"c2286"</definedName>
    <definedName name="IQ_TR_PREDEAL_SITUATION">"c2390"</definedName>
    <definedName name="IQ_TR_PREF_CONSID_PCT">"c2310"</definedName>
    <definedName name="IQ_TR_PREMONEY_VAL">"c2287"</definedName>
    <definedName name="IQ_TR_PRINTING_FEES">"c2276"</definedName>
    <definedName name="IQ_TR_PT_MONETARY_VALUES">"c2415"</definedName>
    <definedName name="IQ_TR_PT_NUMBER_SHARES">"c2417"</definedName>
    <definedName name="IQ_TR_PT_PCT_SHARES">"c2416"</definedName>
    <definedName name="IQ_TR_RATING_FEES">"c2275"</definedName>
    <definedName name="IQ_TR_REG_EFFECT_DATE">"c2264"</definedName>
    <definedName name="IQ_TR_REG_FILED_DATE">"c2263"</definedName>
    <definedName name="IQ_TR_RENEWAL_BUYBACK">"c2413"</definedName>
    <definedName name="IQ_TR_ROUND_NUMBER">"c2295"</definedName>
    <definedName name="IQ_TR_SEC_FEES">"c2274"</definedName>
    <definedName name="IQ_TR_SECURITY_TYPE_REG">"c2279"</definedName>
    <definedName name="IQ_TR_SELL_ACC_ADVISORS">"c3049"</definedName>
    <definedName name="IQ_TR_SELL_FIN_ADVISORS">"c3046"</definedName>
    <definedName name="IQ_TR_SELL_LEG_ADVISORS">"c2388"</definedName>
    <definedName name="IQ_TR_SELLER_ID">"c2406"</definedName>
    <definedName name="IQ_TR_SELLERNAME">"c2402"</definedName>
    <definedName name="IQ_TR_SFEATURES">"c2385"</definedName>
    <definedName name="IQ_TR_SH_NET_PROCEEDS">"c2269"</definedName>
    <definedName name="IQ_TR_SH_NET_PROCEEDS_PCT">"c2271"</definedName>
    <definedName name="IQ_TR_SPECIAL_COMMITTEE">"c2362"</definedName>
    <definedName name="IQ_TR_STATUS">"c2399"</definedName>
    <definedName name="IQ_TR_STOCK_CONSID_PCT">"c2312"</definedName>
    <definedName name="IQ_TR_SUSPENDED_DATE">"c2407"</definedName>
    <definedName name="IQ_TR_TARGET_52WKHI_PCT">"c2351"</definedName>
    <definedName name="IQ_TR_TARGET_52WKLOW_PCT">"c2350"</definedName>
    <definedName name="IQ_TR_TARGET_ACC_ADVISORS">"c3047"</definedName>
    <definedName name="IQ_TR_TARGET_CASH_ST_INVEST">"c2327"</definedName>
    <definedName name="IQ_TR_TARGET_CLOSEPRICE_1D">"c2352"</definedName>
    <definedName name="IQ_TR_TARGET_CLOSEPRICE_1M">"c2354"</definedName>
    <definedName name="IQ_TR_TARGET_CLOSEPRICE_1W">"c2353"</definedName>
    <definedName name="IQ_TR_TARGET_DILUT_EPS_EXCL">"c2324"</definedName>
    <definedName name="IQ_TR_TARGET_EARNING_CO">"c2332"</definedName>
    <definedName name="IQ_TR_TARGET_EBIT">"c2333"</definedName>
    <definedName name="IQ_TR_TARGET_EBITDA">"c2334"</definedName>
    <definedName name="IQ_TR_TARGET_FILING_CURRENCY">"c3034"</definedName>
    <definedName name="IQ_TR_TARGET_FIN_ADVISORS">"c3044"</definedName>
    <definedName name="IQ_TR_TARGET_ID">"c2405"</definedName>
    <definedName name="IQ_TR_TARGET_LEG_ADVISORS">"c2386"</definedName>
    <definedName name="IQ_TR_TARGET_MARKETCAP">"c2342"</definedName>
    <definedName name="IQ_TR_TARGET_MIN_INT">"c2328"</definedName>
    <definedName name="IQ_TR_TARGET_NET_DEBT">"c2326"</definedName>
    <definedName name="IQ_TR_TARGET_NI">"c2331"</definedName>
    <definedName name="IQ_TR_TARGET_PRICEDATE_1D">"c2341"</definedName>
    <definedName name="IQ_TR_TARGET_RETURN">"c2355"</definedName>
    <definedName name="IQ_TR_TARGET_SEC_DETAIL">"c3021"</definedName>
    <definedName name="IQ_TR_TARGET_SEC_TI_ID">"c2368"</definedName>
    <definedName name="IQ_TR_TARGET_SEC_TYPE">"c2369"</definedName>
    <definedName name="IQ_TR_TARGET_SPD">"c2313"</definedName>
    <definedName name="IQ_TR_TARGET_SPD_PCT">"c2314"</definedName>
    <definedName name="IQ_TR_TARGET_STOCKPREMIUM_1D">"c2336"</definedName>
    <definedName name="IQ_TR_TARGET_STOCKPREMIUM_1M">"c2337"</definedName>
    <definedName name="IQ_TR_TARGET_STOCKPREMIUM_1W">"c2338"</definedName>
    <definedName name="IQ_TR_TARGET_STOCKYEARHIGH_1D">"c2339"</definedName>
    <definedName name="IQ_TR_TARGET_STOCKYEARLOW_1D">"c2340"</definedName>
    <definedName name="IQ_TR_TARGET_TOTAL_ASSETS">"c2325"</definedName>
    <definedName name="IQ_TR_TARGET_TOTAL_COMMON_EQ">"c2421"</definedName>
    <definedName name="IQ_TR_TARGET_TOTAL_DEBT">"c2330"</definedName>
    <definedName name="IQ_TR_TARGET_TOTAL_PREF">"c2329"</definedName>
    <definedName name="IQ_TR_TARGET_TOTAL_REV">"c2335"</definedName>
    <definedName name="IQ_TR_TARGETNAME">"c2403"</definedName>
    <definedName name="IQ_TR_TERM_FEE">"c2298"</definedName>
    <definedName name="IQ_TR_TERM_FEE_PCT">"c2297"</definedName>
    <definedName name="IQ_TR_TODATE">"c3036"</definedName>
    <definedName name="IQ_TR_TODATE_MONETARY_VALUE">"c2418"</definedName>
    <definedName name="IQ_TR_TODATE_NUMBER_SHARES">"c2420"</definedName>
    <definedName name="IQ_TR_TODATE_PCT_SHARES">"c2419"</definedName>
    <definedName name="IQ_TR_TOTAL_ACCT_FEES">"c2273"</definedName>
    <definedName name="IQ_TR_TOTAL_CASH">"c2315"</definedName>
    <definedName name="IQ_TR_TOTAL_CONSID_SH">"c2316"</definedName>
    <definedName name="IQ_TR_TOTAL_DEBT">"c2317"</definedName>
    <definedName name="IQ_TR_TOTAL_GROSS_TV">"c2318"</definedName>
    <definedName name="IQ_TR_TOTAL_HYBRID">"c2319"</definedName>
    <definedName name="IQ_TR_TOTAL_LEGAL_FEES">"c2272"</definedName>
    <definedName name="IQ_TR_TOTAL_NET_TV">"c2320"</definedName>
    <definedName name="IQ_TR_TOTAL_NEWMONEY">"c2289"</definedName>
    <definedName name="IQ_TR_TOTAL_OPTIONS">"c2322"</definedName>
    <definedName name="IQ_TR_TOTAL_OPTIONS_BUYER">"c3026"</definedName>
    <definedName name="IQ_TR_TOTAL_PREFERRED">"c2321"</definedName>
    <definedName name="IQ_TR_TOTAL_REG_AMT">"c2261"</definedName>
    <definedName name="IQ_TR_TOTAL_STOCK">"c2323"</definedName>
    <definedName name="IQ_TR_TOTAL_TAKEDOWNS">"c2278"</definedName>
    <definedName name="IQ_TR_TOTAL_UW_COMP">"c2280"</definedName>
    <definedName name="IQ_TR_TOTALVALUE">"c2400"</definedName>
    <definedName name="IQ_TR_TRANSACTION_TYPE">"c2398"</definedName>
    <definedName name="IQ_TR_WITHDRAWN_DTE">"c2266"</definedName>
    <definedName name="IQ_TRADE_AR">"c1345"</definedName>
    <definedName name="IQ_TRADE_PRINCIPAL">"c1309"</definedName>
    <definedName name="IQ_TRADING_ASSETS">"c1310"</definedName>
    <definedName name="IQ_TRADING_CURRENCY">"c2212"</definedName>
    <definedName name="IQ_TREASURY">"c1311"</definedName>
    <definedName name="IQ_TREASURY_OTHER_EQUITY">"c1312"</definedName>
    <definedName name="IQ_TREASURY_OTHER_EQUITY_BNK">"c1313"</definedName>
    <definedName name="IQ_TREASURY_OTHER_EQUITY_BR">"c1314"</definedName>
    <definedName name="IQ_TREASURY_OTHER_EQUITY_FIN">"c1315"</definedName>
    <definedName name="IQ_TREASURY_OTHER_EQUITY_INS">"c1316"</definedName>
    <definedName name="IQ_TREASURY_OTHER_EQUITY_REIT">"c1317"</definedName>
    <definedName name="IQ_TREASURY_OTHER_EQUITY_UTI">"c1318"</definedName>
    <definedName name="IQ_TREASURY_STOCK">"c1438"</definedName>
    <definedName name="IQ_TRUST_INC">"c1319"</definedName>
    <definedName name="IQ_TRUST_PREF">"c1320"</definedName>
    <definedName name="IQ_TRUST_PREFERRED">"c3029"</definedName>
    <definedName name="IQ_TRUST_PREFERRED_PCT">"c3030"</definedName>
    <definedName name="IQ_UFCF_10YR_ANN_GROWTH">"c1948"</definedName>
    <definedName name="IQ_UFCF_1YR_ANN_GROWTH">"c1943"</definedName>
    <definedName name="IQ_UFCF_2YR_ANN_GROWTH">"c1944"</definedName>
    <definedName name="IQ_UFCF_3YR_ANN_GROWTH">"c1945"</definedName>
    <definedName name="IQ_UFCF_5YR_ANN_GROWTH">"c1946"</definedName>
    <definedName name="IQ_UFCF_7YR_ANN_GROWTH">"c1947"</definedName>
    <definedName name="IQ_UFCF_MARGIN">"c1962"</definedName>
    <definedName name="IQ_UNAMORT_DISC">"c2513"</definedName>
    <definedName name="IQ_UNAMORT_DISC_PCT">"c2514"</definedName>
    <definedName name="IQ_UNAMORT_PREMIUM">"c2511"</definedName>
    <definedName name="IQ_UNAMORT_PREMIUM_PCT">"c2512"</definedName>
    <definedName name="IQ_UNDRAWN_CP">"c2518"</definedName>
    <definedName name="IQ_UNDRAWN_CREDIT">"c3032"</definedName>
    <definedName name="IQ_UNDRAWN_RC">"c2517"</definedName>
    <definedName name="IQ_UNDRAWN_TL">"c2519"</definedName>
    <definedName name="IQ_UNEARN_PREMIUM">"c1321"</definedName>
    <definedName name="IQ_UNEARN_REV_CURRENT">"c1322"</definedName>
    <definedName name="IQ_UNEARN_REV_CURRENT_BNK">"c1323"</definedName>
    <definedName name="IQ_UNEARN_REV_CURRENT_BR">"c1324"</definedName>
    <definedName name="IQ_UNEARN_REV_CURRENT_FIN">"c1325"</definedName>
    <definedName name="IQ_UNEARN_REV_CURRENT_INS">"c1326"</definedName>
    <definedName name="IQ_UNEARN_REV_CURRENT_REIT">"c1327"</definedName>
    <definedName name="IQ_UNEARN_REV_CURRENT_UTI">"c1328"</definedName>
    <definedName name="IQ_UNEARN_REV_LT">"c1329"</definedName>
    <definedName name="IQ_UNLEVERED_FCF">"c1908"</definedName>
    <definedName name="IQ_UNPAID_CLAIMS">"c1330"</definedName>
    <definedName name="IQ_UNREALIZED_GAIN">"c1619"</definedName>
    <definedName name="IQ_UNSECURED_DEBT">"c2548"</definedName>
    <definedName name="IQ_UNSECURED_DEBT_PCT">"c2549"</definedName>
    <definedName name="IQ_UNUSUAL_EXP">"c1456"</definedName>
    <definedName name="IQ_US_GAAP">"c1331"</definedName>
    <definedName name="IQ_US_GAAP_BASIC_EPS_EXCL">"c2984"</definedName>
    <definedName name="IQ_US_GAAP_BASIC_EPS_INCL">"c2982"</definedName>
    <definedName name="IQ_US_GAAP_BASIC_WEIGHT">"c2980"</definedName>
    <definedName name="IQ_US_GAAP_CA_ADJ">"c2925"</definedName>
    <definedName name="IQ_US_GAAP_CASH_FINAN">"c2945"</definedName>
    <definedName name="IQ_US_GAAP_CASH_FINAN_ADJ">"c2941"</definedName>
    <definedName name="IQ_US_GAAP_CASH_INVEST">"c2944"</definedName>
    <definedName name="IQ_US_GAAP_CASH_INVEST_ADJ">"c2940"</definedName>
    <definedName name="IQ_US_GAAP_CASH_OPER">"c2943"</definedName>
    <definedName name="IQ_US_GAAP_CASH_OPER_ADJ">"c2939"</definedName>
    <definedName name="IQ_US_GAAP_CL_ADJ">"c2927"</definedName>
    <definedName name="IQ_US_GAAP_DILUT_EPS_EXCL">"c2985"</definedName>
    <definedName name="IQ_US_GAAP_DILUT_EPS_INCL">"c2983"</definedName>
    <definedName name="IQ_US_GAAP_DILUT_NI">"c2979"</definedName>
    <definedName name="IQ_US_GAAP_DILUT_WEIGHT">"c2981"</definedName>
    <definedName name="IQ_US_GAAP_DO_ADJ">"c2959"</definedName>
    <definedName name="IQ_US_GAAP_EXTRA_ACC_ITEMS_ADJ">"c2958"</definedName>
    <definedName name="IQ_US_GAAP_INC_TAX_ADJ">"c2961"</definedName>
    <definedName name="IQ_US_GAAP_INTEREST_EXP_ADJ">"c2957"</definedName>
    <definedName name="IQ_US_GAAP_LIAB_LT_ADJ">"c2928"</definedName>
    <definedName name="IQ_US_GAAP_LIAB_TOTAL_LIAB">"c2933"</definedName>
    <definedName name="IQ_US_GAAP_MINORITY_INTEREST_IS_ADJ">"c2960"</definedName>
    <definedName name="IQ_US_GAAP_NCA_ADJ">"c2926"</definedName>
    <definedName name="IQ_US_GAAP_NET_CHANGE">"c2946"</definedName>
    <definedName name="IQ_US_GAAP_NET_CHANGE_ADJ">"c2942"</definedName>
    <definedName name="IQ_US_GAAP_NI">"c2976"</definedName>
    <definedName name="IQ_US_GAAP_NI_ADJ">"c2963"</definedName>
    <definedName name="IQ_US_GAAP_NI_AVAIL_INCL">"c2978"</definedName>
    <definedName name="IQ_US_GAAP_OTHER_ADJ_ADJ">"c2962"</definedName>
    <definedName name="IQ_US_GAAP_OTHER_NON_OPER_ADJ">"c2955"</definedName>
    <definedName name="IQ_US_GAAP_OTHER_OPER_ADJ">"c2954"</definedName>
    <definedName name="IQ_US_GAAP_RD_ADJ">"c2953"</definedName>
    <definedName name="IQ_US_GAAP_SGA_ADJ">"c2952"</definedName>
    <definedName name="IQ_US_GAAP_TOTAL_ASSETS">"c2931"</definedName>
    <definedName name="IQ_US_GAAP_TOTAL_EQUITY">"c2934"</definedName>
    <definedName name="IQ_US_GAAP_TOTAL_EQUITY_ADJ">"c2929"</definedName>
    <definedName name="IQ_US_GAAP_TOTAL_REV_ADJ">"c2950"</definedName>
    <definedName name="IQ_US_GAAP_TOTAL_UNUSUAL_ADJ">"c2956"</definedName>
    <definedName name="IQ_UTIL_PPE_NET">"c1620"</definedName>
    <definedName name="IQ_UTIL_REV">"c2091"</definedName>
    <definedName name="IQ_UV_PENSION_LIAB">"c1332"</definedName>
    <definedName name="IQ_VALUE_TRADED_LAST_3MTH">"c1530"</definedName>
    <definedName name="IQ_VALUE_TRADED_LAST_6MTH">"c1531"</definedName>
    <definedName name="IQ_VALUE_TRADED_LAST_MTH">"c1529"</definedName>
    <definedName name="IQ_VALUE_TRADED_LAST_WK">"c1528"</definedName>
    <definedName name="IQ_VALUE_TRADED_LAST_YR">"c1532"</definedName>
    <definedName name="IQ_VOL_LAST_3MTH">"c1525"</definedName>
    <definedName name="IQ_VOL_LAST_6MTH">"c1526"</definedName>
    <definedName name="IQ_VOL_LAST_MTH">"c1524"</definedName>
    <definedName name="IQ_VOL_LAST_WK">"c1523"</definedName>
    <definedName name="IQ_VOL_LAST_YR">"c1527"</definedName>
    <definedName name="IQ_VOLUME">"c1333"</definedName>
    <definedName name="IQ_WARRANTS_BEG_OS">"c2698"</definedName>
    <definedName name="IQ_WARRANTS_CANCELLED">"c2701"</definedName>
    <definedName name="IQ_WARRANTS_END_OS">"c2702"</definedName>
    <definedName name="IQ_WARRANTS_EXERCISED">"c2700"</definedName>
    <definedName name="IQ_WARRANTS_ISSUED">"c2699"</definedName>
    <definedName name="IQ_WARRANTS_STRIKE_PRICE_ISSUED">"c2704"</definedName>
    <definedName name="IQ_WARRANTS_STRIKE_PRICE_OS">"c2703"</definedName>
    <definedName name="IQ_WEIGHTED_AVG_PRICE">"c1334"</definedName>
    <definedName name="IQ_WIP_INV">"c1335"</definedName>
    <definedName name="IQ_WORKMEN_WRITTEN">"c1336"</definedName>
    <definedName name="IQ_XDIV_DATE">"c2203"</definedName>
    <definedName name="IQ_YEARHIGH">"c1337"</definedName>
    <definedName name="IQ_YEARHIGH_DATE">"c2250"</definedName>
    <definedName name="IQ_YEARLOW">"c1338"</definedName>
    <definedName name="IQ_YEARLOW_DATE">"c2251"</definedName>
    <definedName name="IQ_YTD">3000</definedName>
    <definedName name="IQ_Z_SCORE">"c1339"</definedName>
    <definedName name="Last_Row" localSheetId="3">IF('Rate Impacts Sch140'!Values_Entered,Header_Row+'Rate Impacts Sch140'!Number_of_Payments,Header_Row)</definedName>
    <definedName name="Last_Row" localSheetId="9">IF('Rental Forecast'!Values_Entered,Header_Row+'Rental Forecast'!Number_of_Payments,Header_Row)</definedName>
    <definedName name="Last_Row" localSheetId="5">IF('Schedule 140'!Values_Entered,Header_Row+'Schedule 140'!Number_of_Payments,Header_Row)</definedName>
    <definedName name="Last_Row" localSheetId="8">IF('Therm Forecast'!Values_Entered,Header_Row+'Therm Forecast'!Number_of_Payments,Header_Row)</definedName>
    <definedName name="Last_Row" localSheetId="4">IF('Typical Res Bill Sch140'!Values_Entered,Header_Row+'Typical Res Bill Sch140'!Number_of_Payments,Header_Row)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3">MATCH(0.01,End_Bal,-1)+1</definedName>
    <definedName name="Number_of_Payments" localSheetId="9">MATCH(0.01,End_Bal,-1)+1</definedName>
    <definedName name="Number_of_Payments" localSheetId="5">MATCH(0.01,End_Bal,-1)+1</definedName>
    <definedName name="Number_of_Payments" localSheetId="8">MATCH(0.01,End_Bal,-1)+1</definedName>
    <definedName name="Number_of_Payments" localSheetId="4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_xlnm.Print_Area" localSheetId="1">'Allocation Factors'!$A$1:$E$22</definedName>
    <definedName name="_xlnm.Print_Area" localSheetId="3">'Rate Impacts Sch140'!$B$1:$U$45</definedName>
    <definedName name="_xlnm.Print_Area" localSheetId="0">'Sch. 140 Rates'!$A$1:$R$27</definedName>
    <definedName name="_xlnm.Print_Area" localSheetId="5">'Schedule 140'!$A$1:$I$25</definedName>
    <definedName name="_xlnm.Print_Area" localSheetId="8">'Therm Forecast'!$A$1:$N$24</definedName>
    <definedName name="_xlnm.Print_Area" localSheetId="4">'Typical Res Bill Sch140'!$B$1:$H$42</definedName>
    <definedName name="SAPBEXdnldView">"46HLPWIQ6J3TDMPT5WG7XVEBI"</definedName>
    <definedName name="SAPBEXhrIndnt">"Wide"</definedName>
    <definedName name="SAPBEXrevision">1</definedName>
    <definedName name="SAPBEXsysID">"BWP"</definedName>
    <definedName name="SAPBEXwbID">"3XJ3VOPHHLH2D0QXSYZLUHSMI"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otal_Payment" localSheetId="3">Scheduled_Payment+Extra_Payment</definedName>
    <definedName name="Total_Payment" localSheetId="9">Scheduled_Payment+Extra_Payment</definedName>
    <definedName name="Total_Payment" localSheetId="4">Scheduled_Payment+Extra_Payment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3">IF(Loan_Amount*Interest_Rate*Loan_Years*Loan_Start&gt;0,1,0)</definedName>
    <definedName name="Values_Entered" localSheetId="9">IF(Loan_Amount*Interest_Rate*Loan_Years*Loan_Start&gt;0,1,0)</definedName>
    <definedName name="Values_Entered" localSheetId="5">IF(Loan_Amount*Interest_Rate*Loan_Years*Loan_Start&gt;0,1,0)</definedName>
    <definedName name="Values_Entered" localSheetId="8">IF(Loan_Amount*Interest_Rate*Loan_Years*Loan_Start&gt;0,1,0)</definedName>
    <definedName name="Values_Entered" localSheetId="4">IF(Loan_Amount*Interest_Rate*Loan_Years*Loan_Start&gt;0,1,0)</definedName>
    <definedName name="Values_Entered">IF(Loan_Amount*Interest_Rate*Loan_Years*Loan_Start&gt;0,1,0)</definedName>
  </definedNames>
  <calcPr calcId="162913"/>
</workbook>
</file>

<file path=xl/calcChain.xml><?xml version="1.0" encoding="utf-8"?>
<calcChain xmlns="http://schemas.openxmlformats.org/spreadsheetml/2006/main">
  <c r="G26" i="41" l="1"/>
  <c r="G23" i="41" l="1"/>
  <c r="G14" i="41"/>
  <c r="G15" i="41"/>
  <c r="G16" i="41"/>
  <c r="G17" i="41"/>
  <c r="G18" i="41"/>
  <c r="G19" i="41"/>
  <c r="G20" i="41"/>
  <c r="G21" i="41"/>
  <c r="G22" i="41"/>
  <c r="G13" i="41"/>
  <c r="G12" i="41"/>
  <c r="G11" i="41"/>
  <c r="C24" i="43" l="1"/>
  <c r="C21" i="43"/>
  <c r="G21" i="43" s="1"/>
  <c r="C20" i="43"/>
  <c r="F20" i="43" s="1"/>
  <c r="M22" i="41" s="1"/>
  <c r="C19" i="43"/>
  <c r="G19" i="43" s="1"/>
  <c r="C18" i="43"/>
  <c r="G18" i="43" s="1"/>
  <c r="C17" i="43"/>
  <c r="C16" i="43"/>
  <c r="G16" i="43" s="1"/>
  <c r="C15" i="43"/>
  <c r="F15" i="43" s="1"/>
  <c r="M17" i="41" s="1"/>
  <c r="S17" i="41" s="1"/>
  <c r="C14" i="43"/>
  <c r="F14" i="43" s="1"/>
  <c r="M16" i="41" s="1"/>
  <c r="C13" i="43"/>
  <c r="G13" i="43" s="1"/>
  <c r="C12" i="43"/>
  <c r="G12" i="43" s="1"/>
  <c r="H12" i="43" s="1"/>
  <c r="T14" i="41" s="1"/>
  <c r="C11" i="43"/>
  <c r="G11" i="43" s="1"/>
  <c r="C10" i="43"/>
  <c r="G10" i="43" s="1"/>
  <c r="C9" i="43"/>
  <c r="G9" i="43" s="1"/>
  <c r="C8" i="43"/>
  <c r="G24" i="43"/>
  <c r="H24" i="43" s="1"/>
  <c r="T26" i="41" s="1"/>
  <c r="F24" i="43"/>
  <c r="E24" i="43"/>
  <c r="E21" i="43"/>
  <c r="E20" i="43"/>
  <c r="E19" i="43"/>
  <c r="E18" i="43"/>
  <c r="H17" i="43"/>
  <c r="I17" i="43" s="1"/>
  <c r="G17" i="43"/>
  <c r="F17" i="43"/>
  <c r="E17" i="43"/>
  <c r="E16" i="43"/>
  <c r="G15" i="43"/>
  <c r="H15" i="43" s="1"/>
  <c r="E15" i="43"/>
  <c r="G14" i="43"/>
  <c r="E14" i="43"/>
  <c r="E13" i="43"/>
  <c r="F12" i="43"/>
  <c r="M14" i="41" s="1"/>
  <c r="E12" i="43"/>
  <c r="E11" i="43"/>
  <c r="E10" i="43"/>
  <c r="F9" i="43"/>
  <c r="E9" i="43"/>
  <c r="G40" i="42"/>
  <c r="D40" i="42"/>
  <c r="D33" i="42"/>
  <c r="E33" i="42" s="1"/>
  <c r="E34" i="42" s="1"/>
  <c r="G32" i="42"/>
  <c r="G33" i="42" s="1"/>
  <c r="D32" i="42"/>
  <c r="G31" i="42"/>
  <c r="H29" i="42"/>
  <c r="G29" i="42"/>
  <c r="E29" i="42"/>
  <c r="H27" i="42"/>
  <c r="G27" i="42"/>
  <c r="E27" i="42"/>
  <c r="H25" i="42"/>
  <c r="G25" i="42"/>
  <c r="E25" i="42"/>
  <c r="D25" i="42"/>
  <c r="G24" i="42"/>
  <c r="G23" i="42"/>
  <c r="G22" i="42"/>
  <c r="G21" i="42"/>
  <c r="G20" i="42"/>
  <c r="G19" i="42"/>
  <c r="G18" i="42"/>
  <c r="G17" i="42"/>
  <c r="G14" i="42"/>
  <c r="E14" i="42"/>
  <c r="D14" i="42"/>
  <c r="H13" i="42"/>
  <c r="G13" i="42"/>
  <c r="E13" i="42"/>
  <c r="H12" i="42"/>
  <c r="G12" i="42"/>
  <c r="E12" i="42"/>
  <c r="H11" i="42"/>
  <c r="H14" i="42" s="1"/>
  <c r="G11" i="42"/>
  <c r="E11" i="42"/>
  <c r="E40" i="41"/>
  <c r="D38" i="41"/>
  <c r="D41" i="41" s="1"/>
  <c r="E37" i="41"/>
  <c r="D37" i="41"/>
  <c r="E36" i="41"/>
  <c r="D36" i="41"/>
  <c r="E35" i="41"/>
  <c r="D35" i="41"/>
  <c r="E34" i="41"/>
  <c r="E38" i="41" s="1"/>
  <c r="E41" i="41" s="1"/>
  <c r="D34" i="41"/>
  <c r="E33" i="41"/>
  <c r="D33" i="41"/>
  <c r="E32" i="41"/>
  <c r="D32" i="41"/>
  <c r="E31" i="41"/>
  <c r="D31" i="41"/>
  <c r="R27" i="41"/>
  <c r="Q27" i="41"/>
  <c r="P27" i="41"/>
  <c r="N27" i="41"/>
  <c r="J27" i="41"/>
  <c r="I27" i="41"/>
  <c r="M26" i="41"/>
  <c r="F26" i="41"/>
  <c r="H26" i="41" s="1"/>
  <c r="R24" i="41"/>
  <c r="Q24" i="41"/>
  <c r="P24" i="41"/>
  <c r="O24" i="41"/>
  <c r="O27" i="41" s="1"/>
  <c r="N24" i="41"/>
  <c r="L24" i="41"/>
  <c r="L27" i="41" s="1"/>
  <c r="K24" i="41"/>
  <c r="K27" i="41" s="1"/>
  <c r="J24" i="41"/>
  <c r="I24" i="41"/>
  <c r="G24" i="41"/>
  <c r="E24" i="41"/>
  <c r="F24" i="41" s="1"/>
  <c r="D24" i="41"/>
  <c r="H23" i="41"/>
  <c r="H37" i="41" s="1"/>
  <c r="F23" i="41"/>
  <c r="H22" i="41"/>
  <c r="F22" i="41"/>
  <c r="F21" i="41"/>
  <c r="H21" i="41" s="1"/>
  <c r="F20" i="41"/>
  <c r="H20" i="41" s="1"/>
  <c r="M19" i="41"/>
  <c r="H19" i="41"/>
  <c r="F19" i="41"/>
  <c r="H18" i="41"/>
  <c r="F18" i="41"/>
  <c r="H17" i="41"/>
  <c r="H36" i="41" s="1"/>
  <c r="F17" i="41"/>
  <c r="F16" i="41"/>
  <c r="H16" i="41" s="1"/>
  <c r="F15" i="41"/>
  <c r="H15" i="41" s="1"/>
  <c r="H14" i="41"/>
  <c r="H33" i="41" s="1"/>
  <c r="F14" i="41"/>
  <c r="H13" i="41"/>
  <c r="H32" i="41" s="1"/>
  <c r="F13" i="41"/>
  <c r="H12" i="41"/>
  <c r="F12" i="41"/>
  <c r="M11" i="41"/>
  <c r="F11" i="41"/>
  <c r="H11" i="41" s="1"/>
  <c r="S22" i="41" l="1"/>
  <c r="S36" i="41" s="1"/>
  <c r="H21" i="43"/>
  <c r="I21" i="43" s="1"/>
  <c r="F21" i="43"/>
  <c r="M23" i="41" s="1"/>
  <c r="S23" i="41" s="1"/>
  <c r="S37" i="41" s="1"/>
  <c r="G20" i="43"/>
  <c r="H20" i="43" s="1"/>
  <c r="S21" i="41"/>
  <c r="F19" i="43"/>
  <c r="M21" i="41" s="1"/>
  <c r="F18" i="43"/>
  <c r="M20" i="41" s="1"/>
  <c r="S20" i="41" s="1"/>
  <c r="S19" i="41"/>
  <c r="F16" i="43"/>
  <c r="M18" i="41" s="1"/>
  <c r="S18" i="41"/>
  <c r="I15" i="43"/>
  <c r="T17" i="41"/>
  <c r="H14" i="43"/>
  <c r="F13" i="43"/>
  <c r="M15" i="41" s="1"/>
  <c r="S15" i="41" s="1"/>
  <c r="I12" i="43"/>
  <c r="F11" i="43"/>
  <c r="M13" i="41" s="1"/>
  <c r="S13" i="41" s="1"/>
  <c r="F10" i="43"/>
  <c r="C22" i="43"/>
  <c r="H9" i="43"/>
  <c r="G22" i="43"/>
  <c r="G25" i="43" s="1"/>
  <c r="H34" i="42"/>
  <c r="H36" i="42" s="1"/>
  <c r="H37" i="42" s="1"/>
  <c r="H38" i="42" s="1"/>
  <c r="G34" i="42"/>
  <c r="H33" i="42"/>
  <c r="S26" i="41"/>
  <c r="S40" i="41" s="1"/>
  <c r="H40" i="41"/>
  <c r="T16" i="41"/>
  <c r="I14" i="43"/>
  <c r="H24" i="41"/>
  <c r="H27" i="41" s="1"/>
  <c r="S11" i="41"/>
  <c r="H31" i="41"/>
  <c r="E36" i="42"/>
  <c r="H35" i="41"/>
  <c r="S16" i="41"/>
  <c r="H34" i="41"/>
  <c r="T40" i="41"/>
  <c r="T19" i="41"/>
  <c r="E27" i="41"/>
  <c r="D34" i="42"/>
  <c r="I9" i="43"/>
  <c r="S14" i="41"/>
  <c r="I24" i="43"/>
  <c r="D17" i="34"/>
  <c r="D20" i="34" s="1"/>
  <c r="E11" i="34" s="1"/>
  <c r="U26" i="41" l="1"/>
  <c r="T23" i="41"/>
  <c r="T37" i="41" s="1"/>
  <c r="U37" i="41" s="1"/>
  <c r="T22" i="41"/>
  <c r="U22" i="41" s="1"/>
  <c r="I20" i="43"/>
  <c r="H19" i="43"/>
  <c r="S35" i="41"/>
  <c r="S34" i="41"/>
  <c r="H18" i="43"/>
  <c r="S32" i="41"/>
  <c r="H16" i="43"/>
  <c r="U17" i="41"/>
  <c r="T36" i="41"/>
  <c r="U36" i="41" s="1"/>
  <c r="H13" i="43"/>
  <c r="H11" i="43"/>
  <c r="M12" i="41"/>
  <c r="F22" i="43"/>
  <c r="F25" i="43" s="1"/>
  <c r="H10" i="43"/>
  <c r="T11" i="41"/>
  <c r="S33" i="41"/>
  <c r="U14" i="41"/>
  <c r="U16" i="41"/>
  <c r="U40" i="41"/>
  <c r="U19" i="41"/>
  <c r="T33" i="41"/>
  <c r="U33" i="41" s="1"/>
  <c r="H38" i="41"/>
  <c r="H41" i="41" s="1"/>
  <c r="E14" i="34"/>
  <c r="E10" i="34"/>
  <c r="E19" i="34"/>
  <c r="E16" i="34"/>
  <c r="E13" i="34"/>
  <c r="E12" i="34"/>
  <c r="E15" i="34"/>
  <c r="U23" i="41" l="1"/>
  <c r="T21" i="41"/>
  <c r="I19" i="43"/>
  <c r="I18" i="43"/>
  <c r="T20" i="41"/>
  <c r="U20" i="41" s="1"/>
  <c r="I16" i="43"/>
  <c r="T18" i="41"/>
  <c r="U18" i="41" s="1"/>
  <c r="I13" i="43"/>
  <c r="T15" i="41"/>
  <c r="H22" i="43"/>
  <c r="H25" i="43" s="1"/>
  <c r="I25" i="43" s="1"/>
  <c r="T13" i="41"/>
  <c r="I11" i="43"/>
  <c r="S12" i="41"/>
  <c r="M24" i="41"/>
  <c r="M27" i="41" s="1"/>
  <c r="T12" i="41"/>
  <c r="I10" i="43"/>
  <c r="U11" i="41"/>
  <c r="T31" i="41"/>
  <c r="D27" i="40"/>
  <c r="I22" i="43" l="1"/>
  <c r="U21" i="41"/>
  <c r="T35" i="41"/>
  <c r="U35" i="41" s="1"/>
  <c r="U15" i="41"/>
  <c r="T34" i="41"/>
  <c r="U34" i="41" s="1"/>
  <c r="U13" i="41"/>
  <c r="T32" i="41"/>
  <c r="U32" i="41" s="1"/>
  <c r="S31" i="41"/>
  <c r="S38" i="41" s="1"/>
  <c r="S41" i="41" s="1"/>
  <c r="S24" i="41"/>
  <c r="S27" i="41" s="1"/>
  <c r="U12" i="41"/>
  <c r="T24" i="41"/>
  <c r="A25" i="40"/>
  <c r="A26" i="40" s="1"/>
  <c r="A27" i="40" s="1"/>
  <c r="A30" i="40" s="1"/>
  <c r="A31" i="40" s="1"/>
  <c r="A32" i="40" s="1"/>
  <c r="A33" i="40" s="1"/>
  <c r="D10" i="40"/>
  <c r="H10" i="40" s="1"/>
  <c r="H23" i="1"/>
  <c r="T38" i="41" l="1"/>
  <c r="T41" i="41" s="1"/>
  <c r="U41" i="41" s="1"/>
  <c r="U24" i="41"/>
  <c r="T27" i="41"/>
  <c r="U27" i="41" s="1"/>
  <c r="U31" i="41"/>
  <c r="D13" i="40"/>
  <c r="D15" i="40" s="1"/>
  <c r="E10" i="40"/>
  <c r="I10" i="40" s="1"/>
  <c r="J10" i="40" s="1"/>
  <c r="F22" i="37"/>
  <c r="F21" i="37"/>
  <c r="F20" i="37"/>
  <c r="F19" i="37"/>
  <c r="E18" i="37"/>
  <c r="F18" i="37" s="1"/>
  <c r="E17" i="37"/>
  <c r="F17" i="37" s="1"/>
  <c r="E16" i="37"/>
  <c r="F16" i="37" s="1"/>
  <c r="E15" i="37"/>
  <c r="F15" i="37" s="1"/>
  <c r="E14" i="37"/>
  <c r="F14" i="37" s="1"/>
  <c r="E13" i="37"/>
  <c r="F13" i="37" s="1"/>
  <c r="E12" i="37"/>
  <c r="F12" i="37" s="1"/>
  <c r="E11" i="37"/>
  <c r="F11" i="37" s="1"/>
  <c r="E10" i="37"/>
  <c r="F10" i="37" s="1"/>
  <c r="E9" i="37"/>
  <c r="F9" i="37" s="1"/>
  <c r="E8" i="37"/>
  <c r="F8" i="37" s="1"/>
  <c r="E7" i="37"/>
  <c r="F7" i="37" s="1"/>
  <c r="E6" i="37"/>
  <c r="E23" i="37" s="1"/>
  <c r="U38" i="41" l="1"/>
  <c r="F10" i="40"/>
  <c r="D18" i="40"/>
  <c r="H27" i="40"/>
  <c r="H13" i="40"/>
  <c r="E13" i="40"/>
  <c r="E15" i="40" s="1"/>
  <c r="E18" i="40" s="1"/>
  <c r="E21" i="40" s="1"/>
  <c r="F6" i="37"/>
  <c r="F23" i="37" s="1"/>
  <c r="F20" i="1" l="1"/>
  <c r="F18" i="40"/>
  <c r="D21" i="40"/>
  <c r="F21" i="40" s="1"/>
  <c r="I13" i="40"/>
  <c r="I15" i="40" s="1"/>
  <c r="I18" i="40" s="1"/>
  <c r="I27" i="40"/>
  <c r="J27" i="40" s="1"/>
  <c r="E27" i="40"/>
  <c r="E28" i="40" s="1"/>
  <c r="H15" i="40"/>
  <c r="F13" i="40"/>
  <c r="D28" i="40"/>
  <c r="H28" i="40"/>
  <c r="H30" i="40"/>
  <c r="H31" i="40" s="1"/>
  <c r="F15" i="40"/>
  <c r="D13" i="1"/>
  <c r="D20" i="1"/>
  <c r="D17" i="1"/>
  <c r="D16" i="1"/>
  <c r="D15" i="1"/>
  <c r="D14" i="1"/>
  <c r="D12" i="1"/>
  <c r="A11" i="34"/>
  <c r="A12" i="34" s="1"/>
  <c r="A13" i="34" s="1"/>
  <c r="A14" i="34" s="1"/>
  <c r="A15" i="34" s="1"/>
  <c r="A16" i="34" s="1"/>
  <c r="A17" i="34" s="1"/>
  <c r="A18" i="34" s="1"/>
  <c r="A19" i="34" s="1"/>
  <c r="A20" i="34" s="1"/>
  <c r="D11" i="1"/>
  <c r="I21" i="40" l="1"/>
  <c r="G23" i="1"/>
  <c r="J13" i="40"/>
  <c r="J28" i="40" s="1"/>
  <c r="E17" i="34"/>
  <c r="E20" i="34" s="1"/>
  <c r="H18" i="40"/>
  <c r="J15" i="40"/>
  <c r="I28" i="40"/>
  <c r="I30" i="40"/>
  <c r="I31" i="40" s="1"/>
  <c r="F27" i="40"/>
  <c r="F28" i="40" s="1"/>
  <c r="H21" i="40" l="1"/>
  <c r="J21" i="40" s="1"/>
  <c r="J18" i="40"/>
  <c r="H20" i="1" l="1"/>
  <c r="H12" i="1"/>
  <c r="H13" i="1"/>
  <c r="H14" i="1"/>
  <c r="H15" i="1"/>
  <c r="H16" i="1"/>
  <c r="H17" i="1"/>
  <c r="H11" i="1"/>
  <c r="H18" i="1" l="1"/>
  <c r="G20" i="1"/>
  <c r="P20" i="1" s="1"/>
  <c r="G11" i="1" l="1"/>
  <c r="M22" i="18" l="1"/>
  <c r="L22" i="18"/>
  <c r="K22" i="18"/>
  <c r="J22" i="18"/>
  <c r="I22" i="18"/>
  <c r="H22" i="18"/>
  <c r="G22" i="18"/>
  <c r="F22" i="18"/>
  <c r="E22" i="18"/>
  <c r="D22" i="18"/>
  <c r="C22" i="18"/>
  <c r="B22" i="18"/>
  <c r="N21" i="18"/>
  <c r="N20" i="18"/>
  <c r="N19" i="18"/>
  <c r="N18" i="18"/>
  <c r="N17" i="18"/>
  <c r="N16" i="18"/>
  <c r="N15" i="18"/>
  <c r="N14" i="18"/>
  <c r="N13" i="18"/>
  <c r="N12" i="18"/>
  <c r="N11" i="18"/>
  <c r="N10" i="18"/>
  <c r="N9" i="18"/>
  <c r="N8" i="18"/>
  <c r="C7" i="18"/>
  <c r="D7" i="18" s="1"/>
  <c r="E7" i="18" s="1"/>
  <c r="F7" i="18" s="1"/>
  <c r="G7" i="18" s="1"/>
  <c r="H7" i="18" s="1"/>
  <c r="I7" i="18" s="1"/>
  <c r="J7" i="18" s="1"/>
  <c r="K7" i="18" s="1"/>
  <c r="L7" i="18" s="1"/>
  <c r="M7" i="18" s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E14" i="1" l="1"/>
  <c r="N22" i="18"/>
  <c r="E11" i="1"/>
  <c r="E15" i="1"/>
  <c r="E12" i="1"/>
  <c r="E16" i="1"/>
  <c r="E13" i="1"/>
  <c r="E17" i="1"/>
  <c r="E18" i="1" l="1"/>
  <c r="Q20" i="1"/>
  <c r="R20" i="1" s="1"/>
  <c r="H21" i="1" l="1"/>
  <c r="G17" i="1" l="1"/>
  <c r="I17" i="1" s="1"/>
  <c r="G16" i="1"/>
  <c r="I16" i="1" s="1"/>
  <c r="G15" i="1"/>
  <c r="I15" i="1" s="1"/>
  <c r="G14" i="1"/>
  <c r="I14" i="1" s="1"/>
  <c r="G13" i="1"/>
  <c r="I13" i="1" s="1"/>
  <c r="G12" i="1"/>
  <c r="I12" i="1" s="1"/>
  <c r="I11" i="1"/>
  <c r="I23" i="1"/>
  <c r="I20" i="1" l="1"/>
  <c r="G18" i="1"/>
  <c r="G21" i="1" s="1"/>
  <c r="K12" i="1" l="1"/>
  <c r="K17" i="1"/>
  <c r="J15" i="1"/>
  <c r="K16" i="1"/>
  <c r="J16" i="1"/>
  <c r="J17" i="1" l="1"/>
  <c r="L17" i="1" s="1"/>
  <c r="K15" i="1"/>
  <c r="L15" i="1" s="1"/>
  <c r="J12" i="1"/>
  <c r="L12" i="1" s="1"/>
  <c r="L16" i="1"/>
  <c r="K13" i="1"/>
  <c r="J13" i="1"/>
  <c r="K11" i="1"/>
  <c r="N11" i="1" s="1"/>
  <c r="J11" i="1"/>
  <c r="K14" i="1"/>
  <c r="J14" i="1"/>
  <c r="L14" i="1" l="1"/>
  <c r="L13" i="1"/>
  <c r="L11" i="1"/>
  <c r="M11" i="1"/>
  <c r="O11" i="1" s="1"/>
  <c r="D18" i="1" l="1"/>
  <c r="D21" i="1" s="1"/>
  <c r="I18" i="1" l="1"/>
  <c r="I21" i="1" s="1"/>
</calcChain>
</file>

<file path=xl/comments1.xml><?xml version="1.0" encoding="utf-8"?>
<comments xmlns="http://schemas.openxmlformats.org/spreadsheetml/2006/main">
  <authors>
    <author>Paul Schmidt</author>
  </authors>
  <commentList>
    <comment ref="A19" authorId="0" shapeId="0">
      <text>
        <r>
          <rPr>
            <b/>
            <sz val="9"/>
            <color indexed="81"/>
            <rFont val="Tahoma"/>
            <family val="2"/>
          </rPr>
          <t xml:space="preserve">PSE:  </t>
        </r>
        <r>
          <rPr>
            <sz val="9"/>
            <color indexed="81"/>
            <rFont val="Tahoma"/>
            <family val="2"/>
          </rPr>
          <t xml:space="preserve">Schedule 074 ending service effective 4-1-20.
</t>
        </r>
      </text>
    </comment>
  </commentList>
</comments>
</file>

<file path=xl/sharedStrings.xml><?xml version="1.0" encoding="utf-8"?>
<sst xmlns="http://schemas.openxmlformats.org/spreadsheetml/2006/main" count="443" uniqueCount="257">
  <si>
    <t>Puget Sound Energy</t>
  </si>
  <si>
    <t>Calculation of Schedule 140 Rates</t>
  </si>
  <si>
    <t>Proposed</t>
  </si>
  <si>
    <t>Property Tax</t>
  </si>
  <si>
    <t>Monthly</t>
  </si>
  <si>
    <t>Rental</t>
  </si>
  <si>
    <t>Plant</t>
  </si>
  <si>
    <t>Revenue</t>
  </si>
  <si>
    <t>Rate per</t>
  </si>
  <si>
    <t>Rate Class</t>
  </si>
  <si>
    <t>Schedules</t>
  </si>
  <si>
    <t>Requirement</t>
  </si>
  <si>
    <t>Therm</t>
  </si>
  <si>
    <t>Mantle</t>
  </si>
  <si>
    <t>Residential</t>
  </si>
  <si>
    <t>16, 23, 53</t>
  </si>
  <si>
    <t>Commercial &amp; Industrial</t>
  </si>
  <si>
    <t>31, 31T</t>
  </si>
  <si>
    <t>Large Volume</t>
  </si>
  <si>
    <t>41, 41T</t>
  </si>
  <si>
    <t>Interruptible</t>
  </si>
  <si>
    <t>85, 85T</t>
  </si>
  <si>
    <t>Limited Interruptible</t>
  </si>
  <si>
    <t>86, 86T</t>
  </si>
  <si>
    <t>Non-exclusive Interruptible</t>
  </si>
  <si>
    <t>87, 87T</t>
  </si>
  <si>
    <t>Contracts</t>
  </si>
  <si>
    <t>Subtotal</t>
  </si>
  <si>
    <t>Rentals</t>
  </si>
  <si>
    <t>Total</t>
  </si>
  <si>
    <t>Proposed Revenue Requirement</t>
  </si>
  <si>
    <t>Current</t>
  </si>
  <si>
    <t>Schedule</t>
  </si>
  <si>
    <t>41T</t>
  </si>
  <si>
    <t>85T</t>
  </si>
  <si>
    <t>87T</t>
  </si>
  <si>
    <t>Deferral</t>
  </si>
  <si>
    <t xml:space="preserve">Therm </t>
  </si>
  <si>
    <t xml:space="preserve">Deferral  </t>
  </si>
  <si>
    <t>Pre-Revenue Sensitive Items (RSI)</t>
  </si>
  <si>
    <t>Grossed Up for RSI</t>
  </si>
  <si>
    <t>Electric</t>
  </si>
  <si>
    <t>Gas</t>
  </si>
  <si>
    <t>Rate Increase</t>
  </si>
  <si>
    <t>= 1</t>
  </si>
  <si>
    <t>= 3 - 4 + 5</t>
  </si>
  <si>
    <t xml:space="preserve">New Revenue Requirement </t>
  </si>
  <si>
    <t>= 1 + 6</t>
  </si>
  <si>
    <t>Base Property Tax Revenue Requirement (140A)</t>
  </si>
  <si>
    <t>Deferral Revenue Requirement (140B)</t>
  </si>
  <si>
    <t>= 7</t>
  </si>
  <si>
    <t>Components of Revenue Requirement Increase:</t>
  </si>
  <si>
    <t>Add Increment to New Cash Payment</t>
  </si>
  <si>
    <t>Net Change in Load True-Up</t>
  </si>
  <si>
    <t>Change in Revenue Requirement</t>
  </si>
  <si>
    <t>31T</t>
  </si>
  <si>
    <t>86T</t>
  </si>
  <si>
    <t>Increase as a percent of prior year's revenue</t>
  </si>
  <si>
    <t>requirement Filing Required?</t>
  </si>
  <si>
    <t xml:space="preserve">Per section "e" of the tariff, where the increase or decrease results in an amount that is less than 1% of the prior year Revenue Requirement, </t>
  </si>
  <si>
    <t>the existing tariff rates will not be changed and the filing will consist of a letter explaining that no tariff change is required.</t>
  </si>
  <si>
    <t>(a)</t>
  </si>
  <si>
    <t>(b)</t>
  </si>
  <si>
    <t>(c)</t>
  </si>
  <si>
    <t>(d)</t>
  </si>
  <si>
    <t>(e)</t>
  </si>
  <si>
    <t>Line</t>
  </si>
  <si>
    <t>No.</t>
  </si>
  <si>
    <t>Forecasted Therm Volumes</t>
  </si>
  <si>
    <t>&lt;==Check Load</t>
  </si>
  <si>
    <t>Revenue Requirement Increase / (Decrease)</t>
  </si>
  <si>
    <t>UG-170034</t>
  </si>
  <si>
    <t>= 7 - 9</t>
  </si>
  <si>
    <t>2020 Gas Schedule 140 Property Tax Tracker Filing</t>
  </si>
  <si>
    <t>Proposed Effective May 1, 2020</t>
  </si>
  <si>
    <t>May 2020 - April 2021</t>
  </si>
  <si>
    <t/>
  </si>
  <si>
    <t>Billing Month</t>
  </si>
  <si>
    <t>01/2020</t>
  </si>
  <si>
    <t>Annual</t>
  </si>
  <si>
    <t>Rate Category</t>
  </si>
  <si>
    <t>Statistical Rate</t>
  </si>
  <si>
    <t>Price Amount (char)</t>
  </si>
  <si>
    <t>Total Billed Amount (Excluding Tax Charges)</t>
  </si>
  <si>
    <t>Water Heater Count</t>
  </si>
  <si>
    <t>SCH_071G</t>
  </si>
  <si>
    <t>GSU_STDWH : SCH_71G - Standard Water Heater</t>
  </si>
  <si>
    <t xml:space="preserve">      8.03000000</t>
  </si>
  <si>
    <t>GSU_CONSWH : SCH_71G - Consv. Water Heater</t>
  </si>
  <si>
    <t xml:space="preserve">     12.89000000</t>
  </si>
  <si>
    <t>GSU_DVWH : SCH_71G - Direct Vent Water Heater</t>
  </si>
  <si>
    <t xml:space="preserve">     18.10000000</t>
  </si>
  <si>
    <t>GSU_HRWH : SCH_71G - High Recovery Water Heater</t>
  </si>
  <si>
    <t xml:space="preserve">     17.72000000</t>
  </si>
  <si>
    <t>GSU_HESWH : SCH_71G - High Efficiency Standard</t>
  </si>
  <si>
    <t xml:space="preserve">      6.45000000</t>
  </si>
  <si>
    <t>GSU_HEDVWH : SCH_71G - High Efficiency Direct Vent</t>
  </si>
  <si>
    <t xml:space="preserve">     11.33000000</t>
  </si>
  <si>
    <t>SCH_072G</t>
  </si>
  <si>
    <t>GSU_50LVWH : SCH_72G - 30k - 50k BTU LVWH</t>
  </si>
  <si>
    <t xml:space="preserve">     15.78000000</t>
  </si>
  <si>
    <t>GSU_79LVWH : SCH_72G - 70k - 79k BTU LVWH</t>
  </si>
  <si>
    <t xml:space="preserve">     20.62000000</t>
  </si>
  <si>
    <t>GSU_75LVWH : SCH_72G - 51k - 75k BTU LVWH</t>
  </si>
  <si>
    <t>GSU_69LVWH : SCH_72G - 60k - 69k BTU LVWH</t>
  </si>
  <si>
    <t xml:space="preserve">     32.30000000</t>
  </si>
  <si>
    <t>GSU_129LVW : SCH_72G - 70k - 129k BTU LVWH</t>
  </si>
  <si>
    <t xml:space="preserve">     42.14000000</t>
  </si>
  <si>
    <t>GSU_169LVW : SCH_72G - 130k - 169k BTU LVWH</t>
  </si>
  <si>
    <t xml:space="preserve">     56.28000000</t>
  </si>
  <si>
    <t>GSU_200LVW : SCH_72G - 170k - 200k BTU LVWH</t>
  </si>
  <si>
    <t xml:space="preserve">     65.37000000</t>
  </si>
  <si>
    <t>SCH_074G</t>
  </si>
  <si>
    <t>GSU_45CBS : SCH_74G - 45k to 400k BTU Std Conv. Burner</t>
  </si>
  <si>
    <t xml:space="preserve">     10.91000000</t>
  </si>
  <si>
    <t>GSU_401CBS : SCH_74G - 401k to 700k BTU Conv. Burner</t>
  </si>
  <si>
    <t xml:space="preserve">     28.96000000</t>
  </si>
  <si>
    <t>GSU_701CBS : SCH_74G - 701k to 1.3M BTU Conv. Burner</t>
  </si>
  <si>
    <t xml:space="preserve">     39.12000000</t>
  </si>
  <si>
    <t>GSU_45CBC : SCH_74G - 45k to 400k BTU Cons. Conv. Burner</t>
  </si>
  <si>
    <t xml:space="preserve">     16.41000000</t>
  </si>
  <si>
    <t>Overall Result</t>
  </si>
  <si>
    <t>Result</t>
  </si>
  <si>
    <t xml:space="preserve">Source: F2019 Load Forecast Calendar Month Therms (5-23-19)  </t>
  </si>
  <si>
    <t>Revenue Requirement from 2019 Filing</t>
  </si>
  <si>
    <t>True-up for 2019 Load Variance</t>
  </si>
  <si>
    <t>= 12 + 13</t>
  </si>
  <si>
    <t>= 14 / 1</t>
  </si>
  <si>
    <t>(h) = (f) + (g)</t>
  </si>
  <si>
    <t>(i) = (f) / (d)</t>
  </si>
  <si>
    <t>(j) = (g) / (d)</t>
  </si>
  <si>
    <t>(k) = (i) + (j)</t>
  </si>
  <si>
    <t>(l) = (i) * 19</t>
  </si>
  <si>
    <t>(m) = (j) * 19</t>
  </si>
  <si>
    <t>(n) = (l) + (m)</t>
  </si>
  <si>
    <t xml:space="preserve">(o) = (f) / (e) </t>
  </si>
  <si>
    <t xml:space="preserve">(p) = (g) / (e) </t>
  </si>
  <si>
    <t>TOTAL</t>
  </si>
  <si>
    <t>Forecasted</t>
  </si>
  <si>
    <t>May 2020 -</t>
  </si>
  <si>
    <t>Apr. 2021</t>
  </si>
  <si>
    <t>Development of Allocation Factors</t>
  </si>
  <si>
    <t>Allocation</t>
  </si>
  <si>
    <t>Factors</t>
  </si>
  <si>
    <r>
      <t xml:space="preserve">Therms </t>
    </r>
    <r>
      <rPr>
        <vertAlign val="superscript"/>
        <sz val="11"/>
        <color theme="1"/>
        <rFont val="Calibri"/>
        <family val="2"/>
        <scheme val="minor"/>
      </rPr>
      <t>(2)</t>
    </r>
  </si>
  <si>
    <r>
      <t xml:space="preserve">Allocation </t>
    </r>
    <r>
      <rPr>
        <vertAlign val="superscript"/>
        <sz val="11"/>
        <color theme="1"/>
        <rFont val="Calibri"/>
        <family val="2"/>
        <scheme val="minor"/>
      </rPr>
      <t>(1)</t>
    </r>
  </si>
  <si>
    <r>
      <t xml:space="preserve">Charges </t>
    </r>
    <r>
      <rPr>
        <vertAlign val="superscript"/>
        <sz val="11"/>
        <color theme="1"/>
        <rFont val="Calibri"/>
        <family val="2"/>
        <scheme val="minor"/>
      </rPr>
      <t>(3)</t>
    </r>
  </si>
  <si>
    <t>(f) = (c) * [Ln. 13]</t>
  </si>
  <si>
    <t>(g) = (c) * [Ln. 13]</t>
  </si>
  <si>
    <r>
      <t>In Service</t>
    </r>
    <r>
      <rPr>
        <vertAlign val="superscript"/>
        <sz val="11"/>
        <color theme="1"/>
        <rFont val="Calibri"/>
        <family val="2"/>
        <scheme val="minor"/>
      </rPr>
      <t xml:space="preserve"> (1)</t>
    </r>
  </si>
  <si>
    <r>
      <rPr>
        <vertAlign val="superscript"/>
        <sz val="11"/>
        <color theme="1"/>
        <rFont val="Calibri"/>
        <family val="2"/>
        <scheme val="minor"/>
      </rPr>
      <t xml:space="preserve">(1) </t>
    </r>
    <r>
      <rPr>
        <sz val="11"/>
        <color theme="1"/>
        <rFont val="Calibri"/>
        <family val="2"/>
        <scheme val="minor"/>
      </rPr>
      <t>Plant in service from most recent approved cost of service study (UG-170034)</t>
    </r>
  </si>
  <si>
    <r>
      <rPr>
        <vertAlign val="superscript"/>
        <sz val="11"/>
        <color theme="1"/>
        <rFont val="Calibri"/>
        <family val="2"/>
        <scheme val="minor"/>
      </rPr>
      <t>(3)</t>
    </r>
    <r>
      <rPr>
        <sz val="11"/>
        <color theme="1"/>
        <rFont val="Calibri"/>
        <family val="2"/>
        <scheme val="minor"/>
      </rPr>
      <t xml:space="preserve"> Forecased rate year rental count calculated using actual January 2020 count.</t>
    </r>
  </si>
  <si>
    <r>
      <rPr>
        <vertAlign val="superscript"/>
        <sz val="11"/>
        <color theme="1"/>
        <rFont val="Calibri"/>
        <family val="2"/>
        <scheme val="minor"/>
      </rPr>
      <t>(2)</t>
    </r>
    <r>
      <rPr>
        <sz val="11"/>
        <color theme="1"/>
        <rFont val="Calibri"/>
        <family val="2"/>
        <scheme val="minor"/>
      </rPr>
      <t xml:space="preserve"> Forecasted rate year normalized volume from F2019 Load Forecast.</t>
    </r>
  </si>
  <si>
    <r>
      <rPr>
        <vertAlign val="superscript"/>
        <sz val="11"/>
        <color theme="1"/>
        <rFont val="Calibri"/>
        <family val="2"/>
        <scheme val="minor"/>
      </rPr>
      <t>(1)</t>
    </r>
    <r>
      <rPr>
        <sz val="11"/>
        <color theme="1"/>
        <rFont val="Calibri"/>
        <family val="2"/>
        <scheme val="minor"/>
      </rPr>
      <t xml:space="preserve"> Allocation of plant in service from most recent approved cost of service study (UG-170034).</t>
    </r>
  </si>
  <si>
    <t xml:space="preserve">(q) = (o) + (p) </t>
  </si>
  <si>
    <t>71, 72</t>
  </si>
  <si>
    <r>
      <t xml:space="preserve">Property Tax Revenue Requirement - </t>
    </r>
    <r>
      <rPr>
        <b/>
        <sz val="14"/>
        <color rgb="FFFF0000"/>
        <rFont val="Calibri"/>
        <family val="2"/>
      </rPr>
      <t>FINAL</t>
    </r>
    <r>
      <rPr>
        <b/>
        <sz val="14"/>
        <color theme="1"/>
        <rFont val="Calibri"/>
        <family val="2"/>
        <scheme val="minor"/>
      </rPr>
      <t xml:space="preserve"> Filing - April, 2020</t>
    </r>
  </si>
  <si>
    <t>2020 Gas Schedule 140 Property Tax Filing</t>
  </si>
  <si>
    <t>Rate Change Impacts by Rate Schedule</t>
  </si>
  <si>
    <t>Proposed Rates Effective May 1, 2020</t>
  </si>
  <si>
    <t>UG-180283</t>
  </si>
  <si>
    <t>Therms</t>
  </si>
  <si>
    <t>12ME Apr 2021</t>
  </si>
  <si>
    <t>Sched 140</t>
  </si>
  <si>
    <t>Rate</t>
  </si>
  <si>
    <t>Volume</t>
  </si>
  <si>
    <t>Margin</t>
  </si>
  <si>
    <t>Margin Rate</t>
  </si>
  <si>
    <t>Sched 101</t>
  </si>
  <si>
    <t>Sched 106</t>
  </si>
  <si>
    <t>Sched 120</t>
  </si>
  <si>
    <t>Sched 129</t>
  </si>
  <si>
    <t>Sched 141</t>
  </si>
  <si>
    <t>Sched 141X</t>
  </si>
  <si>
    <t>Sched 141Y</t>
  </si>
  <si>
    <t>Sched 142</t>
  </si>
  <si>
    <t>Sched 149</t>
  </si>
  <si>
    <t>Total Forecasted</t>
  </si>
  <si>
    <t>Percent</t>
  </si>
  <si>
    <r>
      <t>(Therms)</t>
    </r>
    <r>
      <rPr>
        <vertAlign val="superscript"/>
        <sz val="11"/>
        <color theme="1"/>
        <rFont val="Calibri"/>
        <family val="2"/>
      </rPr>
      <t xml:space="preserve"> (1)</t>
    </r>
  </si>
  <si>
    <r>
      <t>Revenue</t>
    </r>
    <r>
      <rPr>
        <vertAlign val="superscript"/>
        <sz val="11"/>
        <color theme="1"/>
        <rFont val="Calibri"/>
        <family val="2"/>
      </rPr>
      <t xml:space="preserve"> (1)</t>
    </r>
  </si>
  <si>
    <t>$/Therm</t>
  </si>
  <si>
    <t>Margin Revenue</t>
  </si>
  <si>
    <r>
      <t>Revenue</t>
    </r>
    <r>
      <rPr>
        <vertAlign val="superscript"/>
        <sz val="11"/>
        <color theme="1"/>
        <rFont val="Calibri"/>
        <family val="2"/>
        <scheme val="minor"/>
      </rPr>
      <t xml:space="preserve"> (3)</t>
    </r>
  </si>
  <si>
    <t>Change</t>
  </si>
  <si>
    <t>A</t>
  </si>
  <si>
    <t>B</t>
  </si>
  <si>
    <t>C</t>
  </si>
  <si>
    <t>D</t>
  </si>
  <si>
    <t>E=D/C</t>
  </si>
  <si>
    <t xml:space="preserve">F </t>
  </si>
  <si>
    <t xml:space="preserve">G=E*F 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</si>
  <si>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</si>
  <si>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</si>
  <si>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</si>
  <si>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</si>
  <si>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</si>
  <si>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</si>
  <si>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</si>
  <si>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</si>
  <si>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</si>
  <si>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</si>
  <si>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 = sum(G:Q)</t>
  </si>
  <si>
    <t xml:space="preserve">S </t>
  </si>
  <si>
    <t>T= S/R</t>
  </si>
  <si>
    <t>23,53</t>
  </si>
  <si>
    <t>Residential Gas Lights</t>
  </si>
  <si>
    <t>Commercial &amp; Industrial Transportation</t>
  </si>
  <si>
    <t>Large Volume Transportation</t>
  </si>
  <si>
    <t>Interruptible Transportation</t>
  </si>
  <si>
    <t>Limited Interruptible Transportation</t>
  </si>
  <si>
    <t>Non-exclusive Interruptible Transportation</t>
  </si>
  <si>
    <r>
      <t>Rentals</t>
    </r>
    <r>
      <rPr>
        <vertAlign val="superscript"/>
        <sz val="11"/>
        <rFont val="Calibri"/>
        <family val="2"/>
      </rPr>
      <t>(2)</t>
    </r>
  </si>
  <si>
    <t>By Customer Class:</t>
  </si>
  <si>
    <t>Residential (16,23,53)</t>
  </si>
  <si>
    <t>Commercial &amp; industrial (31,31T)</t>
  </si>
  <si>
    <t>Large volume (41,41T)</t>
  </si>
  <si>
    <t>Interruptible (85,85T)</t>
  </si>
  <si>
    <t>Limited interruptible (86,86T)</t>
  </si>
  <si>
    <t>Non exclusive interruptible (87,87T)</t>
  </si>
  <si>
    <r>
      <rPr>
        <vertAlign val="superscript"/>
        <sz val="11"/>
        <color theme="1"/>
        <rFont val="Calibri"/>
        <family val="2"/>
      </rPr>
      <t xml:space="preserve">(1) </t>
    </r>
    <r>
      <rPr>
        <sz val="11"/>
        <color theme="1"/>
        <rFont val="Calibri"/>
        <family val="2"/>
        <scheme val="minor"/>
      </rPr>
      <t>Weather normalized volume and margin for 12 months ending September 2016, at approved rates from UG-180283 Tax Reform compliance filing. The rates do not include schedules 140, 141 and 142.</t>
    </r>
  </si>
  <si>
    <r>
      <rPr>
        <vertAlign val="superscript"/>
        <sz val="11"/>
        <color theme="1"/>
        <rFont val="Calibri"/>
        <family val="2"/>
      </rPr>
      <t xml:space="preserve">(2) </t>
    </r>
    <r>
      <rPr>
        <sz val="11"/>
        <color theme="1"/>
        <rFont val="Calibri"/>
        <family val="2"/>
        <scheme val="minor"/>
      </rPr>
      <t>Forecasted annual rental counts calculated using actual January 2020 count.</t>
    </r>
  </si>
  <si>
    <r>
      <rPr>
        <vertAlign val="superscript"/>
        <sz val="11"/>
        <color theme="1"/>
        <rFont val="Calibri"/>
        <family val="2"/>
      </rPr>
      <t xml:space="preserve">(3) </t>
    </r>
    <r>
      <rPr>
        <sz val="11"/>
        <color theme="1"/>
        <rFont val="Calibri"/>
        <family val="2"/>
        <scheme val="minor"/>
      </rPr>
      <t>Forecasted revenues at current rates effective November 1, 2019.</t>
    </r>
  </si>
  <si>
    <t>Typical Residential Bill Impacts</t>
  </si>
  <si>
    <t>Current Rates</t>
  </si>
  <si>
    <t>Schedule 140 Rate Change</t>
  </si>
  <si>
    <r>
      <t>Rates</t>
    </r>
    <r>
      <rPr>
        <vertAlign val="superscript"/>
        <sz val="11"/>
        <rFont val="Calibri"/>
        <family val="2"/>
      </rPr>
      <t xml:space="preserve"> (1)</t>
    </r>
  </si>
  <si>
    <t>Charges</t>
  </si>
  <si>
    <t>Rates</t>
  </si>
  <si>
    <t>Volume (therms)</t>
  </si>
  <si>
    <t>Customer charge ($/month)</t>
  </si>
  <si>
    <t>Basic charge</t>
  </si>
  <si>
    <r>
      <t>ERF</t>
    </r>
    <r>
      <rPr>
        <sz val="11"/>
        <rFont val="Calibri"/>
        <family val="2"/>
        <scheme val="minor"/>
      </rPr>
      <t xml:space="preserve"> adjusting charge (Schedule 141)</t>
    </r>
  </si>
  <si>
    <t>EDIT adjusting charge (Schedule 141X)</t>
  </si>
  <si>
    <t>Volumetric charges ($/therm)</t>
  </si>
  <si>
    <t>Delivery charge (Schedule 23)</t>
  </si>
  <si>
    <t>Low income charge (Schedule 129)</t>
  </si>
  <si>
    <t>Property tax charge (Schedule 140)</t>
  </si>
  <si>
    <t>Tax Reform Credit (Schedule 141Y)</t>
  </si>
  <si>
    <t>Decoupling charge (Schedule 142)</t>
  </si>
  <si>
    <t>CRM Charge (Schedule 149)</t>
  </si>
  <si>
    <t>Conservation charge (Schedule 120)</t>
  </si>
  <si>
    <t>Merger rate credit (Schedule 132)</t>
  </si>
  <si>
    <t>Cost of gas (Schedule 101)</t>
  </si>
  <si>
    <t>Deferral amortization (Schedule 106)</t>
  </si>
  <si>
    <t>Total volumetric charges</t>
  </si>
  <si>
    <t>Total monthly bill</t>
  </si>
  <si>
    <t>Change from bill under current rates</t>
  </si>
  <si>
    <t>Percent change from bill under current rates</t>
  </si>
  <si>
    <t>Total volumetric rates less gas costs</t>
  </si>
  <si>
    <r>
      <rPr>
        <vertAlign val="superscript"/>
        <sz val="11"/>
        <rFont val="Calibri"/>
        <family val="2"/>
      </rPr>
      <t xml:space="preserve">(1) </t>
    </r>
    <r>
      <rPr>
        <sz val="11"/>
        <rFont val="Calibri"/>
        <family val="2"/>
        <scheme val="minor"/>
      </rPr>
      <t>Rates for Schedule 23 customers in effect November 1, 2019.</t>
    </r>
  </si>
  <si>
    <t>Gas Schedule 140</t>
  </si>
  <si>
    <t>Property Tax Tracker</t>
  </si>
  <si>
    <t>Volume (Therms)</t>
  </si>
  <si>
    <t>Proposed Rates</t>
  </si>
  <si>
    <r>
      <t xml:space="preserve">(3) </t>
    </r>
    <r>
      <rPr>
        <sz val="11"/>
        <color theme="1"/>
        <rFont val="Calibri"/>
        <family val="2"/>
        <scheme val="minor"/>
      </rPr>
      <t>Forecasted revenues at current rates effective November 1, 2019.</t>
    </r>
  </si>
  <si>
    <t>Cash Payment to be made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</si>
</sst>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0.0%"/>
    <numFmt numFmtId="165" formatCode="_(&quot;$&quot;* #,##0.00000_);_(&quot;$&quot;* \(#,##0.00000\);_(&quot;$&quot;* &quot;-&quot;??_);_(@_)"/>
    <numFmt numFmtId="166" formatCode="_(* #,##0_);_(* \(#,##0\);_(* &quot;-&quot;??_);_(@_)"/>
    <numFmt numFmtId="167" formatCode="_(&quot;$&quot;* #,##0_);_(&quot;$&quot;* \(#,##0\);_(&quot;$&quot;* &quot;-&quot;??_);_(@_)"/>
    <numFmt numFmtId="168" formatCode="&quot;$ &quot;#,##0.00;&quot;$ -&quot;#,##0.00"/>
    <numFmt numFmtId="169" formatCode="_(&quot;$&quot;* #,##0.00000_);_(&quot;$&quot;* \(#,##0.00000\);_(&quot;$&quot;* &quot;-&quot;?????_);_(@_)"/>
    <numFmt numFmtId="170" formatCode="_(&quot;$&quot;* #,##0.00_);_(&quot;$&quot;* \(#,##0.00\);_(&quot;$&quot;* &quot;-&quot;?????_);_(@_)"/>
    <numFmt numFmtId="171" formatCode="_(&quot;$&quot;* #,##0_);_(&quot;$&quot;* \(#,##0\);_(&quot;$&quot;* &quot;-&quot;?????_);_(@_)"/>
    <numFmt numFmtId="172" formatCode="_(&quot;$&quot;* #,##0.00_);_(&quot;$&quot;* \(#,##0.00\);_(&quot;$&quot;* &quot;-&quot;_);_(@_)"/>
  </numFmts>
  <fonts count="3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11"/>
      <color rgb="FF00808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4"/>
      <color rgb="FFFF0000"/>
      <name val="Calibri"/>
      <family val="2"/>
    </font>
    <font>
      <i/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color rgb="FF7500EA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vertAlign val="superscript"/>
      <sz val="11"/>
      <color theme="1"/>
      <name val="Calibri"/>
      <family val="2"/>
    </font>
    <font>
      <sz val="11"/>
      <name val="Calibri"/>
      <family val="2"/>
    </font>
    <font>
      <sz val="11"/>
      <color indexed="21"/>
      <name val="Calibri"/>
      <family val="2"/>
    </font>
    <font>
      <vertAlign val="superscript"/>
      <sz val="11"/>
      <name val="Calibri"/>
      <family val="2"/>
    </font>
    <font>
      <sz val="11"/>
      <color rgb="FF008080"/>
      <name val="Calibri"/>
      <family val="2"/>
    </font>
    <font>
      <u/>
      <sz val="11"/>
      <name val="Calibri"/>
      <family val="2"/>
    </font>
    <font>
      <b/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sz val="11"/>
      <color indexed="12"/>
      <name val="Calibri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ECECEC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rgb="FFECECEC"/>
      </left>
      <right style="medium">
        <color rgb="FFECECEC"/>
      </right>
      <top/>
      <bottom/>
      <diagonal/>
    </border>
    <border>
      <left/>
      <right style="medium">
        <color rgb="FFECECEC"/>
      </right>
      <top style="medium">
        <color rgb="FFECECEC"/>
      </top>
      <bottom/>
      <diagonal/>
    </border>
    <border>
      <left/>
      <right/>
      <top style="medium">
        <color rgb="FFECECEC"/>
      </top>
      <bottom/>
      <diagonal/>
    </border>
    <border>
      <left style="medium">
        <color rgb="FFECECEC"/>
      </left>
      <right/>
      <top style="medium">
        <color rgb="FFECECEC"/>
      </top>
      <bottom/>
      <diagonal/>
    </border>
    <border>
      <left style="medium">
        <color rgb="FFECECEC"/>
      </left>
      <right/>
      <top/>
      <bottom/>
      <diagonal/>
    </border>
    <border>
      <left style="medium">
        <color rgb="FFECECEC"/>
      </left>
      <right style="medium">
        <color rgb="FFECECEC"/>
      </right>
      <top style="thin">
        <color indexed="64"/>
      </top>
      <bottom style="double">
        <color indexed="64"/>
      </bottom>
      <diagonal/>
    </border>
    <border>
      <left style="medium">
        <color rgb="FFECECEC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9">
    <xf numFmtId="0" fontId="0" fillId="0" borderId="0" xfId="0"/>
    <xf numFmtId="0" fontId="0" fillId="0" borderId="1" xfId="0" applyBorder="1" applyAlignment="1">
      <alignment horizontal="center"/>
    </xf>
    <xf numFmtId="3" fontId="3" fillId="0" borderId="0" xfId="0" applyNumberFormat="1" applyFont="1"/>
    <xf numFmtId="42" fontId="0" fillId="0" borderId="0" xfId="0" applyNumberFormat="1"/>
    <xf numFmtId="164" fontId="0" fillId="0" borderId="2" xfId="0" applyNumberFormat="1" applyFont="1" applyFill="1" applyBorder="1"/>
    <xf numFmtId="164" fontId="0" fillId="0" borderId="0" xfId="0" applyNumberFormat="1" applyFont="1"/>
    <xf numFmtId="164" fontId="0" fillId="0" borderId="2" xfId="0" applyNumberFormat="1" applyFont="1" applyBorder="1"/>
    <xf numFmtId="9" fontId="0" fillId="0" borderId="0" xfId="0" applyNumberFormat="1" applyFont="1"/>
    <xf numFmtId="42" fontId="4" fillId="0" borderId="0" xfId="0" applyNumberFormat="1" applyFont="1" applyFill="1"/>
    <xf numFmtId="0" fontId="0" fillId="0" borderId="0" xfId="0" applyFont="1"/>
    <xf numFmtId="0" fontId="0" fillId="0" borderId="0" xfId="0" applyFont="1" applyAlignment="1">
      <alignment horizontal="centerContinuous"/>
    </xf>
    <xf numFmtId="0" fontId="0" fillId="0" borderId="0" xfId="0" applyFont="1" applyFill="1"/>
    <xf numFmtId="0" fontId="0" fillId="0" borderId="0" xfId="0" applyFont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42" fontId="0" fillId="0" borderId="0" xfId="0" applyNumberFormat="1" applyFont="1"/>
    <xf numFmtId="44" fontId="0" fillId="0" borderId="0" xfId="0" applyNumberFormat="1" applyFont="1" applyFill="1"/>
    <xf numFmtId="3" fontId="0" fillId="0" borderId="2" xfId="0" applyNumberFormat="1" applyFont="1" applyBorder="1"/>
    <xf numFmtId="42" fontId="0" fillId="0" borderId="2" xfId="0" applyNumberFormat="1" applyFont="1" applyBorder="1"/>
    <xf numFmtId="42" fontId="0" fillId="0" borderId="0" xfId="0" applyNumberFormat="1" applyFont="1" applyBorder="1"/>
    <xf numFmtId="3" fontId="0" fillId="0" borderId="0" xfId="0" applyNumberFormat="1" applyFont="1"/>
    <xf numFmtId="3" fontId="0" fillId="0" borderId="0" xfId="0" applyNumberFormat="1" applyFont="1" applyBorder="1"/>
    <xf numFmtId="0" fontId="0" fillId="0" borderId="0" xfId="0" applyAlignment="1">
      <alignment horizontal="left"/>
    </xf>
    <xf numFmtId="42" fontId="4" fillId="0" borderId="0" xfId="0" applyNumberFormat="1" applyFont="1"/>
    <xf numFmtId="42" fontId="0" fillId="0" borderId="0" xfId="0" applyNumberFormat="1" applyFill="1"/>
    <xf numFmtId="0" fontId="0" fillId="0" borderId="0" xfId="0" applyFill="1"/>
    <xf numFmtId="41" fontId="0" fillId="0" borderId="0" xfId="0" applyNumberFormat="1" applyFill="1"/>
    <xf numFmtId="0" fontId="0" fillId="0" borderId="2" xfId="0" applyFill="1" applyBorder="1"/>
    <xf numFmtId="42" fontId="0" fillId="0" borderId="4" xfId="0" applyNumberFormat="1" applyFill="1" applyBorder="1"/>
    <xf numFmtId="165" fontId="0" fillId="0" borderId="0" xfId="0" applyNumberFormat="1" applyFont="1" applyFill="1"/>
    <xf numFmtId="0" fontId="0" fillId="0" borderId="0" xfId="0" applyFont="1" applyAlignment="1">
      <alignment horizontal="left"/>
    </xf>
    <xf numFmtId="41" fontId="9" fillId="0" borderId="2" xfId="0" applyNumberFormat="1" applyFont="1" applyFill="1" applyBorder="1"/>
    <xf numFmtId="0" fontId="9" fillId="0" borderId="2" xfId="0" applyFont="1" applyFill="1" applyBorder="1"/>
    <xf numFmtId="0" fontId="6" fillId="0" borderId="0" xfId="0" applyFo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1" fillId="0" borderId="0" xfId="0" applyFont="1" applyFill="1"/>
    <xf numFmtId="0" fontId="0" fillId="0" borderId="0" xfId="0" quotePrefix="1" applyAlignment="1">
      <alignment horizontal="left"/>
    </xf>
    <xf numFmtId="0" fontId="13" fillId="0" borderId="0" xfId="0" applyFont="1" applyFill="1" applyAlignment="1">
      <alignment horizontal="left"/>
    </xf>
    <xf numFmtId="0" fontId="0" fillId="0" borderId="0" xfId="0" applyAlignment="1">
      <alignment horizontal="left" indent="1"/>
    </xf>
    <xf numFmtId="0" fontId="13" fillId="0" borderId="0" xfId="0" applyFont="1" applyAlignment="1">
      <alignment horizontal="left"/>
    </xf>
    <xf numFmtId="41" fontId="0" fillId="0" borderId="0" xfId="0" applyNumberFormat="1"/>
    <xf numFmtId="42" fontId="0" fillId="2" borderId="4" xfId="0" applyNumberFormat="1" applyFill="1" applyBorder="1"/>
    <xf numFmtId="42" fontId="0" fillId="0" borderId="3" xfId="0" applyNumberFormat="1" applyBorder="1"/>
    <xf numFmtId="41" fontId="9" fillId="0" borderId="0" xfId="0" applyNumberFormat="1" applyFont="1"/>
    <xf numFmtId="0" fontId="9" fillId="0" borderId="0" xfId="0" applyFont="1"/>
    <xf numFmtId="166" fontId="9" fillId="0" borderId="0" xfId="0" applyNumberFormat="1" applyFont="1"/>
    <xf numFmtId="0" fontId="2" fillId="0" borderId="0" xfId="0" applyFont="1"/>
    <xf numFmtId="10" fontId="0" fillId="0" borderId="0" xfId="0" applyNumberFormat="1" applyFont="1" applyAlignment="1">
      <alignment horizontal="center"/>
    </xf>
    <xf numFmtId="0" fontId="11" fillId="0" borderId="0" xfId="0" applyFont="1"/>
    <xf numFmtId="0" fontId="8" fillId="0" borderId="0" xfId="0" applyFont="1"/>
    <xf numFmtId="0" fontId="0" fillId="0" borderId="0" xfId="0" applyAlignment="1">
      <alignment horizontal="center"/>
    </xf>
    <xf numFmtId="0" fontId="14" fillId="0" borderId="0" xfId="0" applyFont="1"/>
    <xf numFmtId="0" fontId="14" fillId="0" borderId="0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164" fontId="14" fillId="0" borderId="2" xfId="0" applyNumberFormat="1" applyFont="1" applyFill="1" applyBorder="1"/>
    <xf numFmtId="164" fontId="14" fillId="0" borderId="0" xfId="0" applyNumberFormat="1" applyFont="1"/>
    <xf numFmtId="164" fontId="14" fillId="0" borderId="2" xfId="0" applyNumberFormat="1" applyFont="1" applyBorder="1"/>
    <xf numFmtId="0" fontId="14" fillId="0" borderId="0" xfId="0" applyFont="1" applyFill="1"/>
    <xf numFmtId="0" fontId="12" fillId="0" borderId="0" xfId="0" applyFont="1" applyAlignment="1">
      <alignment horizontal="left" vertical="top"/>
    </xf>
    <xf numFmtId="0" fontId="15" fillId="0" borderId="0" xfId="0" applyFont="1"/>
    <xf numFmtId="0" fontId="0" fillId="0" borderId="5" xfId="0" applyBorder="1" applyAlignment="1">
      <alignment horizontal="left" vertical="top"/>
    </xf>
    <xf numFmtId="17" fontId="15" fillId="0" borderId="5" xfId="0" quotePrefix="1" applyNumberFormat="1" applyFont="1" applyBorder="1" applyAlignment="1">
      <alignment horizontal="center" vertical="top"/>
    </xf>
    <xf numFmtId="0" fontId="15" fillId="0" borderId="0" xfId="0" applyFont="1" applyAlignment="1">
      <alignment horizontal="center"/>
    </xf>
    <xf numFmtId="0" fontId="12" fillId="0" borderId="0" xfId="0" applyFont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wrapText="1"/>
    </xf>
    <xf numFmtId="0" fontId="0" fillId="0" borderId="6" xfId="0" applyBorder="1" applyAlignment="1">
      <alignment horizontal="left" vertical="top"/>
    </xf>
    <xf numFmtId="166" fontId="15" fillId="0" borderId="0" xfId="0" applyNumberFormat="1" applyFont="1"/>
    <xf numFmtId="0" fontId="12" fillId="0" borderId="0" xfId="0" applyFont="1" applyFill="1" applyAlignment="1">
      <alignment horizontal="left" vertical="top"/>
    </xf>
    <xf numFmtId="168" fontId="12" fillId="0" borderId="10" xfId="0" applyNumberFormat="1" applyFont="1" applyFill="1" applyBorder="1" applyAlignment="1">
      <alignment horizontal="right" vertical="top"/>
    </xf>
    <xf numFmtId="166" fontId="16" fillId="0" borderId="11" xfId="0" applyNumberFormat="1" applyFont="1" applyBorder="1"/>
    <xf numFmtId="166" fontId="16" fillId="0" borderId="3" xfId="0" applyNumberFormat="1" applyFont="1" applyBorder="1"/>
    <xf numFmtId="0" fontId="16" fillId="0" borderId="0" xfId="0" applyFont="1"/>
    <xf numFmtId="166" fontId="16" fillId="0" borderId="0" xfId="0" applyNumberFormat="1" applyFont="1" applyBorder="1"/>
    <xf numFmtId="41" fontId="3" fillId="0" borderId="0" xfId="0" applyNumberFormat="1" applyFont="1" applyFill="1"/>
    <xf numFmtId="0" fontId="3" fillId="0" borderId="0" xfId="0" applyFont="1" applyFill="1"/>
    <xf numFmtId="166" fontId="0" fillId="0" borderId="0" xfId="0" applyNumberFormat="1" applyFont="1"/>
    <xf numFmtId="42" fontId="3" fillId="0" borderId="0" xfId="0" applyNumberFormat="1" applyFont="1" applyFill="1"/>
    <xf numFmtId="166" fontId="3" fillId="0" borderId="0" xfId="0" applyNumberFormat="1" applyFont="1" applyFill="1"/>
    <xf numFmtId="41" fontId="3" fillId="0" borderId="0" xfId="0" applyNumberFormat="1" applyFont="1"/>
    <xf numFmtId="0" fontId="3" fillId="0" borderId="0" xfId="0" applyFont="1"/>
    <xf numFmtId="3" fontId="5" fillId="0" borderId="0" xfId="0" applyNumberFormat="1" applyFont="1" applyFill="1"/>
    <xf numFmtId="0" fontId="3" fillId="0" borderId="7" xfId="0" applyFont="1" applyBorder="1" applyAlignment="1">
      <alignment horizontal="left" vertical="top"/>
    </xf>
    <xf numFmtId="168" fontId="3" fillId="0" borderId="8" xfId="0" applyNumberFormat="1" applyFont="1" applyBorder="1" applyAlignment="1">
      <alignment horizontal="right" vertical="top"/>
    </xf>
    <xf numFmtId="0" fontId="3" fillId="3" borderId="0" xfId="0" applyFont="1" applyFill="1" applyAlignment="1">
      <alignment horizontal="left" vertical="top"/>
    </xf>
    <xf numFmtId="168" fontId="3" fillId="3" borderId="9" xfId="0" applyNumberFormat="1" applyFont="1" applyFill="1" applyBorder="1" applyAlignment="1">
      <alignment horizontal="right" vertical="top"/>
    </xf>
    <xf numFmtId="0" fontId="3" fillId="0" borderId="0" xfId="0" applyFont="1" applyAlignment="1">
      <alignment horizontal="left" vertical="top"/>
    </xf>
    <xf numFmtId="168" fontId="3" fillId="0" borderId="9" xfId="0" applyNumberFormat="1" applyFont="1" applyBorder="1" applyAlignment="1">
      <alignment horizontal="right" vertical="top"/>
    </xf>
    <xf numFmtId="0" fontId="0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167" fontId="14" fillId="0" borderId="0" xfId="0" applyNumberFormat="1" applyFont="1"/>
    <xf numFmtId="167" fontId="14" fillId="0" borderId="2" xfId="0" applyNumberFormat="1" applyFont="1" applyBorder="1"/>
    <xf numFmtId="164" fontId="14" fillId="0" borderId="0" xfId="0" applyNumberFormat="1" applyFont="1" applyFill="1"/>
    <xf numFmtId="167" fontId="3" fillId="0" borderId="0" xfId="0" applyNumberFormat="1" applyFont="1"/>
    <xf numFmtId="164" fontId="5" fillId="0" borderId="0" xfId="0" applyNumberFormat="1" applyFont="1" applyFill="1"/>
    <xf numFmtId="164" fontId="5" fillId="0" borderId="0" xfId="0" applyNumberFormat="1" applyFont="1"/>
    <xf numFmtId="0" fontId="14" fillId="0" borderId="1" xfId="0" applyFont="1" applyBorder="1" applyAlignment="1">
      <alignment horizontal="center"/>
    </xf>
    <xf numFmtId="0" fontId="14" fillId="0" borderId="0" xfId="0" applyFont="1" applyFill="1"/>
    <xf numFmtId="166" fontId="14" fillId="0" borderId="0" xfId="0" applyNumberFormat="1" applyFont="1"/>
    <xf numFmtId="42" fontId="5" fillId="0" borderId="0" xfId="0" applyNumberFormat="1" applyFont="1" applyFill="1"/>
    <xf numFmtId="17" fontId="3" fillId="0" borderId="1" xfId="0" applyNumberFormat="1" applyFont="1" applyFill="1" applyBorder="1" applyAlignment="1">
      <alignment horizontal="center"/>
    </xf>
    <xf numFmtId="17" fontId="0" fillId="0" borderId="1" xfId="0" applyNumberFormat="1" applyFont="1" applyFill="1" applyBorder="1" applyAlignment="1">
      <alignment horizontal="center"/>
    </xf>
    <xf numFmtId="3" fontId="3" fillId="0" borderId="0" xfId="0" applyNumberFormat="1" applyFont="1" applyFill="1"/>
    <xf numFmtId="166" fontId="3" fillId="0" borderId="0" xfId="0" applyNumberFormat="1" applyFont="1"/>
    <xf numFmtId="0" fontId="0" fillId="0" borderId="0" xfId="0" applyFont="1" applyAlignment="1">
      <alignment horizontal="center"/>
    </xf>
    <xf numFmtId="166" fontId="0" fillId="0" borderId="0" xfId="0" applyNumberFormat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42" fontId="0" fillId="0" borderId="0" xfId="0" applyNumberFormat="1" applyBorder="1" applyAlignment="1">
      <alignment horizontal="center"/>
    </xf>
    <xf numFmtId="42" fontId="0" fillId="0" borderId="0" xfId="0" applyNumberFormat="1" applyFont="1" applyBorder="1" applyAlignment="1">
      <alignment horizontal="center"/>
    </xf>
    <xf numFmtId="3" fontId="5" fillId="0" borderId="0" xfId="0" applyNumberFormat="1" applyFont="1"/>
    <xf numFmtId="42" fontId="5" fillId="0" borderId="0" xfId="0" applyNumberFormat="1" applyFont="1"/>
    <xf numFmtId="165" fontId="0" fillId="0" borderId="0" xfId="0" applyNumberFormat="1"/>
    <xf numFmtId="10" fontId="0" fillId="0" borderId="0" xfId="0" applyNumberFormat="1" applyFont="1"/>
    <xf numFmtId="42" fontId="3" fillId="0" borderId="0" xfId="0" applyNumberFormat="1" applyFont="1"/>
    <xf numFmtId="165" fontId="0" fillId="0" borderId="1" xfId="0" applyNumberFormat="1" applyBorder="1"/>
    <xf numFmtId="3" fontId="0" fillId="0" borderId="2" xfId="0" applyNumberFormat="1" applyBorder="1"/>
    <xf numFmtId="42" fontId="0" fillId="0" borderId="2" xfId="0" applyNumberFormat="1" applyBorder="1"/>
    <xf numFmtId="42" fontId="4" fillId="0" borderId="2" xfId="0" applyNumberFormat="1" applyFont="1" applyBorder="1"/>
    <xf numFmtId="10" fontId="0" fillId="0" borderId="2" xfId="0" applyNumberFormat="1" applyFont="1" applyBorder="1"/>
    <xf numFmtId="0" fontId="21" fillId="0" borderId="0" xfId="0" applyFont="1" applyBorder="1" applyAlignment="1">
      <alignment horizontal="left"/>
    </xf>
    <xf numFmtId="3" fontId="21" fillId="0" borderId="0" xfId="0" applyNumberFormat="1" applyFont="1" applyFill="1" applyBorder="1"/>
    <xf numFmtId="42" fontId="21" fillId="0" borderId="0" xfId="0" applyNumberFormat="1" applyFont="1" applyFill="1" applyBorder="1"/>
    <xf numFmtId="169" fontId="21" fillId="0" borderId="0" xfId="0" applyNumberFormat="1" applyFont="1" applyFill="1" applyBorder="1"/>
    <xf numFmtId="169" fontId="21" fillId="0" borderId="0" xfId="0" applyNumberFormat="1" applyFont="1" applyFill="1"/>
    <xf numFmtId="169" fontId="22" fillId="0" borderId="0" xfId="0" applyNumberFormat="1" applyFont="1"/>
    <xf numFmtId="164" fontId="21" fillId="0" borderId="0" xfId="0" applyNumberFormat="1" applyFont="1"/>
    <xf numFmtId="10" fontId="21" fillId="0" borderId="0" xfId="0" applyNumberFormat="1" applyFont="1"/>
    <xf numFmtId="0" fontId="21" fillId="0" borderId="0" xfId="0" applyFont="1"/>
    <xf numFmtId="170" fontId="21" fillId="0" borderId="0" xfId="0" applyNumberFormat="1" applyFont="1" applyFill="1" applyBorder="1"/>
    <xf numFmtId="3" fontId="24" fillId="0" borderId="0" xfId="0" applyNumberFormat="1" applyFont="1" applyFill="1"/>
    <xf numFmtId="171" fontId="24" fillId="0" borderId="0" xfId="0" applyNumberFormat="1" applyFont="1" applyFill="1" applyBorder="1"/>
    <xf numFmtId="37" fontId="21" fillId="0" borderId="0" xfId="0" applyNumberFormat="1" applyFont="1"/>
    <xf numFmtId="37" fontId="21" fillId="0" borderId="0" xfId="0" applyNumberFormat="1" applyFont="1" applyFill="1"/>
    <xf numFmtId="0" fontId="21" fillId="0" borderId="0" xfId="0" applyFont="1" applyAlignment="1">
      <alignment horizontal="left"/>
    </xf>
    <xf numFmtId="3" fontId="21" fillId="0" borderId="0" xfId="0" applyNumberFormat="1" applyFont="1" applyBorder="1"/>
    <xf numFmtId="42" fontId="21" fillId="0" borderId="2" xfId="0" applyNumberFormat="1" applyFont="1" applyFill="1" applyBorder="1"/>
    <xf numFmtId="0" fontId="21" fillId="0" borderId="0" xfId="0" applyFont="1" applyFill="1"/>
    <xf numFmtId="3" fontId="0" fillId="0" borderId="0" xfId="0" applyNumberFormat="1"/>
    <xf numFmtId="10" fontId="0" fillId="0" borderId="0" xfId="0" applyNumberFormat="1"/>
    <xf numFmtId="0" fontId="25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42" fontId="21" fillId="0" borderId="0" xfId="0" applyNumberFormat="1" applyFont="1" applyBorder="1"/>
    <xf numFmtId="0" fontId="21" fillId="0" borderId="0" xfId="0" applyFont="1" applyBorder="1"/>
    <xf numFmtId="42" fontId="21" fillId="0" borderId="0" xfId="0" applyNumberFormat="1" applyFont="1"/>
    <xf numFmtId="166" fontId="21" fillId="0" borderId="0" xfId="0" applyNumberFormat="1" applyFont="1" applyFill="1"/>
    <xf numFmtId="167" fontId="21" fillId="0" borderId="0" xfId="0" applyNumberFormat="1" applyFont="1" applyFill="1"/>
    <xf numFmtId="0" fontId="21" fillId="0" borderId="0" xfId="0" applyFont="1" applyFill="1" applyBorder="1"/>
    <xf numFmtId="0" fontId="21" fillId="0" borderId="0" xfId="0" applyFont="1" applyFill="1" applyBorder="1" applyAlignment="1">
      <alignment horizontal="left" vertical="center" textRotation="180"/>
    </xf>
    <xf numFmtId="0" fontId="21" fillId="0" borderId="0" xfId="0" applyFont="1" applyFill="1" applyBorder="1" applyAlignment="1">
      <alignment horizontal="left"/>
    </xf>
    <xf numFmtId="167" fontId="21" fillId="0" borderId="0" xfId="0" applyNumberFormat="1" applyFont="1" applyFill="1" applyBorder="1"/>
    <xf numFmtId="166" fontId="21" fillId="0" borderId="2" xfId="0" applyNumberFormat="1" applyFont="1" applyFill="1" applyBorder="1"/>
    <xf numFmtId="167" fontId="21" fillId="0" borderId="2" xfId="0" applyNumberFormat="1" applyFont="1" applyFill="1" applyBorder="1"/>
    <xf numFmtId="44" fontId="21" fillId="0" borderId="0" xfId="0" applyNumberFormat="1" applyFont="1"/>
    <xf numFmtId="167" fontId="0" fillId="0" borderId="0" xfId="0" applyNumberFormat="1"/>
    <xf numFmtId="0" fontId="4" fillId="0" borderId="0" xfId="0" applyFont="1"/>
    <xf numFmtId="0" fontId="26" fillId="0" borderId="0" xfId="0" applyFont="1"/>
    <xf numFmtId="0" fontId="4" fillId="0" borderId="1" xfId="0" applyFont="1" applyBorder="1" applyAlignment="1">
      <alignment horizontal="centerContinuous"/>
    </xf>
    <xf numFmtId="0" fontId="4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27" fillId="0" borderId="0" xfId="0" applyFont="1"/>
    <xf numFmtId="172" fontId="4" fillId="0" borderId="0" xfId="0" applyNumberFormat="1" applyFont="1"/>
    <xf numFmtId="0" fontId="27" fillId="0" borderId="0" xfId="0" applyFont="1" applyBorder="1"/>
    <xf numFmtId="0" fontId="2" fillId="0" borderId="0" xfId="0" applyFont="1" applyBorder="1" applyAlignment="1">
      <alignment horizontal="center"/>
    </xf>
    <xf numFmtId="42" fontId="2" fillId="0" borderId="0" xfId="0" applyNumberFormat="1" applyFont="1" applyBorder="1" applyAlignment="1">
      <alignment horizontal="center"/>
    </xf>
    <xf numFmtId="44" fontId="27" fillId="0" borderId="0" xfId="0" applyNumberFormat="1" applyFont="1"/>
    <xf numFmtId="44" fontId="27" fillId="0" borderId="0" xfId="0" applyNumberFormat="1" applyFont="1" applyBorder="1"/>
    <xf numFmtId="44" fontId="4" fillId="0" borderId="0" xfId="0" applyNumberFormat="1" applyFont="1"/>
    <xf numFmtId="172" fontId="4" fillId="0" borderId="0" xfId="0" applyNumberFormat="1" applyFont="1" applyBorder="1"/>
    <xf numFmtId="44" fontId="4" fillId="0" borderId="0" xfId="0" applyNumberFormat="1" applyFont="1" applyBorder="1"/>
    <xf numFmtId="44" fontId="4" fillId="0" borderId="2" xfId="0" applyNumberFormat="1" applyFont="1" applyBorder="1"/>
    <xf numFmtId="169" fontId="28" fillId="0" borderId="0" xfId="0" applyNumberFormat="1" applyFont="1"/>
    <xf numFmtId="169" fontId="27" fillId="0" borderId="0" xfId="0" applyNumberFormat="1" applyFont="1" applyBorder="1"/>
    <xf numFmtId="169" fontId="4" fillId="0" borderId="0" xfId="0" applyNumberFormat="1" applyFont="1"/>
    <xf numFmtId="169" fontId="28" fillId="0" borderId="0" xfId="0" applyNumberFormat="1" applyFont="1" applyFill="1"/>
    <xf numFmtId="169" fontId="0" fillId="0" borderId="0" xfId="0" applyNumberFormat="1" applyFont="1"/>
    <xf numFmtId="169" fontId="5" fillId="0" borderId="0" xfId="0" applyNumberFormat="1" applyFont="1"/>
    <xf numFmtId="169" fontId="27" fillId="0" borderId="0" xfId="0" applyNumberFormat="1" applyFont="1" applyFill="1"/>
    <xf numFmtId="169" fontId="4" fillId="0" borderId="2" xfId="0" applyNumberFormat="1" applyFont="1" applyBorder="1"/>
    <xf numFmtId="169" fontId="29" fillId="0" borderId="0" xfId="0" applyNumberFormat="1" applyFont="1"/>
    <xf numFmtId="169" fontId="0" fillId="0" borderId="0" xfId="0" applyNumberFormat="1" applyFont="1" applyFill="1"/>
    <xf numFmtId="169" fontId="30" fillId="0" borderId="0" xfId="0" applyNumberFormat="1" applyFont="1"/>
    <xf numFmtId="0" fontId="4" fillId="0" borderId="1" xfId="0" applyFont="1" applyBorder="1"/>
    <xf numFmtId="169" fontId="29" fillId="0" borderId="1" xfId="0" applyNumberFormat="1" applyFont="1" applyBorder="1"/>
    <xf numFmtId="172" fontId="4" fillId="0" borderId="1" xfId="0" applyNumberFormat="1" applyFont="1" applyBorder="1"/>
    <xf numFmtId="169" fontId="27" fillId="0" borderId="1" xfId="0" applyNumberFormat="1" applyFont="1" applyBorder="1"/>
    <xf numFmtId="169" fontId="0" fillId="0" borderId="1" xfId="0" applyNumberFormat="1" applyFont="1" applyBorder="1"/>
    <xf numFmtId="172" fontId="4" fillId="0" borderId="2" xfId="0" applyNumberFormat="1" applyFont="1" applyBorder="1"/>
    <xf numFmtId="169" fontId="4" fillId="0" borderId="0" xfId="0" applyNumberFormat="1" applyFont="1" applyBorder="1"/>
    <xf numFmtId="164" fontId="4" fillId="0" borderId="0" xfId="0" applyNumberFormat="1" applyFont="1"/>
    <xf numFmtId="164" fontId="4" fillId="0" borderId="0" xfId="0" applyNumberFormat="1" applyFont="1" applyBorder="1"/>
    <xf numFmtId="10" fontId="4" fillId="0" borderId="0" xfId="0" applyNumberFormat="1" applyFont="1"/>
    <xf numFmtId="0" fontId="4" fillId="0" borderId="0" xfId="0" applyFont="1" applyFill="1" applyAlignment="1"/>
    <xf numFmtId="0" fontId="4" fillId="0" borderId="0" xfId="0" applyFont="1" applyAlignment="1"/>
    <xf numFmtId="0" fontId="20" fillId="0" borderId="0" xfId="0" applyFont="1"/>
    <xf numFmtId="0" fontId="4" fillId="0" borderId="0" xfId="0" applyFont="1" applyAlignment="1">
      <alignment horizontal="centerContinuous"/>
    </xf>
    <xf numFmtId="0" fontId="26" fillId="0" borderId="0" xfId="0" applyFont="1" applyAlignment="1">
      <alignment horizontal="centerContinuous"/>
    </xf>
    <xf numFmtId="0" fontId="4" fillId="0" borderId="0" xfId="0" applyFont="1" applyAlignment="1">
      <alignment horizontal="center"/>
    </xf>
    <xf numFmtId="0" fontId="0" fillId="0" borderId="0" xfId="0" applyFont="1" applyBorder="1"/>
    <xf numFmtId="0" fontId="5" fillId="0" borderId="1" xfId="0" applyFont="1" applyFill="1" applyBorder="1" applyAlignment="1">
      <alignment horizontal="center"/>
    </xf>
    <xf numFmtId="165" fontId="3" fillId="0" borderId="0" xfId="0" applyNumberFormat="1" applyFont="1"/>
    <xf numFmtId="165" fontId="5" fillId="0" borderId="0" xfId="0" applyNumberFormat="1" applyFont="1"/>
    <xf numFmtId="165" fontId="3" fillId="0" borderId="1" xfId="0" applyNumberFormat="1" applyFont="1" applyBorder="1"/>
    <xf numFmtId="165" fontId="5" fillId="0" borderId="1" xfId="0" applyNumberFormat="1" applyFont="1" applyBorder="1"/>
    <xf numFmtId="165" fontId="0" fillId="0" borderId="0" xfId="0" applyNumberFormat="1" applyFont="1"/>
    <xf numFmtId="3" fontId="4" fillId="0" borderId="0" xfId="0" applyNumberFormat="1" applyFont="1" applyFill="1" applyBorder="1"/>
    <xf numFmtId="169" fontId="4" fillId="0" borderId="0" xfId="0" applyNumberFormat="1" applyFont="1" applyFill="1"/>
    <xf numFmtId="169" fontId="4" fillId="0" borderId="0" xfId="0" applyNumberFormat="1" applyFont="1" applyFill="1" applyBorder="1"/>
    <xf numFmtId="170" fontId="3" fillId="0" borderId="0" xfId="0" applyNumberFormat="1" applyFont="1" applyFill="1" applyBorder="1"/>
    <xf numFmtId="170" fontId="5" fillId="0" borderId="0" xfId="0" applyNumberFormat="1" applyFont="1" applyFill="1" applyBorder="1"/>
    <xf numFmtId="37" fontId="4" fillId="0" borderId="0" xfId="0" applyNumberFormat="1" applyFont="1"/>
    <xf numFmtId="37" fontId="4" fillId="0" borderId="0" xfId="0" applyNumberFormat="1" applyFont="1" applyFill="1"/>
    <xf numFmtId="0" fontId="4" fillId="0" borderId="0" xfId="0" applyFont="1" applyAlignment="1">
      <alignment horizontal="left"/>
    </xf>
    <xf numFmtId="0" fontId="4" fillId="0" borderId="0" xfId="0" applyFont="1" applyFill="1"/>
    <xf numFmtId="42" fontId="4" fillId="0" borderId="2" xfId="0" applyNumberFormat="1" applyFont="1" applyFill="1" applyBorder="1"/>
    <xf numFmtId="0" fontId="0" fillId="0" borderId="0" xfId="0" quotePrefix="1" applyFont="1"/>
    <xf numFmtId="0" fontId="17" fillId="0" borderId="0" xfId="0" applyFont="1"/>
    <xf numFmtId="0" fontId="0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0" borderId="6" xfId="0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008080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0"/>
  <sheetViews>
    <sheetView tabSelected="1" zoomScale="90" zoomScaleNormal="90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E23" sqref="E23"/>
    </sheetView>
  </sheetViews>
  <sheetFormatPr defaultColWidth="9.1796875" defaultRowHeight="14.5" x14ac:dyDescent="0.35"/>
  <cols>
    <col min="1" max="1" width="4.453125" style="9" customWidth="1"/>
    <col min="2" max="2" width="23.81640625" style="9" customWidth="1"/>
    <col min="3" max="3" width="9.1796875" style="9" bestFit="1" customWidth="1"/>
    <col min="4" max="4" width="11.1796875" style="9" bestFit="1" customWidth="1"/>
    <col min="5" max="5" width="13.54296875" style="9" bestFit="1" customWidth="1"/>
    <col min="6" max="6" width="9.453125" style="9" bestFit="1" customWidth="1"/>
    <col min="7" max="7" width="14.81640625" style="9" bestFit="1" customWidth="1"/>
    <col min="8" max="8" width="15.1796875" style="9" bestFit="1" customWidth="1"/>
    <col min="9" max="9" width="13.453125" style="9" customWidth="1"/>
    <col min="10" max="12" width="12.453125" style="9" customWidth="1"/>
    <col min="13" max="13" width="10.1796875" style="9" bestFit="1" customWidth="1"/>
    <col min="14" max="14" width="11.26953125" style="9" bestFit="1" customWidth="1"/>
    <col min="15" max="15" width="11.54296875" style="9" bestFit="1" customWidth="1"/>
    <col min="16" max="16" width="11.453125" style="9" bestFit="1" customWidth="1"/>
    <col min="17" max="18" width="11.7265625" style="9" bestFit="1" customWidth="1"/>
    <col min="19" max="16384" width="9.1796875" style="9"/>
  </cols>
  <sheetData>
    <row r="1" spans="1:19" x14ac:dyDescent="0.35">
      <c r="A1" s="232" t="s">
        <v>0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</row>
    <row r="2" spans="1:19" x14ac:dyDescent="0.35">
      <c r="A2" s="232" t="s">
        <v>73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</row>
    <row r="3" spans="1:19" x14ac:dyDescent="0.35">
      <c r="A3" s="232" t="s">
        <v>1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</row>
    <row r="4" spans="1:19" x14ac:dyDescent="0.35">
      <c r="A4" s="232" t="s">
        <v>74</v>
      </c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</row>
    <row r="5" spans="1:19" x14ac:dyDescent="0.35">
      <c r="M5" s="11"/>
      <c r="N5" s="11"/>
      <c r="O5" s="11"/>
      <c r="P5" s="11"/>
      <c r="Q5" s="11"/>
      <c r="R5" s="11"/>
    </row>
    <row r="6" spans="1:19" ht="13.5" customHeight="1" x14ac:dyDescent="0.35">
      <c r="E6" s="14" t="s">
        <v>138</v>
      </c>
      <c r="F6" s="11"/>
      <c r="G6" s="12" t="s">
        <v>3</v>
      </c>
      <c r="H6" s="12" t="s">
        <v>3</v>
      </c>
      <c r="I6" s="12" t="s">
        <v>3</v>
      </c>
      <c r="J6" s="12" t="s">
        <v>2</v>
      </c>
      <c r="K6" s="12" t="s">
        <v>2</v>
      </c>
      <c r="L6" s="12" t="s">
        <v>2</v>
      </c>
      <c r="M6" s="13" t="s">
        <v>4</v>
      </c>
      <c r="N6" s="13" t="s">
        <v>4</v>
      </c>
      <c r="O6" s="13" t="s">
        <v>4</v>
      </c>
      <c r="P6" s="13" t="s">
        <v>4</v>
      </c>
      <c r="Q6" s="13" t="s">
        <v>4</v>
      </c>
      <c r="R6" s="13" t="s">
        <v>4</v>
      </c>
    </row>
    <row r="7" spans="1:19" ht="16.5" x14ac:dyDescent="0.35">
      <c r="B7" s="12"/>
      <c r="C7" s="12"/>
      <c r="D7" s="14" t="s">
        <v>71</v>
      </c>
      <c r="E7" s="14" t="s">
        <v>144</v>
      </c>
      <c r="F7" s="12"/>
      <c r="G7" s="12" t="s">
        <v>7</v>
      </c>
      <c r="H7" s="14" t="s">
        <v>7</v>
      </c>
      <c r="I7" s="12" t="s">
        <v>7</v>
      </c>
      <c r="J7" s="12" t="s">
        <v>8</v>
      </c>
      <c r="K7" s="12" t="s">
        <v>8</v>
      </c>
      <c r="L7" s="12" t="s">
        <v>8</v>
      </c>
      <c r="M7" s="14" t="s">
        <v>8</v>
      </c>
      <c r="N7" s="14" t="s">
        <v>8</v>
      </c>
      <c r="O7" s="14" t="s">
        <v>8</v>
      </c>
      <c r="P7" s="14" t="s">
        <v>8</v>
      </c>
      <c r="Q7" s="14" t="s">
        <v>8</v>
      </c>
      <c r="R7" s="14" t="s">
        <v>8</v>
      </c>
    </row>
    <row r="8" spans="1:19" ht="13.5" customHeight="1" x14ac:dyDescent="0.35">
      <c r="A8" s="99" t="s">
        <v>66</v>
      </c>
      <c r="B8" s="12"/>
      <c r="C8" s="12"/>
      <c r="D8" s="14" t="s">
        <v>6</v>
      </c>
      <c r="E8" s="99" t="s">
        <v>139</v>
      </c>
      <c r="F8" s="12" t="s">
        <v>5</v>
      </c>
      <c r="G8" s="12" t="s">
        <v>11</v>
      </c>
      <c r="H8" s="14" t="s">
        <v>11</v>
      </c>
      <c r="I8" s="12" t="s">
        <v>11</v>
      </c>
      <c r="J8" s="12" t="s">
        <v>37</v>
      </c>
      <c r="K8" s="12" t="s">
        <v>12</v>
      </c>
      <c r="L8" s="12" t="s">
        <v>12</v>
      </c>
      <c r="M8" s="14" t="s">
        <v>13</v>
      </c>
      <c r="N8" s="14" t="s">
        <v>13</v>
      </c>
      <c r="O8" s="14" t="s">
        <v>13</v>
      </c>
      <c r="P8" s="14" t="s">
        <v>5</v>
      </c>
      <c r="Q8" s="14" t="s">
        <v>5</v>
      </c>
      <c r="R8" s="14" t="s">
        <v>5</v>
      </c>
    </row>
    <row r="9" spans="1:19" ht="16.5" x14ac:dyDescent="0.35">
      <c r="A9" s="15" t="s">
        <v>67</v>
      </c>
      <c r="B9" s="15" t="s">
        <v>9</v>
      </c>
      <c r="C9" s="15" t="s">
        <v>10</v>
      </c>
      <c r="D9" s="16" t="s">
        <v>145</v>
      </c>
      <c r="E9" s="16" t="s">
        <v>140</v>
      </c>
      <c r="F9" s="15" t="s">
        <v>146</v>
      </c>
      <c r="G9" s="16" t="s">
        <v>31</v>
      </c>
      <c r="H9" s="15" t="s">
        <v>38</v>
      </c>
      <c r="I9" s="15" t="s">
        <v>137</v>
      </c>
      <c r="J9" s="15" t="s">
        <v>31</v>
      </c>
      <c r="K9" s="15" t="s">
        <v>36</v>
      </c>
      <c r="L9" s="15" t="s">
        <v>137</v>
      </c>
      <c r="M9" s="16" t="s">
        <v>31</v>
      </c>
      <c r="N9" s="16" t="s">
        <v>36</v>
      </c>
      <c r="O9" s="15" t="s">
        <v>137</v>
      </c>
      <c r="P9" s="16" t="s">
        <v>31</v>
      </c>
      <c r="Q9" s="16" t="s">
        <v>36</v>
      </c>
      <c r="R9" s="15" t="s">
        <v>137</v>
      </c>
    </row>
    <row r="10" spans="1:19" x14ac:dyDescent="0.35">
      <c r="B10" s="99" t="s">
        <v>61</v>
      </c>
      <c r="C10" s="99" t="s">
        <v>62</v>
      </c>
      <c r="D10" s="13" t="s">
        <v>63</v>
      </c>
      <c r="E10" s="14" t="s">
        <v>64</v>
      </c>
      <c r="F10" s="13" t="s">
        <v>65</v>
      </c>
      <c r="G10" s="14" t="s">
        <v>147</v>
      </c>
      <c r="H10" s="14" t="s">
        <v>148</v>
      </c>
      <c r="I10" s="14" t="s">
        <v>128</v>
      </c>
      <c r="J10" s="14" t="s">
        <v>129</v>
      </c>
      <c r="K10" s="14" t="s">
        <v>130</v>
      </c>
      <c r="L10" s="14" t="s">
        <v>131</v>
      </c>
      <c r="M10" s="14" t="s">
        <v>132</v>
      </c>
      <c r="N10" s="14" t="s">
        <v>133</v>
      </c>
      <c r="O10" s="14" t="s">
        <v>134</v>
      </c>
      <c r="P10" s="14" t="s">
        <v>135</v>
      </c>
      <c r="Q10" s="14" t="s">
        <v>136</v>
      </c>
      <c r="R10" s="14" t="s">
        <v>154</v>
      </c>
      <c r="S10" s="14"/>
    </row>
    <row r="11" spans="1:19" x14ac:dyDescent="0.35">
      <c r="A11" s="99">
        <v>1</v>
      </c>
      <c r="B11" s="9" t="s">
        <v>14</v>
      </c>
      <c r="C11" s="9" t="s">
        <v>15</v>
      </c>
      <c r="D11" s="105">
        <f>'Allocation Factors'!E10</f>
        <v>0.64039693758693517</v>
      </c>
      <c r="E11" s="90">
        <f>SUM('Therm Forecast'!N8:N10)</f>
        <v>614005939</v>
      </c>
      <c r="F11" s="2"/>
      <c r="G11" s="17">
        <f>G$23*D11</f>
        <v>11636005.694827238</v>
      </c>
      <c r="H11" s="25">
        <f>$H$23*D11</f>
        <v>464444.02191467513</v>
      </c>
      <c r="I11" s="17">
        <f t="shared" ref="I11:I17" si="0">SUM(G11:H11)</f>
        <v>12100449.716741914</v>
      </c>
      <c r="J11" s="31">
        <f t="shared" ref="J11:J17" si="1">ROUND(G11/$E11,5)</f>
        <v>1.8950000000000002E-2</v>
      </c>
      <c r="K11" s="31">
        <f>ROUND((+H11)/$E11,5)</f>
        <v>7.6000000000000004E-4</v>
      </c>
      <c r="L11" s="31">
        <f>SUM(J11:K11)</f>
        <v>1.9710000000000002E-2</v>
      </c>
      <c r="M11" s="18">
        <f>ROUND(J11*19,2)</f>
        <v>0.36</v>
      </c>
      <c r="N11" s="18">
        <f>ROUND(K11*19,2)</f>
        <v>0.01</v>
      </c>
      <c r="O11" s="18">
        <f>SUM(M11:N11)</f>
        <v>0.37</v>
      </c>
      <c r="P11" s="31"/>
      <c r="Q11" s="31"/>
      <c r="R11" s="11"/>
    </row>
    <row r="12" spans="1:19" x14ac:dyDescent="0.35">
      <c r="A12" s="99">
        <f>A11+1</f>
        <v>2</v>
      </c>
      <c r="B12" s="9" t="s">
        <v>16</v>
      </c>
      <c r="C12" s="9" t="s">
        <v>17</v>
      </c>
      <c r="D12" s="105">
        <f>'Allocation Factors'!E11</f>
        <v>0.27010693445647405</v>
      </c>
      <c r="E12" s="90">
        <f>SUM('Therm Forecast'!N11,'Therm Forecast'!N16)</f>
        <v>240242876</v>
      </c>
      <c r="F12" s="2"/>
      <c r="G12" s="17">
        <f t="shared" ref="G12:G17" si="2">G$23*D12</f>
        <v>4907840.1895405622</v>
      </c>
      <c r="H12" s="25">
        <f t="shared" ref="H12:H17" si="3">$H$23*D12</f>
        <v>195893.42737757601</v>
      </c>
      <c r="I12" s="17">
        <f t="shared" si="0"/>
        <v>5103733.6169181382</v>
      </c>
      <c r="J12" s="31">
        <f t="shared" si="1"/>
        <v>2.043E-2</v>
      </c>
      <c r="K12" s="31">
        <f t="shared" ref="K12:K17" si="4">ROUND((+H12)/$E12,5)</f>
        <v>8.1999999999999998E-4</v>
      </c>
      <c r="L12" s="31">
        <f t="shared" ref="L12:L17" si="5">SUM(J12:K12)</f>
        <v>2.1250000000000002E-2</v>
      </c>
      <c r="M12" s="31"/>
      <c r="N12" s="31"/>
      <c r="O12" s="11"/>
      <c r="P12" s="31"/>
      <c r="Q12" s="31"/>
      <c r="R12" s="11"/>
    </row>
    <row r="13" spans="1:19" x14ac:dyDescent="0.35">
      <c r="A13" s="99">
        <f t="shared" ref="A13:A23" si="6">A12+1</f>
        <v>3</v>
      </c>
      <c r="B13" s="9" t="s">
        <v>18</v>
      </c>
      <c r="C13" s="9" t="s">
        <v>19</v>
      </c>
      <c r="D13" s="105">
        <f>'Allocation Factors'!E12</f>
        <v>3.6349996225221462E-2</v>
      </c>
      <c r="E13" s="90">
        <f>SUM('Therm Forecast'!N12,'Therm Forecast'!N17)</f>
        <v>90938115</v>
      </c>
      <c r="F13" s="2"/>
      <c r="G13" s="17">
        <f t="shared" si="2"/>
        <v>660479.05331559572</v>
      </c>
      <c r="H13" s="25">
        <f t="shared" si="3"/>
        <v>26362.615828613762</v>
      </c>
      <c r="I13" s="17">
        <f t="shared" si="0"/>
        <v>686841.66914420947</v>
      </c>
      <c r="J13" s="31">
        <f t="shared" si="1"/>
        <v>7.26E-3</v>
      </c>
      <c r="K13" s="31">
        <f t="shared" si="4"/>
        <v>2.9E-4</v>
      </c>
      <c r="L13" s="31">
        <f t="shared" si="5"/>
        <v>7.5500000000000003E-3</v>
      </c>
      <c r="M13" s="31"/>
      <c r="N13" s="31"/>
      <c r="O13" s="11"/>
      <c r="P13" s="31"/>
      <c r="Q13" s="31"/>
      <c r="R13" s="11"/>
    </row>
    <row r="14" spans="1:19" x14ac:dyDescent="0.35">
      <c r="A14" s="99">
        <f t="shared" si="6"/>
        <v>4</v>
      </c>
      <c r="B14" s="9" t="s">
        <v>20</v>
      </c>
      <c r="C14" s="9" t="s">
        <v>21</v>
      </c>
      <c r="D14" s="105">
        <f>'Allocation Factors'!E13</f>
        <v>2.1521899240408555E-2</v>
      </c>
      <c r="E14" s="90">
        <f>SUM('Therm Forecast'!N13,'Therm Forecast'!N18)</f>
        <v>92882689</v>
      </c>
      <c r="F14" s="2"/>
      <c r="G14" s="17">
        <f t="shared" si="2"/>
        <v>391052.68533689034</v>
      </c>
      <c r="H14" s="25">
        <f t="shared" si="3"/>
        <v>15608.627799068452</v>
      </c>
      <c r="I14" s="17">
        <f t="shared" si="0"/>
        <v>406661.3131359588</v>
      </c>
      <c r="J14" s="31">
        <f t="shared" si="1"/>
        <v>4.2100000000000002E-3</v>
      </c>
      <c r="K14" s="31">
        <f t="shared" si="4"/>
        <v>1.7000000000000001E-4</v>
      </c>
      <c r="L14" s="31">
        <f t="shared" si="5"/>
        <v>4.3800000000000002E-3</v>
      </c>
      <c r="M14" s="31"/>
      <c r="N14" s="31"/>
      <c r="O14" s="11"/>
      <c r="P14" s="31"/>
      <c r="Q14" s="31"/>
      <c r="R14" s="11"/>
    </row>
    <row r="15" spans="1:19" x14ac:dyDescent="0.35">
      <c r="A15" s="99">
        <f t="shared" si="6"/>
        <v>5</v>
      </c>
      <c r="B15" s="9" t="s">
        <v>22</v>
      </c>
      <c r="C15" s="9" t="s">
        <v>23</v>
      </c>
      <c r="D15" s="105">
        <f>'Allocation Factors'!E14</f>
        <v>3.1708483832259358E-3</v>
      </c>
      <c r="E15" s="90">
        <f>SUM('Therm Forecast'!N14,'Therm Forecast'!N19)</f>
        <v>7589526</v>
      </c>
      <c r="F15" s="2"/>
      <c r="G15" s="17">
        <f t="shared" si="2"/>
        <v>57614.282141444535</v>
      </c>
      <c r="H15" s="25">
        <f t="shared" si="3"/>
        <v>2299.6386921153558</v>
      </c>
      <c r="I15" s="17">
        <f t="shared" si="0"/>
        <v>59913.920833559889</v>
      </c>
      <c r="J15" s="31">
        <f t="shared" si="1"/>
        <v>7.5900000000000004E-3</v>
      </c>
      <c r="K15" s="31">
        <f t="shared" si="4"/>
        <v>2.9999999999999997E-4</v>
      </c>
      <c r="L15" s="31">
        <f t="shared" si="5"/>
        <v>7.8900000000000012E-3</v>
      </c>
      <c r="M15" s="31"/>
      <c r="N15" s="31"/>
      <c r="O15" s="11"/>
      <c r="P15" s="31"/>
      <c r="Q15" s="31"/>
      <c r="R15" s="11"/>
    </row>
    <row r="16" spans="1:19" x14ac:dyDescent="0.35">
      <c r="A16" s="99">
        <f t="shared" si="6"/>
        <v>6</v>
      </c>
      <c r="B16" s="9" t="s">
        <v>24</v>
      </c>
      <c r="C16" s="9" t="s">
        <v>25</v>
      </c>
      <c r="D16" s="105">
        <f>'Allocation Factors'!E15</f>
        <v>1.4994779333537878E-2</v>
      </c>
      <c r="E16" s="90">
        <f>SUM('Therm Forecast'!N15,'Therm Forecast'!N20)</f>
        <v>122984648</v>
      </c>
      <c r="F16" s="2"/>
      <c r="G16" s="17">
        <f t="shared" si="2"/>
        <v>272454.98452128156</v>
      </c>
      <c r="H16" s="25">
        <f t="shared" si="3"/>
        <v>10874.873399040849</v>
      </c>
      <c r="I16" s="17">
        <f t="shared" si="0"/>
        <v>283329.85792032239</v>
      </c>
      <c r="J16" s="31">
        <f t="shared" si="1"/>
        <v>2.2200000000000002E-3</v>
      </c>
      <c r="K16" s="31">
        <f t="shared" si="4"/>
        <v>9.0000000000000006E-5</v>
      </c>
      <c r="L16" s="31">
        <f t="shared" si="5"/>
        <v>2.31E-3</v>
      </c>
      <c r="M16" s="31"/>
      <c r="N16" s="31"/>
      <c r="O16" s="11"/>
      <c r="P16" s="31"/>
      <c r="Q16" s="31"/>
      <c r="R16" s="11"/>
    </row>
    <row r="17" spans="1:18" x14ac:dyDescent="0.35">
      <c r="A17" s="99">
        <f t="shared" si="6"/>
        <v>7</v>
      </c>
      <c r="B17" s="9" t="s">
        <v>26</v>
      </c>
      <c r="D17" s="105">
        <f>'Allocation Factors'!E16</f>
        <v>5.5609610416970309E-3</v>
      </c>
      <c r="E17" s="90">
        <f>'Therm Forecast'!N21</f>
        <v>36131830</v>
      </c>
      <c r="F17" s="2"/>
      <c r="G17" s="17">
        <f t="shared" si="2"/>
        <v>101042.60428496335</v>
      </c>
      <c r="H17" s="25">
        <f t="shared" si="3"/>
        <v>4033.0535021741516</v>
      </c>
      <c r="I17" s="17">
        <f t="shared" si="0"/>
        <v>105075.6577871375</v>
      </c>
      <c r="J17" s="31">
        <f t="shared" si="1"/>
        <v>2.8E-3</v>
      </c>
      <c r="K17" s="31">
        <f t="shared" si="4"/>
        <v>1.1E-4</v>
      </c>
      <c r="L17" s="31">
        <f t="shared" si="5"/>
        <v>2.9099999999999998E-3</v>
      </c>
      <c r="M17" s="31"/>
      <c r="N17" s="31"/>
      <c r="O17" s="11"/>
      <c r="P17" s="31"/>
      <c r="Q17" s="31"/>
      <c r="R17" s="11"/>
    </row>
    <row r="18" spans="1:18" x14ac:dyDescent="0.35">
      <c r="A18" s="99">
        <f t="shared" si="6"/>
        <v>8</v>
      </c>
      <c r="B18" s="9" t="s">
        <v>27</v>
      </c>
      <c r="D18" s="4">
        <f>SUM(D11:D17)</f>
        <v>0.9921023562675001</v>
      </c>
      <c r="E18" s="19">
        <f>SUM(E11:E17)</f>
        <v>1204775623</v>
      </c>
      <c r="F18" s="19"/>
      <c r="G18" s="20">
        <f t="shared" ref="G18" si="7">SUM(G11:G17)</f>
        <v>18026489.493967976</v>
      </c>
      <c r="H18" s="20">
        <f>SUM(H11:H17)</f>
        <v>719516.25851326366</v>
      </c>
      <c r="I18" s="20">
        <f>SUM(I11:I17)</f>
        <v>18746005.752481241</v>
      </c>
      <c r="J18" s="21"/>
      <c r="K18" s="21"/>
      <c r="L18" s="11"/>
      <c r="M18" s="11"/>
      <c r="N18" s="11"/>
      <c r="O18" s="11"/>
      <c r="P18" s="11"/>
      <c r="Q18" s="11"/>
      <c r="R18" s="11"/>
    </row>
    <row r="19" spans="1:18" x14ac:dyDescent="0.35">
      <c r="A19" s="99">
        <f t="shared" si="6"/>
        <v>9</v>
      </c>
      <c r="D19" s="5"/>
      <c r="E19" s="22"/>
      <c r="L19" s="11"/>
      <c r="M19" s="11"/>
      <c r="N19" s="11"/>
      <c r="O19" s="11"/>
      <c r="P19" s="11"/>
      <c r="Q19" s="11"/>
      <c r="R19" s="11"/>
    </row>
    <row r="20" spans="1:18" x14ac:dyDescent="0.35">
      <c r="A20" s="99">
        <f t="shared" si="6"/>
        <v>10</v>
      </c>
      <c r="B20" s="9" t="s">
        <v>28</v>
      </c>
      <c r="C20" s="9" t="s">
        <v>155</v>
      </c>
      <c r="D20" s="106">
        <f>'Allocation Factors'!E19</f>
        <v>7.8976437324998067E-3</v>
      </c>
      <c r="E20" s="2"/>
      <c r="F20" s="90">
        <f>'Rental Forecast'!F23</f>
        <v>291954</v>
      </c>
      <c r="G20" s="17">
        <f>G$23*D20</f>
        <v>143500.10447170385</v>
      </c>
      <c r="H20" s="25">
        <f>$H$23*D20</f>
        <v>5727.7185499868147</v>
      </c>
      <c r="I20" s="17">
        <f>SUM(G20:H20)</f>
        <v>149227.82302169065</v>
      </c>
      <c r="J20" s="17"/>
      <c r="K20" s="17"/>
      <c r="L20" s="11"/>
      <c r="M20" s="11"/>
      <c r="N20" s="11"/>
      <c r="O20" s="11"/>
      <c r="P20" s="18">
        <f>ROUND(G20/$F$20,2)</f>
        <v>0.49</v>
      </c>
      <c r="Q20" s="18">
        <f>ROUND((+H20)/$F$20,2)</f>
        <v>0.02</v>
      </c>
      <c r="R20" s="18">
        <f>SUM(P20:Q20)</f>
        <v>0.51</v>
      </c>
    </row>
    <row r="21" spans="1:18" x14ac:dyDescent="0.35">
      <c r="A21" s="99">
        <f t="shared" si="6"/>
        <v>11</v>
      </c>
      <c r="B21" s="9" t="s">
        <v>29</v>
      </c>
      <c r="D21" s="6">
        <f>D18+D20</f>
        <v>0.99999999999999989</v>
      </c>
      <c r="E21" s="23"/>
      <c r="F21" s="23"/>
      <c r="G21" s="20">
        <f>G18+G20</f>
        <v>18169989.598439679</v>
      </c>
      <c r="H21" s="20">
        <f>H18+H20</f>
        <v>725243.9770632505</v>
      </c>
      <c r="I21" s="20">
        <f>I18+I20</f>
        <v>18895233.575502932</v>
      </c>
      <c r="J21" s="21"/>
      <c r="K21" s="21"/>
    </row>
    <row r="22" spans="1:18" x14ac:dyDescent="0.35">
      <c r="A22" s="99">
        <f t="shared" si="6"/>
        <v>12</v>
      </c>
      <c r="D22" s="7"/>
    </row>
    <row r="23" spans="1:18" x14ac:dyDescent="0.35">
      <c r="A23" s="99">
        <f t="shared" si="6"/>
        <v>13</v>
      </c>
      <c r="B23" s="9" t="s">
        <v>30</v>
      </c>
      <c r="G23" s="110">
        <f>'2020 FINAL Rev Req'!I18</f>
        <v>18169989.598439682</v>
      </c>
      <c r="H23" s="110">
        <f>'2020 FINAL Rev Req'!I19</f>
        <v>725243.97706325061</v>
      </c>
      <c r="I23" s="8">
        <f>SUM(G23:H23)</f>
        <v>18895233.575502932</v>
      </c>
      <c r="J23" s="8"/>
      <c r="K23" s="8"/>
    </row>
    <row r="25" spans="1:18" ht="16.5" x14ac:dyDescent="0.35">
      <c r="B25" s="9" t="s">
        <v>153</v>
      </c>
      <c r="D25" s="11"/>
    </row>
    <row r="26" spans="1:18" ht="16.5" x14ac:dyDescent="0.35">
      <c r="B26" s="9" t="s">
        <v>152</v>
      </c>
      <c r="D26" s="11"/>
    </row>
    <row r="27" spans="1:18" ht="16.5" x14ac:dyDescent="0.35">
      <c r="B27" s="9" t="s">
        <v>151</v>
      </c>
      <c r="D27" s="11"/>
      <c r="I27" s="17"/>
    </row>
    <row r="28" spans="1:18" x14ac:dyDescent="0.35">
      <c r="D28" s="11"/>
    </row>
    <row r="29" spans="1:18" x14ac:dyDescent="0.35">
      <c r="D29" s="11"/>
    </row>
    <row r="30" spans="1:18" x14ac:dyDescent="0.35">
      <c r="D30" s="11"/>
    </row>
  </sheetData>
  <mergeCells count="4">
    <mergeCell ref="A1:R1"/>
    <mergeCell ref="A2:R2"/>
    <mergeCell ref="A3:R3"/>
    <mergeCell ref="A4:R4"/>
  </mergeCells>
  <printOptions horizontalCentered="1"/>
  <pageMargins left="0.45" right="0.45" top="0.75" bottom="0.75" header="0.3" footer="0.3"/>
  <pageSetup scale="58" orientation="landscape" blackAndWhite="1" r:id="rId1"/>
  <headerFooter>
    <oddFooter>&amp;L&amp;F 
&amp;A&amp;C&amp;P&amp;R&amp;D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workbookViewId="0">
      <selection activeCell="B3" sqref="B3"/>
    </sheetView>
  </sheetViews>
  <sheetFormatPr defaultColWidth="13.7265625" defaultRowHeight="14.5" x14ac:dyDescent="0.35"/>
  <cols>
    <col min="1" max="1" width="16" style="67" customWidth="1"/>
    <col min="2" max="2" width="51.7265625" style="67" bestFit="1" customWidth="1"/>
    <col min="3" max="3" width="16.453125" style="67" customWidth="1"/>
    <col min="4" max="4" width="21.1796875" style="67" customWidth="1"/>
    <col min="5" max="16384" width="13.7265625" style="67"/>
  </cols>
  <sheetData>
    <row r="1" spans="1:6" x14ac:dyDescent="0.35">
      <c r="A1" s="66"/>
      <c r="B1" s="66" t="s">
        <v>76</v>
      </c>
      <c r="C1"/>
      <c r="D1"/>
    </row>
    <row r="2" spans="1:6" x14ac:dyDescent="0.35">
      <c r="A2"/>
      <c r="B2"/>
      <c r="C2"/>
      <c r="D2"/>
    </row>
    <row r="3" spans="1:6" x14ac:dyDescent="0.35">
      <c r="A3"/>
      <c r="B3"/>
      <c r="C3"/>
      <c r="D3" s="66" t="s">
        <v>77</v>
      </c>
    </row>
    <row r="4" spans="1:6" x14ac:dyDescent="0.35">
      <c r="A4"/>
      <c r="B4"/>
      <c r="C4"/>
      <c r="D4" s="68" t="s">
        <v>78</v>
      </c>
      <c r="E4" s="69" t="s">
        <v>78</v>
      </c>
      <c r="F4" s="70" t="s">
        <v>79</v>
      </c>
    </row>
    <row r="5" spans="1:6" s="74" customFormat="1" ht="29.5" thickBot="1" x14ac:dyDescent="0.4">
      <c r="A5" s="71" t="s">
        <v>80</v>
      </c>
      <c r="B5" s="71" t="s">
        <v>81</v>
      </c>
      <c r="C5" s="71" t="s">
        <v>82</v>
      </c>
      <c r="D5" s="72" t="s">
        <v>83</v>
      </c>
      <c r="E5" s="73" t="s">
        <v>84</v>
      </c>
      <c r="F5" s="73" t="s">
        <v>84</v>
      </c>
    </row>
    <row r="6" spans="1:6" ht="15" thickBot="1" x14ac:dyDescent="0.4">
      <c r="A6" s="238" t="s">
        <v>85</v>
      </c>
      <c r="B6" s="75" t="s">
        <v>86</v>
      </c>
      <c r="C6" s="91" t="s">
        <v>87</v>
      </c>
      <c r="D6" s="92">
        <v>7527.32</v>
      </c>
      <c r="E6" s="109">
        <f>D6/C6</f>
        <v>937.39975093399755</v>
      </c>
      <c r="F6" s="76">
        <f>ROUND(E6*12,0)</f>
        <v>11249</v>
      </c>
    </row>
    <row r="7" spans="1:6" ht="15" thickBot="1" x14ac:dyDescent="0.4">
      <c r="A7" s="238" t="s">
        <v>85</v>
      </c>
      <c r="B7" s="75" t="s">
        <v>88</v>
      </c>
      <c r="C7" s="93" t="s">
        <v>89</v>
      </c>
      <c r="D7" s="94">
        <v>187378.12</v>
      </c>
      <c r="E7" s="109">
        <f t="shared" ref="E7:E18" si="0">D7/C7</f>
        <v>14536.704422032582</v>
      </c>
      <c r="F7" s="76">
        <f t="shared" ref="F7:F22" si="1">ROUND(E7*12,0)</f>
        <v>174440</v>
      </c>
    </row>
    <row r="8" spans="1:6" ht="15" thickBot="1" x14ac:dyDescent="0.4">
      <c r="A8" s="238" t="s">
        <v>85</v>
      </c>
      <c r="B8" s="75" t="s">
        <v>90</v>
      </c>
      <c r="C8" s="95" t="s">
        <v>91</v>
      </c>
      <c r="D8" s="96">
        <v>50276.98</v>
      </c>
      <c r="E8" s="109">
        <f t="shared" si="0"/>
        <v>2777.7337016574584</v>
      </c>
      <c r="F8" s="76">
        <f t="shared" si="1"/>
        <v>33333</v>
      </c>
    </row>
    <row r="9" spans="1:6" ht="15" thickBot="1" x14ac:dyDescent="0.4">
      <c r="A9" s="238" t="s">
        <v>85</v>
      </c>
      <c r="B9" s="75" t="s">
        <v>92</v>
      </c>
      <c r="C9" s="93" t="s">
        <v>93</v>
      </c>
      <c r="D9" s="94">
        <v>10565.85</v>
      </c>
      <c r="E9" s="109">
        <f t="shared" si="0"/>
        <v>596.26693002257343</v>
      </c>
      <c r="F9" s="76">
        <f t="shared" si="1"/>
        <v>7155</v>
      </c>
    </row>
    <row r="10" spans="1:6" ht="15" thickBot="1" x14ac:dyDescent="0.4">
      <c r="A10" s="238" t="s">
        <v>85</v>
      </c>
      <c r="B10" s="75" t="s">
        <v>94</v>
      </c>
      <c r="C10" s="95" t="s">
        <v>95</v>
      </c>
      <c r="D10" s="96">
        <v>19639.02</v>
      </c>
      <c r="E10" s="109">
        <f t="shared" si="0"/>
        <v>3044.8093023255815</v>
      </c>
      <c r="F10" s="76">
        <f t="shared" si="1"/>
        <v>36538</v>
      </c>
    </row>
    <row r="11" spans="1:6" ht="15" thickBot="1" x14ac:dyDescent="0.4">
      <c r="A11" s="238" t="s">
        <v>85</v>
      </c>
      <c r="B11" s="75" t="s">
        <v>96</v>
      </c>
      <c r="C11" s="93" t="s">
        <v>97</v>
      </c>
      <c r="D11" s="94">
        <v>2086.9899999999998</v>
      </c>
      <c r="E11" s="109">
        <f t="shared" si="0"/>
        <v>184.20035304501323</v>
      </c>
      <c r="F11" s="76">
        <f t="shared" si="1"/>
        <v>2210</v>
      </c>
    </row>
    <row r="12" spans="1:6" ht="15" thickBot="1" x14ac:dyDescent="0.4">
      <c r="A12" s="238" t="s">
        <v>98</v>
      </c>
      <c r="B12" s="75" t="s">
        <v>99</v>
      </c>
      <c r="C12" s="95" t="s">
        <v>100</v>
      </c>
      <c r="D12" s="96">
        <v>1572.74</v>
      </c>
      <c r="E12" s="109">
        <f t="shared" si="0"/>
        <v>99.666666666666671</v>
      </c>
      <c r="F12" s="76">
        <f t="shared" si="1"/>
        <v>1196</v>
      </c>
    </row>
    <row r="13" spans="1:6" ht="15" thickBot="1" x14ac:dyDescent="0.4">
      <c r="A13" s="238" t="s">
        <v>98</v>
      </c>
      <c r="B13" s="75" t="s">
        <v>101</v>
      </c>
      <c r="C13" s="93" t="s">
        <v>102</v>
      </c>
      <c r="D13" s="94">
        <v>1546.5</v>
      </c>
      <c r="E13" s="109">
        <f t="shared" si="0"/>
        <v>75</v>
      </c>
      <c r="F13" s="76">
        <f t="shared" si="1"/>
        <v>900</v>
      </c>
    </row>
    <row r="14" spans="1:6" ht="15" thickBot="1" x14ac:dyDescent="0.4">
      <c r="A14" s="238" t="s">
        <v>98</v>
      </c>
      <c r="B14" s="75" t="s">
        <v>103</v>
      </c>
      <c r="C14" s="95" t="s">
        <v>102</v>
      </c>
      <c r="D14" s="96">
        <v>4106.12</v>
      </c>
      <c r="E14" s="109">
        <f t="shared" si="0"/>
        <v>199.1328806983511</v>
      </c>
      <c r="F14" s="76">
        <f t="shared" si="1"/>
        <v>2390</v>
      </c>
    </row>
    <row r="15" spans="1:6" ht="15" thickBot="1" x14ac:dyDescent="0.4">
      <c r="A15" s="238" t="s">
        <v>98</v>
      </c>
      <c r="B15" s="75" t="s">
        <v>104</v>
      </c>
      <c r="C15" s="93" t="s">
        <v>105</v>
      </c>
      <c r="D15" s="94">
        <v>419.9</v>
      </c>
      <c r="E15" s="109">
        <f t="shared" si="0"/>
        <v>13</v>
      </c>
      <c r="F15" s="76">
        <f t="shared" si="1"/>
        <v>156</v>
      </c>
    </row>
    <row r="16" spans="1:6" ht="15" thickBot="1" x14ac:dyDescent="0.4">
      <c r="A16" s="238" t="s">
        <v>98</v>
      </c>
      <c r="B16" s="75" t="s">
        <v>106</v>
      </c>
      <c r="C16" s="95" t="s">
        <v>107</v>
      </c>
      <c r="D16" s="96">
        <v>21224.52</v>
      </c>
      <c r="E16" s="109">
        <f t="shared" si="0"/>
        <v>503.6668248694827</v>
      </c>
      <c r="F16" s="76">
        <f t="shared" si="1"/>
        <v>6044</v>
      </c>
    </row>
    <row r="17" spans="1:6" ht="15" thickBot="1" x14ac:dyDescent="0.4">
      <c r="A17" s="238" t="s">
        <v>98</v>
      </c>
      <c r="B17" s="75" t="s">
        <v>108</v>
      </c>
      <c r="C17" s="93" t="s">
        <v>109</v>
      </c>
      <c r="D17" s="94">
        <v>19656.72</v>
      </c>
      <c r="E17" s="109">
        <f t="shared" si="0"/>
        <v>349.26652452025587</v>
      </c>
      <c r="F17" s="76">
        <f t="shared" si="1"/>
        <v>4191</v>
      </c>
    </row>
    <row r="18" spans="1:6" ht="15" thickBot="1" x14ac:dyDescent="0.4">
      <c r="A18" s="238" t="s">
        <v>98</v>
      </c>
      <c r="B18" s="75" t="s">
        <v>110</v>
      </c>
      <c r="C18" s="95" t="s">
        <v>111</v>
      </c>
      <c r="D18" s="96">
        <v>66195.850000000006</v>
      </c>
      <c r="E18" s="109">
        <f t="shared" si="0"/>
        <v>1012.6334710111672</v>
      </c>
      <c r="F18" s="76">
        <f t="shared" si="1"/>
        <v>12152</v>
      </c>
    </row>
    <row r="19" spans="1:6" ht="15" thickBot="1" x14ac:dyDescent="0.4">
      <c r="A19" s="238" t="s">
        <v>112</v>
      </c>
      <c r="B19" s="75" t="s">
        <v>113</v>
      </c>
      <c r="C19" s="93" t="s">
        <v>114</v>
      </c>
      <c r="D19" s="94">
        <v>8826.18</v>
      </c>
      <c r="E19" s="114">
        <v>0</v>
      </c>
      <c r="F19" s="76">
        <f t="shared" si="1"/>
        <v>0</v>
      </c>
    </row>
    <row r="20" spans="1:6" ht="15" thickBot="1" x14ac:dyDescent="0.4">
      <c r="A20" s="238" t="s">
        <v>112</v>
      </c>
      <c r="B20" s="75" t="s">
        <v>115</v>
      </c>
      <c r="C20" s="95" t="s">
        <v>116</v>
      </c>
      <c r="D20" s="96">
        <v>1689.33</v>
      </c>
      <c r="E20" s="114">
        <v>0</v>
      </c>
      <c r="F20" s="76">
        <f t="shared" si="1"/>
        <v>0</v>
      </c>
    </row>
    <row r="21" spans="1:6" ht="15" thickBot="1" x14ac:dyDescent="0.4">
      <c r="A21" s="238" t="s">
        <v>112</v>
      </c>
      <c r="B21" s="75" t="s">
        <v>117</v>
      </c>
      <c r="C21" s="93" t="s">
        <v>118</v>
      </c>
      <c r="D21" s="94">
        <v>1564.8</v>
      </c>
      <c r="E21" s="114">
        <v>0</v>
      </c>
      <c r="F21" s="76">
        <f t="shared" si="1"/>
        <v>0</v>
      </c>
    </row>
    <row r="22" spans="1:6" ht="15" thickBot="1" x14ac:dyDescent="0.4">
      <c r="A22" s="238" t="s">
        <v>112</v>
      </c>
      <c r="B22" s="75" t="s">
        <v>119</v>
      </c>
      <c r="C22" s="95" t="s">
        <v>120</v>
      </c>
      <c r="D22" s="96">
        <v>22137.65</v>
      </c>
      <c r="E22" s="114">
        <v>0</v>
      </c>
      <c r="F22" s="76">
        <f t="shared" si="1"/>
        <v>0</v>
      </c>
    </row>
    <row r="23" spans="1:6" ht="15" thickBot="1" x14ac:dyDescent="0.4">
      <c r="A23" s="75" t="s">
        <v>121</v>
      </c>
      <c r="B23" s="75" t="s">
        <v>122</v>
      </c>
      <c r="C23" s="77" t="s">
        <v>122</v>
      </c>
      <c r="D23" s="78">
        <v>426414.59</v>
      </c>
      <c r="E23" s="79">
        <f>SUM(E6:E22)</f>
        <v>24329.480827783129</v>
      </c>
      <c r="F23" s="80">
        <f>SUM(F6:F22)</f>
        <v>291954</v>
      </c>
    </row>
    <row r="24" spans="1:6" ht="15" thickTop="1" x14ac:dyDescent="0.35"/>
    <row r="25" spans="1:6" x14ac:dyDescent="0.35">
      <c r="D25" s="81"/>
      <c r="E25" s="82"/>
    </row>
  </sheetData>
  <mergeCells count="3">
    <mergeCell ref="A6:A11"/>
    <mergeCell ref="A12:A18"/>
    <mergeCell ref="A19:A22"/>
  </mergeCells>
  <pageMargins left="0.7" right="0.7" top="0.75" bottom="0.75" header="0.3" footer="0.3"/>
  <pageSetup scale="92" orientation="landscape" r:id="rId1"/>
  <headerFooter>
    <oddFooter>&amp;L&amp;F
&amp;A&amp;C&amp;P&amp;R&amp;D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6"/>
  <sheetViews>
    <sheetView zoomScaleNormal="100" workbookViewId="0">
      <selection activeCell="F13" sqref="F13"/>
    </sheetView>
  </sheetViews>
  <sheetFormatPr defaultColWidth="9.1796875" defaultRowHeight="14.5" x14ac:dyDescent="0.35"/>
  <cols>
    <col min="1" max="1" width="4.453125" style="56" customWidth="1"/>
    <col min="2" max="2" width="31.54296875" style="56" customWidth="1"/>
    <col min="3" max="3" width="10.453125" style="56" customWidth="1"/>
    <col min="4" max="4" width="17.1796875" style="56" bestFit="1" customWidth="1"/>
    <col min="5" max="5" width="12.81640625" style="56" bestFit="1" customWidth="1"/>
    <col min="6" max="16384" width="9.1796875" style="56"/>
  </cols>
  <sheetData>
    <row r="1" spans="1:5" x14ac:dyDescent="0.35">
      <c r="A1" s="233" t="s">
        <v>0</v>
      </c>
      <c r="B1" s="233"/>
      <c r="C1" s="233"/>
      <c r="D1" s="233"/>
      <c r="E1" s="233"/>
    </row>
    <row r="2" spans="1:5" x14ac:dyDescent="0.35">
      <c r="A2" s="232" t="s">
        <v>73</v>
      </c>
      <c r="B2" s="233"/>
      <c r="C2" s="233"/>
      <c r="D2" s="233"/>
      <c r="E2" s="233"/>
    </row>
    <row r="3" spans="1:5" x14ac:dyDescent="0.35">
      <c r="A3" s="233" t="s">
        <v>141</v>
      </c>
      <c r="B3" s="233"/>
      <c r="C3" s="233"/>
      <c r="D3" s="233"/>
      <c r="E3" s="233"/>
    </row>
    <row r="4" spans="1:5" x14ac:dyDescent="0.35">
      <c r="A4" s="233" t="s">
        <v>74</v>
      </c>
      <c r="B4" s="233"/>
      <c r="C4" s="233"/>
      <c r="D4" s="233"/>
      <c r="E4" s="233"/>
    </row>
    <row r="5" spans="1:5" x14ac:dyDescent="0.35">
      <c r="A5" s="100"/>
      <c r="B5" s="100"/>
      <c r="C5" s="100"/>
      <c r="D5" s="100"/>
      <c r="E5" s="100"/>
    </row>
    <row r="6" spans="1:5" x14ac:dyDescent="0.35">
      <c r="B6" s="57"/>
      <c r="C6" s="57"/>
      <c r="D6" s="57"/>
      <c r="E6" s="58" t="s">
        <v>6</v>
      </c>
    </row>
    <row r="7" spans="1:5" x14ac:dyDescent="0.35">
      <c r="A7" s="100" t="s">
        <v>66</v>
      </c>
      <c r="B7" s="57"/>
      <c r="C7" s="57"/>
      <c r="D7" s="57" t="s">
        <v>6</v>
      </c>
      <c r="E7" s="58" t="s">
        <v>142</v>
      </c>
    </row>
    <row r="8" spans="1:5" ht="16.5" x14ac:dyDescent="0.35">
      <c r="A8" s="59" t="s">
        <v>67</v>
      </c>
      <c r="B8" s="59" t="s">
        <v>9</v>
      </c>
      <c r="C8" s="59" t="s">
        <v>10</v>
      </c>
      <c r="D8" s="107" t="s">
        <v>149</v>
      </c>
      <c r="E8" s="60" t="s">
        <v>143</v>
      </c>
    </row>
    <row r="9" spans="1:5" x14ac:dyDescent="0.35">
      <c r="B9" s="100" t="s">
        <v>61</v>
      </c>
      <c r="C9" s="100" t="s">
        <v>62</v>
      </c>
      <c r="D9" s="61" t="s">
        <v>63</v>
      </c>
      <c r="E9" s="100" t="s">
        <v>64</v>
      </c>
    </row>
    <row r="10" spans="1:5" x14ac:dyDescent="0.35">
      <c r="A10" s="100">
        <v>1</v>
      </c>
      <c r="B10" s="56" t="s">
        <v>14</v>
      </c>
      <c r="C10" s="56" t="s">
        <v>15</v>
      </c>
      <c r="D10" s="104">
        <v>2297879803.3395319</v>
      </c>
      <c r="E10" s="103">
        <f t="shared" ref="E10:E16" si="0">D10/$D$20</f>
        <v>0.64039693758693517</v>
      </c>
    </row>
    <row r="11" spans="1:5" x14ac:dyDescent="0.35">
      <c r="A11" s="100">
        <f>A10+1</f>
        <v>2</v>
      </c>
      <c r="B11" s="56" t="s">
        <v>16</v>
      </c>
      <c r="C11" s="56" t="s">
        <v>17</v>
      </c>
      <c r="D11" s="104">
        <v>969200870.58540738</v>
      </c>
      <c r="E11" s="103">
        <f t="shared" si="0"/>
        <v>0.27010693445647405</v>
      </c>
    </row>
    <row r="12" spans="1:5" x14ac:dyDescent="0.35">
      <c r="A12" s="100">
        <f t="shared" ref="A12:A20" si="1">A11+1</f>
        <v>3</v>
      </c>
      <c r="B12" s="56" t="s">
        <v>18</v>
      </c>
      <c r="C12" s="56" t="s">
        <v>19</v>
      </c>
      <c r="D12" s="104">
        <v>130431482.84272602</v>
      </c>
      <c r="E12" s="103">
        <f t="shared" si="0"/>
        <v>3.6349996225221462E-2</v>
      </c>
    </row>
    <row r="13" spans="1:5" x14ac:dyDescent="0.35">
      <c r="A13" s="100">
        <f t="shared" si="1"/>
        <v>4</v>
      </c>
      <c r="B13" s="56" t="s">
        <v>20</v>
      </c>
      <c r="C13" s="56" t="s">
        <v>21</v>
      </c>
      <c r="D13" s="104">
        <v>77225131.307455152</v>
      </c>
      <c r="E13" s="103">
        <f t="shared" si="0"/>
        <v>2.1521899240408555E-2</v>
      </c>
    </row>
    <row r="14" spans="1:5" x14ac:dyDescent="0.35">
      <c r="A14" s="100">
        <f t="shared" si="1"/>
        <v>5</v>
      </c>
      <c r="B14" s="56" t="s">
        <v>22</v>
      </c>
      <c r="C14" s="56" t="s">
        <v>23</v>
      </c>
      <c r="D14" s="104">
        <v>11377675.36291125</v>
      </c>
      <c r="E14" s="103">
        <f t="shared" si="0"/>
        <v>3.1708483832259358E-3</v>
      </c>
    </row>
    <row r="15" spans="1:5" x14ac:dyDescent="0.35">
      <c r="A15" s="100">
        <f t="shared" si="1"/>
        <v>6</v>
      </c>
      <c r="B15" s="56" t="s">
        <v>24</v>
      </c>
      <c r="C15" s="56" t="s">
        <v>25</v>
      </c>
      <c r="D15" s="104">
        <v>53804443.094158605</v>
      </c>
      <c r="E15" s="103">
        <f t="shared" si="0"/>
        <v>1.4994779333537878E-2</v>
      </c>
    </row>
    <row r="16" spans="1:5" x14ac:dyDescent="0.35">
      <c r="A16" s="100">
        <f t="shared" si="1"/>
        <v>7</v>
      </c>
      <c r="B16" s="56" t="s">
        <v>26</v>
      </c>
      <c r="D16" s="104">
        <v>19953905.640185662</v>
      </c>
      <c r="E16" s="103">
        <f t="shared" si="0"/>
        <v>5.5609610416970309E-3</v>
      </c>
    </row>
    <row r="17" spans="1:5" x14ac:dyDescent="0.35">
      <c r="A17" s="100">
        <f t="shared" si="1"/>
        <v>8</v>
      </c>
      <c r="B17" s="56" t="s">
        <v>27</v>
      </c>
      <c r="D17" s="102">
        <f>SUM(D10:D16)</f>
        <v>3559873312.1723762</v>
      </c>
      <c r="E17" s="62">
        <f>SUM(E10:E16)</f>
        <v>0.9921023562675001</v>
      </c>
    </row>
    <row r="18" spans="1:5" x14ac:dyDescent="0.35">
      <c r="A18" s="100">
        <f t="shared" si="1"/>
        <v>9</v>
      </c>
      <c r="D18" s="101"/>
      <c r="E18" s="63"/>
    </row>
    <row r="19" spans="1:5" x14ac:dyDescent="0.35">
      <c r="A19" s="100">
        <f t="shared" si="1"/>
        <v>10</v>
      </c>
      <c r="B19" s="56" t="s">
        <v>28</v>
      </c>
      <c r="C19" s="9" t="s">
        <v>155</v>
      </c>
      <c r="D19" s="104">
        <v>28338417.88073625</v>
      </c>
      <c r="E19" s="103">
        <f>D19/$D$20</f>
        <v>7.8976437324998067E-3</v>
      </c>
    </row>
    <row r="20" spans="1:5" x14ac:dyDescent="0.35">
      <c r="A20" s="100">
        <f t="shared" si="1"/>
        <v>11</v>
      </c>
      <c r="B20" s="56" t="s">
        <v>29</v>
      </c>
      <c r="D20" s="102">
        <f>D17+D19</f>
        <v>3588211730.0531125</v>
      </c>
      <c r="E20" s="64">
        <f>E17+E19</f>
        <v>0.99999999999999989</v>
      </c>
    </row>
    <row r="22" spans="1:5" ht="16.5" x14ac:dyDescent="0.35">
      <c r="B22" s="108" t="s">
        <v>150</v>
      </c>
      <c r="E22" s="65"/>
    </row>
    <row r="23" spans="1:5" x14ac:dyDescent="0.35">
      <c r="E23" s="65"/>
    </row>
    <row r="24" spans="1:5" x14ac:dyDescent="0.35">
      <c r="E24" s="65"/>
    </row>
    <row r="25" spans="1:5" x14ac:dyDescent="0.35">
      <c r="E25" s="65"/>
    </row>
    <row r="26" spans="1:5" x14ac:dyDescent="0.35">
      <c r="E26" s="65"/>
    </row>
  </sheetData>
  <mergeCells count="4">
    <mergeCell ref="A4:E4"/>
    <mergeCell ref="A1:E1"/>
    <mergeCell ref="A2:E2"/>
    <mergeCell ref="A3:E3"/>
  </mergeCells>
  <printOptions horizontalCentered="1"/>
  <pageMargins left="0.45" right="0.45" top="0.75" bottom="0.75" header="0.3" footer="0.3"/>
  <pageSetup orientation="landscape" blackAndWhite="1" r:id="rId1"/>
  <headerFooter>
    <oddFooter>&amp;L&amp;F 
&amp;A&amp;C&amp;P&amp;R&amp;D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5"/>
  <sheetViews>
    <sheetView zoomScale="90" zoomScaleNormal="90" workbookViewId="0">
      <pane xSplit="3" ySplit="9" topLeftCell="D10" activePane="bottomRight" state="frozenSplit"/>
      <selection activeCell="F24" sqref="F24"/>
      <selection pane="topRight" activeCell="F24" sqref="F24"/>
      <selection pane="bottomLeft" activeCell="F24" sqref="F24"/>
      <selection pane="bottomRight" activeCell="M31" sqref="M31"/>
    </sheetView>
  </sheetViews>
  <sheetFormatPr defaultRowHeight="14.5" x14ac:dyDescent="0.35"/>
  <cols>
    <col min="1" max="1" width="2.81640625" customWidth="1"/>
    <col min="2" max="2" width="37.54296875" customWidth="1"/>
    <col min="3" max="3" width="9.1796875" bestFit="1" customWidth="1"/>
    <col min="4" max="4" width="13.81640625" bestFit="1" customWidth="1"/>
    <col min="5" max="5" width="13.36328125" bestFit="1" customWidth="1"/>
    <col min="6" max="6" width="11.1796875" bestFit="1" customWidth="1"/>
    <col min="7" max="7" width="12.54296875" customWidth="1"/>
    <col min="8" max="8" width="14.7265625" bestFit="1" customWidth="1"/>
    <col min="9" max="9" width="13.36328125" bestFit="1" customWidth="1"/>
    <col min="10" max="11" width="12.1796875" bestFit="1" customWidth="1"/>
    <col min="12" max="12" width="11.1796875" bestFit="1" customWidth="1"/>
    <col min="13" max="14" width="12.1796875" bestFit="1" customWidth="1"/>
    <col min="15" max="15" width="11.81640625" bestFit="1" customWidth="1"/>
    <col min="16" max="16" width="12.81640625" bestFit="1" customWidth="1"/>
    <col min="17" max="18" width="12.1796875" bestFit="1" customWidth="1"/>
    <col min="19" max="19" width="15" bestFit="1" customWidth="1"/>
    <col min="20" max="20" width="11.81640625" bestFit="1" customWidth="1"/>
    <col min="21" max="21" width="7.26953125" bestFit="1" customWidth="1"/>
    <col min="22" max="22" width="13.7265625" bestFit="1" customWidth="1"/>
  </cols>
  <sheetData>
    <row r="1" spans="2:21" x14ac:dyDescent="0.35">
      <c r="B1" s="234" t="s">
        <v>0</v>
      </c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</row>
    <row r="2" spans="2:21" x14ac:dyDescent="0.35">
      <c r="B2" s="234" t="s">
        <v>157</v>
      </c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</row>
    <row r="3" spans="2:21" x14ac:dyDescent="0.35">
      <c r="B3" s="235" t="s">
        <v>158</v>
      </c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</row>
    <row r="4" spans="2:21" x14ac:dyDescent="0.35">
      <c r="B4" s="235" t="s">
        <v>159</v>
      </c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</row>
    <row r="5" spans="2:21" x14ac:dyDescent="0.35">
      <c r="F5" s="55"/>
      <c r="N5" s="55"/>
      <c r="R5" s="55"/>
    </row>
    <row r="6" spans="2:21" x14ac:dyDescent="0.35">
      <c r="F6" s="55"/>
      <c r="G6" s="117" t="s">
        <v>138</v>
      </c>
      <c r="N6" s="55"/>
      <c r="R6" s="55"/>
    </row>
    <row r="7" spans="2:21" x14ac:dyDescent="0.35">
      <c r="B7" s="117"/>
      <c r="C7" s="117"/>
      <c r="D7" s="117" t="s">
        <v>160</v>
      </c>
      <c r="E7" s="117" t="s">
        <v>160</v>
      </c>
      <c r="F7" s="117"/>
      <c r="G7" s="117" t="s">
        <v>161</v>
      </c>
      <c r="H7" s="55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8" t="s">
        <v>162</v>
      </c>
      <c r="T7" s="118" t="s">
        <v>163</v>
      </c>
      <c r="U7" s="117"/>
    </row>
    <row r="8" spans="2:21" x14ac:dyDescent="0.35">
      <c r="B8" s="117"/>
      <c r="C8" s="117" t="s">
        <v>164</v>
      </c>
      <c r="D8" s="117" t="s">
        <v>165</v>
      </c>
      <c r="E8" s="117" t="s">
        <v>166</v>
      </c>
      <c r="F8" s="117" t="s">
        <v>167</v>
      </c>
      <c r="G8" s="118" t="s">
        <v>139</v>
      </c>
      <c r="H8" s="55" t="s">
        <v>138</v>
      </c>
      <c r="I8" s="117" t="s">
        <v>168</v>
      </c>
      <c r="J8" s="117" t="s">
        <v>169</v>
      </c>
      <c r="K8" s="117" t="s">
        <v>170</v>
      </c>
      <c r="L8" s="117" t="s">
        <v>171</v>
      </c>
      <c r="M8" s="117" t="s">
        <v>163</v>
      </c>
      <c r="N8" s="117" t="s">
        <v>172</v>
      </c>
      <c r="O8" s="117" t="s">
        <v>173</v>
      </c>
      <c r="P8" s="117" t="s">
        <v>174</v>
      </c>
      <c r="Q8" s="117" t="s">
        <v>175</v>
      </c>
      <c r="R8" s="117" t="s">
        <v>176</v>
      </c>
      <c r="S8" s="117" t="s">
        <v>177</v>
      </c>
      <c r="T8" s="117" t="s">
        <v>7</v>
      </c>
      <c r="U8" s="117" t="s">
        <v>178</v>
      </c>
    </row>
    <row r="9" spans="2:21" ht="16.5" x14ac:dyDescent="0.35">
      <c r="B9" s="1" t="s">
        <v>9</v>
      </c>
      <c r="C9" s="1" t="s">
        <v>32</v>
      </c>
      <c r="D9" s="1" t="s">
        <v>179</v>
      </c>
      <c r="E9" s="1" t="s">
        <v>180</v>
      </c>
      <c r="F9" s="1" t="s">
        <v>181</v>
      </c>
      <c r="G9" s="119" t="s">
        <v>140</v>
      </c>
      <c r="H9" s="1" t="s">
        <v>182</v>
      </c>
      <c r="I9" s="1" t="s">
        <v>7</v>
      </c>
      <c r="J9" s="1" t="s">
        <v>7</v>
      </c>
      <c r="K9" s="1" t="s">
        <v>7</v>
      </c>
      <c r="L9" s="1" t="s">
        <v>7</v>
      </c>
      <c r="M9" s="1" t="s">
        <v>7</v>
      </c>
      <c r="N9" s="1" t="s">
        <v>7</v>
      </c>
      <c r="O9" s="1" t="s">
        <v>7</v>
      </c>
      <c r="P9" s="1" t="s">
        <v>7</v>
      </c>
      <c r="Q9" s="1" t="s">
        <v>7</v>
      </c>
      <c r="R9" s="1" t="s">
        <v>7</v>
      </c>
      <c r="S9" s="15" t="s">
        <v>183</v>
      </c>
      <c r="T9" s="1" t="s">
        <v>184</v>
      </c>
      <c r="U9" s="1" t="s">
        <v>184</v>
      </c>
    </row>
    <row r="10" spans="2:21" x14ac:dyDescent="0.35">
      <c r="B10" s="117" t="s">
        <v>185</v>
      </c>
      <c r="C10" s="117" t="s">
        <v>186</v>
      </c>
      <c r="D10" s="120" t="s">
        <v>187</v>
      </c>
      <c r="E10" s="121" t="s">
        <v>188</v>
      </c>
      <c r="F10" s="117" t="s">
        <v>189</v>
      </c>
      <c r="G10" s="117" t="s">
        <v>190</v>
      </c>
      <c r="H10" s="117" t="s">
        <v>191</v>
      </c>
      <c r="I10" s="117" t="s">
        <v>192</v>
      </c>
      <c r="J10" s="117" t="s">
        <v>193</v>
      </c>
      <c r="K10" s="117" t="s">
        <v>194</v>
      </c>
      <c r="L10" s="121" t="s">
        <v>195</v>
      </c>
      <c r="M10" s="117" t="s">
        <v>196</v>
      </c>
      <c r="N10" s="121" t="s">
        <v>197</v>
      </c>
      <c r="O10" s="121" t="s">
        <v>198</v>
      </c>
      <c r="P10" s="117" t="s">
        <v>199</v>
      </c>
      <c r="Q10" s="121" t="s">
        <v>200</v>
      </c>
      <c r="R10" s="117" t="s">
        <v>201</v>
      </c>
      <c r="S10" s="122" t="s">
        <v>202</v>
      </c>
      <c r="T10" s="117" t="s">
        <v>203</v>
      </c>
      <c r="U10" s="117" t="s">
        <v>204</v>
      </c>
    </row>
    <row r="11" spans="2:21" x14ac:dyDescent="0.35">
      <c r="B11" t="s">
        <v>14</v>
      </c>
      <c r="C11" s="24" t="s">
        <v>205</v>
      </c>
      <c r="D11" s="2">
        <v>577531400.48799992</v>
      </c>
      <c r="E11" s="127">
        <v>299349526.67167699</v>
      </c>
      <c r="F11" s="125">
        <f t="shared" ref="F11:F16" si="0">(E11)/D11</f>
        <v>0.51832597572830497</v>
      </c>
      <c r="G11" s="123">
        <f>'Therm Forecast'!N9</f>
        <v>613997001</v>
      </c>
      <c r="H11" s="3">
        <f>F11*G11</f>
        <v>318250594.63757801</v>
      </c>
      <c r="I11" s="127">
        <v>212528921.93000001</v>
      </c>
      <c r="J11" s="127">
        <v>61553199.350000001</v>
      </c>
      <c r="K11" s="127">
        <v>11144045.568149999</v>
      </c>
      <c r="L11" s="127">
        <v>3800641.4361900003</v>
      </c>
      <c r="M11" s="124">
        <f>'Schedule 140'!F9</f>
        <v>13722832.972350001</v>
      </c>
      <c r="N11" s="127">
        <v>19286044.309999999</v>
      </c>
      <c r="O11" s="127">
        <v>-4340498.1599999992</v>
      </c>
      <c r="P11" s="127">
        <v>-6496088.2705800002</v>
      </c>
      <c r="Q11" s="127">
        <v>12003641.369999999</v>
      </c>
      <c r="R11" s="127">
        <v>11543143.618800001</v>
      </c>
      <c r="S11" s="25">
        <f>SUM(H11:R11)</f>
        <v>652996478.76248801</v>
      </c>
      <c r="T11" s="124">
        <f>'Schedule 140'!H9</f>
        <v>-1620952.0826399997</v>
      </c>
      <c r="U11" s="126">
        <f>T11/S11</f>
        <v>-2.4823289793413764E-3</v>
      </c>
    </row>
    <row r="12" spans="2:21" x14ac:dyDescent="0.35">
      <c r="B12" t="s">
        <v>206</v>
      </c>
      <c r="C12" s="24">
        <v>16</v>
      </c>
      <c r="D12" s="2">
        <v>9689.9889999999996</v>
      </c>
      <c r="E12" s="127">
        <v>4941.8900000000003</v>
      </c>
      <c r="F12" s="125">
        <f t="shared" si="0"/>
        <v>0.50999954695511007</v>
      </c>
      <c r="G12" s="123">
        <f>'Therm Forecast'!N8</f>
        <v>8938</v>
      </c>
      <c r="H12" s="3">
        <f t="shared" ref="H12:H23" si="1">F12*G12</f>
        <v>4558.3759506847737</v>
      </c>
      <c r="I12" s="127">
        <v>3093.8</v>
      </c>
      <c r="J12" s="127">
        <v>896.03</v>
      </c>
      <c r="K12" s="127">
        <v>162.22469999999998</v>
      </c>
      <c r="L12" s="127"/>
      <c r="M12" s="124">
        <f>'Schedule 140'!F10</f>
        <v>199.76430000000002</v>
      </c>
      <c r="N12" s="127">
        <v>277.55</v>
      </c>
      <c r="O12" s="127">
        <v>-61.15</v>
      </c>
      <c r="P12" s="127">
        <v>-94.564040000000006</v>
      </c>
      <c r="Q12" s="127"/>
      <c r="R12" s="127">
        <v>168.03440000000001</v>
      </c>
      <c r="S12" s="25">
        <f t="shared" ref="S12:S23" si="2">SUM(H12:R12)</f>
        <v>9200.0653106847767</v>
      </c>
      <c r="T12" s="124">
        <f>'Schedule 140'!H10</f>
        <v>-23.596319999999992</v>
      </c>
      <c r="U12" s="126">
        <f t="shared" ref="U12:U24" si="3">T12/S12</f>
        <v>-2.5647991838270634E-3</v>
      </c>
    </row>
    <row r="13" spans="2:21" x14ac:dyDescent="0.35">
      <c r="B13" t="s">
        <v>16</v>
      </c>
      <c r="C13" s="24">
        <v>31</v>
      </c>
      <c r="D13" s="2">
        <v>214564223.29299998</v>
      </c>
      <c r="E13" s="127">
        <v>86991648.090000004</v>
      </c>
      <c r="F13" s="125">
        <f t="shared" si="0"/>
        <v>0.40543407822098948</v>
      </c>
      <c r="G13" s="123">
        <f>'Therm Forecast'!N11</f>
        <v>240219450</v>
      </c>
      <c r="H13" s="3">
        <f t="shared" si="1"/>
        <v>97393151.281503066</v>
      </c>
      <c r="I13" s="127">
        <v>80987585.370000005</v>
      </c>
      <c r="J13" s="127">
        <v>24081999.859999999</v>
      </c>
      <c r="K13" s="127">
        <v>4359983.0175000001</v>
      </c>
      <c r="L13" s="127">
        <v>1184281.8885000001</v>
      </c>
      <c r="M13" s="124">
        <f>'Schedule 140'!F11</f>
        <v>6072747.6960000005</v>
      </c>
      <c r="N13" s="127">
        <v>6264148.5800000001</v>
      </c>
      <c r="O13" s="127">
        <v>-1307584.8400000001</v>
      </c>
      <c r="P13" s="127">
        <v>-2817774.1485000001</v>
      </c>
      <c r="Q13" s="127">
        <v>-2498282.29</v>
      </c>
      <c r="R13" s="127">
        <v>4107752.5950000002</v>
      </c>
      <c r="S13" s="25">
        <f t="shared" si="2"/>
        <v>217828009.01000315</v>
      </c>
      <c r="T13" s="124">
        <f>'Schedule 140'!H11</f>
        <v>-968084.38350000046</v>
      </c>
      <c r="U13" s="126">
        <f t="shared" si="3"/>
        <v>-4.4442603497126202E-3</v>
      </c>
    </row>
    <row r="14" spans="2:21" x14ac:dyDescent="0.35">
      <c r="B14" t="s">
        <v>18</v>
      </c>
      <c r="C14" s="24">
        <v>41</v>
      </c>
      <c r="D14" s="2">
        <v>65990650.213</v>
      </c>
      <c r="E14" s="127">
        <v>14627826.099797169</v>
      </c>
      <c r="F14" s="125">
        <f t="shared" si="0"/>
        <v>0.22166513062960427</v>
      </c>
      <c r="G14" s="123">
        <f>'Therm Forecast'!N12</f>
        <v>66815894</v>
      </c>
      <c r="H14" s="3">
        <f t="shared" si="1"/>
        <v>14810753.871643793</v>
      </c>
      <c r="I14" s="127">
        <v>20093942.34</v>
      </c>
      <c r="J14" s="127">
        <v>6700297.8499999996</v>
      </c>
      <c r="K14" s="127">
        <v>1212708.4760999999</v>
      </c>
      <c r="L14" s="127">
        <v>179734.75486000002</v>
      </c>
      <c r="M14" s="124">
        <f>'Schedule 140'!F12</f>
        <v>597334.09236000001</v>
      </c>
      <c r="N14" s="127">
        <v>1181460.18</v>
      </c>
      <c r="O14" s="127">
        <v>-202375.00999999998</v>
      </c>
      <c r="P14" s="127">
        <v>-311362.06604000001</v>
      </c>
      <c r="Q14" s="127">
        <v>-78636.76999999999</v>
      </c>
      <c r="R14" s="127">
        <v>684194.75456000003</v>
      </c>
      <c r="S14" s="25">
        <f t="shared" si="2"/>
        <v>44868052.473483786</v>
      </c>
      <c r="T14" s="124">
        <f>'Schedule 140'!H12</f>
        <v>-92874.092659999966</v>
      </c>
      <c r="U14" s="126">
        <f t="shared" si="3"/>
        <v>-2.0699381305860532E-3</v>
      </c>
    </row>
    <row r="15" spans="2:21" x14ac:dyDescent="0.35">
      <c r="B15" t="s">
        <v>20</v>
      </c>
      <c r="C15" s="24">
        <v>85</v>
      </c>
      <c r="D15" s="2">
        <v>17139795.438999999</v>
      </c>
      <c r="E15" s="127">
        <v>1690709.47</v>
      </c>
      <c r="F15" s="125">
        <f t="shared" si="0"/>
        <v>9.864233654463278E-2</v>
      </c>
      <c r="G15" s="123">
        <f>'Therm Forecast'!N13</f>
        <v>14838965</v>
      </c>
      <c r="H15" s="3">
        <f t="shared" si="1"/>
        <v>1463750.1795040267</v>
      </c>
      <c r="I15" s="127">
        <v>4292791.3299999991</v>
      </c>
      <c r="J15" s="127">
        <v>1488199.8</v>
      </c>
      <c r="K15" s="127">
        <v>228965.22994999998</v>
      </c>
      <c r="L15" s="127">
        <v>18680.048112303961</v>
      </c>
      <c r="M15" s="124">
        <f>'Schedule 140'!F13</f>
        <v>74936.773249999998</v>
      </c>
      <c r="N15" s="127">
        <v>144903.98000000001</v>
      </c>
      <c r="O15" s="127">
        <v>-20289.149999999998</v>
      </c>
      <c r="P15" s="127">
        <v>-37987.750400000004</v>
      </c>
      <c r="Q15" s="127"/>
      <c r="R15" s="127">
        <v>82356.255749999997</v>
      </c>
      <c r="S15" s="25">
        <f t="shared" si="2"/>
        <v>7736306.6961663282</v>
      </c>
      <c r="T15" s="124">
        <f>'Schedule 140'!H13</f>
        <v>-9942.1065499999968</v>
      </c>
      <c r="U15" s="126">
        <f t="shared" si="3"/>
        <v>-1.2851231137109309E-3</v>
      </c>
    </row>
    <row r="16" spans="2:21" x14ac:dyDescent="0.35">
      <c r="B16" t="s">
        <v>22</v>
      </c>
      <c r="C16" s="24">
        <v>86</v>
      </c>
      <c r="D16" s="2">
        <v>9926029.5299999993</v>
      </c>
      <c r="E16" s="127">
        <v>2102083.46</v>
      </c>
      <c r="F16" s="125">
        <f t="shared" si="0"/>
        <v>0.21177485455254333</v>
      </c>
      <c r="G16" s="123">
        <f>'Therm Forecast'!N14</f>
        <v>7366111</v>
      </c>
      <c r="H16" s="3">
        <f t="shared" si="1"/>
        <v>1559957.0856428896</v>
      </c>
      <c r="I16" s="127">
        <v>2149002.11</v>
      </c>
      <c r="J16" s="127">
        <v>738747.27</v>
      </c>
      <c r="K16" s="127">
        <v>113659.09272999999</v>
      </c>
      <c r="L16" s="127">
        <v>19078.227489999997</v>
      </c>
      <c r="M16" s="124">
        <f>'Schedule 140'!F14</f>
        <v>56498.071369999998</v>
      </c>
      <c r="N16" s="127">
        <v>134051.32</v>
      </c>
      <c r="O16" s="127">
        <v>-22947.15</v>
      </c>
      <c r="P16" s="127">
        <v>-30716.682870000001</v>
      </c>
      <c r="Q16" s="127">
        <v>-7706.42</v>
      </c>
      <c r="R16" s="127">
        <v>59739.160210000009</v>
      </c>
      <c r="S16" s="25">
        <f t="shared" si="2"/>
        <v>4769362.0845728908</v>
      </c>
      <c r="T16" s="124">
        <f>'Schedule 140'!H14</f>
        <v>1620.5444200000129</v>
      </c>
      <c r="U16" s="126">
        <f t="shared" si="3"/>
        <v>3.3978221641881002E-4</v>
      </c>
    </row>
    <row r="17" spans="2:24" x14ac:dyDescent="0.35">
      <c r="B17" t="s">
        <v>24</v>
      </c>
      <c r="C17" s="24">
        <v>87</v>
      </c>
      <c r="D17" s="2">
        <v>23311381.287999999</v>
      </c>
      <c r="E17" s="127">
        <v>1129405.5499999998</v>
      </c>
      <c r="F17" s="125">
        <f>(E17)/D17</f>
        <v>4.8448675608140992E-2</v>
      </c>
      <c r="G17" s="123">
        <f>'Therm Forecast'!N15</f>
        <v>22292121</v>
      </c>
      <c r="H17" s="3">
        <f t="shared" si="1"/>
        <v>1080023.7389464276</v>
      </c>
      <c r="I17" s="127">
        <v>6293065.7599999998</v>
      </c>
      <c r="J17" s="127">
        <v>2235676.8199999998</v>
      </c>
      <c r="K17" s="127">
        <v>343967.42702999996</v>
      </c>
      <c r="L17" s="127">
        <v>11442.677168390746</v>
      </c>
      <c r="M17" s="124">
        <f>'Schedule 140'!F15</f>
        <v>60857.490329999993</v>
      </c>
      <c r="N17" s="127">
        <v>103284.69</v>
      </c>
      <c r="O17" s="127">
        <v>-14510.9</v>
      </c>
      <c r="P17" s="127">
        <v>-30763.126979999997</v>
      </c>
      <c r="Q17" s="127"/>
      <c r="R17" s="127">
        <v>74455.684139999998</v>
      </c>
      <c r="S17" s="25">
        <f t="shared" si="2"/>
        <v>10157500.260634819</v>
      </c>
      <c r="T17" s="124">
        <f>'Schedule 140'!H15</f>
        <v>-9362.6908199999962</v>
      </c>
      <c r="U17" s="126">
        <f t="shared" si="3"/>
        <v>-9.2175147228741995E-4</v>
      </c>
    </row>
    <row r="18" spans="2:24" x14ac:dyDescent="0.35">
      <c r="B18" t="s">
        <v>207</v>
      </c>
      <c r="C18" s="24" t="s">
        <v>55</v>
      </c>
      <c r="D18" s="2">
        <v>22880.93</v>
      </c>
      <c r="E18" s="127">
        <v>14880.86</v>
      </c>
      <c r="F18" s="125">
        <f>(E18)/D18</f>
        <v>0.65036080264220031</v>
      </c>
      <c r="G18" s="123">
        <f>'Therm Forecast'!N16</f>
        <v>23426</v>
      </c>
      <c r="H18" s="3">
        <f t="shared" si="1"/>
        <v>15235.352162696185</v>
      </c>
      <c r="I18" s="127"/>
      <c r="J18" s="127"/>
      <c r="K18" s="127"/>
      <c r="L18" s="127">
        <v>115.49018000000001</v>
      </c>
      <c r="M18" s="124">
        <f>'Schedule 140'!F16</f>
        <v>592.20928000000004</v>
      </c>
      <c r="N18" s="127">
        <v>855.57999999999993</v>
      </c>
      <c r="O18" s="127">
        <v>-275.07</v>
      </c>
      <c r="P18" s="127">
        <v>-274.78698000000003</v>
      </c>
      <c r="Q18" s="127">
        <v>-231.45</v>
      </c>
      <c r="R18" s="127">
        <v>400.58460000000002</v>
      </c>
      <c r="S18" s="25">
        <f t="shared" si="2"/>
        <v>16417.909242696183</v>
      </c>
      <c r="T18" s="124">
        <f>'Schedule 140'!H16</f>
        <v>-94.406780000000026</v>
      </c>
      <c r="U18" s="126">
        <f t="shared" si="3"/>
        <v>-5.7502315675181763E-3</v>
      </c>
    </row>
    <row r="19" spans="2:24" x14ac:dyDescent="0.35">
      <c r="B19" t="s">
        <v>208</v>
      </c>
      <c r="C19" t="s">
        <v>33</v>
      </c>
      <c r="D19" s="2">
        <v>17702125.890000001</v>
      </c>
      <c r="E19" s="127">
        <v>3565479.9526575999</v>
      </c>
      <c r="F19" s="125">
        <f t="shared" ref="F19:F24" si="4">(E19)/D19</f>
        <v>0.20141535399834398</v>
      </c>
      <c r="G19" s="123">
        <f>'Therm Forecast'!N17</f>
        <v>24122221</v>
      </c>
      <c r="H19" s="3">
        <f>F19*G19</f>
        <v>4858585.6819412876</v>
      </c>
      <c r="I19" s="127"/>
      <c r="J19" s="127"/>
      <c r="K19" s="127"/>
      <c r="L19" s="127">
        <v>64888.774490000003</v>
      </c>
      <c r="M19" s="124">
        <f>'Schedule 140'!F17</f>
        <v>215652.65573999999</v>
      </c>
      <c r="N19" s="127">
        <v>189841.8</v>
      </c>
      <c r="O19" s="127">
        <v>-60882.729999999996</v>
      </c>
      <c r="P19" s="127">
        <v>-112409.54986</v>
      </c>
      <c r="Q19" s="127">
        <v>-25899.629999999997</v>
      </c>
      <c r="R19" s="127">
        <v>247011.54304000002</v>
      </c>
      <c r="S19" s="25">
        <f>SUM(H19:R19)</f>
        <v>5376788.5453512874</v>
      </c>
      <c r="T19" s="124">
        <f>'Schedule 140'!H17</f>
        <v>-33529.887189999979</v>
      </c>
      <c r="U19" s="126">
        <f t="shared" si="3"/>
        <v>-6.2360434871461612E-3</v>
      </c>
    </row>
    <row r="20" spans="2:24" x14ac:dyDescent="0.35">
      <c r="B20" t="s">
        <v>209</v>
      </c>
      <c r="C20" t="s">
        <v>34</v>
      </c>
      <c r="D20" s="2">
        <v>79480065.260000005</v>
      </c>
      <c r="E20" s="127">
        <v>7330425.0899999999</v>
      </c>
      <c r="F20" s="125">
        <f t="shared" si="4"/>
        <v>9.2229731644284246E-2</v>
      </c>
      <c r="G20" s="123">
        <f>'Therm Forecast'!N18</f>
        <v>78043724</v>
      </c>
      <c r="H20" s="3">
        <f t="shared" si="1"/>
        <v>7197951.721040586</v>
      </c>
      <c r="I20" s="127"/>
      <c r="J20" s="127"/>
      <c r="K20" s="127"/>
      <c r="L20" s="127">
        <v>88221.664729179101</v>
      </c>
      <c r="M20" s="124">
        <f>'Schedule 140'!F18</f>
        <v>394120.80619999999</v>
      </c>
      <c r="N20" s="127">
        <v>306720.3</v>
      </c>
      <c r="O20" s="127">
        <v>-98044.709999999992</v>
      </c>
      <c r="P20" s="127">
        <v>-199791.93344000002</v>
      </c>
      <c r="Q20" s="127"/>
      <c r="R20" s="127">
        <v>433142.66820000001</v>
      </c>
      <c r="S20" s="25">
        <f t="shared" si="2"/>
        <v>8122320.5167297656</v>
      </c>
      <c r="T20" s="124">
        <f>'Schedule 140'!H18</f>
        <v>-52289.295079999953</v>
      </c>
      <c r="U20" s="126">
        <f t="shared" si="3"/>
        <v>-6.4377285989020332E-3</v>
      </c>
    </row>
    <row r="21" spans="2:24" x14ac:dyDescent="0.35">
      <c r="B21" t="s">
        <v>210</v>
      </c>
      <c r="C21" t="s">
        <v>56</v>
      </c>
      <c r="D21" s="2">
        <v>372634.3</v>
      </c>
      <c r="E21" s="127">
        <v>84449.41</v>
      </c>
      <c r="F21" s="125">
        <f t="shared" si="4"/>
        <v>0.22662811770145691</v>
      </c>
      <c r="G21" s="123">
        <f>'Therm Forecast'!N19</f>
        <v>223415</v>
      </c>
      <c r="H21" s="3">
        <f t="shared" si="1"/>
        <v>50632.120916270993</v>
      </c>
      <c r="I21" s="127"/>
      <c r="J21" s="127"/>
      <c r="K21" s="127"/>
      <c r="L21" s="127">
        <v>578.64485000000002</v>
      </c>
      <c r="M21" s="124">
        <f>'Schedule 140'!F19</f>
        <v>1713.5930499999999</v>
      </c>
      <c r="N21" s="127">
        <v>2743.39</v>
      </c>
      <c r="O21" s="127">
        <v>-882.45</v>
      </c>
      <c r="P21" s="127">
        <v>-931.64055000000008</v>
      </c>
      <c r="Q21" s="127">
        <v>-276.73</v>
      </c>
      <c r="R21" s="127">
        <v>1811.8956500000002</v>
      </c>
      <c r="S21" s="25">
        <f t="shared" si="2"/>
        <v>55388.823916270994</v>
      </c>
      <c r="T21" s="124">
        <f>'Schedule 140'!H19</f>
        <v>49.151300000000219</v>
      </c>
      <c r="U21" s="126">
        <f t="shared" si="3"/>
        <v>8.8738659759774309E-4</v>
      </c>
    </row>
    <row r="22" spans="2:24" x14ac:dyDescent="0.35">
      <c r="B22" t="s">
        <v>211</v>
      </c>
      <c r="C22" t="s">
        <v>35</v>
      </c>
      <c r="D22" s="2">
        <v>99276638.950000003</v>
      </c>
      <c r="E22" s="127">
        <v>3590033.5100000002</v>
      </c>
      <c r="F22" s="125">
        <f t="shared" si="4"/>
        <v>3.6161916317574934E-2</v>
      </c>
      <c r="G22" s="123">
        <f>'Therm Forecast'!N20</f>
        <v>100692527</v>
      </c>
      <c r="H22" s="3">
        <f t="shared" si="1"/>
        <v>3641234.7351791547</v>
      </c>
      <c r="I22" s="127"/>
      <c r="J22" s="127"/>
      <c r="K22" s="127"/>
      <c r="L22" s="127">
        <v>41818.657770489328</v>
      </c>
      <c r="M22" s="124">
        <f>'Schedule 140'!F20</f>
        <v>274890.59870999999</v>
      </c>
      <c r="N22" s="127">
        <v>150223.56</v>
      </c>
      <c r="O22" s="127">
        <v>-47763.570000000007</v>
      </c>
      <c r="P22" s="127">
        <v>-138955.68726000001</v>
      </c>
      <c r="Q22" s="127"/>
      <c r="R22" s="127">
        <v>336313.04018000001</v>
      </c>
      <c r="S22" s="25">
        <f t="shared" si="2"/>
        <v>4257761.3345796447</v>
      </c>
      <c r="T22" s="124">
        <f>'Schedule 140'!H20</f>
        <v>-42290.861340000003</v>
      </c>
      <c r="U22" s="126">
        <f t="shared" si="3"/>
        <v>-9.9326519306125564E-3</v>
      </c>
    </row>
    <row r="23" spans="2:24" x14ac:dyDescent="0.35">
      <c r="B23" t="s">
        <v>26</v>
      </c>
      <c r="D23" s="2">
        <v>37223237.460000001</v>
      </c>
      <c r="E23" s="127">
        <v>1465941.3557558353</v>
      </c>
      <c r="F23" s="128">
        <f t="shared" si="4"/>
        <v>3.9382424952454288E-2</v>
      </c>
      <c r="G23" s="123">
        <f>'Therm Forecast'!N21</f>
        <v>36131830</v>
      </c>
      <c r="H23" s="3">
        <f t="shared" si="1"/>
        <v>1422959.0833698364</v>
      </c>
      <c r="I23" s="127"/>
      <c r="J23" s="127"/>
      <c r="K23" s="127"/>
      <c r="L23" s="127"/>
      <c r="M23" s="124">
        <f>'Schedule 140'!F21</f>
        <v>123932.17689999999</v>
      </c>
      <c r="N23" s="127">
        <v>35274.722042470239</v>
      </c>
      <c r="O23" s="127">
        <v>-11662.625379653648</v>
      </c>
      <c r="P23" s="127">
        <v>-62869.3842</v>
      </c>
      <c r="Q23" s="127"/>
      <c r="R23" s="127">
        <v>146695.2298</v>
      </c>
      <c r="S23" s="25">
        <f t="shared" si="2"/>
        <v>1654329.2025326532</v>
      </c>
      <c r="T23" s="124">
        <f>'Schedule 140'!H21</f>
        <v>-18788.551599999992</v>
      </c>
      <c r="U23" s="126">
        <f t="shared" si="3"/>
        <v>-1.1357202406411093E-2</v>
      </c>
    </row>
    <row r="24" spans="2:24" x14ac:dyDescent="0.35">
      <c r="B24" t="s">
        <v>29</v>
      </c>
      <c r="D24" s="129">
        <f>SUM(D11:D23)</f>
        <v>1142550753.0299997</v>
      </c>
      <c r="E24" s="130">
        <f>SUM(E11:E23)</f>
        <v>421947351.40988761</v>
      </c>
      <c r="F24" s="125">
        <f t="shared" si="4"/>
        <v>0.36930293931442415</v>
      </c>
      <c r="G24" s="129">
        <f>SUM(G11:G23)</f>
        <v>1204775623</v>
      </c>
      <c r="H24" s="130">
        <f>SUM(H11:H23)</f>
        <v>451749387.86537874</v>
      </c>
      <c r="I24" s="130">
        <f t="shared" ref="I24:K24" si="5">SUM(I11:I23)</f>
        <v>326348402.63999999</v>
      </c>
      <c r="J24" s="130">
        <f t="shared" si="5"/>
        <v>96799016.979999989</v>
      </c>
      <c r="K24" s="130">
        <f t="shared" si="5"/>
        <v>17403491.03616</v>
      </c>
      <c r="L24" s="130">
        <f>SUM(L11:L23)</f>
        <v>5409482.2643403625</v>
      </c>
      <c r="M24" s="130">
        <f>SUM(M11:M23)</f>
        <v>21596308.899839997</v>
      </c>
      <c r="N24" s="130">
        <f>SUM(N11:N23)</f>
        <v>27799829.96204247</v>
      </c>
      <c r="O24" s="130">
        <f>SUM(O11:O23)</f>
        <v>-6127777.5153796552</v>
      </c>
      <c r="P24" s="130">
        <f>SUM(P11:P23)</f>
        <v>-10240019.591699999</v>
      </c>
      <c r="Q24" s="130">
        <f t="shared" ref="Q24:S24" si="6">SUM(Q11:Q23)</f>
        <v>9392608.0799999982</v>
      </c>
      <c r="R24" s="130">
        <f t="shared" si="6"/>
        <v>17717185.064330004</v>
      </c>
      <c r="S24" s="131">
        <f t="shared" si="6"/>
        <v>957847915.68501198</v>
      </c>
      <c r="T24" s="130">
        <f>SUM(T11:T23)</f>
        <v>-2846562.2587600001</v>
      </c>
      <c r="U24" s="132">
        <f t="shared" si="3"/>
        <v>-2.9718311353470559E-3</v>
      </c>
      <c r="V24" s="3"/>
    </row>
    <row r="25" spans="2:24" s="141" customFormat="1" x14ac:dyDescent="0.35">
      <c r="B25" s="133"/>
      <c r="C25" s="134"/>
      <c r="D25" s="135"/>
      <c r="E25" s="136"/>
      <c r="F25" s="136"/>
      <c r="G25" s="137"/>
      <c r="H25" s="138"/>
      <c r="I25" s="137"/>
      <c r="J25" s="137"/>
      <c r="K25" s="137"/>
      <c r="L25" s="136"/>
      <c r="M25" s="136"/>
      <c r="N25" s="136"/>
      <c r="O25" s="136"/>
      <c r="P25" s="137"/>
      <c r="Q25" s="136"/>
      <c r="R25" s="136"/>
      <c r="S25" s="136"/>
      <c r="T25" s="139"/>
      <c r="U25" s="140"/>
    </row>
    <row r="26" spans="2:24" s="141" customFormat="1" ht="16.5" x14ac:dyDescent="0.35">
      <c r="B26" s="133" t="s">
        <v>212</v>
      </c>
      <c r="C26" s="133"/>
      <c r="D26" s="2">
        <v>397262</v>
      </c>
      <c r="E26" s="127">
        <v>5943249.8599999994</v>
      </c>
      <c r="F26" s="142">
        <f>E26/D26</f>
        <v>14.960529474251249</v>
      </c>
      <c r="G26" s="143">
        <f>'Rental Forecast'!F23</f>
        <v>291954</v>
      </c>
      <c r="H26" s="3">
        <f>F26*G26</f>
        <v>4367786.4221255491</v>
      </c>
      <c r="I26" s="135"/>
      <c r="J26" s="137"/>
      <c r="K26" s="137"/>
      <c r="L26" s="124"/>
      <c r="M26" s="124">
        <f>'Schedule 140'!F24</f>
        <v>151816.08000000002</v>
      </c>
      <c r="N26" s="127">
        <v>190400.8</v>
      </c>
      <c r="O26" s="127">
        <v>-61393.66</v>
      </c>
      <c r="P26" s="127">
        <v>-20436.780000000002</v>
      </c>
      <c r="Q26" s="124"/>
      <c r="R26" s="144"/>
      <c r="S26" s="25">
        <f>SUM(H26:R26)</f>
        <v>4628172.8621255485</v>
      </c>
      <c r="T26" s="124">
        <f>'Schedule 140'!H24</f>
        <v>-2919.5400000000081</v>
      </c>
      <c r="U26" s="126">
        <f>T26/S26</f>
        <v>-6.308191346723319E-4</v>
      </c>
      <c r="V26" s="140"/>
      <c r="W26" s="145"/>
      <c r="X26" s="146"/>
    </row>
    <row r="27" spans="2:24" s="141" customFormat="1" x14ac:dyDescent="0.35">
      <c r="B27" s="147" t="s">
        <v>29</v>
      </c>
      <c r="C27" s="147"/>
      <c r="D27" s="148"/>
      <c r="E27" s="149">
        <f>E24+E26</f>
        <v>427890601.26988763</v>
      </c>
      <c r="F27" s="150"/>
      <c r="G27" s="150"/>
      <c r="H27" s="149">
        <f>H24+H26</f>
        <v>456117174.28750432</v>
      </c>
      <c r="I27" s="149">
        <f t="shared" ref="I27:K27" si="7">I24+I26</f>
        <v>326348402.63999999</v>
      </c>
      <c r="J27" s="149">
        <f t="shared" si="7"/>
        <v>96799016.979999989</v>
      </c>
      <c r="K27" s="149">
        <f t="shared" si="7"/>
        <v>17403491.03616</v>
      </c>
      <c r="L27" s="149">
        <f>L24+L26</f>
        <v>5409482.2643403625</v>
      </c>
      <c r="M27" s="149">
        <f>M24+M26</f>
        <v>21748124.979839996</v>
      </c>
      <c r="N27" s="149">
        <f>N24+N26</f>
        <v>27990230.76204247</v>
      </c>
      <c r="O27" s="149">
        <f>O24+O26</f>
        <v>-6189171.1753796553</v>
      </c>
      <c r="P27" s="149">
        <f>P24+P26</f>
        <v>-10260456.371699998</v>
      </c>
      <c r="Q27" s="149">
        <f t="shared" ref="Q27:T27" si="8">Q24+Q26</f>
        <v>9392608.0799999982</v>
      </c>
      <c r="R27" s="149">
        <f t="shared" si="8"/>
        <v>17717185.064330004</v>
      </c>
      <c r="S27" s="149">
        <f t="shared" si="8"/>
        <v>962476088.5471375</v>
      </c>
      <c r="T27" s="149">
        <f t="shared" si="8"/>
        <v>-2849481.7987600002</v>
      </c>
      <c r="U27" s="132">
        <f>T27/S27</f>
        <v>-2.96057411988417E-3</v>
      </c>
      <c r="V27" s="140"/>
    </row>
    <row r="28" spans="2:24" x14ac:dyDescent="0.35">
      <c r="D28" s="151"/>
      <c r="E28" s="3"/>
      <c r="L28" s="3"/>
      <c r="O28" s="3"/>
      <c r="P28" s="3"/>
      <c r="Q28" s="3"/>
      <c r="S28" s="3"/>
      <c r="U28" s="152"/>
    </row>
    <row r="29" spans="2:24" x14ac:dyDescent="0.35">
      <c r="D29" s="151"/>
      <c r="E29" s="3"/>
      <c r="G29" s="151"/>
      <c r="L29" s="3"/>
      <c r="P29" s="3"/>
      <c r="Q29" s="3"/>
      <c r="S29" s="3"/>
      <c r="U29" s="152"/>
    </row>
    <row r="30" spans="2:24" s="141" customFormat="1" x14ac:dyDescent="0.35">
      <c r="B30" s="153" t="s">
        <v>213</v>
      </c>
      <c r="C30" s="154"/>
      <c r="D30" s="148"/>
      <c r="E30" s="155"/>
      <c r="F30" s="156"/>
      <c r="G30" s="156"/>
      <c r="H30" s="156"/>
      <c r="T30" s="157"/>
      <c r="U30" s="140"/>
    </row>
    <row r="31" spans="2:24" s="141" customFormat="1" x14ac:dyDescent="0.35">
      <c r="B31" s="147" t="s">
        <v>214</v>
      </c>
      <c r="C31" s="147"/>
      <c r="D31" s="158">
        <f>D11+D12</f>
        <v>577541090.47699988</v>
      </c>
      <c r="E31" s="159">
        <f>E11+E12</f>
        <v>299354468.56167698</v>
      </c>
      <c r="F31" s="160"/>
      <c r="G31" s="156"/>
      <c r="H31" s="159">
        <f>H11+H12</f>
        <v>318255153.0135287</v>
      </c>
      <c r="L31" s="159"/>
      <c r="P31" s="159"/>
      <c r="Q31" s="159"/>
      <c r="S31" s="159">
        <f>S11+S12</f>
        <v>653005678.82779872</v>
      </c>
      <c r="T31" s="3">
        <f>SUM(T11:T12)</f>
        <v>-1620975.6789599997</v>
      </c>
      <c r="U31" s="126">
        <f t="shared" ref="U31:U38" si="9">T31/S31</f>
        <v>-2.4823301412474547E-3</v>
      </c>
      <c r="V31" s="161"/>
    </row>
    <row r="32" spans="2:24" s="141" customFormat="1" x14ac:dyDescent="0.35">
      <c r="B32" s="162" t="s">
        <v>215</v>
      </c>
      <c r="C32" s="162"/>
      <c r="D32" s="158">
        <f>D13+D18</f>
        <v>214587104.22299999</v>
      </c>
      <c r="E32" s="159">
        <f>E13+E18</f>
        <v>87006528.950000003</v>
      </c>
      <c r="F32" s="160"/>
      <c r="H32" s="159">
        <f>H13+H18</f>
        <v>97408386.633665755</v>
      </c>
      <c r="I32" s="156"/>
      <c r="J32" s="156"/>
      <c r="K32" s="156"/>
      <c r="L32" s="159"/>
      <c r="N32" s="156"/>
      <c r="P32" s="159"/>
      <c r="Q32" s="159"/>
      <c r="R32" s="156"/>
      <c r="S32" s="159">
        <f>S13+S18</f>
        <v>217844426.91924584</v>
      </c>
      <c r="T32" s="3">
        <f>SUM(T13,T18)</f>
        <v>-968178.79028000042</v>
      </c>
      <c r="U32" s="126">
        <f t="shared" si="9"/>
        <v>-4.4443587746171758E-3</v>
      </c>
    </row>
    <row r="33" spans="2:21" s="141" customFormat="1" x14ac:dyDescent="0.35">
      <c r="B33" s="147" t="s">
        <v>216</v>
      </c>
      <c r="C33" s="147"/>
      <c r="D33" s="158">
        <f t="shared" ref="D33:E36" si="10">D14+D19</f>
        <v>83692776.103</v>
      </c>
      <c r="E33" s="159">
        <f t="shared" si="10"/>
        <v>18193306.05245477</v>
      </c>
      <c r="F33" s="160"/>
      <c r="H33" s="159">
        <f>H14+H19</f>
        <v>19669339.553585082</v>
      </c>
      <c r="I33" s="156"/>
      <c r="J33" s="156"/>
      <c r="K33" s="156"/>
      <c r="L33" s="159"/>
      <c r="N33" s="156"/>
      <c r="P33" s="159"/>
      <c r="Q33" s="159"/>
      <c r="R33" s="156"/>
      <c r="S33" s="159">
        <f>S14+S19</f>
        <v>50244841.018835075</v>
      </c>
      <c r="T33" s="3">
        <f>SUM(T14,T19)</f>
        <v>-126403.97984999995</v>
      </c>
      <c r="U33" s="126">
        <f t="shared" si="9"/>
        <v>-2.5157603703555437E-3</v>
      </c>
    </row>
    <row r="34" spans="2:21" s="141" customFormat="1" x14ac:dyDescent="0.35">
      <c r="B34" s="147" t="s">
        <v>217</v>
      </c>
      <c r="C34" s="147"/>
      <c r="D34" s="158">
        <f t="shared" si="10"/>
        <v>96619860.699000001</v>
      </c>
      <c r="E34" s="159">
        <f t="shared" si="10"/>
        <v>9021134.5600000005</v>
      </c>
      <c r="F34" s="160"/>
      <c r="H34" s="159">
        <f>H15+H20</f>
        <v>8661701.9005446136</v>
      </c>
      <c r="I34" s="156"/>
      <c r="J34" s="156"/>
      <c r="K34" s="156"/>
      <c r="L34" s="159"/>
      <c r="N34" s="156"/>
      <c r="P34" s="159"/>
      <c r="Q34" s="159"/>
      <c r="R34" s="156"/>
      <c r="S34" s="159">
        <f>S15+S20</f>
        <v>15858627.212896094</v>
      </c>
      <c r="T34" s="3">
        <f>SUM(T15,T20)</f>
        <v>-62231.401629999949</v>
      </c>
      <c r="U34" s="126">
        <f t="shared" si="9"/>
        <v>-3.9241354749416099E-3</v>
      </c>
    </row>
    <row r="35" spans="2:21" s="141" customFormat="1" x14ac:dyDescent="0.35">
      <c r="B35" s="147" t="s">
        <v>218</v>
      </c>
      <c r="C35" s="147"/>
      <c r="D35" s="158">
        <f t="shared" si="10"/>
        <v>10298663.83</v>
      </c>
      <c r="E35" s="159">
        <f t="shared" si="10"/>
        <v>2186532.87</v>
      </c>
      <c r="F35" s="160"/>
      <c r="H35" s="159">
        <f>H16+H21</f>
        <v>1610589.2065591605</v>
      </c>
      <c r="I35" s="156"/>
      <c r="J35" s="156"/>
      <c r="K35" s="156"/>
      <c r="L35" s="163"/>
      <c r="N35" s="156"/>
      <c r="P35" s="163"/>
      <c r="Q35" s="163"/>
      <c r="R35" s="156"/>
      <c r="S35" s="159">
        <f>S16+S21</f>
        <v>4824750.9084891621</v>
      </c>
      <c r="T35" s="3">
        <f>SUM(T16,T21)</f>
        <v>1669.6957200000131</v>
      </c>
      <c r="U35" s="126">
        <f t="shared" si="9"/>
        <v>3.4606879228981106E-4</v>
      </c>
    </row>
    <row r="36" spans="2:21" s="141" customFormat="1" x14ac:dyDescent="0.35">
      <c r="B36" s="133" t="s">
        <v>219</v>
      </c>
      <c r="C36" s="133"/>
      <c r="D36" s="158">
        <f t="shared" si="10"/>
        <v>122588020.23800001</v>
      </c>
      <c r="E36" s="159">
        <f t="shared" si="10"/>
        <v>4719439.0600000005</v>
      </c>
      <c r="F36" s="160"/>
      <c r="G36" s="150"/>
      <c r="H36" s="159">
        <f>H17+H22</f>
        <v>4721258.4741255827</v>
      </c>
      <c r="I36" s="160"/>
      <c r="J36" s="160"/>
      <c r="K36" s="160"/>
      <c r="L36" s="163"/>
      <c r="N36" s="160"/>
      <c r="P36" s="163"/>
      <c r="Q36" s="163"/>
      <c r="R36" s="160"/>
      <c r="S36" s="159">
        <f>S17+S22</f>
        <v>14415261.595214464</v>
      </c>
      <c r="T36" s="3">
        <f>SUM(T17,T22)</f>
        <v>-51653.552159999999</v>
      </c>
      <c r="U36" s="126">
        <f t="shared" si="9"/>
        <v>-3.5832545818764603E-3</v>
      </c>
    </row>
    <row r="37" spans="2:21" s="141" customFormat="1" x14ac:dyDescent="0.35">
      <c r="B37" s="133" t="s">
        <v>26</v>
      </c>
      <c r="C37" s="133"/>
      <c r="D37" s="158">
        <f>D23</f>
        <v>37223237.460000001</v>
      </c>
      <c r="E37" s="159">
        <f>E23</f>
        <v>1465941.3557558353</v>
      </c>
      <c r="F37" s="160"/>
      <c r="G37" s="150"/>
      <c r="H37" s="159">
        <f>H23</f>
        <v>1422959.0833698364</v>
      </c>
      <c r="I37" s="160"/>
      <c r="J37" s="160"/>
      <c r="K37" s="160"/>
      <c r="L37" s="163"/>
      <c r="N37" s="160"/>
      <c r="P37" s="163"/>
      <c r="Q37" s="163"/>
      <c r="R37" s="160"/>
      <c r="S37" s="159">
        <f>S23</f>
        <v>1654329.2025326532</v>
      </c>
      <c r="T37" s="3">
        <f>T23</f>
        <v>-18788.551599999992</v>
      </c>
      <c r="U37" s="126">
        <f t="shared" si="9"/>
        <v>-1.1357202406411093E-2</v>
      </c>
    </row>
    <row r="38" spans="2:21" s="141" customFormat="1" x14ac:dyDescent="0.35">
      <c r="B38" s="133" t="s">
        <v>27</v>
      </c>
      <c r="C38" s="133"/>
      <c r="D38" s="164">
        <f>SUM(D31:D37)</f>
        <v>1142550753.03</v>
      </c>
      <c r="E38" s="165">
        <f>SUM(E31:E37)</f>
        <v>421947351.40988755</v>
      </c>
      <c r="F38" s="150"/>
      <c r="G38" s="150"/>
      <c r="H38" s="165">
        <f>SUM(H31:H37)</f>
        <v>451749387.8653788</v>
      </c>
      <c r="I38" s="150"/>
      <c r="J38" s="150"/>
      <c r="K38" s="160"/>
      <c r="L38" s="163"/>
      <c r="N38" s="160"/>
      <c r="P38" s="163"/>
      <c r="Q38" s="163"/>
      <c r="R38" s="160"/>
      <c r="S38" s="165">
        <f>SUM(S31:S37)</f>
        <v>957847915.68501198</v>
      </c>
      <c r="T38" s="165">
        <f>SUM(T31:T37)</f>
        <v>-2846562.2587599992</v>
      </c>
      <c r="U38" s="132">
        <f t="shared" si="9"/>
        <v>-2.9718311353470546E-3</v>
      </c>
    </row>
    <row r="39" spans="2:21" s="141" customFormat="1" x14ac:dyDescent="0.35">
      <c r="B39" s="133"/>
      <c r="C39" s="133"/>
      <c r="D39" s="158"/>
      <c r="E39" s="159"/>
      <c r="F39" s="150"/>
      <c r="G39" s="150"/>
      <c r="H39" s="159"/>
      <c r="I39" s="150"/>
      <c r="J39" s="150"/>
      <c r="K39" s="160"/>
      <c r="L39" s="163"/>
      <c r="N39" s="160"/>
      <c r="P39" s="163"/>
      <c r="Q39" s="163"/>
      <c r="R39" s="160"/>
      <c r="S39" s="159"/>
      <c r="T39" s="159"/>
      <c r="U39" s="126"/>
    </row>
    <row r="40" spans="2:21" s="141" customFormat="1" x14ac:dyDescent="0.35">
      <c r="B40" s="133" t="s">
        <v>28</v>
      </c>
      <c r="C40" s="133"/>
      <c r="D40" s="158"/>
      <c r="E40" s="159">
        <f>E26</f>
        <v>5943249.8599999994</v>
      </c>
      <c r="F40" s="150"/>
      <c r="G40" s="150"/>
      <c r="H40" s="159">
        <f>H26</f>
        <v>4367786.4221255491</v>
      </c>
      <c r="I40" s="150"/>
      <c r="J40" s="150"/>
      <c r="K40" s="160"/>
      <c r="L40" s="163"/>
      <c r="N40" s="160"/>
      <c r="P40" s="163"/>
      <c r="Q40" s="163"/>
      <c r="R40" s="160"/>
      <c r="S40" s="159">
        <f>S26</f>
        <v>4628172.8621255485</v>
      </c>
      <c r="T40" s="3">
        <f>T26</f>
        <v>-2919.5400000000081</v>
      </c>
      <c r="U40" s="126">
        <f>T40/S40</f>
        <v>-6.308191346723319E-4</v>
      </c>
    </row>
    <row r="41" spans="2:21" s="150" customFormat="1" x14ac:dyDescent="0.35">
      <c r="B41" s="147" t="s">
        <v>29</v>
      </c>
      <c r="C41" s="147"/>
      <c r="D41" s="164">
        <f>D40+D38</f>
        <v>1142550753.03</v>
      </c>
      <c r="E41" s="165">
        <f>E40+E38</f>
        <v>427890601.26988757</v>
      </c>
      <c r="G41" s="141"/>
      <c r="H41" s="165">
        <f>H40+H38</f>
        <v>456117174.28750437</v>
      </c>
      <c r="L41" s="163"/>
      <c r="P41" s="163"/>
      <c r="Q41" s="163"/>
      <c r="S41" s="165">
        <f>S40+S38</f>
        <v>962476088.5471375</v>
      </c>
      <c r="T41" s="165">
        <f>T40+T38</f>
        <v>-2849481.7987599992</v>
      </c>
      <c r="U41" s="132">
        <f>T41/S41</f>
        <v>-2.9605741198841691E-3</v>
      </c>
    </row>
    <row r="42" spans="2:21" s="141" customFormat="1" x14ac:dyDescent="0.35">
      <c r="B42" s="150"/>
      <c r="C42" s="150"/>
      <c r="D42" s="150"/>
      <c r="E42" s="150"/>
      <c r="F42" s="150"/>
      <c r="I42" s="156"/>
      <c r="L42" s="150"/>
      <c r="N42" s="150"/>
      <c r="P42" s="150"/>
      <c r="Q42" s="150"/>
      <c r="R42" s="150"/>
      <c r="S42" s="150"/>
      <c r="T42" s="166"/>
    </row>
    <row r="43" spans="2:21" ht="16.5" x14ac:dyDescent="0.35">
      <c r="B43" t="s">
        <v>220</v>
      </c>
      <c r="D43" s="151"/>
      <c r="E43" s="151"/>
      <c r="H43" s="167"/>
      <c r="L43" s="151"/>
      <c r="P43" s="151"/>
      <c r="Q43" s="151"/>
      <c r="S43" s="151"/>
    </row>
    <row r="44" spans="2:21" ht="16.5" x14ac:dyDescent="0.35">
      <c r="B44" t="s">
        <v>221</v>
      </c>
      <c r="D44" s="151"/>
      <c r="E44" s="151"/>
      <c r="L44" s="151"/>
      <c r="P44" s="151"/>
      <c r="Q44" s="151"/>
      <c r="S44" s="151"/>
    </row>
    <row r="45" spans="2:21" ht="16.5" x14ac:dyDescent="0.35">
      <c r="B45" t="s">
        <v>222</v>
      </c>
    </row>
  </sheetData>
  <mergeCells count="4">
    <mergeCell ref="B1:U1"/>
    <mergeCell ref="B2:U2"/>
    <mergeCell ref="B3:U3"/>
    <mergeCell ref="B4:U4"/>
  </mergeCells>
  <printOptions horizontalCentered="1"/>
  <pageMargins left="0.45" right="0.45" top="0.75" bottom="0.75" header="0.3" footer="0.3"/>
  <pageSetup paperSize="5" scale="62" orientation="landscape" blackAndWhite="1" r:id="rId1"/>
  <headerFooter>
    <oddFooter>&amp;L&amp;F 
&amp;A&amp;C&amp;P&amp;R&amp;D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48"/>
  <sheetViews>
    <sheetView zoomScale="90" zoomScaleNormal="90" workbookViewId="0">
      <selection activeCell="G36" sqref="G36"/>
    </sheetView>
  </sheetViews>
  <sheetFormatPr defaultColWidth="9.1796875" defaultRowHeight="14.5" x14ac:dyDescent="0.35"/>
  <cols>
    <col min="1" max="1" width="2.1796875" style="168" customWidth="1"/>
    <col min="2" max="2" width="2.453125" style="168" customWidth="1"/>
    <col min="3" max="3" width="34.54296875" style="168" customWidth="1"/>
    <col min="4" max="5" width="11.81640625" style="168" customWidth="1"/>
    <col min="6" max="6" width="2.7265625" style="174" customWidth="1"/>
    <col min="7" max="8" width="11.81640625" style="168" customWidth="1"/>
    <col min="9" max="16384" width="9.1796875" style="168"/>
  </cols>
  <sheetData>
    <row r="1" spans="2:21" x14ac:dyDescent="0.35">
      <c r="B1" s="236" t="s">
        <v>0</v>
      </c>
      <c r="C1" s="236"/>
      <c r="D1" s="236"/>
      <c r="E1" s="236"/>
      <c r="F1" s="236"/>
      <c r="G1" s="236"/>
      <c r="H1" s="236"/>
    </row>
    <row r="2" spans="2:21" x14ac:dyDescent="0.35">
      <c r="B2" s="236" t="s">
        <v>157</v>
      </c>
      <c r="C2" s="236"/>
      <c r="D2" s="236"/>
      <c r="E2" s="236"/>
      <c r="F2" s="236"/>
      <c r="G2" s="236"/>
      <c r="H2" s="236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</row>
    <row r="3" spans="2:21" x14ac:dyDescent="0.35">
      <c r="B3" s="234" t="s">
        <v>223</v>
      </c>
      <c r="C3" s="234"/>
      <c r="D3" s="234"/>
      <c r="E3" s="234"/>
      <c r="F3" s="234"/>
      <c r="G3" s="234"/>
      <c r="H3" s="234"/>
    </row>
    <row r="4" spans="2:21" x14ac:dyDescent="0.35">
      <c r="B4" s="234" t="s">
        <v>159</v>
      </c>
      <c r="C4" s="234"/>
      <c r="D4" s="234"/>
      <c r="E4" s="234"/>
      <c r="F4" s="234"/>
      <c r="G4" s="234"/>
      <c r="H4" s="234"/>
    </row>
    <row r="6" spans="2:21" x14ac:dyDescent="0.35">
      <c r="D6" s="170" t="s">
        <v>224</v>
      </c>
      <c r="E6" s="170"/>
      <c r="F6" s="171"/>
      <c r="G6" s="170" t="s">
        <v>225</v>
      </c>
      <c r="H6" s="170"/>
    </row>
    <row r="7" spans="2:21" ht="16.5" x14ac:dyDescent="0.35">
      <c r="D7" s="172" t="s">
        <v>226</v>
      </c>
      <c r="E7" s="172" t="s">
        <v>227</v>
      </c>
      <c r="F7" s="173"/>
      <c r="G7" s="172" t="s">
        <v>228</v>
      </c>
      <c r="H7" s="172" t="s">
        <v>227</v>
      </c>
      <c r="R7" s="174"/>
      <c r="S7" s="174"/>
      <c r="T7" s="174"/>
    </row>
    <row r="8" spans="2:21" x14ac:dyDescent="0.35">
      <c r="B8" s="168" t="s">
        <v>229</v>
      </c>
      <c r="D8" s="175">
        <v>64</v>
      </c>
      <c r="E8" s="176"/>
      <c r="F8" s="177"/>
      <c r="G8" s="175">
        <v>64</v>
      </c>
      <c r="H8" s="176"/>
      <c r="R8" s="174"/>
      <c r="S8" s="178"/>
      <c r="T8" s="174"/>
    </row>
    <row r="9" spans="2:21" x14ac:dyDescent="0.35">
      <c r="D9" s="175"/>
      <c r="E9" s="176"/>
      <c r="F9" s="177"/>
      <c r="G9" s="175"/>
      <c r="H9" s="176"/>
      <c r="R9" s="174"/>
      <c r="S9" s="179"/>
      <c r="T9" s="174"/>
    </row>
    <row r="10" spans="2:21" x14ac:dyDescent="0.35">
      <c r="B10" s="168" t="s">
        <v>230</v>
      </c>
      <c r="D10" s="175"/>
      <c r="E10" s="176"/>
      <c r="F10" s="177"/>
      <c r="G10" s="175"/>
      <c r="H10" s="176"/>
      <c r="R10" s="174"/>
      <c r="S10" s="174"/>
      <c r="T10" s="174"/>
    </row>
    <row r="11" spans="2:21" x14ac:dyDescent="0.35">
      <c r="C11" s="168" t="s">
        <v>231</v>
      </c>
      <c r="D11" s="180">
        <v>11</v>
      </c>
      <c r="E11" s="176">
        <f>D11</f>
        <v>11</v>
      </c>
      <c r="F11" s="181"/>
      <c r="G11" s="182">
        <f>$D$11</f>
        <v>11</v>
      </c>
      <c r="H11" s="176">
        <f>G11</f>
        <v>11</v>
      </c>
    </row>
    <row r="12" spans="2:21" x14ac:dyDescent="0.35">
      <c r="C12" s="168" t="s">
        <v>232</v>
      </c>
      <c r="D12" s="181">
        <v>0.67</v>
      </c>
      <c r="E12" s="183">
        <f>D12</f>
        <v>0.67</v>
      </c>
      <c r="F12" s="181"/>
      <c r="G12" s="184">
        <f>$D$12</f>
        <v>0.67</v>
      </c>
      <c r="H12" s="183">
        <f>G12</f>
        <v>0.67</v>
      </c>
    </row>
    <row r="13" spans="2:21" x14ac:dyDescent="0.35">
      <c r="C13" s="168" t="s">
        <v>233</v>
      </c>
      <c r="D13" s="181">
        <v>-0.15</v>
      </c>
      <c r="E13" s="183">
        <f>D13</f>
        <v>-0.15</v>
      </c>
      <c r="F13" s="181"/>
      <c r="G13" s="184">
        <f>$D$13</f>
        <v>-0.15</v>
      </c>
      <c r="H13" s="183">
        <f>G13</f>
        <v>-0.15</v>
      </c>
    </row>
    <row r="14" spans="2:21" x14ac:dyDescent="0.35">
      <c r="C14" s="168" t="s">
        <v>27</v>
      </c>
      <c r="D14" s="185">
        <f>SUM(D11:D13)</f>
        <v>11.52</v>
      </c>
      <c r="E14" s="185">
        <f>SUM(E11:E13)</f>
        <v>11.52</v>
      </c>
      <c r="F14" s="181"/>
      <c r="G14" s="185">
        <f>SUM(G11:G13)</f>
        <v>11.52</v>
      </c>
      <c r="H14" s="185">
        <f>SUM(H11:H13)</f>
        <v>11.52</v>
      </c>
    </row>
    <row r="15" spans="2:21" x14ac:dyDescent="0.35">
      <c r="D15" s="180"/>
      <c r="E15" s="176"/>
      <c r="F15" s="181"/>
      <c r="G15" s="182"/>
      <c r="H15" s="176"/>
    </row>
    <row r="16" spans="2:21" x14ac:dyDescent="0.35">
      <c r="B16" s="168" t="s">
        <v>234</v>
      </c>
      <c r="E16" s="176"/>
      <c r="H16" s="176"/>
    </row>
    <row r="17" spans="2:8" x14ac:dyDescent="0.35">
      <c r="C17" s="168" t="s">
        <v>235</v>
      </c>
      <c r="D17" s="186">
        <v>0.34603</v>
      </c>
      <c r="E17" s="176"/>
      <c r="F17" s="187"/>
      <c r="G17" s="188">
        <f>$D$17</f>
        <v>0.34603</v>
      </c>
      <c r="H17" s="176"/>
    </row>
    <row r="18" spans="2:8" x14ac:dyDescent="0.35">
      <c r="C18" s="168" t="s">
        <v>236</v>
      </c>
      <c r="D18" s="189">
        <v>6.1900000000000002E-3</v>
      </c>
      <c r="E18" s="176"/>
      <c r="F18" s="187"/>
      <c r="G18" s="190">
        <f>D18</f>
        <v>6.1900000000000002E-3</v>
      </c>
      <c r="H18" s="176"/>
    </row>
    <row r="19" spans="2:8" x14ac:dyDescent="0.35">
      <c r="C19" s="168" t="s">
        <v>237</v>
      </c>
      <c r="D19" s="186">
        <v>2.2349999999999998E-2</v>
      </c>
      <c r="E19" s="176"/>
      <c r="F19" s="187"/>
      <c r="G19" s="191">
        <f>'Schedule 140'!E9</f>
        <v>1.9710000000000002E-2</v>
      </c>
      <c r="H19" s="176"/>
    </row>
    <row r="20" spans="2:8" x14ac:dyDescent="0.35">
      <c r="C20" s="168" t="s">
        <v>232</v>
      </c>
      <c r="D20" s="186">
        <v>2.1229999999999999E-2</v>
      </c>
      <c r="E20" s="176"/>
      <c r="F20" s="187"/>
      <c r="G20" s="188">
        <f>$D$20</f>
        <v>2.1229999999999999E-2</v>
      </c>
      <c r="H20" s="176"/>
    </row>
    <row r="21" spans="2:8" x14ac:dyDescent="0.35">
      <c r="C21" s="168" t="s">
        <v>233</v>
      </c>
      <c r="D21" s="186">
        <v>-4.79E-3</v>
      </c>
      <c r="E21" s="176"/>
      <c r="F21" s="187"/>
      <c r="G21" s="188">
        <f>$D$21</f>
        <v>-4.79E-3</v>
      </c>
      <c r="H21" s="176"/>
    </row>
    <row r="22" spans="2:8" x14ac:dyDescent="0.35">
      <c r="C22" s="168" t="s">
        <v>238</v>
      </c>
      <c r="D22" s="186">
        <v>-1.0580000000000001E-2</v>
      </c>
      <c r="E22" s="176"/>
      <c r="F22" s="187"/>
      <c r="G22" s="190">
        <f>$D$22</f>
        <v>-1.0580000000000001E-2</v>
      </c>
      <c r="H22" s="176"/>
    </row>
    <row r="23" spans="2:8" x14ac:dyDescent="0.35">
      <c r="C23" s="168" t="s">
        <v>239</v>
      </c>
      <c r="D23" s="186">
        <v>1.9550000000000001E-2</v>
      </c>
      <c r="E23" s="176"/>
      <c r="F23" s="187"/>
      <c r="G23" s="190">
        <f>$D$23</f>
        <v>1.9550000000000001E-2</v>
      </c>
      <c r="H23" s="176"/>
    </row>
    <row r="24" spans="2:8" x14ac:dyDescent="0.35">
      <c r="C24" s="168" t="s">
        <v>240</v>
      </c>
      <c r="D24" s="192">
        <v>1.8800000000000001E-2</v>
      </c>
      <c r="E24" s="176"/>
      <c r="F24" s="187"/>
      <c r="G24" s="190">
        <f>$D$24</f>
        <v>1.8800000000000001E-2</v>
      </c>
      <c r="H24" s="176"/>
    </row>
    <row r="25" spans="2:8" x14ac:dyDescent="0.35">
      <c r="C25" s="168" t="s">
        <v>27</v>
      </c>
      <c r="D25" s="193">
        <f>SUM(D17:D24)</f>
        <v>0.41877999999999993</v>
      </c>
      <c r="E25" s="176">
        <f>ROUND(D25*D$8,2)</f>
        <v>26.8</v>
      </c>
      <c r="F25" s="187"/>
      <c r="G25" s="193">
        <f>SUM(G17:G24)</f>
        <v>0.41613999999999995</v>
      </c>
      <c r="H25" s="176">
        <f>ROUND(G25*G$8,2)</f>
        <v>26.63</v>
      </c>
    </row>
    <row r="27" spans="2:8" x14ac:dyDescent="0.35">
      <c r="C27" s="168" t="s">
        <v>241</v>
      </c>
      <c r="D27" s="194">
        <v>1.8149999999999999E-2</v>
      </c>
      <c r="E27" s="176">
        <f>ROUND(D27*D$8,2)</f>
        <v>1.1599999999999999</v>
      </c>
      <c r="F27" s="187"/>
      <c r="G27" s="195">
        <f>$D$27</f>
        <v>1.8149999999999999E-2</v>
      </c>
      <c r="H27" s="176">
        <f>ROUND(G27*G$8,2)</f>
        <v>1.1599999999999999</v>
      </c>
    </row>
    <row r="28" spans="2:8" x14ac:dyDescent="0.35">
      <c r="D28" s="196"/>
      <c r="E28" s="176"/>
      <c r="F28" s="187"/>
      <c r="G28" s="188"/>
      <c r="H28" s="176"/>
    </row>
    <row r="29" spans="2:8" x14ac:dyDescent="0.35">
      <c r="B29" s="197"/>
      <c r="C29" s="197" t="s">
        <v>242</v>
      </c>
      <c r="D29" s="198">
        <v>0</v>
      </c>
      <c r="E29" s="199">
        <f>ROUND(D29*D$8,2)</f>
        <v>0</v>
      </c>
      <c r="F29" s="200"/>
      <c r="G29" s="201">
        <f>$D$29</f>
        <v>0</v>
      </c>
      <c r="H29" s="199">
        <f>ROUND(G29*G$8,2)</f>
        <v>0</v>
      </c>
    </row>
    <row r="30" spans="2:8" x14ac:dyDescent="0.35">
      <c r="D30" s="196"/>
      <c r="E30" s="176"/>
      <c r="F30" s="187"/>
      <c r="G30" s="188"/>
      <c r="H30" s="176"/>
    </row>
    <row r="31" spans="2:8" x14ac:dyDescent="0.35">
      <c r="C31" s="168" t="s">
        <v>243</v>
      </c>
      <c r="D31" s="194">
        <v>0.34614</v>
      </c>
      <c r="E31" s="176"/>
      <c r="F31" s="187"/>
      <c r="G31" s="188">
        <f>$D$31</f>
        <v>0.34614</v>
      </c>
      <c r="H31" s="176"/>
    </row>
    <row r="32" spans="2:8" x14ac:dyDescent="0.35">
      <c r="C32" s="168" t="s">
        <v>244</v>
      </c>
      <c r="D32" s="194">
        <f>-0.01615+0.05443+0.06197</f>
        <v>0.10024999999999999</v>
      </c>
      <c r="E32" s="176"/>
      <c r="F32" s="187"/>
      <c r="G32" s="190">
        <f>$D$32</f>
        <v>0.10024999999999999</v>
      </c>
      <c r="H32" s="176"/>
    </row>
    <row r="33" spans="2:8" x14ac:dyDescent="0.35">
      <c r="C33" s="168" t="s">
        <v>27</v>
      </c>
      <c r="D33" s="193">
        <f>SUM(D31:D32)</f>
        <v>0.44639000000000001</v>
      </c>
      <c r="E33" s="176">
        <f>ROUND(D33*D$8,2)</f>
        <v>28.57</v>
      </c>
      <c r="F33" s="187"/>
      <c r="G33" s="193">
        <f>SUM(G31:G32)</f>
        <v>0.44639000000000001</v>
      </c>
      <c r="H33" s="176">
        <f>ROUND(G33*G$8,2)</f>
        <v>28.57</v>
      </c>
    </row>
    <row r="34" spans="2:8" x14ac:dyDescent="0.35">
      <c r="C34" s="168" t="s">
        <v>245</v>
      </c>
      <c r="D34" s="193">
        <f>D25+D27+D29+D33</f>
        <v>0.88331999999999988</v>
      </c>
      <c r="E34" s="202">
        <f>SUM(E25,E27,E29,E33)</f>
        <v>56.53</v>
      </c>
      <c r="F34" s="203"/>
      <c r="G34" s="193">
        <f>G25+G27+G29+G33</f>
        <v>0.88067999999999991</v>
      </c>
      <c r="H34" s="202">
        <f>SUM(H25,H27,H29,H33)</f>
        <v>56.36</v>
      </c>
    </row>
    <row r="35" spans="2:8" x14ac:dyDescent="0.35">
      <c r="E35" s="176"/>
      <c r="H35" s="176"/>
    </row>
    <row r="36" spans="2:8" x14ac:dyDescent="0.35">
      <c r="B36" s="168" t="s">
        <v>246</v>
      </c>
      <c r="D36" s="182"/>
      <c r="E36" s="176">
        <f>E14+E34</f>
        <v>68.05</v>
      </c>
      <c r="F36" s="184"/>
      <c r="G36" s="182"/>
      <c r="H36" s="176">
        <f>H14+H34</f>
        <v>67.88</v>
      </c>
    </row>
    <row r="37" spans="2:8" x14ac:dyDescent="0.35">
      <c r="B37" s="168" t="s">
        <v>247</v>
      </c>
      <c r="D37" s="182"/>
      <c r="E37" s="176"/>
      <c r="F37" s="184"/>
      <c r="G37" s="182"/>
      <c r="H37" s="176">
        <f>H36-$E36</f>
        <v>-0.17000000000000171</v>
      </c>
    </row>
    <row r="38" spans="2:8" x14ac:dyDescent="0.35">
      <c r="B38" s="168" t="s">
        <v>248</v>
      </c>
      <c r="D38" s="204"/>
      <c r="E38" s="204"/>
      <c r="F38" s="205"/>
      <c r="G38" s="204"/>
      <c r="H38" s="206">
        <f>H37/$E36</f>
        <v>-2.498163115356381E-3</v>
      </c>
    </row>
    <row r="39" spans="2:8" x14ac:dyDescent="0.35">
      <c r="E39" s="176"/>
    </row>
    <row r="40" spans="2:8" x14ac:dyDescent="0.35">
      <c r="B40" s="168" t="s">
        <v>249</v>
      </c>
      <c r="D40" s="188">
        <f>D25+D27+D29</f>
        <v>0.43692999999999993</v>
      </c>
      <c r="E40" s="176"/>
      <c r="F40" s="203"/>
      <c r="G40" s="188">
        <f>G25+G27+G29</f>
        <v>0.43428999999999995</v>
      </c>
    </row>
    <row r="42" spans="2:8" ht="16.5" x14ac:dyDescent="0.35">
      <c r="B42" s="207" t="s">
        <v>250</v>
      </c>
    </row>
    <row r="43" spans="2:8" x14ac:dyDescent="0.35">
      <c r="C43" s="207"/>
      <c r="D43" s="207"/>
      <c r="E43" s="207"/>
      <c r="F43" s="208"/>
      <c r="G43" s="208"/>
      <c r="H43" s="208"/>
    </row>
    <row r="44" spans="2:8" ht="16.5" x14ac:dyDescent="0.35">
      <c r="B44" s="209"/>
    </row>
    <row r="48" spans="2:8" ht="14.25" customHeight="1" x14ac:dyDescent="0.35"/>
  </sheetData>
  <mergeCells count="4">
    <mergeCell ref="B1:H1"/>
    <mergeCell ref="B2:H2"/>
    <mergeCell ref="B3:H3"/>
    <mergeCell ref="B4:H4"/>
  </mergeCells>
  <printOptions horizontalCentered="1"/>
  <pageMargins left="0.5" right="0.5" top="1" bottom="1" header="0.5" footer="0.5"/>
  <pageSetup scale="76" orientation="landscape" blackAndWhite="1" r:id="rId1"/>
  <headerFooter alignWithMargins="0">
    <oddFooter>&amp;L&amp;F  
&amp;A&amp;C&amp;P&amp;R&amp;D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4"/>
  <sheetViews>
    <sheetView zoomScaleNormal="100" workbookViewId="0">
      <selection activeCell="E29" sqref="E29"/>
    </sheetView>
  </sheetViews>
  <sheetFormatPr defaultColWidth="8.7265625" defaultRowHeight="14.5" x14ac:dyDescent="0.35"/>
  <cols>
    <col min="1" max="1" width="37.7265625" style="9" customWidth="1"/>
    <col min="2" max="2" width="9.1796875" style="9" bestFit="1" customWidth="1"/>
    <col min="3" max="3" width="18.54296875" style="9" bestFit="1" customWidth="1"/>
    <col min="4" max="5" width="13.7265625" style="9" customWidth="1"/>
    <col min="6" max="8" width="14.453125" style="9" customWidth="1"/>
    <col min="9" max="9" width="7.81640625" style="9" bestFit="1" customWidth="1"/>
    <col min="10" max="16384" width="8.7265625" style="9"/>
  </cols>
  <sheetData>
    <row r="1" spans="1:21" s="168" customFormat="1" x14ac:dyDescent="0.35">
      <c r="A1" s="232" t="s">
        <v>0</v>
      </c>
      <c r="B1" s="232"/>
      <c r="C1" s="232"/>
      <c r="D1" s="232"/>
      <c r="E1" s="232"/>
      <c r="F1" s="232"/>
      <c r="G1" s="232"/>
      <c r="H1" s="232"/>
      <c r="I1" s="232"/>
      <c r="J1" s="210"/>
    </row>
    <row r="2" spans="1:21" s="168" customFormat="1" x14ac:dyDescent="0.35">
      <c r="A2" s="232" t="s">
        <v>251</v>
      </c>
      <c r="B2" s="237"/>
      <c r="C2" s="237"/>
      <c r="D2" s="237"/>
      <c r="E2" s="237"/>
      <c r="F2" s="237"/>
      <c r="G2" s="237"/>
      <c r="H2" s="237"/>
      <c r="I2" s="237"/>
      <c r="J2" s="211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</row>
    <row r="3" spans="1:21" s="168" customFormat="1" x14ac:dyDescent="0.35">
      <c r="A3" s="232" t="s">
        <v>252</v>
      </c>
      <c r="B3" s="232"/>
      <c r="C3" s="232"/>
      <c r="D3" s="232"/>
      <c r="E3" s="232"/>
      <c r="F3" s="232"/>
      <c r="G3" s="232"/>
      <c r="H3" s="232"/>
      <c r="I3" s="232"/>
      <c r="J3" s="210"/>
    </row>
    <row r="4" spans="1:21" s="168" customFormat="1" x14ac:dyDescent="0.35">
      <c r="A4" s="232" t="s">
        <v>74</v>
      </c>
      <c r="B4" s="232"/>
      <c r="C4" s="232"/>
      <c r="D4" s="232"/>
      <c r="E4" s="232"/>
      <c r="F4" s="232"/>
      <c r="G4" s="232"/>
      <c r="H4" s="232"/>
      <c r="I4" s="232"/>
      <c r="J4" s="210"/>
    </row>
    <row r="5" spans="1:21" x14ac:dyDescent="0.35">
      <c r="D5" s="115"/>
      <c r="E5" s="115"/>
    </row>
    <row r="6" spans="1:21" x14ac:dyDescent="0.35">
      <c r="A6" s="12"/>
      <c r="B6" s="12"/>
      <c r="C6" s="12" t="s">
        <v>138</v>
      </c>
      <c r="D6" s="12" t="s">
        <v>31</v>
      </c>
      <c r="E6" s="12" t="s">
        <v>2</v>
      </c>
      <c r="F6" s="212" t="s">
        <v>138</v>
      </c>
      <c r="G6" s="212" t="s">
        <v>138</v>
      </c>
      <c r="H6" s="12" t="s">
        <v>163</v>
      </c>
      <c r="I6" s="12"/>
      <c r="R6" s="213"/>
      <c r="S6" s="213"/>
      <c r="T6" s="213"/>
    </row>
    <row r="7" spans="1:21" x14ac:dyDescent="0.35">
      <c r="A7" s="12"/>
      <c r="B7" s="12" t="s">
        <v>164</v>
      </c>
      <c r="C7" s="12" t="s">
        <v>253</v>
      </c>
      <c r="D7" s="12" t="s">
        <v>163</v>
      </c>
      <c r="E7" s="12" t="s">
        <v>163</v>
      </c>
      <c r="F7" s="212" t="s">
        <v>7</v>
      </c>
      <c r="G7" s="212" t="s">
        <v>7</v>
      </c>
      <c r="H7" s="12" t="s">
        <v>7</v>
      </c>
      <c r="I7" s="12" t="s">
        <v>178</v>
      </c>
      <c r="R7" s="213"/>
      <c r="S7" s="213"/>
      <c r="T7" s="213"/>
    </row>
    <row r="8" spans="1:21" x14ac:dyDescent="0.35">
      <c r="A8" s="15" t="s">
        <v>9</v>
      </c>
      <c r="B8" s="15" t="s">
        <v>32</v>
      </c>
      <c r="C8" s="214" t="str">
        <f>'Rate Impacts Sch140'!G8&amp;'Rate Impacts Sch140'!G9</f>
        <v>May 2020 -Apr. 2021</v>
      </c>
      <c r="D8" s="15" t="s">
        <v>228</v>
      </c>
      <c r="E8" s="15" t="s">
        <v>228</v>
      </c>
      <c r="F8" s="172" t="s">
        <v>224</v>
      </c>
      <c r="G8" s="172" t="s">
        <v>254</v>
      </c>
      <c r="H8" s="15" t="s">
        <v>184</v>
      </c>
      <c r="I8" s="15" t="s">
        <v>184</v>
      </c>
      <c r="R8" s="213"/>
      <c r="S8" s="178"/>
      <c r="T8" s="213"/>
    </row>
    <row r="9" spans="1:21" x14ac:dyDescent="0.35">
      <c r="A9" s="9" t="s">
        <v>14</v>
      </c>
      <c r="B9" s="32" t="s">
        <v>205</v>
      </c>
      <c r="C9" s="123">
        <f>'Therm Forecast'!N9</f>
        <v>613997001</v>
      </c>
      <c r="D9" s="215">
        <v>2.2350000000000002E-2</v>
      </c>
      <c r="E9" s="216">
        <f>'Sch. 140 Rates'!$L$11</f>
        <v>1.9710000000000002E-2</v>
      </c>
      <c r="F9" s="25">
        <f>C9*D9</f>
        <v>13722832.972350001</v>
      </c>
      <c r="G9" s="25">
        <f>C9*E9</f>
        <v>12101880.889710002</v>
      </c>
      <c r="H9" s="17">
        <f>G9-F9</f>
        <v>-1620952.0826399997</v>
      </c>
      <c r="I9" s="5">
        <f>H9/F9</f>
        <v>-0.11812080536912749</v>
      </c>
      <c r="R9" s="213"/>
      <c r="S9" s="179"/>
      <c r="T9" s="213"/>
    </row>
    <row r="10" spans="1:21" x14ac:dyDescent="0.35">
      <c r="A10" s="9" t="s">
        <v>206</v>
      </c>
      <c r="B10" s="32">
        <v>16</v>
      </c>
      <c r="C10" s="90">
        <f>'Therm Forecast'!N8</f>
        <v>8938</v>
      </c>
      <c r="D10" s="215">
        <v>2.2350000000000002E-2</v>
      </c>
      <c r="E10" s="216">
        <f>'Sch. 140 Rates'!$L$11</f>
        <v>1.9710000000000002E-2</v>
      </c>
      <c r="F10" s="25">
        <f t="shared" ref="F10:F20" si="0">C10*D10</f>
        <v>199.76430000000002</v>
      </c>
      <c r="G10" s="25">
        <f t="shared" ref="G10:G21" si="1">C10*E10</f>
        <v>176.16798000000003</v>
      </c>
      <c r="H10" s="17">
        <f t="shared" ref="H10:H21" si="2">G10-F10</f>
        <v>-23.596319999999992</v>
      </c>
      <c r="I10" s="5">
        <f t="shared" ref="I10:I25" si="3">H10/F10</f>
        <v>-0.11812080536912746</v>
      </c>
      <c r="R10" s="213"/>
      <c r="S10" s="213"/>
      <c r="T10" s="213"/>
    </row>
    <row r="11" spans="1:21" x14ac:dyDescent="0.35">
      <c r="A11" s="9" t="s">
        <v>16</v>
      </c>
      <c r="B11" s="32">
        <v>31</v>
      </c>
      <c r="C11" s="123">
        <f>'Therm Forecast'!N11</f>
        <v>240219450</v>
      </c>
      <c r="D11" s="215">
        <v>2.528E-2</v>
      </c>
      <c r="E11" s="216">
        <f>'Sch. 140 Rates'!$L$12</f>
        <v>2.1250000000000002E-2</v>
      </c>
      <c r="F11" s="25">
        <f t="shared" si="0"/>
        <v>6072747.6960000005</v>
      </c>
      <c r="G11" s="25">
        <f t="shared" si="1"/>
        <v>5104663.3125</v>
      </c>
      <c r="H11" s="17">
        <f t="shared" si="2"/>
        <v>-968084.38350000046</v>
      </c>
      <c r="I11" s="5">
        <f t="shared" si="3"/>
        <v>-0.15941455696202539</v>
      </c>
      <c r="R11" s="213"/>
      <c r="S11" s="213"/>
      <c r="T11" s="213"/>
    </row>
    <row r="12" spans="1:21" x14ac:dyDescent="0.35">
      <c r="A12" s="9" t="s">
        <v>18</v>
      </c>
      <c r="B12" s="32">
        <v>41</v>
      </c>
      <c r="C12" s="123">
        <f>'Therm Forecast'!N12</f>
        <v>66815894</v>
      </c>
      <c r="D12" s="215">
        <v>8.94E-3</v>
      </c>
      <c r="E12" s="216">
        <f>'Sch. 140 Rates'!$L$13</f>
        <v>7.5500000000000003E-3</v>
      </c>
      <c r="F12" s="25">
        <f t="shared" si="0"/>
        <v>597334.09236000001</v>
      </c>
      <c r="G12" s="25">
        <f t="shared" si="1"/>
        <v>504459.99970000004</v>
      </c>
      <c r="H12" s="17">
        <f t="shared" si="2"/>
        <v>-92874.092659999966</v>
      </c>
      <c r="I12" s="5">
        <f t="shared" si="3"/>
        <v>-0.15548098434004468</v>
      </c>
    </row>
    <row r="13" spans="1:21" x14ac:dyDescent="0.35">
      <c r="A13" s="9" t="s">
        <v>20</v>
      </c>
      <c r="B13" s="32">
        <v>85</v>
      </c>
      <c r="C13" s="123">
        <f>'Therm Forecast'!N13</f>
        <v>14838965</v>
      </c>
      <c r="D13" s="215">
        <v>5.0499999999999998E-3</v>
      </c>
      <c r="E13" s="216">
        <f>'Sch. 140 Rates'!$L$14</f>
        <v>4.3800000000000002E-3</v>
      </c>
      <c r="F13" s="25">
        <f t="shared" si="0"/>
        <v>74936.773249999998</v>
      </c>
      <c r="G13" s="25">
        <f t="shared" si="1"/>
        <v>64994.666700000002</v>
      </c>
      <c r="H13" s="17">
        <f t="shared" si="2"/>
        <v>-9942.1065499999968</v>
      </c>
      <c r="I13" s="5">
        <f t="shared" si="3"/>
        <v>-0.13267326732673262</v>
      </c>
    </row>
    <row r="14" spans="1:21" x14ac:dyDescent="0.35">
      <c r="A14" s="9" t="s">
        <v>22</v>
      </c>
      <c r="B14" s="32">
        <v>86</v>
      </c>
      <c r="C14" s="123">
        <f>'Therm Forecast'!N14</f>
        <v>7366111</v>
      </c>
      <c r="D14" s="215">
        <v>7.6699999999999997E-3</v>
      </c>
      <c r="E14" s="216">
        <f>'Sch. 140 Rates'!$L$15</f>
        <v>7.8900000000000012E-3</v>
      </c>
      <c r="F14" s="25">
        <f t="shared" si="0"/>
        <v>56498.071369999998</v>
      </c>
      <c r="G14" s="25">
        <f t="shared" si="1"/>
        <v>58118.615790000011</v>
      </c>
      <c r="H14" s="17">
        <f t="shared" si="2"/>
        <v>1620.5444200000129</v>
      </c>
      <c r="I14" s="5">
        <f t="shared" si="3"/>
        <v>2.8683181225554338E-2</v>
      </c>
    </row>
    <row r="15" spans="1:21" x14ac:dyDescent="0.35">
      <c r="A15" s="9" t="s">
        <v>24</v>
      </c>
      <c r="B15" s="32">
        <v>87</v>
      </c>
      <c r="C15" s="123">
        <f>'Therm Forecast'!N15</f>
        <v>22292121</v>
      </c>
      <c r="D15" s="215">
        <v>2.7299999999999998E-3</v>
      </c>
      <c r="E15" s="216">
        <f>'Sch. 140 Rates'!$L$16</f>
        <v>2.31E-3</v>
      </c>
      <c r="F15" s="25">
        <f t="shared" si="0"/>
        <v>60857.490329999993</v>
      </c>
      <c r="G15" s="25">
        <f t="shared" si="1"/>
        <v>51494.799509999997</v>
      </c>
      <c r="H15" s="17">
        <f t="shared" si="2"/>
        <v>-9362.6908199999962</v>
      </c>
      <c r="I15" s="5">
        <f t="shared" si="3"/>
        <v>-0.1538461538461538</v>
      </c>
    </row>
    <row r="16" spans="1:21" x14ac:dyDescent="0.35">
      <c r="A16" s="9" t="s">
        <v>207</v>
      </c>
      <c r="B16" s="32" t="s">
        <v>55</v>
      </c>
      <c r="C16" s="123">
        <f>'Therm Forecast'!N16</f>
        <v>23426</v>
      </c>
      <c r="D16" s="215">
        <v>2.528E-2</v>
      </c>
      <c r="E16" s="216">
        <f>'Sch. 140 Rates'!$L$12</f>
        <v>2.1250000000000002E-2</v>
      </c>
      <c r="F16" s="25">
        <f t="shared" si="0"/>
        <v>592.20928000000004</v>
      </c>
      <c r="G16" s="25">
        <f t="shared" si="1"/>
        <v>497.80250000000001</v>
      </c>
      <c r="H16" s="17">
        <f t="shared" si="2"/>
        <v>-94.406780000000026</v>
      </c>
      <c r="I16" s="5">
        <f t="shared" si="3"/>
        <v>-0.15941455696202536</v>
      </c>
    </row>
    <row r="17" spans="1:12" x14ac:dyDescent="0.35">
      <c r="A17" s="9" t="s">
        <v>208</v>
      </c>
      <c r="B17" s="9" t="s">
        <v>33</v>
      </c>
      <c r="C17" s="123">
        <f>'Therm Forecast'!N17</f>
        <v>24122221</v>
      </c>
      <c r="D17" s="215">
        <v>8.94E-3</v>
      </c>
      <c r="E17" s="216">
        <f>'Sch. 140 Rates'!$L$13</f>
        <v>7.5500000000000003E-3</v>
      </c>
      <c r="F17" s="25">
        <f t="shared" si="0"/>
        <v>215652.65573999999</v>
      </c>
      <c r="G17" s="25">
        <f t="shared" si="1"/>
        <v>182122.76855000001</v>
      </c>
      <c r="H17" s="17">
        <f t="shared" si="2"/>
        <v>-33529.887189999979</v>
      </c>
      <c r="I17" s="5">
        <f t="shared" si="3"/>
        <v>-0.15548098434004465</v>
      </c>
    </row>
    <row r="18" spans="1:12" x14ac:dyDescent="0.35">
      <c r="A18" s="9" t="s">
        <v>209</v>
      </c>
      <c r="B18" s="9" t="s">
        <v>34</v>
      </c>
      <c r="C18" s="123">
        <f>'Therm Forecast'!N18</f>
        <v>78043724</v>
      </c>
      <c r="D18" s="215">
        <v>5.0499999999999998E-3</v>
      </c>
      <c r="E18" s="216">
        <f>'Sch. 140 Rates'!$L$14</f>
        <v>4.3800000000000002E-3</v>
      </c>
      <c r="F18" s="25">
        <f t="shared" si="0"/>
        <v>394120.80619999999</v>
      </c>
      <c r="G18" s="25">
        <f t="shared" si="1"/>
        <v>341831.51112000004</v>
      </c>
      <c r="H18" s="17">
        <f t="shared" si="2"/>
        <v>-52289.295079999953</v>
      </c>
      <c r="I18" s="5">
        <f t="shared" si="3"/>
        <v>-0.13267326732673257</v>
      </c>
    </row>
    <row r="19" spans="1:12" x14ac:dyDescent="0.35">
      <c r="A19" s="9" t="s">
        <v>210</v>
      </c>
      <c r="B19" s="9" t="s">
        <v>56</v>
      </c>
      <c r="C19" s="123">
        <f>'Therm Forecast'!N19</f>
        <v>223415</v>
      </c>
      <c r="D19" s="215">
        <v>7.6699999999999997E-3</v>
      </c>
      <c r="E19" s="216">
        <f>'Sch. 140 Rates'!$L$15</f>
        <v>7.8900000000000012E-3</v>
      </c>
      <c r="F19" s="25">
        <f t="shared" si="0"/>
        <v>1713.5930499999999</v>
      </c>
      <c r="G19" s="25">
        <f t="shared" si="1"/>
        <v>1762.7443500000002</v>
      </c>
      <c r="H19" s="17">
        <f t="shared" si="2"/>
        <v>49.151300000000219</v>
      </c>
      <c r="I19" s="5">
        <f t="shared" si="3"/>
        <v>2.8683181225554237E-2</v>
      </c>
    </row>
    <row r="20" spans="1:12" x14ac:dyDescent="0.35">
      <c r="A20" s="9" t="s">
        <v>211</v>
      </c>
      <c r="B20" s="9" t="s">
        <v>35</v>
      </c>
      <c r="C20" s="123">
        <f>'Therm Forecast'!N20</f>
        <v>100692527</v>
      </c>
      <c r="D20" s="215">
        <v>2.7299999999999998E-3</v>
      </c>
      <c r="E20" s="216">
        <f>'Sch. 140 Rates'!$L$16</f>
        <v>2.31E-3</v>
      </c>
      <c r="F20" s="25">
        <f t="shared" si="0"/>
        <v>274890.59870999999</v>
      </c>
      <c r="G20" s="25">
        <f t="shared" si="1"/>
        <v>232599.73736999999</v>
      </c>
      <c r="H20" s="17">
        <f t="shared" si="2"/>
        <v>-42290.861340000003</v>
      </c>
      <c r="I20" s="5">
        <f t="shared" si="3"/>
        <v>-0.15384615384615385</v>
      </c>
    </row>
    <row r="21" spans="1:12" x14ac:dyDescent="0.35">
      <c r="A21" s="9" t="s">
        <v>26</v>
      </c>
      <c r="C21" s="123">
        <f>'Therm Forecast'!N21</f>
        <v>36131830</v>
      </c>
      <c r="D21" s="217">
        <v>3.4299999999999999E-3</v>
      </c>
      <c r="E21" s="218">
        <f>'Sch. 140 Rates'!$L$17</f>
        <v>2.9099999999999998E-3</v>
      </c>
      <c r="F21" s="25">
        <f>C21*D21</f>
        <v>123932.17689999999</v>
      </c>
      <c r="G21" s="25">
        <f t="shared" si="1"/>
        <v>105143.6253</v>
      </c>
      <c r="H21" s="17">
        <f t="shared" si="2"/>
        <v>-18788.551599999992</v>
      </c>
      <c r="I21" s="5">
        <f t="shared" si="3"/>
        <v>-0.15160349854227401</v>
      </c>
    </row>
    <row r="22" spans="1:12" x14ac:dyDescent="0.35">
      <c r="A22" s="9" t="s">
        <v>29</v>
      </c>
      <c r="C22" s="19">
        <f>SUM(C9:C21)</f>
        <v>1204775623</v>
      </c>
      <c r="D22" s="219"/>
      <c r="E22" s="219"/>
      <c r="F22" s="131">
        <f t="shared" ref="F22:H22" si="4">SUM(F9:F21)</f>
        <v>21596308.899839997</v>
      </c>
      <c r="G22" s="131">
        <f t="shared" si="4"/>
        <v>18749746.64108</v>
      </c>
      <c r="H22" s="20">
        <f t="shared" si="4"/>
        <v>-2846562.2587600001</v>
      </c>
      <c r="I22" s="6">
        <f t="shared" si="3"/>
        <v>-0.13180781363898206</v>
      </c>
    </row>
    <row r="23" spans="1:12" s="168" customFormat="1" x14ac:dyDescent="0.35">
      <c r="A23" s="171"/>
      <c r="B23" s="220"/>
      <c r="C23" s="221"/>
      <c r="D23" s="222"/>
      <c r="E23" s="222"/>
      <c r="F23" s="222"/>
      <c r="G23" s="222"/>
      <c r="H23" s="204"/>
    </row>
    <row r="24" spans="1:12" s="168" customFormat="1" x14ac:dyDescent="0.35">
      <c r="A24" s="171" t="s">
        <v>28</v>
      </c>
      <c r="B24" s="171"/>
      <c r="C24" s="90">
        <f>'Rental Forecast'!F23</f>
        <v>291954</v>
      </c>
      <c r="D24" s="223">
        <v>0.52</v>
      </c>
      <c r="E24" s="224">
        <f>'Sch. 140 Rates'!$R$20</f>
        <v>0.51</v>
      </c>
      <c r="F24" s="25">
        <f>D24*C24</f>
        <v>151816.08000000002</v>
      </c>
      <c r="G24" s="25">
        <f>C24*E24</f>
        <v>148896.54</v>
      </c>
      <c r="H24" s="17">
        <f>G24-F24</f>
        <v>-2919.5400000000081</v>
      </c>
      <c r="I24" s="5">
        <f t="shared" si="3"/>
        <v>-1.9230769230769284E-2</v>
      </c>
      <c r="J24" s="206"/>
      <c r="K24" s="225"/>
      <c r="L24" s="226"/>
    </row>
    <row r="25" spans="1:12" s="168" customFormat="1" x14ac:dyDescent="0.35">
      <c r="A25" s="227" t="s">
        <v>29</v>
      </c>
      <c r="B25" s="227"/>
      <c r="C25" s="228"/>
      <c r="D25" s="228"/>
      <c r="E25" s="228"/>
      <c r="F25" s="229">
        <f t="shared" ref="F25:H25" si="5">F22+F24</f>
        <v>21748124.979839996</v>
      </c>
      <c r="G25" s="229">
        <f t="shared" si="5"/>
        <v>18898643.181079999</v>
      </c>
      <c r="H25" s="229">
        <f t="shared" si="5"/>
        <v>-2849481.7987600002</v>
      </c>
      <c r="I25" s="6">
        <f t="shared" si="3"/>
        <v>-0.13102195253160459</v>
      </c>
      <c r="J25" s="206"/>
    </row>
    <row r="26" spans="1:12" x14ac:dyDescent="0.35">
      <c r="F26" s="17"/>
      <c r="G26" s="17"/>
    </row>
    <row r="27" spans="1:12" x14ac:dyDescent="0.35">
      <c r="C27" s="22"/>
      <c r="F27" s="17"/>
      <c r="G27" s="17"/>
    </row>
    <row r="28" spans="1:12" x14ac:dyDescent="0.35">
      <c r="A28" s="230"/>
      <c r="B28" s="213"/>
      <c r="C28" s="213"/>
      <c r="D28" s="213"/>
      <c r="E28" s="213"/>
      <c r="F28" s="213"/>
      <c r="G28" s="213"/>
      <c r="H28" s="213"/>
    </row>
    <row r="29" spans="1:12" x14ac:dyDescent="0.35">
      <c r="B29" s="213"/>
      <c r="C29" s="213"/>
      <c r="D29" s="213"/>
      <c r="E29" s="213"/>
      <c r="F29" s="213"/>
      <c r="G29" s="213"/>
      <c r="H29" s="213"/>
    </row>
    <row r="44" spans="2:2" ht="16.5" x14ac:dyDescent="0.35">
      <c r="B44" s="231" t="s">
        <v>255</v>
      </c>
    </row>
  </sheetData>
  <mergeCells count="4">
    <mergeCell ref="A1:I1"/>
    <mergeCell ref="A2:I2"/>
    <mergeCell ref="A3:I3"/>
    <mergeCell ref="A4:I4"/>
  </mergeCells>
  <printOptions horizontalCentered="1"/>
  <pageMargins left="0.7" right="0.7" top="0.75" bottom="0.75" header="0.3" footer="0.3"/>
  <pageSetup scale="85" orientation="landscape" blackAndWhite="1" r:id="rId1"/>
  <headerFooter>
    <oddFooter>&amp;L&amp;F 
&amp;A&amp;C&amp;P&amp;R&amp;D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>
      <selection activeCell="C35" sqref="B35:C35"/>
    </sheetView>
  </sheetViews>
  <sheetFormatPr defaultRowHeight="14.5" x14ac:dyDescent="0.3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zoomScale="90" zoomScaleNormal="90" workbookViewId="0">
      <pane xSplit="2" ySplit="4" topLeftCell="C5" activePane="bottomRight" state="frozen"/>
      <selection activeCell="F28" sqref="F28"/>
      <selection pane="topRight" activeCell="F28" sqref="F28"/>
      <selection pane="bottomLeft" activeCell="F28" sqref="F28"/>
      <selection pane="bottomRight" activeCell="D8" sqref="D8"/>
    </sheetView>
  </sheetViews>
  <sheetFormatPr defaultRowHeight="14.5" x14ac:dyDescent="0.35"/>
  <cols>
    <col min="1" max="1" width="5.1796875" style="55" customWidth="1"/>
    <col min="2" max="2" width="44.7265625" customWidth="1"/>
    <col min="3" max="3" width="9.1796875" style="24" bestFit="1" customWidth="1"/>
    <col min="4" max="6" width="13.26953125" bestFit="1" customWidth="1"/>
    <col min="7" max="7" width="3.7265625" customWidth="1"/>
    <col min="8" max="8" width="13.7265625" bestFit="1" customWidth="1"/>
    <col min="9" max="9" width="13.453125" bestFit="1" customWidth="1"/>
    <col min="10" max="10" width="13.1796875" bestFit="1" customWidth="1"/>
    <col min="12" max="14" width="12.54296875" bestFit="1" customWidth="1"/>
    <col min="15" max="15" width="4.54296875" customWidth="1"/>
    <col min="16" max="18" width="12.54296875" bestFit="1" customWidth="1"/>
    <col min="19" max="19" width="4.7265625" customWidth="1"/>
    <col min="20" max="22" width="12.26953125" bestFit="1" customWidth="1"/>
    <col min="23" max="23" width="5.26953125" customWidth="1"/>
    <col min="24" max="26" width="12.26953125" bestFit="1" customWidth="1"/>
  </cols>
  <sheetData>
    <row r="1" spans="1:14" ht="18.5" x14ac:dyDescent="0.45">
      <c r="A1" s="35" t="s">
        <v>156</v>
      </c>
      <c r="C1" s="36"/>
    </row>
    <row r="2" spans="1:14" ht="18.5" x14ac:dyDescent="0.45">
      <c r="B2" s="35"/>
      <c r="C2" s="36"/>
    </row>
    <row r="3" spans="1:14" x14ac:dyDescent="0.35">
      <c r="D3" s="37" t="s">
        <v>39</v>
      </c>
      <c r="E3" s="38"/>
      <c r="F3" s="39"/>
      <c r="H3" s="37" t="s">
        <v>40</v>
      </c>
      <c r="I3" s="39"/>
      <c r="J3" s="39"/>
    </row>
    <row r="4" spans="1:14" x14ac:dyDescent="0.35">
      <c r="D4" s="1" t="s">
        <v>41</v>
      </c>
      <c r="E4" s="1" t="s">
        <v>42</v>
      </c>
      <c r="F4" s="1" t="s">
        <v>29</v>
      </c>
      <c r="H4" s="1" t="s">
        <v>41</v>
      </c>
      <c r="I4" s="1" t="s">
        <v>42</v>
      </c>
      <c r="J4" s="1" t="s">
        <v>29</v>
      </c>
    </row>
    <row r="5" spans="1:14" x14ac:dyDescent="0.35">
      <c r="H5" s="84">
        <v>0.95238599999999995</v>
      </c>
      <c r="I5" s="84">
        <v>0.954538</v>
      </c>
      <c r="J5" s="27"/>
      <c r="K5" s="40"/>
      <c r="L5" s="27"/>
    </row>
    <row r="6" spans="1:14" x14ac:dyDescent="0.35">
      <c r="A6" s="55">
        <v>1</v>
      </c>
      <c r="B6" t="s">
        <v>124</v>
      </c>
      <c r="C6" s="41"/>
      <c r="D6" s="86">
        <v>57126055.389853239</v>
      </c>
      <c r="E6" s="86">
        <v>21309018.70527197</v>
      </c>
      <c r="F6" s="86">
        <v>78435074.095125213</v>
      </c>
      <c r="G6" s="84"/>
      <c r="H6" s="86">
        <v>59982040.254532553</v>
      </c>
      <c r="I6" s="86">
        <v>22323908.220806263</v>
      </c>
      <c r="J6" s="86">
        <v>82305948.475338817</v>
      </c>
    </row>
    <row r="7" spans="1:14" x14ac:dyDescent="0.35">
      <c r="D7" s="27"/>
      <c r="E7" s="27"/>
      <c r="F7" s="27"/>
      <c r="G7" s="27"/>
      <c r="H7" s="27"/>
      <c r="I7" s="27"/>
      <c r="J7" s="27"/>
    </row>
    <row r="8" spans="1:14" x14ac:dyDescent="0.35">
      <c r="A8" s="55">
        <v>2</v>
      </c>
      <c r="B8" t="s">
        <v>43</v>
      </c>
      <c r="D8" s="27"/>
      <c r="E8" s="42"/>
      <c r="F8" s="27"/>
      <c r="G8" s="27"/>
      <c r="H8" s="27"/>
      <c r="I8" s="27"/>
      <c r="J8" s="27"/>
    </row>
    <row r="9" spans="1:14" x14ac:dyDescent="0.35">
      <c r="A9" s="55">
        <v>3</v>
      </c>
      <c r="B9" s="43" t="s">
        <v>256</v>
      </c>
      <c r="C9" s="44"/>
      <c r="D9" s="83">
        <v>54001769</v>
      </c>
      <c r="E9" s="83">
        <v>17602077</v>
      </c>
      <c r="F9" s="83">
        <v>71603846</v>
      </c>
      <c r="G9" s="84"/>
      <c r="H9" s="86">
        <v>56701556.931748264</v>
      </c>
      <c r="I9" s="86">
        <v>18440415.153718345</v>
      </c>
      <c r="J9" s="83">
        <v>75141972.085466608</v>
      </c>
      <c r="L9" s="45"/>
      <c r="M9" s="45"/>
      <c r="N9" s="45"/>
    </row>
    <row r="10" spans="1:14" x14ac:dyDescent="0.35">
      <c r="A10" s="55">
        <v>4</v>
      </c>
      <c r="B10" s="43" t="s">
        <v>124</v>
      </c>
      <c r="C10" s="41" t="s">
        <v>44</v>
      </c>
      <c r="D10" s="28">
        <f>D6</f>
        <v>57126055.389853239</v>
      </c>
      <c r="E10" s="28">
        <f>E6</f>
        <v>21309018.70527197</v>
      </c>
      <c r="F10" s="28">
        <f>SUM(D10:E10)</f>
        <v>78435074.095125213</v>
      </c>
      <c r="G10" s="27"/>
      <c r="H10" s="26">
        <f>D10/$H$5</f>
        <v>59982040.254532553</v>
      </c>
      <c r="I10" s="26">
        <f>E10/$I$5</f>
        <v>22323908.220806263</v>
      </c>
      <c r="J10" s="28">
        <f>SUM(H10:I10)</f>
        <v>82305948.475338817</v>
      </c>
      <c r="L10" s="45"/>
      <c r="M10" s="45"/>
      <c r="N10" s="45"/>
    </row>
    <row r="11" spans="1:14" x14ac:dyDescent="0.35">
      <c r="A11" s="55">
        <v>5</v>
      </c>
      <c r="B11" t="s">
        <v>125</v>
      </c>
      <c r="D11" s="83">
        <v>2519105.4467049497</v>
      </c>
      <c r="E11" s="83">
        <v>434141.46669341688</v>
      </c>
      <c r="F11" s="83">
        <v>2953246.9133983664</v>
      </c>
      <c r="G11" s="84"/>
      <c r="H11" s="86">
        <v>2645046.700292686</v>
      </c>
      <c r="I11" s="86">
        <v>454818.42178458779</v>
      </c>
      <c r="J11" s="83">
        <v>3099865.1220772737</v>
      </c>
      <c r="M11" s="5"/>
      <c r="N11" s="45"/>
    </row>
    <row r="12" spans="1:14" x14ac:dyDescent="0.35">
      <c r="D12" s="29"/>
      <c r="E12" s="29"/>
      <c r="F12" s="29"/>
      <c r="G12" s="27"/>
      <c r="H12" s="33">
        <v>0</v>
      </c>
      <c r="I12" s="33">
        <v>0</v>
      </c>
      <c r="J12" s="34" t="s">
        <v>69</v>
      </c>
      <c r="L12" s="45"/>
      <c r="M12" s="45"/>
    </row>
    <row r="13" spans="1:14" x14ac:dyDescent="0.35">
      <c r="A13" s="55">
        <v>6</v>
      </c>
      <c r="B13" t="s">
        <v>70</v>
      </c>
      <c r="C13" s="41" t="s">
        <v>45</v>
      </c>
      <c r="D13" s="28">
        <f>D9-D10+D11</f>
        <v>-605180.94314828934</v>
      </c>
      <c r="E13" s="28">
        <f>E9-E10+E11</f>
        <v>-3272800.2385785538</v>
      </c>
      <c r="F13" s="28">
        <f>SUM(D13:E13)</f>
        <v>-3877981.1817268431</v>
      </c>
      <c r="G13" s="27"/>
      <c r="H13" s="28">
        <f>H9-H10+H11</f>
        <v>-635436.62249160372</v>
      </c>
      <c r="I13" s="28">
        <f>I9-I10+I11</f>
        <v>-3428674.6453033308</v>
      </c>
      <c r="J13" s="28">
        <f>SUM(H13:I13)</f>
        <v>-4064111.2677949346</v>
      </c>
      <c r="L13" s="45"/>
      <c r="M13" s="45"/>
      <c r="N13" s="45"/>
    </row>
    <row r="14" spans="1:14" x14ac:dyDescent="0.35">
      <c r="D14" s="29"/>
      <c r="E14" s="29"/>
      <c r="F14" s="29"/>
      <c r="G14" s="27"/>
      <c r="H14" s="29"/>
      <c r="I14" s="29"/>
      <c r="J14" s="29"/>
    </row>
    <row r="15" spans="1:14" ht="15" thickBot="1" x14ac:dyDescent="0.4">
      <c r="A15" s="55">
        <v>7</v>
      </c>
      <c r="B15" t="s">
        <v>46</v>
      </c>
      <c r="C15" s="41" t="s">
        <v>47</v>
      </c>
      <c r="D15" s="30">
        <f>D6+D13</f>
        <v>56520874.446704946</v>
      </c>
      <c r="E15" s="30">
        <f>E6+E13</f>
        <v>18036218.466693416</v>
      </c>
      <c r="F15" s="30">
        <f>SUM(D15:E15)</f>
        <v>74557092.913398355</v>
      </c>
      <c r="G15" s="27"/>
      <c r="H15" s="30">
        <f>H6+H13</f>
        <v>59346603.632040948</v>
      </c>
      <c r="I15" s="30">
        <f>I6+I13</f>
        <v>18895233.575502932</v>
      </c>
      <c r="J15" s="30">
        <f>SUM(H15:I15)</f>
        <v>78241837.20754388</v>
      </c>
    </row>
    <row r="16" spans="1:14" ht="15" thickTop="1" x14ac:dyDescent="0.35">
      <c r="D16" s="27"/>
      <c r="E16" s="27"/>
      <c r="F16" s="27"/>
      <c r="G16" s="27"/>
      <c r="H16" s="27"/>
      <c r="I16" s="27"/>
      <c r="J16" s="27"/>
    </row>
    <row r="17" spans="1:12" x14ac:dyDescent="0.35">
      <c r="D17" s="27"/>
      <c r="E17" s="27"/>
      <c r="F17" s="27"/>
      <c r="G17" s="27"/>
      <c r="H17" s="27"/>
      <c r="I17" s="27"/>
      <c r="J17" s="27"/>
    </row>
    <row r="18" spans="1:12" x14ac:dyDescent="0.35">
      <c r="A18" s="55">
        <v>8</v>
      </c>
      <c r="B18" t="s">
        <v>48</v>
      </c>
      <c r="C18" s="41" t="s">
        <v>72</v>
      </c>
      <c r="D18" s="26">
        <f>D15-D19</f>
        <v>42849664.672506221</v>
      </c>
      <c r="E18" s="26">
        <f>E15-E19</f>
        <v>17343945.531315416</v>
      </c>
      <c r="F18" s="26">
        <f>SUM(D18:E18)</f>
        <v>60193610.203821637</v>
      </c>
      <c r="G18" s="27"/>
      <c r="H18" s="26">
        <f>H15-H19</f>
        <v>44991909.449011452</v>
      </c>
      <c r="I18" s="26">
        <f>I15-I19</f>
        <v>18169989.598439682</v>
      </c>
      <c r="J18" s="26">
        <f>SUM(H18:I18)</f>
        <v>63161899.047451138</v>
      </c>
    </row>
    <row r="19" spans="1:12" x14ac:dyDescent="0.35">
      <c r="A19" s="55">
        <v>9</v>
      </c>
      <c r="B19" t="s">
        <v>49</v>
      </c>
      <c r="C19" s="44"/>
      <c r="D19" s="83">
        <v>13671209.774198726</v>
      </c>
      <c r="E19" s="83">
        <v>692272.93537800107</v>
      </c>
      <c r="F19" s="83">
        <v>14363482.709576726</v>
      </c>
      <c r="G19" s="84"/>
      <c r="H19" s="87">
        <v>14354694.183029493</v>
      </c>
      <c r="I19" s="87">
        <v>725243.97706325061</v>
      </c>
      <c r="J19" s="83">
        <v>15079938.160092743</v>
      </c>
      <c r="L19" s="116"/>
    </row>
    <row r="20" spans="1:12" x14ac:dyDescent="0.35">
      <c r="D20" s="29"/>
      <c r="E20" s="29"/>
      <c r="F20" s="29"/>
      <c r="G20" s="27"/>
      <c r="H20" s="29"/>
      <c r="I20" s="29"/>
      <c r="J20" s="29"/>
    </row>
    <row r="21" spans="1:12" ht="15" thickBot="1" x14ac:dyDescent="0.4">
      <c r="A21" s="55">
        <v>10</v>
      </c>
      <c r="B21" t="s">
        <v>46</v>
      </c>
      <c r="C21" s="41" t="s">
        <v>50</v>
      </c>
      <c r="D21" s="46">
        <f>SUM(D18:D20)</f>
        <v>56520874.446704946</v>
      </c>
      <c r="E21" s="46">
        <f>SUM(E18:E20)</f>
        <v>18036218.466693416</v>
      </c>
      <c r="F21" s="46">
        <f>SUM(D21:E21)</f>
        <v>74557092.913398355</v>
      </c>
      <c r="H21" s="46">
        <f>SUM(H18:H19)</f>
        <v>59346603.632040948</v>
      </c>
      <c r="I21" s="46">
        <f>SUM(I18:I19)</f>
        <v>18895233.575502932</v>
      </c>
      <c r="J21" s="46">
        <f>SUM(H21:I21)</f>
        <v>78241837.20754388</v>
      </c>
    </row>
    <row r="22" spans="1:12" ht="15" thickTop="1" x14ac:dyDescent="0.35">
      <c r="D22" s="27"/>
      <c r="E22" s="27"/>
      <c r="F22" s="27"/>
    </row>
    <row r="23" spans="1:12" x14ac:dyDescent="0.35">
      <c r="D23" s="26"/>
      <c r="E23" s="26"/>
      <c r="F23" s="26"/>
    </row>
    <row r="24" spans="1:12" x14ac:dyDescent="0.35">
      <c r="A24" s="55">
        <v>11</v>
      </c>
      <c r="B24" t="s">
        <v>51</v>
      </c>
    </row>
    <row r="25" spans="1:12" x14ac:dyDescent="0.35">
      <c r="A25" s="55">
        <f>+A24+1</f>
        <v>12</v>
      </c>
      <c r="B25" s="43" t="s">
        <v>52</v>
      </c>
      <c r="D25" s="88">
        <v>-1731890</v>
      </c>
      <c r="E25" s="88">
        <v>-2537186</v>
      </c>
      <c r="F25" s="88">
        <v>-4269076</v>
      </c>
      <c r="G25" s="89"/>
      <c r="H25" s="87">
        <v>-1818474.8620832311</v>
      </c>
      <c r="I25" s="87">
        <v>-2658025.1388629894</v>
      </c>
      <c r="J25" s="88">
        <v>-4476500.00094622</v>
      </c>
    </row>
    <row r="26" spans="1:12" x14ac:dyDescent="0.35">
      <c r="A26" s="55">
        <f t="shared" ref="A26:A27" si="0">+A25+1</f>
        <v>13</v>
      </c>
      <c r="B26" s="43" t="s">
        <v>53</v>
      </c>
      <c r="D26" s="88">
        <v>1126709.0568517144</v>
      </c>
      <c r="E26" s="88">
        <v>-735614.23857855517</v>
      </c>
      <c r="F26" s="88">
        <v>391094.81827315921</v>
      </c>
      <c r="G26" s="89"/>
      <c r="H26" s="87">
        <v>1183038.2395916304</v>
      </c>
      <c r="I26" s="87">
        <v>-770649.50644034625</v>
      </c>
      <c r="J26" s="88">
        <v>412388.73315128416</v>
      </c>
    </row>
    <row r="27" spans="1:12" ht="15" thickBot="1" x14ac:dyDescent="0.4">
      <c r="A27" s="55">
        <f t="shared" si="0"/>
        <v>14</v>
      </c>
      <c r="B27" t="s">
        <v>54</v>
      </c>
      <c r="C27" s="41" t="s">
        <v>126</v>
      </c>
      <c r="D27" s="47">
        <f>SUM(D25:D26)</f>
        <v>-605180.94314828562</v>
      </c>
      <c r="E27" s="47">
        <f>SUM(E25:E26)</f>
        <v>-3272800.2385785552</v>
      </c>
      <c r="F27" s="47">
        <f>SUM(D27:E27)</f>
        <v>-3877981.1817268408</v>
      </c>
      <c r="H27" s="47">
        <f>SUM(H25:H26)</f>
        <v>-635436.62249160069</v>
      </c>
      <c r="I27" s="47">
        <f>SUM(I25:I26)</f>
        <v>-3428674.6453033355</v>
      </c>
      <c r="J27" s="47">
        <f>SUM(H27:I27)</f>
        <v>-4064111.267794936</v>
      </c>
    </row>
    <row r="28" spans="1:12" ht="15" thickTop="1" x14ac:dyDescent="0.35">
      <c r="D28" s="48">
        <f>D27-D13</f>
        <v>3.7252902984619141E-9</v>
      </c>
      <c r="E28" s="48">
        <f>E27-E13</f>
        <v>0</v>
      </c>
      <c r="F28" s="48">
        <f>F27-F13</f>
        <v>0</v>
      </c>
      <c r="G28" s="49"/>
      <c r="H28" s="50">
        <f>H27-H13</f>
        <v>3.0267983675003052E-9</v>
      </c>
      <c r="I28" s="48">
        <f>I27-I13</f>
        <v>-4.6566128730773926E-9</v>
      </c>
      <c r="J28" s="48">
        <f>J27-J13</f>
        <v>0</v>
      </c>
      <c r="K28" s="49"/>
    </row>
    <row r="29" spans="1:12" x14ac:dyDescent="0.35">
      <c r="D29" s="85"/>
      <c r="E29" s="85"/>
      <c r="H29" s="3"/>
      <c r="I29" s="3"/>
      <c r="J29" s="3"/>
    </row>
    <row r="30" spans="1:12" x14ac:dyDescent="0.35">
      <c r="A30" s="55">
        <f>+A27+1</f>
        <v>15</v>
      </c>
      <c r="B30" s="51" t="s">
        <v>57</v>
      </c>
      <c r="C30" s="41" t="s">
        <v>127</v>
      </c>
      <c r="H30" s="52">
        <f>H27/H6</f>
        <v>-1.0593781401818585E-2</v>
      </c>
      <c r="I30" s="52">
        <f>I27/I6</f>
        <v>-0.15358756232959928</v>
      </c>
    </row>
    <row r="31" spans="1:12" x14ac:dyDescent="0.35">
      <c r="A31" s="55">
        <f>+A30+1</f>
        <v>16</v>
      </c>
      <c r="B31" s="51" t="s">
        <v>58</v>
      </c>
      <c r="H31" s="55" t="str">
        <f>IF(ABS(H30)&gt;1%,"yes","no")</f>
        <v>yes</v>
      </c>
      <c r="I31" s="55" t="str">
        <f>IF(ABS(I30)&gt;1%,"yes","no")</f>
        <v>yes</v>
      </c>
    </row>
    <row r="32" spans="1:12" x14ac:dyDescent="0.35">
      <c r="A32" s="55">
        <f t="shared" ref="A32:A33" si="1">+A31+1</f>
        <v>17</v>
      </c>
      <c r="B32" s="53" t="s">
        <v>59</v>
      </c>
    </row>
    <row r="33" spans="1:2" x14ac:dyDescent="0.35">
      <c r="A33" s="55">
        <f t="shared" si="1"/>
        <v>18</v>
      </c>
      <c r="B33" s="53" t="s">
        <v>60</v>
      </c>
    </row>
    <row r="35" spans="1:2" x14ac:dyDescent="0.35">
      <c r="B35" s="54"/>
    </row>
    <row r="36" spans="1:2" x14ac:dyDescent="0.35">
      <c r="B36" s="54"/>
    </row>
  </sheetData>
  <pageMargins left="0.7" right="0.7" top="0.75" bottom="0.75" header="0.3" footer="0.3"/>
  <pageSetup scale="85" orientation="landscape" blackAndWhite="1" r:id="rId1"/>
  <headerFooter>
    <oddFooter>&amp;L&amp;F
&amp;A&amp;C&amp;P&amp;R&amp;D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zoomScale="90" zoomScaleNormal="90" workbookViewId="0">
      <selection activeCell="K30" sqref="K30"/>
    </sheetView>
  </sheetViews>
  <sheetFormatPr defaultColWidth="9.1796875" defaultRowHeight="14.5" x14ac:dyDescent="0.35"/>
  <cols>
    <col min="1" max="1" width="10.7265625" style="9" customWidth="1"/>
    <col min="2" max="7" width="10" style="9" bestFit="1" customWidth="1"/>
    <col min="8" max="13" width="11" style="9" bestFit="1" customWidth="1"/>
    <col min="14" max="14" width="13.81640625" style="9" customWidth="1"/>
    <col min="15" max="16384" width="9.1796875" style="9"/>
  </cols>
  <sheetData>
    <row r="1" spans="1:14" x14ac:dyDescent="0.35">
      <c r="A1" s="232" t="s">
        <v>0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</row>
    <row r="2" spans="1:14" x14ac:dyDescent="0.35">
      <c r="A2" s="232" t="s">
        <v>73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</row>
    <row r="3" spans="1:14" x14ac:dyDescent="0.35">
      <c r="A3" s="232" t="s">
        <v>68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</row>
    <row r="4" spans="1:14" x14ac:dyDescent="0.35">
      <c r="A4" s="232" t="s">
        <v>75</v>
      </c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</row>
    <row r="5" spans="1:14" x14ac:dyDescent="0.3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4" x14ac:dyDescent="0.3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4" x14ac:dyDescent="0.35">
      <c r="A7" s="98" t="s">
        <v>32</v>
      </c>
      <c r="B7" s="111">
        <v>43952</v>
      </c>
      <c r="C7" s="112">
        <f>EDATE(B7,1)</f>
        <v>43983</v>
      </c>
      <c r="D7" s="112">
        <f t="shared" ref="D7:M7" si="0">EDATE(C7,1)</f>
        <v>44013</v>
      </c>
      <c r="E7" s="112">
        <f t="shared" si="0"/>
        <v>44044</v>
      </c>
      <c r="F7" s="112">
        <f t="shared" si="0"/>
        <v>44075</v>
      </c>
      <c r="G7" s="112">
        <f t="shared" si="0"/>
        <v>44105</v>
      </c>
      <c r="H7" s="112">
        <f t="shared" si="0"/>
        <v>44136</v>
      </c>
      <c r="I7" s="112">
        <f t="shared" si="0"/>
        <v>44166</v>
      </c>
      <c r="J7" s="112">
        <f t="shared" si="0"/>
        <v>44197</v>
      </c>
      <c r="K7" s="112">
        <f t="shared" si="0"/>
        <v>44228</v>
      </c>
      <c r="L7" s="112">
        <f t="shared" si="0"/>
        <v>44256</v>
      </c>
      <c r="M7" s="112">
        <f t="shared" si="0"/>
        <v>44287</v>
      </c>
      <c r="N7" s="15" t="s">
        <v>29</v>
      </c>
    </row>
    <row r="8" spans="1:14" x14ac:dyDescent="0.35">
      <c r="A8" s="32">
        <v>16</v>
      </c>
      <c r="B8" s="113">
        <v>547</v>
      </c>
      <c r="C8" s="113">
        <v>568</v>
      </c>
      <c r="D8" s="113">
        <v>722</v>
      </c>
      <c r="E8" s="113">
        <v>772</v>
      </c>
      <c r="F8" s="113">
        <v>938</v>
      </c>
      <c r="G8" s="113">
        <v>983</v>
      </c>
      <c r="H8" s="113">
        <v>833</v>
      </c>
      <c r="I8" s="113">
        <v>881</v>
      </c>
      <c r="J8" s="113">
        <v>791</v>
      </c>
      <c r="K8" s="113">
        <v>585</v>
      </c>
      <c r="L8" s="113">
        <v>688</v>
      </c>
      <c r="M8" s="113">
        <v>630</v>
      </c>
      <c r="N8" s="22">
        <f t="shared" ref="N8:N21" si="1">SUM(B8:M8)</f>
        <v>8938</v>
      </c>
    </row>
    <row r="9" spans="1:14" x14ac:dyDescent="0.35">
      <c r="A9" s="32">
        <v>23</v>
      </c>
      <c r="B9" s="113">
        <v>30239481</v>
      </c>
      <c r="C9" s="113">
        <v>19650181</v>
      </c>
      <c r="D9" s="113">
        <v>13603679</v>
      </c>
      <c r="E9" s="113">
        <v>12609707</v>
      </c>
      <c r="F9" s="113">
        <v>18059370</v>
      </c>
      <c r="G9" s="113">
        <v>43107059</v>
      </c>
      <c r="H9" s="113">
        <v>77508480</v>
      </c>
      <c r="I9" s="113">
        <v>100995168</v>
      </c>
      <c r="J9" s="113">
        <v>94457524</v>
      </c>
      <c r="K9" s="113">
        <v>80460447</v>
      </c>
      <c r="L9" s="113">
        <v>71703960</v>
      </c>
      <c r="M9" s="113">
        <v>51601945</v>
      </c>
      <c r="N9" s="22">
        <f t="shared" si="1"/>
        <v>613997001</v>
      </c>
    </row>
    <row r="10" spans="1:14" x14ac:dyDescent="0.35">
      <c r="A10" s="32">
        <v>53</v>
      </c>
      <c r="B10" s="113">
        <v>0</v>
      </c>
      <c r="C10" s="113">
        <v>0</v>
      </c>
      <c r="D10" s="113">
        <v>0</v>
      </c>
      <c r="E10" s="113">
        <v>0</v>
      </c>
      <c r="F10" s="113">
        <v>0</v>
      </c>
      <c r="G10" s="113">
        <v>0</v>
      </c>
      <c r="H10" s="113">
        <v>0</v>
      </c>
      <c r="I10" s="113">
        <v>0</v>
      </c>
      <c r="J10" s="113">
        <v>0</v>
      </c>
      <c r="K10" s="113">
        <v>0</v>
      </c>
      <c r="L10" s="113">
        <v>0</v>
      </c>
      <c r="M10" s="113">
        <v>0</v>
      </c>
      <c r="N10" s="22">
        <f t="shared" si="1"/>
        <v>0</v>
      </c>
    </row>
    <row r="11" spans="1:14" x14ac:dyDescent="0.35">
      <c r="A11" s="32">
        <v>31</v>
      </c>
      <c r="B11" s="113">
        <v>13510430</v>
      </c>
      <c r="C11" s="113">
        <v>10184956</v>
      </c>
      <c r="D11" s="113">
        <v>8537822</v>
      </c>
      <c r="E11" s="113">
        <v>9007280</v>
      </c>
      <c r="F11" s="113">
        <v>10593088</v>
      </c>
      <c r="G11" s="113">
        <v>17530246</v>
      </c>
      <c r="H11" s="113">
        <v>27458935</v>
      </c>
      <c r="I11" s="113">
        <v>35067078</v>
      </c>
      <c r="J11" s="113">
        <v>33451740</v>
      </c>
      <c r="K11" s="113">
        <v>28704679</v>
      </c>
      <c r="L11" s="113">
        <v>26362628</v>
      </c>
      <c r="M11" s="113">
        <v>19810568</v>
      </c>
      <c r="N11" s="22">
        <f t="shared" si="1"/>
        <v>240219450</v>
      </c>
    </row>
    <row r="12" spans="1:14" x14ac:dyDescent="0.35">
      <c r="A12" s="32">
        <v>41</v>
      </c>
      <c r="B12" s="113">
        <v>4431574</v>
      </c>
      <c r="C12" s="113">
        <v>3879618</v>
      </c>
      <c r="D12" s="113">
        <v>3234618</v>
      </c>
      <c r="E12" s="113">
        <v>3199761</v>
      </c>
      <c r="F12" s="113">
        <v>3767734</v>
      </c>
      <c r="G12" s="113">
        <v>5689245</v>
      </c>
      <c r="H12" s="113">
        <v>7374436</v>
      </c>
      <c r="I12" s="113">
        <v>8250931</v>
      </c>
      <c r="J12" s="113">
        <v>7735041</v>
      </c>
      <c r="K12" s="113">
        <v>6950161</v>
      </c>
      <c r="L12" s="113">
        <v>6676729</v>
      </c>
      <c r="M12" s="113">
        <v>5626046</v>
      </c>
      <c r="N12" s="22">
        <f t="shared" si="1"/>
        <v>66815894</v>
      </c>
    </row>
    <row r="13" spans="1:14" x14ac:dyDescent="0.35">
      <c r="A13" s="32">
        <v>85</v>
      </c>
      <c r="B13" s="113">
        <v>1006267</v>
      </c>
      <c r="C13" s="113">
        <v>817698</v>
      </c>
      <c r="D13" s="113">
        <v>759958</v>
      </c>
      <c r="E13" s="113">
        <v>776099</v>
      </c>
      <c r="F13" s="113">
        <v>885782</v>
      </c>
      <c r="G13" s="113">
        <v>1127530</v>
      </c>
      <c r="H13" s="113">
        <v>1436976</v>
      </c>
      <c r="I13" s="113">
        <v>1674199</v>
      </c>
      <c r="J13" s="113">
        <v>1796945</v>
      </c>
      <c r="K13" s="113">
        <v>1642894</v>
      </c>
      <c r="L13" s="113">
        <v>1556518</v>
      </c>
      <c r="M13" s="113">
        <v>1358099</v>
      </c>
      <c r="N13" s="22">
        <f t="shared" si="1"/>
        <v>14838965</v>
      </c>
    </row>
    <row r="14" spans="1:14" x14ac:dyDescent="0.35">
      <c r="A14" s="32">
        <v>86</v>
      </c>
      <c r="B14" s="113">
        <v>590633</v>
      </c>
      <c r="C14" s="113">
        <v>416120</v>
      </c>
      <c r="D14" s="113">
        <v>228797</v>
      </c>
      <c r="E14" s="113">
        <v>160800</v>
      </c>
      <c r="F14" s="113">
        <v>225238</v>
      </c>
      <c r="G14" s="113">
        <v>534889</v>
      </c>
      <c r="H14" s="113">
        <v>729235</v>
      </c>
      <c r="I14" s="113">
        <v>1004936</v>
      </c>
      <c r="J14" s="113">
        <v>944841</v>
      </c>
      <c r="K14" s="113">
        <v>882671</v>
      </c>
      <c r="L14" s="113">
        <v>869939</v>
      </c>
      <c r="M14" s="113">
        <v>778012</v>
      </c>
      <c r="N14" s="22">
        <f t="shared" si="1"/>
        <v>7366111</v>
      </c>
    </row>
    <row r="15" spans="1:14" x14ac:dyDescent="0.35">
      <c r="A15" s="32">
        <v>87</v>
      </c>
      <c r="B15" s="113">
        <v>1493313</v>
      </c>
      <c r="C15" s="113">
        <v>1203069</v>
      </c>
      <c r="D15" s="113">
        <v>1178052</v>
      </c>
      <c r="E15" s="113">
        <v>1166252</v>
      </c>
      <c r="F15" s="113">
        <v>1364390</v>
      </c>
      <c r="G15" s="113">
        <v>2282036</v>
      </c>
      <c r="H15" s="113">
        <v>2312808</v>
      </c>
      <c r="I15" s="113">
        <v>2774416</v>
      </c>
      <c r="J15" s="113">
        <v>2537741</v>
      </c>
      <c r="K15" s="113">
        <v>2202673</v>
      </c>
      <c r="L15" s="113">
        <v>2161010</v>
      </c>
      <c r="M15" s="113">
        <v>1616361</v>
      </c>
      <c r="N15" s="22">
        <f t="shared" si="1"/>
        <v>22292121</v>
      </c>
    </row>
    <row r="16" spans="1:14" x14ac:dyDescent="0.35">
      <c r="A16" s="32" t="s">
        <v>55</v>
      </c>
      <c r="B16" s="113">
        <v>1318</v>
      </c>
      <c r="C16" s="113">
        <v>1074</v>
      </c>
      <c r="D16" s="113">
        <v>988</v>
      </c>
      <c r="E16" s="113">
        <v>1196</v>
      </c>
      <c r="F16" s="113">
        <v>1419</v>
      </c>
      <c r="G16" s="113">
        <v>1976</v>
      </c>
      <c r="H16" s="113">
        <v>2691</v>
      </c>
      <c r="I16" s="113">
        <v>3828</v>
      </c>
      <c r="J16" s="113">
        <v>2789</v>
      </c>
      <c r="K16" s="113">
        <v>2334</v>
      </c>
      <c r="L16" s="113">
        <v>2163</v>
      </c>
      <c r="M16" s="113">
        <v>1650</v>
      </c>
      <c r="N16" s="22">
        <f t="shared" si="1"/>
        <v>23426</v>
      </c>
    </row>
    <row r="17" spans="1:14" x14ac:dyDescent="0.35">
      <c r="A17" s="32" t="s">
        <v>33</v>
      </c>
      <c r="B17" s="113">
        <v>1902631</v>
      </c>
      <c r="C17" s="113">
        <v>1843449</v>
      </c>
      <c r="D17" s="113">
        <v>1673494</v>
      </c>
      <c r="E17" s="113">
        <v>1815027</v>
      </c>
      <c r="F17" s="113">
        <v>1816441</v>
      </c>
      <c r="G17" s="113">
        <v>1905205</v>
      </c>
      <c r="H17" s="113">
        <v>2168554</v>
      </c>
      <c r="I17" s="113">
        <v>2345275</v>
      </c>
      <c r="J17" s="113">
        <v>2280174</v>
      </c>
      <c r="K17" s="113">
        <v>2107959</v>
      </c>
      <c r="L17" s="113">
        <v>2237810</v>
      </c>
      <c r="M17" s="113">
        <v>2026202</v>
      </c>
      <c r="N17" s="22">
        <f t="shared" si="1"/>
        <v>24122221</v>
      </c>
    </row>
    <row r="18" spans="1:14" x14ac:dyDescent="0.35">
      <c r="A18" s="32" t="s">
        <v>34</v>
      </c>
      <c r="B18" s="113">
        <v>6540858</v>
      </c>
      <c r="C18" s="113">
        <v>6167214</v>
      </c>
      <c r="D18" s="113">
        <v>5711236</v>
      </c>
      <c r="E18" s="113">
        <v>6299449</v>
      </c>
      <c r="F18" s="113">
        <v>6282052</v>
      </c>
      <c r="G18" s="113">
        <v>6412424</v>
      </c>
      <c r="H18" s="113">
        <v>7142047</v>
      </c>
      <c r="I18" s="113">
        <v>6430515</v>
      </c>
      <c r="J18" s="113">
        <v>6778437</v>
      </c>
      <c r="K18" s="113">
        <v>6428153</v>
      </c>
      <c r="L18" s="113">
        <v>6883350</v>
      </c>
      <c r="M18" s="113">
        <v>6967989</v>
      </c>
      <c r="N18" s="22">
        <f t="shared" si="1"/>
        <v>78043724</v>
      </c>
    </row>
    <row r="19" spans="1:14" x14ac:dyDescent="0.35">
      <c r="A19" s="32" t="s">
        <v>56</v>
      </c>
      <c r="B19" s="113">
        <v>15716</v>
      </c>
      <c r="C19" s="113">
        <v>16567</v>
      </c>
      <c r="D19" s="113">
        <v>12849</v>
      </c>
      <c r="E19" s="113">
        <v>12055</v>
      </c>
      <c r="F19" s="113">
        <v>7533</v>
      </c>
      <c r="G19" s="113">
        <v>11259</v>
      </c>
      <c r="H19" s="113">
        <v>25678</v>
      </c>
      <c r="I19" s="113">
        <v>25984</v>
      </c>
      <c r="J19" s="113">
        <v>26357</v>
      </c>
      <c r="K19" s="113">
        <v>24985</v>
      </c>
      <c r="L19" s="113">
        <v>25135</v>
      </c>
      <c r="M19" s="113">
        <v>19297</v>
      </c>
      <c r="N19" s="22">
        <f t="shared" si="1"/>
        <v>223415</v>
      </c>
    </row>
    <row r="20" spans="1:14" x14ac:dyDescent="0.35">
      <c r="A20" s="32" t="s">
        <v>35</v>
      </c>
      <c r="B20" s="113">
        <v>8505325</v>
      </c>
      <c r="C20" s="113">
        <v>7903478</v>
      </c>
      <c r="D20" s="113">
        <v>8411108</v>
      </c>
      <c r="E20" s="113">
        <v>8049630</v>
      </c>
      <c r="F20" s="113">
        <v>8115445</v>
      </c>
      <c r="G20" s="113">
        <v>8293331</v>
      </c>
      <c r="H20" s="113">
        <v>8044592</v>
      </c>
      <c r="I20" s="113">
        <v>8959742</v>
      </c>
      <c r="J20" s="113">
        <v>8955641</v>
      </c>
      <c r="K20" s="113">
        <v>8210473</v>
      </c>
      <c r="L20" s="113">
        <v>9287160</v>
      </c>
      <c r="M20" s="113">
        <v>7956602</v>
      </c>
      <c r="N20" s="22">
        <f t="shared" si="1"/>
        <v>100692527</v>
      </c>
    </row>
    <row r="21" spans="1:14" x14ac:dyDescent="0.35">
      <c r="A21" s="97" t="s">
        <v>26</v>
      </c>
      <c r="B21" s="113">
        <v>2632073</v>
      </c>
      <c r="C21" s="113">
        <v>2155815</v>
      </c>
      <c r="D21" s="113">
        <v>1841842</v>
      </c>
      <c r="E21" s="113">
        <v>1896174</v>
      </c>
      <c r="F21" s="113">
        <v>1990400</v>
      </c>
      <c r="G21" s="113">
        <v>2526162</v>
      </c>
      <c r="H21" s="113">
        <v>3804431</v>
      </c>
      <c r="I21" s="113">
        <v>4203999</v>
      </c>
      <c r="J21" s="113">
        <v>4311490</v>
      </c>
      <c r="K21" s="113">
        <v>3874942</v>
      </c>
      <c r="L21" s="113">
        <v>3877190</v>
      </c>
      <c r="M21" s="113">
        <v>3017312</v>
      </c>
      <c r="N21" s="22">
        <f t="shared" si="1"/>
        <v>36131830</v>
      </c>
    </row>
    <row r="22" spans="1:14" x14ac:dyDescent="0.35">
      <c r="A22" s="32" t="s">
        <v>29</v>
      </c>
      <c r="B22" s="19">
        <f>SUM(B8:B21)</f>
        <v>70870166</v>
      </c>
      <c r="C22" s="19">
        <f t="shared" ref="C22:M22" si="2">SUM(C8:C21)</f>
        <v>54239807</v>
      </c>
      <c r="D22" s="19">
        <f t="shared" si="2"/>
        <v>45195165</v>
      </c>
      <c r="E22" s="19">
        <f t="shared" si="2"/>
        <v>44994202</v>
      </c>
      <c r="F22" s="19">
        <f t="shared" si="2"/>
        <v>53109830</v>
      </c>
      <c r="G22" s="19">
        <f t="shared" si="2"/>
        <v>89422345</v>
      </c>
      <c r="H22" s="19">
        <f t="shared" si="2"/>
        <v>138009696</v>
      </c>
      <c r="I22" s="19">
        <f t="shared" si="2"/>
        <v>171736952</v>
      </c>
      <c r="J22" s="19">
        <f t="shared" si="2"/>
        <v>163279511</v>
      </c>
      <c r="K22" s="19">
        <f t="shared" si="2"/>
        <v>141492956</v>
      </c>
      <c r="L22" s="19">
        <f t="shared" si="2"/>
        <v>131644280</v>
      </c>
      <c r="M22" s="19">
        <f t="shared" si="2"/>
        <v>100780713</v>
      </c>
      <c r="N22" s="19">
        <f>SUM(N8:N21)</f>
        <v>1204775623</v>
      </c>
    </row>
    <row r="23" spans="1:14" x14ac:dyDescent="0.35">
      <c r="A23" s="3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</row>
    <row r="24" spans="1:14" x14ac:dyDescent="0.35">
      <c r="A24" s="53" t="s">
        <v>123</v>
      </c>
    </row>
  </sheetData>
  <mergeCells count="4">
    <mergeCell ref="A1:N1"/>
    <mergeCell ref="A2:N2"/>
    <mergeCell ref="A3:N3"/>
    <mergeCell ref="A4:N4"/>
  </mergeCells>
  <printOptions horizontalCentered="1"/>
  <pageMargins left="0.7" right="0.7" top="0.75" bottom="0.75" header="0.3" footer="0.3"/>
  <pageSetup scale="63" orientation="landscape" blackAndWhite="1" r:id="rId1"/>
  <headerFooter>
    <oddFooter>&amp;L&amp;F 
&amp;A&amp;C&amp;P&amp;R&amp;D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B2A9940C441B84A8C5B289C696E2F16" ma:contentTypeVersion="52" ma:contentTypeDescription="" ma:contentTypeScope="" ma:versionID="db0e332abe14b468aa2de792b1a18c2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2020-03-25T07:00:00+00:00</OpenedDate>
    <SignificantOrder xmlns="dc463f71-b30c-4ab2-9473-d307f9d35888">false</SignificantOrder>
    <Date1 xmlns="dc463f71-b30c-4ab2-9473-d307f9d35888">2020-04-15T07:00:00+00:00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200270</DocketNumber>
    <DelegatedOrder xmlns="dc463f71-b30c-4ab2-9473-d307f9d35888">false</DelegatedOrder>
  </documentManagement>
</p:properties>
</file>

<file path=customXml/item5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FCFF6103-19F8-448C-9C73-1BAAE5FEEC2A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4F553A4C-2EA3-4DF5-886A-AB3C33438E11}"/>
</file>

<file path=customXml/itemProps3.xml><?xml version="1.0" encoding="utf-8"?>
<ds:datastoreItem xmlns:ds="http://schemas.openxmlformats.org/officeDocument/2006/customXml" ds:itemID="{7448778D-58F4-46AF-875A-CA36F2A5B259}"/>
</file>

<file path=customXml/itemProps4.xml><?xml version="1.0" encoding="utf-8"?>
<ds:datastoreItem xmlns:ds="http://schemas.openxmlformats.org/officeDocument/2006/customXml" ds:itemID="{6912EFCE-ACFC-4DDD-8A00-E4B6D9DF8A6C}"/>
</file>

<file path=customXml/itemProps5.xml><?xml version="1.0" encoding="utf-8"?>
<ds:datastoreItem xmlns:ds="http://schemas.openxmlformats.org/officeDocument/2006/customXml" ds:itemID="{78CF2DD2-63F1-46BF-9ECD-C0F53F4996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Sch. 140 Rates</vt:lpstr>
      <vt:lpstr>Allocation Factors</vt:lpstr>
      <vt:lpstr>Rate Impacts--&gt;</vt:lpstr>
      <vt:lpstr>Rate Impacts Sch140</vt:lpstr>
      <vt:lpstr>Typical Res Bill Sch140</vt:lpstr>
      <vt:lpstr>Schedule 140</vt:lpstr>
      <vt:lpstr>Workpapers--&gt;</vt:lpstr>
      <vt:lpstr>2020 FINAL Rev Req</vt:lpstr>
      <vt:lpstr>Therm Forecast</vt:lpstr>
      <vt:lpstr>Rental Forecast</vt:lpstr>
      <vt:lpstr>'Allocation Factors'!Print_Area</vt:lpstr>
      <vt:lpstr>'Rate Impacts Sch140'!Print_Area</vt:lpstr>
      <vt:lpstr>'Sch. 140 Rates'!Print_Area</vt:lpstr>
      <vt:lpstr>'Schedule 140'!Print_Area</vt:lpstr>
      <vt:lpstr>'Therm Forecast'!Print_Area</vt:lpstr>
      <vt:lpstr>'Typical Res Bill Sch140'!Print_Area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Xu</dc:creator>
  <cp:lastModifiedBy>Paul Schmidt</cp:lastModifiedBy>
  <cp:lastPrinted>2020-04-14T20:24:28Z</cp:lastPrinted>
  <dcterms:created xsi:type="dcterms:W3CDTF">2012-11-20T18:48:04Z</dcterms:created>
  <dcterms:modified xsi:type="dcterms:W3CDTF">2020-04-14T20:25:42Z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0x0101006E56B4D1795A2E4DB2F0B01679ED314A004B2A9940C441B84A8C5B289C696E2F16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