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583" documentId="114_{9F7B35C5-EE06-436D-A8A3-4283403092A1}" xr6:coauthVersionLast="45" xr6:coauthVersionMax="45" xr10:uidLastSave="{4BCAB4DD-664E-4C9C-9864-E0C226159CA6}"/>
  <bookViews>
    <workbookView xWindow="11205" yWindow="2535" windowWidth="23820" windowHeight="17715" tabRatio="852" xr2:uid="{00000000-000D-0000-FFFF-FFFF00000000}"/>
  </bookViews>
  <sheets>
    <sheet name="Staff-Notes Re BalSht-IncSt" sheetId="25" r:id="rId1"/>
    <sheet name="Staff-Tariff Rates and Rev." sheetId="21" r:id="rId2"/>
    <sheet name="Staff-12 Month Feasibility" sheetId="24" r:id="rId3"/>
    <sheet name="Similar Company Profiles" sheetId="26" r:id="rId4"/>
    <sheet name="Co-Bal Sheet Assests -Total" sheetId="5" r:id="rId5"/>
    <sheet name="Co-Bal Sheet Liab-Equity" sheetId="20" r:id="rId6"/>
    <sheet name="Co-Income Statement" sheetId="4" r:id="rId7"/>
  </sheets>
  <definedNames>
    <definedName name="a0035417cc8dd4b808510684e3f583e43" hidden="1">#REF!</definedName>
    <definedName name="a00aea56201a84ef69a578a521c832eb1" hidden="1">#REF!</definedName>
    <definedName name="a00c8f1b9b1d6455d80080466c8fec5b2" hidden="1">#REF!</definedName>
    <definedName name="a00e8bbed5826437b93ce44b2e64aa7ce" hidden="1">#REF!</definedName>
    <definedName name="a0159ec61aad14a70b5bc3842f27775dd" hidden="1">#REF!</definedName>
    <definedName name="a0180f13d79ed4211b8f8931d40318b22" hidden="1">'Co-Income Statement'!$D$31</definedName>
    <definedName name="a01cf9a6912f3423daa81c07ac9439788" hidden="1">#REF!</definedName>
    <definedName name="a020ed5dea578401783f39a0adbf6c0b9" hidden="1">#REF!</definedName>
    <definedName name="a027b68a61c97413d95b1adce12de6582" hidden="1">#REF!</definedName>
    <definedName name="a0285c71af6064b65a9f95a602e7f6735" hidden="1">'Co-Income Statement'!$D$35</definedName>
    <definedName name="a029004f2aaea4825a3947d3f2d391f64" hidden="1">#REF!</definedName>
    <definedName name="a02b886e4163a4ee9b2bad477b7ed27b1" hidden="1">#REF!</definedName>
    <definedName name="a02d69903e13743b8812c0a02eb204a7d" hidden="1">#REF!</definedName>
    <definedName name="a033017f9f7db436faf51e5a57a914b1b" hidden="1">#REF!</definedName>
    <definedName name="a03485db28d3a425d9855df1fa4c5c50b" hidden="1">#REF!</definedName>
    <definedName name="a03b4fbf66a91445a806e36041ca31533" hidden="1">'Co-Bal Sheet Liab-Equity'!$D$39</definedName>
    <definedName name="a0401b6fdd7ed4865a880917063ef73ba" hidden="1">#REF!</definedName>
    <definedName name="a0410558210834ebc9ee9164e437f0406" hidden="1">#REF!</definedName>
    <definedName name="a044d9c2a10504aab95bcc33381031e32" hidden="1">#REF!</definedName>
    <definedName name="a0451041d9e324c81a969025b2b011ea5" hidden="1">#REF!</definedName>
    <definedName name="a046ad47363324428b2402da38fe8495b" hidden="1">#REF!</definedName>
    <definedName name="a04be685225254fa090065163b100737a" hidden="1">#REF!</definedName>
    <definedName name="a04efe5378ab74af48cffa7e8c0664684" hidden="1">#REF!</definedName>
    <definedName name="a052feb0f55274122b77055876159c776" hidden="1">'Co-Bal Sheet Assests -Total'!$D$24</definedName>
    <definedName name="a055c6da586b34427ac748bd77d95f438" hidden="1">#REF!</definedName>
    <definedName name="a05648a9e18b240aba4d58eebbea48fc4" hidden="1">#REF!</definedName>
    <definedName name="a062385c1c8054a5bb5b25bb35b057123" hidden="1">#REF!</definedName>
    <definedName name="a0635680974e84b27b7f1291b16599249" hidden="1">'Co-Income Statement'!$D$27</definedName>
    <definedName name="a06400a8220aa4ef8ae1d6bf5b4fa6b8e" hidden="1">#REF!</definedName>
    <definedName name="a064d4337e41443b3bc8b1d641e1b0d3a" hidden="1">#REF!</definedName>
    <definedName name="a065b0d0cf3b748c2bab06b819c18832f" hidden="1">#REF!</definedName>
    <definedName name="a0660c9648b4b4e8a839d8a5f1394ad2e" hidden="1">#REF!</definedName>
    <definedName name="a067872a34bf342fb99ee35688a929b43" hidden="1">#REF!</definedName>
    <definedName name="a0685c989da2d4b4b8e1fc8a346280f4e" hidden="1">#REF!</definedName>
    <definedName name="a068819544cfa455d8fb174ba56ccc5f4" hidden="1">#REF!</definedName>
    <definedName name="a0697119eb7ee49d9b36a9290a1dae464" hidden="1">#REF!</definedName>
    <definedName name="a06c5468aa9b947d3b5e17c64d0dbedb7" hidden="1">#REF!</definedName>
    <definedName name="a06c8dc2934794f0cbd45c143ac3d0eb5" hidden="1">#REF!</definedName>
    <definedName name="a06debb4a412f4261b3a705e9ddc705a7" hidden="1">#REF!</definedName>
    <definedName name="a06edd842f9e84f95aa857eae5a09055c" hidden="1">'Co-Bal Sheet Liab-Equity'!$D$18</definedName>
    <definedName name="a07ef7bc71dbf42fb94ab6897b2b8dbba" hidden="1">#REF!</definedName>
    <definedName name="a0805c7e658bc4313af358ff734376f2c" hidden="1">#REF!</definedName>
    <definedName name="a0867460f2f604989b58c8530dbe9f9aa" hidden="1">#REF!</definedName>
    <definedName name="a086df3915863483f8fbed8f32da21b27" hidden="1">#REF!</definedName>
    <definedName name="a08a7ac35006f442fa50f5e432c1da6d4" hidden="1">#REF!</definedName>
    <definedName name="a094c804c959b4c2fb023047c18c93dd5" hidden="1">#REF!</definedName>
    <definedName name="a09519ee85ec04882b31561ab3c49778f" hidden="1">#REF!</definedName>
    <definedName name="a0960690c38ef4c2f9c2f5bffebfb3d95" hidden="1">#REF!</definedName>
    <definedName name="a0978af89f1404c3d8147c40a8057db51" hidden="1">#REF!</definedName>
    <definedName name="a09cfc5add9484e5a9975f895133b6c81" hidden="1">#REF!</definedName>
    <definedName name="a0a19fd78c1c345f0be4c6241861b63a2" hidden="1">'Co-Income Statement'!$D$27</definedName>
    <definedName name="a0a4bc99c112a4141b688647dd1f301c0" hidden="1">#REF!</definedName>
    <definedName name="a0a6a3c9c64704812b6005a74b22d9750" hidden="1">#REF!</definedName>
    <definedName name="a0ac46cc7b9b94eeea0d4bf13547df336" hidden="1">'Co-Bal Sheet Assests -Total'!$D$37</definedName>
    <definedName name="a0adb4993c8864f4cb430b209ec14d3d4" hidden="1">#REF!</definedName>
    <definedName name="a0bb55c092d6047b5a149373b4f3d884a" hidden="1">#REF!</definedName>
    <definedName name="a0bc31febee3d405392a6cfc82e8727d7" hidden="1">#REF!</definedName>
    <definedName name="a0c0397fd08244d8388641c5df3ea5e8a" hidden="1">#REF!</definedName>
    <definedName name="a0c1ffc8bec77484d82833dcc5910f0e3" hidden="1">#REF!</definedName>
    <definedName name="a0c4cd8e43c3f44f09a540177189b97dd" hidden="1">#REF!</definedName>
    <definedName name="a0c75dfbb4b7d4f598685e09927a4e043" hidden="1">#REF!</definedName>
    <definedName name="a0c7b22cea5ac45e684b64314ea57b397" hidden="1">#REF!</definedName>
    <definedName name="a0c8a5f0e77d5498e857f0eee88a96f1e" hidden="1">'Co-Bal Sheet Liab-Equity'!$D$21</definedName>
    <definedName name="a0cad4e1490df40a59f5f47521576b926" hidden="1">'Co-Bal Sheet Assests -Total'!$D$20</definedName>
    <definedName name="a0cb1afc48efa4345be7e3148354321a0" hidden="1">#REF!</definedName>
    <definedName name="a0ce2d84b3b3447ca956a6b0ee89552c7" hidden="1">#REF!</definedName>
    <definedName name="a0cfec2b1cf79476aa454c311b29e73c1" hidden="1">#REF!</definedName>
    <definedName name="a0d4d51d58cef4c798cceb77843b35575" hidden="1">#REF!</definedName>
    <definedName name="a0d61743012f54c908aa266dc13c27fec" hidden="1">#REF!</definedName>
    <definedName name="a0d88110642004b5ab23cee27b71adf28" hidden="1">#REF!</definedName>
    <definedName name="a0d888f80ee1c40f49e6db6690cdc4c15" hidden="1">#REF!</definedName>
    <definedName name="a0e6cac69137a4cc198aff46b9ad7f613" hidden="1">#REF!</definedName>
    <definedName name="a0ed2ffb61e03464ba05af92c4655251e" hidden="1">'Co-Bal Sheet Assests -Total'!$D$12</definedName>
    <definedName name="a0edf981ed00744508278964e18fae8c8" hidden="1">#REF!</definedName>
    <definedName name="a0f9c66c4e3b64f8796ebe792c229324c" hidden="1">#REF!</definedName>
    <definedName name="a0fb7d8f3cedb4b0db2497712c4ebdee0" hidden="1">#REF!</definedName>
    <definedName name="a1050a1cd31554712871813499550a18d" hidden="1">#REF!</definedName>
    <definedName name="a109ece6cf13a40979063f17108a20659" hidden="1">#REF!</definedName>
    <definedName name="a10aeb80e6ef84f61bea743f1276a0004" hidden="1">#REF!</definedName>
    <definedName name="a10eb2ade126642de8f4991966c877c95" hidden="1">#REF!</definedName>
    <definedName name="a1130e7d3e0e046c89f9b8bfa85eb9565" hidden="1">'Co-Bal Sheet Liab-Equity'!$D$23</definedName>
    <definedName name="a113272b9badd439589f8e6d89fe33abd" hidden="1">#REF!</definedName>
    <definedName name="a115263f0da0442a79f42f2d5632e6933" hidden="1">#REF!</definedName>
    <definedName name="a1153dfe19cb04c278922eee7375d3ba7" hidden="1">'Co-Bal Sheet Liab-Equity'!$D$19</definedName>
    <definedName name="a11795015c73d43dc95286ab5ba5dad33" hidden="1">#REF!</definedName>
    <definedName name="a119904639c254735b2763e7452575585" hidden="1">#REF!</definedName>
    <definedName name="a119ef3af2f0145e1893a7d73961c8ff0" hidden="1">#REF!</definedName>
    <definedName name="a11aa8dee4e3e433eb03f866b58682004" hidden="1">#REF!</definedName>
    <definedName name="a11c0eaf82e2043e383dedef4a369d10a" hidden="1">#REF!</definedName>
    <definedName name="a11d712285cca4b75837752a4630316b7" hidden="1">'Co-Bal Sheet Liab-Equity'!$D$34</definedName>
    <definedName name="a11d9a313147b43558aec355a1c0c7e5e" hidden="1">#REF!</definedName>
    <definedName name="a120ed03f8b62493aaed2fbf869ad63d3" hidden="1">'Co-Income Statement'!$D$24</definedName>
    <definedName name="a1244278d3e6d48f789c61312c278009a" hidden="1">#REF!</definedName>
    <definedName name="a1294c44a74a4429c8a30f77e34ef63aa" hidden="1">#REF!</definedName>
    <definedName name="a12a1f41a497d4351a2f0254e24e00812" hidden="1">'Co-Bal Sheet Liab-Equity'!$D$29</definedName>
    <definedName name="a12d03e4e13b14dfeb4d86eb461b35f70" hidden="1">#REF!</definedName>
    <definedName name="a12f43d056edd4504ace31d3e93c72bb7" hidden="1">#REF!</definedName>
    <definedName name="a130c6896ae8d4bfba0028019558d6171" hidden="1">#REF!</definedName>
    <definedName name="a137919564102443ca88721e50d6d10b5" hidden="1">#REF!</definedName>
    <definedName name="a1380f063eee246bba883f8fc0b4d9678" hidden="1">#REF!</definedName>
    <definedName name="a138952a47d074949a914ead7d6e46a53" hidden="1">#REF!</definedName>
    <definedName name="a1397069e48d44fefb71d9c8ee4ca5965" hidden="1">#REF!</definedName>
    <definedName name="a139d7dd6703d43969590bf29cce9b0d7" hidden="1">#REF!</definedName>
    <definedName name="a13c592fa31f14bac88f4084f0dbc54b4" hidden="1">#REF!</definedName>
    <definedName name="a14747b27a185448a9bb671c4afaf5233" hidden="1">#REF!</definedName>
    <definedName name="a147519a9939d4a59a8ee59f0c06ae3b9" hidden="1">#REF!</definedName>
    <definedName name="a14c20df7532c4adfab0398b06e02869d" hidden="1">#REF!</definedName>
    <definedName name="a14e0f9d97d8f4985be0d21ac76414d27" hidden="1">#REF!</definedName>
    <definedName name="a1518b9d975744dc0951a86102ef3490e" hidden="1">#REF!</definedName>
    <definedName name="a151e10f2c77548099254229512265eee" hidden="1">#REF!</definedName>
    <definedName name="a15348f710a234f7cbd5567778ebd70f7" hidden="1">#REF!</definedName>
    <definedName name="a154a6fcae8cf4d97ae8d650ed4eb1d38" hidden="1">#REF!</definedName>
    <definedName name="a1565608040a84f8882628d3428cfe059" hidden="1">#REF!</definedName>
    <definedName name="a15672dda6445462596fcb108b85259a6" hidden="1">#REF!</definedName>
    <definedName name="a1595d61795cf4182b0ab31931491a00e" hidden="1">#REF!</definedName>
    <definedName name="a15dd73d50c6d4c858b6bb2d0a1988b10" hidden="1">#REF!</definedName>
    <definedName name="a15e8bcaeb4944cf291654b661d2391b0" hidden="1">#REF!</definedName>
    <definedName name="a16a350cde97f475cbf945e23adb01f85" hidden="1">#REF!</definedName>
    <definedName name="a16c7d313b4bb4143be7fe8ddee02c522" hidden="1">#REF!</definedName>
    <definedName name="a16f3472323eb420aa4b56ef433602d96" hidden="1">#REF!</definedName>
    <definedName name="a170949240ba74bdbb3ff56f049206e9f" hidden="1">'Co-Income Statement'!$D$24</definedName>
    <definedName name="a1709d613501745f883116107385431b2" hidden="1">#REF!</definedName>
    <definedName name="a1749ac8d3b12460ea6f251492844d71c" hidden="1">#REF!</definedName>
    <definedName name="a174ce41d0d824d7c927922e7c8772094" hidden="1">#REF!</definedName>
    <definedName name="a17667a0e29c044af811eebeca6c6e163" hidden="1">#REF!</definedName>
    <definedName name="a17b13f6e06f643af9efbbba317650668" hidden="1">'Co-Bal Sheet Assests -Total'!$D$18</definedName>
    <definedName name="a17dc4b37837c434eb54f0249312b12ae" hidden="1">#REF!</definedName>
    <definedName name="a17f2c511cef74b819875af93d3a7ab54" hidden="1">#REF!</definedName>
    <definedName name="a18308f85519b451395fada46dd145599" hidden="1">'Co-Income Statement'!$D$13</definedName>
    <definedName name="a18523310729f4f109a0153d325d9fd89" hidden="1">#REF!</definedName>
    <definedName name="a185cb704d6db4249b1c154c8ac150c7b" hidden="1">#REF!</definedName>
    <definedName name="a1888f0ffebd64627a34c9b1bde7d8601" hidden="1">#REF!</definedName>
    <definedName name="a18af6db56b17472c96204d3d5e3cf115" hidden="1">#REF!</definedName>
    <definedName name="a18b7ae9aaa5c481b8836a27524e36c9e" hidden="1">'Co-Income Statement'!$D$14</definedName>
    <definedName name="a190d638ab54240769e014148034122fe" hidden="1">#REF!</definedName>
    <definedName name="a1952a701852a4eedb8985ce070d00c5e" hidden="1">#REF!</definedName>
    <definedName name="a1960639bca324d618c798c9827b732b6" hidden="1">#REF!</definedName>
    <definedName name="a1982ed14061147099b9ea461c90fb754" hidden="1">#REF!</definedName>
    <definedName name="a1984f21238534c77ae415061be8ab11b" hidden="1">#REF!</definedName>
    <definedName name="a19b8cde744f347958e40d64914d0874c" hidden="1">#REF!</definedName>
    <definedName name="a19e7d533c75b49ef87a77d40bd537d07" hidden="1">'Co-Bal Sheet Liab-Equity'!$D$32</definedName>
    <definedName name="a1a2edd30e4fd480b8d7f9136a6d4434f" hidden="1">#REF!</definedName>
    <definedName name="a1ab847e7cdc14200b9f6dc976644818e" hidden="1">#REF!</definedName>
    <definedName name="a1ac02493e26843f4a8a5ee3399ade3d0" hidden="1">#REF!</definedName>
    <definedName name="a1af87553bdac42cca82458111f695cc5" hidden="1">#REF!</definedName>
    <definedName name="a1b29ba1752074b1fbb444d2149770ef1" hidden="1">#REF!</definedName>
    <definedName name="a1b3c1ef5b4574350bb57ed97cb1a6fbd" hidden="1">#REF!</definedName>
    <definedName name="a1b6fdedb6b184b11bc697ba6fde055e8" hidden="1">#REF!</definedName>
    <definedName name="a1b83b1b6c1f94d56903c2fafb4ce1030" hidden="1">#REF!</definedName>
    <definedName name="a1b869168db594204a59daeca61b37fb0" hidden="1">#REF!</definedName>
    <definedName name="a1bb53700ccf94fd3849593c9202d150c" hidden="1">#REF!</definedName>
    <definedName name="a1bbe6e46c41b4f6c817e5663c620ffdb" hidden="1">#REF!</definedName>
    <definedName name="a1c3b7f71debe42c4b771dbcbe1e7edba" hidden="1">#REF!</definedName>
    <definedName name="a1c506532e6674730ab77b9ff1d64146d" hidden="1">#REF!</definedName>
    <definedName name="a1c5d45b88cd941a4b8ff00437d87d3b2" hidden="1">'Co-Bal Sheet Assests -Total'!$D$13</definedName>
    <definedName name="a1cafb5f401594492b1ec26f5706b0796" hidden="1">#REF!</definedName>
    <definedName name="a1ce108a4e53e418b831b079104696070" hidden="1">'Co-Bal Sheet Liab-Equity'!$D$14</definedName>
    <definedName name="a1dd70f00ca814d32b3e8e52ae75851fa" hidden="1">'Co-Income Statement'!$D$8</definedName>
    <definedName name="a1e19f381215d44c5853fcbb8df005e1d" hidden="1">'Co-Bal Sheet Assests -Total'!$D$19</definedName>
    <definedName name="a1e2b5277b87c40bca53c2ab9c136a6e7" hidden="1">#REF!</definedName>
    <definedName name="a1e5c654fac3642bca406fa64a110c5c5" hidden="1">#REF!</definedName>
    <definedName name="a1ecedfeee2e349b1b0e30e6c89c66ffc" hidden="1">#REF!</definedName>
    <definedName name="a1f401e5f978c4588bf41825e949ebdd3" hidden="1">#REF!</definedName>
    <definedName name="a1f48714542724f7db9d98dffdad00bd6" hidden="1">'Co-Bal Sheet Liab-Equity'!$D$18</definedName>
    <definedName name="a1f6b5da720454f469a68ad6ce2731620" hidden="1">'Co-Bal Sheet Assests -Total'!$D$16</definedName>
    <definedName name="a1f83619d052141b3b78feeded9062795" hidden="1">#REF!</definedName>
    <definedName name="a2024810ca97e4430a2e69e0fa7107e13" hidden="1">#REF!</definedName>
    <definedName name="a202e47f02f274ac2aad907838ace212c" hidden="1">'Co-Bal Sheet Liab-Equity'!$D$38</definedName>
    <definedName name="a20f8e73dc6ad470bb0d0c4db119a5cb4" hidden="1">#REF!</definedName>
    <definedName name="a2100da425ca54ac4aa1cf30f935f08cc" hidden="1">'Co-Bal Sheet Assests -Total'!$D$23</definedName>
    <definedName name="a2104d275579c411db80f984621d8dd5c" hidden="1">#REF!</definedName>
    <definedName name="a212727b5ede74d72bc79e949e92b75b8" hidden="1">#REF!</definedName>
    <definedName name="a214a14ced45845099deea5f176cd8b1e" hidden="1">#REF!</definedName>
    <definedName name="a215f119607c248ce8d28ecd70b564520" hidden="1">'Co-Bal Sheet Assests -Total'!$D$29</definedName>
    <definedName name="a21ae2461758d4db5ae3b3023d933c292" hidden="1">#REF!</definedName>
    <definedName name="a21aef10f77a44986a9881fd3f80f591d" hidden="1">#REF!</definedName>
    <definedName name="a21b60359a7f64481b0931afa04099531" hidden="1">#REF!</definedName>
    <definedName name="a21be2a34fc414453bab7d150edcc1e50" hidden="1">#REF!</definedName>
    <definedName name="a224b5cf879aa400ca2c26c9816febaa7" hidden="1">'Co-Income Statement'!$D$34</definedName>
    <definedName name="a224f073e6b0d417fa476af2233d7901d" hidden="1">#REF!</definedName>
    <definedName name="a228c0066926946ebbb51ffeeafe32b4e" hidden="1">'Co-Bal Sheet Liab-Equity'!$D$36</definedName>
    <definedName name="a22bfaa215f3f4112b0577680376af6eb" hidden="1">#REF!</definedName>
    <definedName name="a22ec5d1d753947e4bd9a39a6474eec98" hidden="1">#REF!</definedName>
    <definedName name="a232d21f9c93e49229b6ee991edbaf114" hidden="1">#REF!</definedName>
    <definedName name="a2341b9ff137c4681a5a0a4f73faa938b" hidden="1">#REF!</definedName>
    <definedName name="a2344ab2eb10e4a478f26f58fa73e9620" hidden="1">#REF!</definedName>
    <definedName name="a2361bb7050b84cd18c8388dad7e13599" hidden="1">#REF!</definedName>
    <definedName name="a23b3602bda0b43b0bb884397b40e28b6" hidden="1">'Co-Income Statement'!$D$32</definedName>
    <definedName name="a23c67a2f5791493e82f340fb4d8e0513" hidden="1">#REF!</definedName>
    <definedName name="a23e33ae49166434ca0daddaae07cb0ab" hidden="1">#REF!</definedName>
    <definedName name="a23fbf178bb2749fcafcbf0a14d8bb9a8" hidden="1">#REF!</definedName>
    <definedName name="a2451dbc1ca7d4688a612d4db49ab26ad" hidden="1">#REF!</definedName>
    <definedName name="a245727401ad34cec918bba2e8abf3d91" hidden="1">#REF!</definedName>
    <definedName name="a247d23fd419e476eaf4416a2b7e34454" hidden="1">#REF!</definedName>
    <definedName name="a24881e442c254d5faf3078efd09d6153" hidden="1">'Co-Bal Sheet Liab-Equity'!$D$30</definedName>
    <definedName name="a249c8104ad394ae39ca047fa7353534f" hidden="1">#REF!</definedName>
    <definedName name="a24f9b1c90a8b4b97abb80f530d663082" hidden="1">#REF!</definedName>
    <definedName name="a2507eee3604f43d091eeb799e05006a2" hidden="1">#REF!</definedName>
    <definedName name="a255ee4a0d9174803a3fbeed838f3ee27" hidden="1">#REF!</definedName>
    <definedName name="a256ab0c3d26f41638e44811d7ba0f68e" hidden="1">#REF!</definedName>
    <definedName name="a257978022d154d89aa7a8cc2cfc18826" hidden="1">#REF!</definedName>
    <definedName name="a258022789c964fdd843c18af01a27420" hidden="1">#REF!</definedName>
    <definedName name="a2596939ec093472cbe0df21458c2b982" hidden="1">#REF!</definedName>
    <definedName name="a25f8f8fdd2214c9198884b8966aa74ba" hidden="1">#REF!</definedName>
    <definedName name="a25f972c70812499d94e7eba5d65e220e" hidden="1">#REF!</definedName>
    <definedName name="a25fabaabfdd041c3a19075ff3eaaef87" hidden="1">#REF!</definedName>
    <definedName name="a260ce7482b4244fb9ea48facf1facd6f" hidden="1">'Co-Bal Sheet Assests -Total'!$D$25</definedName>
    <definedName name="a26154ce5939b4a2ba8cff402367d153f" hidden="1">#REF!</definedName>
    <definedName name="a26bda25e0f8a450d9e27a96b5aba931b" hidden="1">#REF!</definedName>
    <definedName name="a26d02e093db24def88ccf20f8a60c39b" hidden="1">'Co-Bal Sheet Liab-Equity'!$D$30</definedName>
    <definedName name="a26d1610cfc2b410c857bbe45ada13cae" hidden="1">#REF!</definedName>
    <definedName name="a27030afbba714de9b6d1f0c57c848f59" hidden="1">#REF!</definedName>
    <definedName name="a271f5f45ea3546f3a720d56f9213c3c9" hidden="1">'Co-Bal Sheet Assests -Total'!$D$17</definedName>
    <definedName name="a27397a378d1d4d03bb010076f305037e" hidden="1">#REF!</definedName>
    <definedName name="a273a0b37965446f69b4bdcd3b3007c64" hidden="1">#REF!</definedName>
    <definedName name="a273a783486aa4553b43246372434e4dc" hidden="1">#REF!</definedName>
    <definedName name="a274fb019087740bebb0bdac5668e3095" hidden="1">#REF!</definedName>
    <definedName name="a2760dfa823e34b95b8eef35aa07e9e43" hidden="1">#REF!</definedName>
    <definedName name="a2764ddb0095544f19db2b7127c97843e" hidden="1">#REF!</definedName>
    <definedName name="a276d0c78950c49e0862543700eb073dc" hidden="1">#REF!</definedName>
    <definedName name="a27750df8c1eb458f9725ff408391d85c" hidden="1">#REF!</definedName>
    <definedName name="a27d32b80c05c4d2a86a397e01cde22a2" hidden="1">#REF!</definedName>
    <definedName name="a28083fe12fe64ad3943a10f9b0b88a55" hidden="1">#REF!</definedName>
    <definedName name="a28228a1bc00e4ec381856737e49cee87" hidden="1">#REF!</definedName>
    <definedName name="a2822949b6ce9496bb9065a4ef95a5b95" hidden="1">#REF!</definedName>
    <definedName name="a28946fdd80404ede83b98463980ee915" hidden="1">#REF!</definedName>
    <definedName name="a28a9653c03464dbfb12f51f27eb71aac" hidden="1">#REF!</definedName>
    <definedName name="a28d0f7e12a57430ea10907afd224d3a5" hidden="1">#REF!</definedName>
    <definedName name="a290c487571014a8689d13d66734915d9" hidden="1">#REF!</definedName>
    <definedName name="a290cc4afc5c648b4b6aeb46554bf2bd9" hidden="1">#REF!</definedName>
    <definedName name="a2910c95819fa4d9286fe6ffb26a76348" hidden="1">#REF!</definedName>
    <definedName name="a291e4589c2154512910460ff040c6a39" hidden="1">#REF!</definedName>
    <definedName name="a2944e4ed0a68422e947ca4407bea3b7e" hidden="1">#REF!</definedName>
    <definedName name="a29afe71f0f6949558b262b8826ee7ddd" hidden="1">#REF!</definedName>
    <definedName name="a29c9f0ebeb1a4193a790f3a908aa06bb" hidden="1">#REF!</definedName>
    <definedName name="a29e19e01a2604e7b972e23778b5d6569" hidden="1">#REF!</definedName>
    <definedName name="a29fa6ef8e171453d89ae80690aa2ff03" hidden="1">#REF!</definedName>
    <definedName name="a2a536ffaad474bf1bcaf5fcbc1ef64a4" hidden="1">'Co-Bal Sheet Liab-Equity'!$D$20</definedName>
    <definedName name="a2a7b435336124935b4cda243e4627f23" hidden="1">'Co-Bal Sheet Assests -Total'!$D$14</definedName>
    <definedName name="a2aad0f2a531b48aba39d57a62abd896f" hidden="1">#REF!</definedName>
    <definedName name="a2b148dc59eeb4b50a7555001054413a4" hidden="1">#REF!</definedName>
    <definedName name="a2b40b41ca7ca480da23be12c2b3d1e6b" hidden="1">#REF!</definedName>
    <definedName name="a2b81d8c060c148cdb04b0cfb1f1fbbc2" hidden="1">'Co-Bal Sheet Liab-Equity'!$D$31</definedName>
    <definedName name="a2b95f564a847461d95fedffa79b3244e" hidden="1">#REF!</definedName>
    <definedName name="a2ba129ab74e04dd2bece3fed32d07c56" hidden="1">#REF!</definedName>
    <definedName name="a2bc340dd41ad4066ac2d11490981567c" hidden="1">#REF!</definedName>
    <definedName name="a2bc7bb2d9bb44d8e89692e5e04195461" hidden="1">#REF!</definedName>
    <definedName name="a2c1f4c4f17744b7db626126620833b9a" hidden="1">#REF!</definedName>
    <definedName name="a2c812846cb1e4ef79c62d83036f95a3e" hidden="1">#REF!</definedName>
    <definedName name="a2cd0194150a540e4a16c556c565345e4" hidden="1">#REF!</definedName>
    <definedName name="a2ceb8aa26c9c40c99958ed8052f57008" hidden="1">#REF!</definedName>
    <definedName name="a2cf8a07709ff49099c1a76ca723eb75b" hidden="1">#REF!</definedName>
    <definedName name="a2d9e9b2222784fb6b91a824e7d99cf73" hidden="1">'Co-Bal Sheet Assests -Total'!$D$14</definedName>
    <definedName name="a2da59689155c48b69e2fcd9f7fa2f8ba" hidden="1">#REF!</definedName>
    <definedName name="a2db4fa7442e54848b2c279656197b836" hidden="1">#REF!</definedName>
    <definedName name="a2df606aa94564b7a90b0c47a7b26154a" hidden="1">#REF!</definedName>
    <definedName name="a2e2241e19efc45f89c305c8d79d37b64" hidden="1">#REF!</definedName>
    <definedName name="a2e5f9760f4184ac2987db1f30fa1578b" hidden="1">#REF!</definedName>
    <definedName name="a2e77bb6b59154e08b7a744f106f203f8" hidden="1">#REF!</definedName>
    <definedName name="a2e9e6e4434e043ee96e9d3a0d43cd689" hidden="1">#REF!</definedName>
    <definedName name="a2ea25c774478496a85e2086652374e47" hidden="1">#REF!</definedName>
    <definedName name="a2ec9bfcb6714481b8a78c5561b0b5f7f" hidden="1">#REF!</definedName>
    <definedName name="a2ee41652a6af45cc9ad61a252ae02087" hidden="1">'Co-Bal Sheet Liab-Equity'!$D$19</definedName>
    <definedName name="a2f15c4b06ba440378ba4469fd7fa8e00" hidden="1">#REF!</definedName>
    <definedName name="a2f23cca9028f40679539e179babef1d3" hidden="1">'Co-Income Statement'!$D$11</definedName>
    <definedName name="a2f2dc247d40a4a5089a7c2e24b92f890" hidden="1">'Co-Bal Sheet Liab-Equity'!$D$25</definedName>
    <definedName name="a2f6e6335bc074e7c9f125ccb17a06f7a" hidden="1">#REF!</definedName>
    <definedName name="a2ff2a24127d24ceeb57e75053a34c4d9" hidden="1">#REF!</definedName>
    <definedName name="a301492a0f1fe44a290f9211a01c3dfed" hidden="1">#REF!</definedName>
    <definedName name="a305ef791f2794e04a23261dafc0c314c" hidden="1">#REF!</definedName>
    <definedName name="a30c14a5348c74293b3d1c4f03503a16d" hidden="1">#REF!</definedName>
    <definedName name="a30d2f34a0f68460f93d7a5dcfdacbf46" hidden="1">#REF!</definedName>
    <definedName name="a31214b7b4caa4be28ce6c73913300eec" hidden="1">#REF!</definedName>
    <definedName name="a31845c5cdf3a46a891afb684d1f61bd0" hidden="1">#REF!</definedName>
    <definedName name="a31a341700dab4aad9fb24335bbeba9b7" hidden="1">'Co-Bal Sheet Liab-Equity'!$D$24</definedName>
    <definedName name="a31eded5323114da98f7e87ccc9f65808" hidden="1">'Co-Income Statement'!$D$10</definedName>
    <definedName name="a32106c9799e549059bd71fc3944d59ee" hidden="1">#REF!</definedName>
    <definedName name="a322d1dfbf9a341c9ba751b10b3cf3dc3" hidden="1">#REF!</definedName>
    <definedName name="a3283c35149d04132984360b04e086db3" hidden="1">#REF!</definedName>
    <definedName name="a328deda8bc714495a7e4b4a218848dc4" hidden="1">#REF!</definedName>
    <definedName name="a32f086f412be43cdb41c8ca8c82f3178" hidden="1">'Co-Bal Sheet Liab-Equity'!$D$34</definedName>
    <definedName name="a32fd4a5e5b6e449db7f8a65bc7b066b2" hidden="1">#REF!</definedName>
    <definedName name="a334c60e4c77645ed956f169a8d10742f" hidden="1">'Co-Bal Sheet Liab-Equity'!$D$30</definedName>
    <definedName name="a3369bedd17294469b2555e82baaf991a" hidden="1">#REF!</definedName>
    <definedName name="a33938a204f904895b1f3dcd3f7492121" hidden="1">'Co-Bal Sheet Liab-Equity'!$D$18</definedName>
    <definedName name="a339ed7fb3f3b431894f83392f98c5049" hidden="1">#REF!</definedName>
    <definedName name="a33b894cb0f2a46c893b2e50a89cfc236" hidden="1">#REF!</definedName>
    <definedName name="a33cbefdf5933473bb4c9cafc07a98db6" hidden="1">#REF!</definedName>
    <definedName name="a343031176458407faf54d04f6fb5f29a" hidden="1">'Co-Bal Sheet Assests -Total'!$D$36</definedName>
    <definedName name="a343f74d705d8400896a33eee8ced7a0b" hidden="1">#REF!</definedName>
    <definedName name="a345c462cb2b548e2aec79f7922c53265" hidden="1">#REF!</definedName>
    <definedName name="a356e6010c45548808658d8c612e671fd" hidden="1">#REF!</definedName>
    <definedName name="a358c7c280fd8443e80ed229fa738eaf9" hidden="1">#REF!</definedName>
    <definedName name="a35b300f26dbd4dcfbb7b8e9b7b6f41e0" hidden="1">'Co-Income Statement'!$D$32</definedName>
    <definedName name="a364bcfd80e0e4f6fb83ba217fc3a019d" hidden="1">#REF!</definedName>
    <definedName name="a36bc64dee49249e0b2d5055060a36812" hidden="1">#REF!</definedName>
    <definedName name="a36c5b4bb3ef5410485ce719f77d46b13" hidden="1">#REF!</definedName>
    <definedName name="a36d6d89bfb26483e910d9da7f78818b2" hidden="1">#REF!</definedName>
    <definedName name="a3764e3b2dc2c43ddb2f2b7e7ee7434d2" hidden="1">#REF!</definedName>
    <definedName name="a377a3b6c0dba4450a6b8d8aecd9b8c83" hidden="1">#REF!</definedName>
    <definedName name="a377fcc341bd04f2f96722cd30ac58123" hidden="1">#REF!</definedName>
    <definedName name="a37b3781dc6ae4d90b626b730ca6d08b3" hidden="1">#REF!</definedName>
    <definedName name="a37c89a71070e42f7ba766122aa071455" hidden="1">#REF!</definedName>
    <definedName name="a37fcdb0b02d3495a9fb54a67f9b05f16" hidden="1">#REF!</definedName>
    <definedName name="a383886ade65c4e7a8727420ec6825ee1" hidden="1">#REF!</definedName>
    <definedName name="a384fa9b7cb6240a3b7794b37f88ee40e" hidden="1">#REF!</definedName>
    <definedName name="a3872761386034bb2aa47128f3c72552a" hidden="1">#REF!</definedName>
    <definedName name="a3898139fb4d648d2bc8fb2fe3b1ffb31" hidden="1">#REF!</definedName>
    <definedName name="a38ef7cc3c7ef4cb7b7bc091a4f0f8154" hidden="1">'Co-Bal Sheet Assests -Total'!$D$29</definedName>
    <definedName name="a38f182de6b934e48803f70f0152a7379" hidden="1">#REF!</definedName>
    <definedName name="a3900313666a94fb69da5ae70e495c3bb" hidden="1">'Co-Bal Sheet Liab-Equity'!$D$12</definedName>
    <definedName name="a394ffe36eb844282b2ea452308cca6d4" hidden="1">#REF!</definedName>
    <definedName name="a39a50dbe67ea45e48bf781c41f13c51b" hidden="1">#REF!</definedName>
    <definedName name="a39c96b8e922948cbbcb8120eb1d4acb6" hidden="1">#REF!</definedName>
    <definedName name="a39d71bb5e7a6479184dc544a4979f05a" hidden="1">#REF!</definedName>
    <definedName name="a39e179df69934c06b1ff93c04b672276" hidden="1">#REF!</definedName>
    <definedName name="a3a134f45bd834b82bac218adb9a5afcd" hidden="1">#REF!</definedName>
    <definedName name="a3a1fb48203084038a2d359c8fafb1cd6" hidden="1">'Co-Income Statement'!$D$18</definedName>
    <definedName name="a3a3c576ca2da4e8cb383b8131ec4ec44" hidden="1">#REF!</definedName>
    <definedName name="a3ab19e4a7cf64dd1891a36ed29716b4a" hidden="1">#REF!</definedName>
    <definedName name="a3abe31ab04b6457b9015e90ffce6faf0" hidden="1">#REF!</definedName>
    <definedName name="a3b3bd0ba8d084d9ca893c0455478eb0d" hidden="1">#REF!</definedName>
    <definedName name="a3bac2904d09941618c629bf6c73361cc" hidden="1">#REF!</definedName>
    <definedName name="a3bac9feae3b74ff5935cbbfa53a58ce1" hidden="1">#REF!</definedName>
    <definedName name="a3bc7a096cf174b7e8cbaf274e45511b4" hidden="1">#REF!</definedName>
    <definedName name="a3bec1e6d459646138cb5a43bd3ee4b12" hidden="1">#REF!</definedName>
    <definedName name="a3c02e44905124dd2a623639639802d75" hidden="1">#REF!</definedName>
    <definedName name="a3c3622c5906a45bb939a8b52a5bf6be4" hidden="1">#REF!</definedName>
    <definedName name="a3c3a536961ba4136bd8b9e5bd439ea91" hidden="1">'Co-Bal Sheet Assests -Total'!$D$15</definedName>
    <definedName name="a3c9b611d22d84f08a247b279798a80c4" hidden="1">#REF!</definedName>
    <definedName name="a3ca7c23b519d4cdf9ea057b24c6f39e2" hidden="1">#REF!</definedName>
    <definedName name="a3ca7ed40b4b84f8abfc2ecdbf0b3bd17" hidden="1">#REF!</definedName>
    <definedName name="a3cdb724e902049bfa7839033b37cc268" hidden="1">#REF!</definedName>
    <definedName name="a3ce04c06baad4058990164ef3eb1dfe2" hidden="1">#REF!</definedName>
    <definedName name="a3cfd4b2055ca49a49f140d689021127e" hidden="1">#REF!</definedName>
    <definedName name="a3cfeb6ba90964fd682744cf386f62d34" hidden="1">#REF!</definedName>
    <definedName name="a3d09eed3ed8c49bfae1bc8fe1f62850d" hidden="1">#REF!</definedName>
    <definedName name="a3d0ca2d8722d4d50b590bff0ad00de8d" hidden="1">#REF!</definedName>
    <definedName name="a3d16d60bd0ad4e3c9a019e2dc055d472" hidden="1">#REF!</definedName>
    <definedName name="a3d21b54385734180a5b27efb4983330d" hidden="1">#REF!</definedName>
    <definedName name="a3d2a51f2f5db4a69bc7cba41262f3944" hidden="1">#REF!</definedName>
    <definedName name="a3d48da43ab024b0b90e456f1b37a61c8" hidden="1">#REF!</definedName>
    <definedName name="a3d496d358850494ca0f815e117882fec" hidden="1">#REF!</definedName>
    <definedName name="a3d4b5f4ed5c0468494668e5048bb72ad" hidden="1">#REF!</definedName>
    <definedName name="a3da259c989aa4762b1d689cccf3cb3e8" hidden="1">#REF!</definedName>
    <definedName name="a3db23dfad5df485dad50963ad1d20409" hidden="1">'Co-Income Statement'!$D$16</definedName>
    <definedName name="a3dbf999d1d0249a0a6ac2d24b4bb9ed8" hidden="1">#REF!</definedName>
    <definedName name="a3ded65fa93664028b629357e8d0c8c01" hidden="1">#REF!</definedName>
    <definedName name="a3e015e3dfe3d4937a1bbff7bff6bc232" hidden="1">#REF!</definedName>
    <definedName name="a3e22bcd1f5d54b22a70d621399205a9a" hidden="1">'Co-Income Statement'!$D$37</definedName>
    <definedName name="a3e43fc5a0f7246da989110ec1bf4f62a" hidden="1">#REF!</definedName>
    <definedName name="a3e516191c18f4f7a892cbb3b6d89b9cb" hidden="1">#REF!</definedName>
    <definedName name="a3e63afc311844238a29086f3142c5569" hidden="1">#REF!</definedName>
    <definedName name="a3e69a4919fdc449aa279563f71145d04" hidden="1">#REF!</definedName>
    <definedName name="a3e80660b677048339ddf97083c8ab8e2" hidden="1">#REF!</definedName>
    <definedName name="a3e81fa2105614c98a5e6a13e2547bfea" hidden="1">#REF!</definedName>
    <definedName name="a3ef2dd9f502f47a29e05b423f8602ed5" hidden="1">#REF!</definedName>
    <definedName name="a3efffcf701a94dcf99e96a34c50cca62" hidden="1">#REF!</definedName>
    <definedName name="a3f3f72cab1084e6092795ae666332be0" hidden="1">#REF!</definedName>
    <definedName name="a3fe96823bf0944e2ad241f24b7854422" hidden="1">#REF!</definedName>
    <definedName name="a402534a33a044614a1c0d9f2855a9ceb" hidden="1">#REF!</definedName>
    <definedName name="a402effaece514501bb9971d19f45e3b5" hidden="1">#REF!</definedName>
    <definedName name="a4073dace4a5748acad61dca0bc09fccb" hidden="1">#REF!</definedName>
    <definedName name="a40854af36be94f33b2f01cf20cb19b18" hidden="1">#REF!</definedName>
    <definedName name="a40a996460edc4038a3c8d40ffc6b52ff" hidden="1">#REF!</definedName>
    <definedName name="a40d3660f044841afad397795c49afb4f" hidden="1">'Co-Income Statement'!$D$33</definedName>
    <definedName name="a40f6ec7b71b54f9f8913ae6671eec8da" hidden="1">#REF!</definedName>
    <definedName name="a41633b440d6a4dd8b856ba12df1614a9" hidden="1">#REF!</definedName>
    <definedName name="a4166679200f74425b7f04e3711c39ff0" hidden="1">#REF!</definedName>
    <definedName name="a417349eba70a40d3902330c63df53509" hidden="1">#REF!</definedName>
    <definedName name="a4178cfd655684c698a2f680353004ee7" hidden="1">#REF!</definedName>
    <definedName name="a41a5e578bcf546f1af952a398806b73d" hidden="1">#REF!</definedName>
    <definedName name="a41cfcc70a96f4e43b7af5f44f5d9513f" hidden="1">#REF!</definedName>
    <definedName name="a41d902462c164d1189fbc877a9d6c16f" hidden="1">#REF!</definedName>
    <definedName name="a42273510d3ea495bb611bfc2e2786cc3" hidden="1">#REF!</definedName>
    <definedName name="a432ae0f7a4f445bcbdb837ef1cd1e974" hidden="1">#REF!</definedName>
    <definedName name="a436873f09cc64ec8972090445efe7e30" hidden="1">#REF!</definedName>
    <definedName name="a43bbb0cce7a741169d657e16fa5aec75" hidden="1">#REF!</definedName>
    <definedName name="a43db872e563c4d12876474cb84a55170" hidden="1">#REF!</definedName>
    <definedName name="a43f3ae35a589459d8c6dcd6f2615b5d7" hidden="1">#REF!</definedName>
    <definedName name="a440ff70ee2bf4b059367e92d0af9c56d" hidden="1">'Co-Bal Sheet Assests -Total'!$D$37</definedName>
    <definedName name="a4414da61143f4690a2884ec51efc67f5" hidden="1">#REF!</definedName>
    <definedName name="a4448e76c778e4c80bc9ffdcc3d75c8b8" hidden="1">#REF!</definedName>
    <definedName name="a44926eefc104435aaa9fa1058bea13f1" hidden="1">#REF!</definedName>
    <definedName name="a44df3202748c4b3e938289b5a5672f8d" hidden="1">#REF!</definedName>
    <definedName name="a44e6606ffdee4f2d8e48d1f0d0e081e0" hidden="1">'Co-Bal Sheet Liab-Equity'!$D$15</definedName>
    <definedName name="a452e7926d7f94a54a10e9bce2da10214" hidden="1">#REF!</definedName>
    <definedName name="a4538c21fcf2f47138312a0a90bbe45ca" hidden="1">'Co-Bal Sheet Liab-Equity'!$D$14</definedName>
    <definedName name="a45a292b2c1c84c7eb28bed6180afc5f3" hidden="1">#REF!</definedName>
    <definedName name="a45c89fbaf1844e7990336f2f2483eea4" hidden="1">#REF!</definedName>
    <definedName name="a45c8c665722a4088a2a57029eb4c8a2b" hidden="1">#REF!</definedName>
    <definedName name="a4615e00f388f42e0b3b0c9218f4333c5" hidden="1">#REF!</definedName>
    <definedName name="a464fec78776242689ed3039bd04fcdc7" hidden="1">#REF!</definedName>
    <definedName name="a46680fb9dab8485b804a1b4a90d2f922" hidden="1">#REF!</definedName>
    <definedName name="a469932f0c41d49d8b63d9f1f4fd5c7a5" hidden="1">#REF!</definedName>
    <definedName name="a46b0216f21c64f3fa3f392554c366b15" hidden="1">'Co-Bal Sheet Assests -Total'!$D$35</definedName>
    <definedName name="a46bee62070d741d099adc3157636f702" hidden="1">#REF!</definedName>
    <definedName name="a46df4e7b02df4c6d84604dc745f01728" hidden="1">'Co-Income Statement'!$D$14</definedName>
    <definedName name="a46e1f573c6aa4b8f9a3ea95c12f2fb94" hidden="1">#REF!</definedName>
    <definedName name="a47ba30b0524d4411a85d07763956841e" hidden="1">#REF!</definedName>
    <definedName name="a47d9e7d2eadb4690909e40b8d7b1d889" hidden="1">#REF!</definedName>
    <definedName name="a47e1e88504bc4ab2814edf108e7a4256" hidden="1">#REF!</definedName>
    <definedName name="a482b2ae9076d48ca86cd4cf0561832fa" hidden="1">#REF!</definedName>
    <definedName name="a4851b8acb80a43faae02e6bf13e5ef2b" hidden="1">'Co-Income Statement'!$D$21</definedName>
    <definedName name="a488aaf5250f54ee5b0b161ab845f3ae8" hidden="1">#REF!</definedName>
    <definedName name="a48a30609b3eb4a50aa3e15e995836775" hidden="1">#REF!</definedName>
    <definedName name="a48ec6eb5ab82418cab3e0c55972a6f22" hidden="1">#REF!</definedName>
    <definedName name="a4911fea0c9ee44f0bc299208b2fd6192" hidden="1">'Co-Bal Sheet Liab-Equity'!$D$37</definedName>
    <definedName name="a491e96f783da43c5b5ed5536a9ba3c07" hidden="1">#REF!</definedName>
    <definedName name="a493f7b95d7bd4853839537b0a831d446" hidden="1">#REF!</definedName>
    <definedName name="a4941acfef2c74138be7bceb151f462c3" hidden="1">#REF!</definedName>
    <definedName name="a494c97581c634c389c0bfb5567e05a67" hidden="1">#REF!</definedName>
    <definedName name="a495cce52175b4c778224ab4f42debbf7" hidden="1">#REF!</definedName>
    <definedName name="a4990c74fa9ac4926a4e13c81c6ca5ffc" hidden="1">#REF!</definedName>
    <definedName name="a499b370427374c45bb035a10606648d9" hidden="1">'Co-Income Statement'!$D$21</definedName>
    <definedName name="a49b0229eb6704d3fbeba68f00f5efcf6" hidden="1">#REF!</definedName>
    <definedName name="a49cccc0483f6446383557ff2e8881604" hidden="1">'Co-Bal Sheet Assests -Total'!$D$28</definedName>
    <definedName name="a49e15dfb1b964b318e7fc490c360c295" hidden="1">#REF!</definedName>
    <definedName name="a49ef7ed4a85c4c1d9a75aba7fa645967" hidden="1">#REF!</definedName>
    <definedName name="a49ff9770e9b545569b43267373deb762" hidden="1">#REF!</definedName>
    <definedName name="a4a13e6f43d6642d481ff8121423feb8f" hidden="1">#REF!</definedName>
    <definedName name="a4a16c7d94e0a448e827e4ea87fb89b36" hidden="1">#REF!</definedName>
    <definedName name="a4a1904177bdc41b6807c1442dec9d609" hidden="1">#REF!</definedName>
    <definedName name="a4af6819362e94134b16c33e5cc4d56e2" hidden="1">#REF!</definedName>
    <definedName name="a4b625f37ca0f4df396fd63e056c37db4" hidden="1">#REF!</definedName>
    <definedName name="a4b6ea05016a742ef82ec5d8701b0826c" hidden="1">#REF!</definedName>
    <definedName name="a4b9194e729bf4281b8f802e6670a4420" hidden="1">#REF!</definedName>
    <definedName name="a4bd7ffbf4c8c4452a83185b8f179364f" hidden="1">#REF!</definedName>
    <definedName name="a4c137553258749fdb1de8cdd6934ac82" hidden="1">#REF!</definedName>
    <definedName name="a4c2c045e36e74d9fbdf34801e0f7772e" hidden="1">#REF!</definedName>
    <definedName name="a4c3497028528423d89eb6b246da24515" hidden="1">#REF!</definedName>
    <definedName name="a4c98cf45c915448ab9469627c5ba355f" hidden="1">#REF!</definedName>
    <definedName name="a4ca85548cf5d4b48998b2efc24d59849" hidden="1">#REF!</definedName>
    <definedName name="a4cb3887c796a4c0885fea07d7f3bc568" hidden="1">'Co-Income Statement'!$D$37</definedName>
    <definedName name="a4d137e2c93f94805bc66e8af30bec29c" hidden="1">#REF!</definedName>
    <definedName name="a4da0c02e89524b6cb96e01f06c5a489d" hidden="1">#REF!</definedName>
    <definedName name="a4db81eabdcd54e9399b32cff355f7d46" hidden="1">#REF!</definedName>
    <definedName name="a4dc7a7eb944247efa706ae2b403d553b" hidden="1">'Co-Bal Sheet Liab-Equity'!$D$11</definedName>
    <definedName name="a4dcb3301e70243bf9748ddb5bf344a28" hidden="1">#REF!</definedName>
    <definedName name="a4e7d605af8964bf9a5e0642e65b20c26" hidden="1">#REF!</definedName>
    <definedName name="a4e9bd6b52b994c17a0a9a12f9706b4c6" hidden="1">#REF!</definedName>
    <definedName name="a4e9d58526cc940f1bcea88b1246487c7" hidden="1">#REF!</definedName>
    <definedName name="a4f05bd2504784de6badafe3c23618532" hidden="1">#REF!</definedName>
    <definedName name="a4f124030177e4ad9b345d3951c781057" hidden="1">#REF!</definedName>
    <definedName name="a4f5cd056ab434b1b893d717e836cabe9" hidden="1">#REF!</definedName>
    <definedName name="a4fe1a3b46d364c66807a18de454d0a20" hidden="1">#REF!</definedName>
    <definedName name="a5010d828b8f44f71a7ee4aecc8f63754" hidden="1">#REF!</definedName>
    <definedName name="a5019fe39fdd94b4a9b68a0945529d63f" hidden="1">#REF!</definedName>
    <definedName name="a501a1a072bf24f1d922cfebce15dc6bd" hidden="1">#REF!</definedName>
    <definedName name="a5067a036225346efbe9e250f5ab47a6d" hidden="1">#REF!</definedName>
    <definedName name="a50ecc1d6e952459abc44e31c2357e2b3" hidden="1">#REF!</definedName>
    <definedName name="a510cd1adacd6405d9a455bd68981e43e" hidden="1">#REF!</definedName>
    <definedName name="a516a6295513a46eda7300564afc98913" hidden="1">#REF!</definedName>
    <definedName name="a5187bac0463c470c94b3aca8fad9cf3f" hidden="1">'Co-Bal Sheet Assests -Total'!$D$18</definedName>
    <definedName name="a51a153699eff44808cecb273abf16f2d" hidden="1">#REF!</definedName>
    <definedName name="a51a8b6e010024bb584c6818e5072b7f7" hidden="1">#REF!</definedName>
    <definedName name="a51fada450a41441ead93064af43f5b73" hidden="1">#REF!</definedName>
    <definedName name="a522d4cf246164774beee86344f514e43" hidden="1">#REF!</definedName>
    <definedName name="a52a8c076903240e4a1358ecf04ff7c19" hidden="1">#REF!</definedName>
    <definedName name="a52b36ee57f414d07a98db18cbba19dd5" hidden="1">#REF!</definedName>
    <definedName name="a52c8fd58d1ef411a8a76d0b350623fb1" hidden="1">#REF!</definedName>
    <definedName name="a531a7e95f25142be8fd01fc9c38ed645" hidden="1">#REF!</definedName>
    <definedName name="a5332096dc9504ca0b7edef32c7477850" hidden="1">#REF!</definedName>
    <definedName name="a53381bb52a274922982a8b96690f515d" hidden="1">#REF!</definedName>
    <definedName name="a533c08a38e7644e2a05355b609b5dad7" hidden="1">#REF!</definedName>
    <definedName name="a53606dd5e27448a888d50fd4ecf99b95" hidden="1">#REF!</definedName>
    <definedName name="a537d91dbeec544aca4553e92c6d8b077" hidden="1">#REF!</definedName>
    <definedName name="a53a55637eaa949f2adf04c384b4bec61" hidden="1">#REF!</definedName>
    <definedName name="a53c041a2aa4e417e9f3954dcc82a332d" hidden="1">#REF!</definedName>
    <definedName name="a5403f0508a1747feaeefee60568866e8" hidden="1">#REF!</definedName>
    <definedName name="a5432b4b7b1d441bca6d0bc7dcb82a7b9" hidden="1">#REF!</definedName>
    <definedName name="a545dd86c6509445a8038f72850d66bc5" hidden="1">#REF!</definedName>
    <definedName name="a546052fd13f44a389fb66dff33f487cf" hidden="1">#REF!</definedName>
    <definedName name="a54847651fdf74f45a2607804524681a6" hidden="1">#REF!</definedName>
    <definedName name="a54875e34001a47a79d166fcd643d39e3" hidden="1">'Co-Income Statement'!$D$10</definedName>
    <definedName name="a54dd425882684d8ea4c6971ace9ed95d" hidden="1">#REF!</definedName>
    <definedName name="a5527364ba2144e7b8cdebcf586574f55" hidden="1">#REF!</definedName>
    <definedName name="a55ba8a5344504ddbbb1ff148f0eeb38c" hidden="1">#REF!</definedName>
    <definedName name="a55c43dbc1b2248e4853bf4628330ae86" hidden="1">#REF!</definedName>
    <definedName name="a55e4d4e1b40e4180856136c155c3a506" hidden="1">#REF!</definedName>
    <definedName name="a569b2892e9e64635bd72aba36dfd0768" hidden="1">#REF!</definedName>
    <definedName name="a56cee722a9c847c9950bf71f06c76c4c" hidden="1">#REF!</definedName>
    <definedName name="a56f6dbf340174907afbfbf7256861395" hidden="1">#REF!</definedName>
    <definedName name="a572121791dce46aea5ec70f206ae5493" hidden="1">#REF!</definedName>
    <definedName name="a57c743c146e648769f9f0a04ecff058d" hidden="1">#REF!</definedName>
    <definedName name="a5847285699c14348b022c6c6483caca9" hidden="1">#REF!</definedName>
    <definedName name="a588be4c82b1e4befadb1f5f1e1ed3585" hidden="1">#REF!</definedName>
    <definedName name="a58a95de62dcd4f19abec23b08e79b689" hidden="1">#REF!</definedName>
    <definedName name="a58b8b855f3294376a9528b83cf03293c" hidden="1">#REF!</definedName>
    <definedName name="a58d2020c75124f3c958a29bc0cc9b2e6" hidden="1">#REF!</definedName>
    <definedName name="a5906e390fdf94241891debcb04e7dbf3" hidden="1">#REF!</definedName>
    <definedName name="a5915f907ccb344439e716a4c42849d4f" hidden="1">'Co-Bal Sheet Assests -Total'!$D$15</definedName>
    <definedName name="a59201e8b534043c7b11d41c142fe698d" hidden="1">#REF!</definedName>
    <definedName name="a59940c380e214cd8ab9d26bb99237408" hidden="1">#REF!</definedName>
    <definedName name="a59983172b70f4b809e7452a270f2ae21" hidden="1">#REF!</definedName>
    <definedName name="a59b009ce005343e79462831dd48f9c11" hidden="1">'Co-Income Statement'!$D$31</definedName>
    <definedName name="a59fddd99c7ea402aa083b28d2914bf3c" hidden="1">#REF!</definedName>
    <definedName name="a5a14edc76ca147268552c82b3f522c32" hidden="1">#REF!</definedName>
    <definedName name="a5a6248e1c861467e9ea449be77680a7b" hidden="1">#REF!</definedName>
    <definedName name="a5a858857d5df49fcbe282c75158c0ce2" hidden="1">#REF!</definedName>
    <definedName name="a5ac51954ec2e4ee0927f636fc02232ca" hidden="1">'Co-Bal Sheet Liab-Equity'!$D$15</definedName>
    <definedName name="a5accb5b053ac4b3e9a1a0b233e3896dc" hidden="1">#REF!</definedName>
    <definedName name="a5acf99cc3e734c18a17a60664b6b7e34" hidden="1">'Co-Bal Sheet Assests -Total'!$D$38</definedName>
    <definedName name="a5ad30c8ce83848ceaaebf5653e3f856f" hidden="1">'Co-Bal Sheet Liab-Equity'!$D$37</definedName>
    <definedName name="a5b100a4817464d9abfe25367664db38f" hidden="1">#REF!</definedName>
    <definedName name="a5b4d8f8628ff42d08668d4867d6981b2" hidden="1">#REF!</definedName>
    <definedName name="a5b785aacf7534f00a5569250de23bf6f" hidden="1">#REF!</definedName>
    <definedName name="a5b8dd7ac6b024f3db022da61e491137a" hidden="1">'Co-Income Statement'!$D$26</definedName>
    <definedName name="a5bccac9fb98045a8a3860be45d1161bd" hidden="1">'Co-Bal Sheet Assests -Total'!$D$10</definedName>
    <definedName name="a5bfb034ed5f14bfd95a0528cfc8c0924" hidden="1">'Co-Bal Sheet Liab-Equity'!$D$21</definedName>
    <definedName name="a5c037b724c74411e9ada072ec10c8c2d" hidden="1">'Co-Bal Sheet Liab-Equity'!$D$35</definedName>
    <definedName name="a5c5a3bbbe46c41029255a3c89c4ea752" hidden="1">#REF!</definedName>
    <definedName name="a5c7d5f8bfa194f00a73de7165a32dea6" hidden="1">#REF!</definedName>
    <definedName name="a5c7e5a465e1e44789d53b09a34713324" hidden="1">#REF!</definedName>
    <definedName name="a5cfc7180f0504fa592ad60b7dd80ac13" hidden="1">#REF!</definedName>
    <definedName name="a5d208d94ce3c429fa77c5857efc3def4" hidden="1">#REF!</definedName>
    <definedName name="a5d6158ef32724852b4bc514409a77f63" hidden="1">#REF!</definedName>
    <definedName name="a5db3e739fab24dc6a15ecad5536c8732" hidden="1">#REF!</definedName>
    <definedName name="a5df5395cb5794cea82a05d3457d08d74" hidden="1">#REF!</definedName>
    <definedName name="a5e12c58e2785470faf067807ebc6f42c" hidden="1">#REF!</definedName>
    <definedName name="a5e143ec9e9514d1a857143701b7a0db6" hidden="1">#REF!</definedName>
    <definedName name="a5e35aac9f0eb4ea7aadc9d483e90bb1f" hidden="1">#REF!</definedName>
    <definedName name="a5e54760a693340f88ca59e698a862700" hidden="1">#REF!</definedName>
    <definedName name="a5e581177a14b43ccabc2f7e28c6be193" hidden="1">#REF!</definedName>
    <definedName name="a5ecec39cd4e14ffd98604621a4ce8415" hidden="1">#REF!</definedName>
    <definedName name="a5f2940a6d5f5417894c428498299a56e" hidden="1">#REF!</definedName>
    <definedName name="a5f639654e9db46779de63096a92e5aaa" hidden="1">#REF!</definedName>
    <definedName name="a5f7bfe5c3ce04891afad8badb23a5f5b" hidden="1">#REF!</definedName>
    <definedName name="a5ff11cbd4908428aa92702d5c819d7ea" hidden="1">#REF!</definedName>
    <definedName name="a5fffbb8980e24fb4952d74b584551ecb" hidden="1">#REF!</definedName>
    <definedName name="a601c0bf6d82347318739715844a87cb3" hidden="1">#REF!</definedName>
    <definedName name="a602c2268a46f4d1588da504a394d09cd" hidden="1">#REF!</definedName>
    <definedName name="a604f72636c16446fbb4b219556825445" hidden="1">#REF!</definedName>
    <definedName name="a607d9e3a72bd4b90a8db8e2a7680beac" hidden="1">#REF!</definedName>
    <definedName name="a607da8dae4df4d4690e2066aa4145855" hidden="1">#REF!</definedName>
    <definedName name="a6109c2b54e7c49c78248fe764a472fab" hidden="1">#REF!</definedName>
    <definedName name="a617dab0faa2f4b398f1c526df41de5ee" hidden="1">#REF!</definedName>
    <definedName name="a61a558bea869436691671402813949b2" hidden="1">#REF!</definedName>
    <definedName name="a61c4befd40d94ea89f4b98e33a4d760d" hidden="1">#REF!</definedName>
    <definedName name="a61c73ed4cb544d52ba2b961881786bb7" hidden="1">#REF!</definedName>
    <definedName name="a6216898daafa40e487ab2e42421f5b21" hidden="1">'Co-Bal Sheet Liab-Equity'!$D$31</definedName>
    <definedName name="a6248adfd7e414af48e9f00fbe89835ff" hidden="1">'Co-Income Statement'!$D$34</definedName>
    <definedName name="a62683bd53f354ebb940566cb827556c9" hidden="1">#REF!</definedName>
    <definedName name="a6268d886f9764282ac0aefe2ec3c2bc7" hidden="1">#REF!</definedName>
    <definedName name="a62e299e90fd341e2b7c928dddea62478" hidden="1">#REF!</definedName>
    <definedName name="a62ec7ce8e8544667be1f2f08dd7526bc" hidden="1">#REF!</definedName>
    <definedName name="a630ddcc35b4d4fbc9925ea6eab3b63f8" hidden="1">#REF!</definedName>
    <definedName name="a63295cd695f64d7eba2509f4fc47ff54" hidden="1">'Co-Bal Sheet Assests -Total'!$D$28</definedName>
    <definedName name="a634cb95d3d084019a9b97010416ea27d" hidden="1">#REF!</definedName>
    <definedName name="a6352134dbb91407ab482a99656de5e76" hidden="1">#REF!</definedName>
    <definedName name="a63a76168f97748b0a8724603c31ff03c" hidden="1">#REF!</definedName>
    <definedName name="a63d3c3a20149453aba553559104edef4" hidden="1">#REF!</definedName>
    <definedName name="a6412bcf6097c453bab4be139b5e73bb3" hidden="1">#REF!</definedName>
    <definedName name="a641646ef430a406aab0a1aa3e6d48530" hidden="1">'Co-Bal Sheet Liab-Equity'!$D$9</definedName>
    <definedName name="a641f9533007f4677a2cba18bdf099b58" hidden="1">'Co-Bal Sheet Liab-Equity'!$D$10</definedName>
    <definedName name="a643ab335ac1649b0a6599008a23fa0fd" hidden="1">#REF!</definedName>
    <definedName name="a6465a74f8f714bba9d9b22c456b8b14f" hidden="1">#REF!</definedName>
    <definedName name="a647ad68bacf94a20a62371f6e20c8e00" hidden="1">#REF!</definedName>
    <definedName name="a64e327d0429440e5a7342b325dd3f520" hidden="1">#REF!</definedName>
    <definedName name="a64f0991f1e3741c0b7ae190ff5216f4f" hidden="1">#REF!</definedName>
    <definedName name="a6509c2acbce94ea0aeb15d1312e60fb7" hidden="1">#REF!</definedName>
    <definedName name="a654963383ab74a1182d5d213c8b4a4c4" hidden="1">#REF!</definedName>
    <definedName name="a656d7ea2ead7493fa5c4670a0cc725f9" hidden="1">#REF!</definedName>
    <definedName name="a658ce4530a1346e4a2b5d0afe5bd5407" hidden="1">#REF!</definedName>
    <definedName name="a66240ba4498c4a7db66470e4bc66b16d" hidden="1">#REF!</definedName>
    <definedName name="a668b7f2fb66c4e9286c685b4b7f5b480" hidden="1">#REF!</definedName>
    <definedName name="a66c69303579742998c834a6fbc0b1127" hidden="1">#REF!</definedName>
    <definedName name="a670eacaa9c41451f87852d655bba0176" hidden="1">#REF!</definedName>
    <definedName name="a679af10364cb42bcbb3baf54067d801b" hidden="1">#REF!</definedName>
    <definedName name="a67f73dbe570148bc97b5bba891d089ee" hidden="1">#REF!</definedName>
    <definedName name="a682f20cf248e40ffa3d3668b6f4b6730" hidden="1">#REF!</definedName>
    <definedName name="a685aa1af6d7e49c09b9ae27fe5149eca" hidden="1">#REF!</definedName>
    <definedName name="a6860eaa224574d549171e49aa812c024" hidden="1">#REF!</definedName>
    <definedName name="a6889e34b8e484a9cb39ea995d5390e20" hidden="1">#REF!</definedName>
    <definedName name="a68a19159a64244e6b592d9240a86a992" hidden="1">#REF!</definedName>
    <definedName name="a68c8830a9d254c099636dbc62e465c90" hidden="1">#REF!</definedName>
    <definedName name="a68d3e7c8152742e58f889069ed8a7b6d" hidden="1">#REF!</definedName>
    <definedName name="a68d629d445d04fd58492a20c60ada491" hidden="1">#REF!</definedName>
    <definedName name="a6902cfbbd5e7485987ed81c31492476e" hidden="1">#REF!</definedName>
    <definedName name="a6912404ae2384bca9f5d0ef8b762887f" hidden="1">#REF!</definedName>
    <definedName name="a6929b8e25b6744b78c1db33eed85c6aa" hidden="1">#REF!</definedName>
    <definedName name="a6969cec76eeb4a65b1daf74c66728321" hidden="1">#REF!</definedName>
    <definedName name="a69737519e33b4fccb1a8fc01efbf9066" hidden="1">#REF!</definedName>
    <definedName name="a699b87e6d23242d3befaf01b561de99d" hidden="1">'Co-Income Statement'!$D$18</definedName>
    <definedName name="a69af010b326a4e82a142860c888546ca" hidden="1">#REF!</definedName>
    <definedName name="a69b71d6b3e1342ae803d936efb5b4a90" hidden="1">#REF!</definedName>
    <definedName name="a69c17ac0692a4731b4da1978644c5293" hidden="1">'Co-Income Statement'!$D$36</definedName>
    <definedName name="a69e5d2909ae24cc0944a604a87ee535a" hidden="1">#REF!</definedName>
    <definedName name="a6a60b13e46d346028cf8b8e97ff1dae5" hidden="1">#REF!</definedName>
    <definedName name="a6a78c1f8901d475ba1325a143977f2bf" hidden="1">#REF!</definedName>
    <definedName name="a6a815f3c9988485bb73f131b0e75cb22" hidden="1">#REF!</definedName>
    <definedName name="a6aae287e5f7f4856a4245d373f5291c7" hidden="1">#REF!</definedName>
    <definedName name="a6ab61cc9e34849d199931ac0dab3f0f5" hidden="1">#REF!</definedName>
    <definedName name="a6b110b6cc1814f5387c705289ab4f2a8" hidden="1">#REF!</definedName>
    <definedName name="a6b5e63dbdf854278b37fb4a55a7187a9" hidden="1">'Co-Bal Sheet Assests -Total'!$D$11</definedName>
    <definedName name="a6bc4ea4083004ffcb6a1867a971c31cd" hidden="1">'Co-Income Statement'!$D$29</definedName>
    <definedName name="a6bccb7efed784970a14908e1fd7ce7ff" hidden="1">#REF!</definedName>
    <definedName name="a6bdfd2988e6f4ff392494b1ac2050531" hidden="1">#REF!</definedName>
    <definedName name="a6c0a6ff862694fc4ab436db023d24c40" hidden="1">#REF!</definedName>
    <definedName name="a6c11b74fee884f839ff53741f66fb8cf" hidden="1">#REF!</definedName>
    <definedName name="a6c12796447bc4c17b314be8b0ed12091" hidden="1">#REF!</definedName>
    <definedName name="a6c3eefe0696849e2b718440e7604d0aa" hidden="1">#REF!</definedName>
    <definedName name="a6c47aeda2152439e9b9b484efa165fc6" hidden="1">#REF!</definedName>
    <definedName name="a6c75875ee77748a79591e9ff7b666991" hidden="1">#REF!</definedName>
    <definedName name="a6c8cce8a6bf441aab11b34865e68463f" hidden="1">#REF!</definedName>
    <definedName name="a6cdcd816bbab4b8e838619c16e7b976e" hidden="1">#REF!</definedName>
    <definedName name="a6ce9d7afc64244a2ae9f91cffc364062" hidden="1">#REF!</definedName>
    <definedName name="a6d35f1b068c64dd08854e0d553896533" hidden="1">#REF!</definedName>
    <definedName name="a6d75f43d94c04f04a14acf2e6d22cf5a" hidden="1">'Co-Bal Sheet Liab-Equity'!$D$10</definedName>
    <definedName name="a6d8cb2c734924225819d27eb0861564f" hidden="1">'Co-Bal Sheet Liab-Equity'!$D$13</definedName>
    <definedName name="a6db4b935e09f46948b11701b1726423b" hidden="1">#REF!</definedName>
    <definedName name="a6dbd61f9941f4bd8816a8401be3b6709" hidden="1">#REF!</definedName>
    <definedName name="a6dcc2bf0c5e044bab13b81da1cd0bef6" hidden="1">'Co-Income Statement'!$D$33</definedName>
    <definedName name="a6ddb8db5ad824f55928049e82ba44db8" hidden="1">'Co-Income Statement'!$D$32</definedName>
    <definedName name="a6df289d2e8ff4c6db734a682eae575fe" hidden="1">#REF!</definedName>
    <definedName name="a6e1658962d0b49868bd8c10623b1f3ba" hidden="1">'Co-Income Statement'!$D$25</definedName>
    <definedName name="a6e40e6a0304d4c57acecbbfb708e0d07" hidden="1">#REF!</definedName>
    <definedName name="a6e70a393d75442c6b1379ac6e39304fd" hidden="1">#REF!</definedName>
    <definedName name="a6e7540ff223649fb989a8e8a0282b805" hidden="1">#REF!</definedName>
    <definedName name="a6ede7d0624ef4d8a89931aca82180426" hidden="1">'Co-Income Statement'!$D$9</definedName>
    <definedName name="a6ee3946cf0d34c049590e25e87dd5542" hidden="1">'Co-Income Statement'!$D$29</definedName>
    <definedName name="a6f21e985f5ae466bb061e53649826dd8" hidden="1">#REF!</definedName>
    <definedName name="a6f8fdf5cb1524207afbc907d3d949a9b" hidden="1">#REF!</definedName>
    <definedName name="a7031d693a3e7422e9876476e1155a94a" hidden="1">#REF!</definedName>
    <definedName name="a706df80d00e142fdb7166725edb03584" hidden="1">#REF!</definedName>
    <definedName name="a707d6ca073ce4e8dad83f5d266f32014" hidden="1">'Co-Bal Sheet Liab-Equity'!$D$16</definedName>
    <definedName name="a70b110585ec8440da083736df36e995f" hidden="1">#REF!</definedName>
    <definedName name="a70b60412faa949b5910154e6a1734719" hidden="1">#REF!</definedName>
    <definedName name="a70fed7add6ae428ca886dfa7d2aa3e45" hidden="1">#REF!</definedName>
    <definedName name="a711f2b3c139a426fbd2b7efadbdb6972" hidden="1">#REF!</definedName>
    <definedName name="a716c8f5b97f14faba32b06bc0488f249" hidden="1">#REF!</definedName>
    <definedName name="a718a9e6d446c489a8a594081009d5a87" hidden="1">#REF!</definedName>
    <definedName name="a71e6d226cf954b28bbf4bc8fe39a3ce5" hidden="1">#REF!</definedName>
    <definedName name="a7206f044e9f044f785a4c1027c7058c4" hidden="1">#REF!</definedName>
    <definedName name="a7216f96b3df54ddbbd7213d533ba4aac" hidden="1">#REF!</definedName>
    <definedName name="a7243418943304c8f997787a926ec8d04" hidden="1">#REF!</definedName>
    <definedName name="a726e8c050b924de08e5d791bc6fbf374" hidden="1">#REF!</definedName>
    <definedName name="a72837a864b6940d0954a843d419d8a2b" hidden="1">#REF!</definedName>
    <definedName name="a72991da4ac49478cb75caf025709307e" hidden="1">#REF!</definedName>
    <definedName name="a72c82b1f0b0642d2996aafb32e25be50" hidden="1">'Co-Bal Sheet Liab-Equity'!$D$9</definedName>
    <definedName name="a72cc433136a843a0951d259b8da73f5b" hidden="1">#REF!</definedName>
    <definedName name="a72f95f2c574b42f08983ab7e12e2b9d2" hidden="1">#REF!</definedName>
    <definedName name="a7318a9b45f314988b3f9e6a2c5626a12" hidden="1">'Co-Bal Sheet Liab-Equity'!$D$15</definedName>
    <definedName name="a7326f5ff879643d387f6f083482014e5" hidden="1">#REF!</definedName>
    <definedName name="a7339e003345242e8b3b52ecb7f2c70a2" hidden="1">#REF!</definedName>
    <definedName name="a734d289b6f5544b6ace2c0cde47e1045" hidden="1">#REF!</definedName>
    <definedName name="a735a52c6de8e452db9528f7f6daa62dd" hidden="1">#REF!</definedName>
    <definedName name="a7369c6c0125d4b47beb7cd50fbd8626e" hidden="1">#REF!</definedName>
    <definedName name="a7387d1d604624dce8a630e509d55eafc" hidden="1">#REF!</definedName>
    <definedName name="a73b20584502b4a44976bd5160fd1bf78" hidden="1">#REF!</definedName>
    <definedName name="a73d25ebc28e14cd89f0a26c1193ccc3a" hidden="1">#REF!</definedName>
    <definedName name="a73ed5236feea44bb9ff7a4d90c286007" hidden="1">#REF!</definedName>
    <definedName name="a7422241ca5734b96b1bd4a9f307ff2f4" hidden="1">#REF!</definedName>
    <definedName name="a7489a458ea9b4d8186f6bb5109022903" hidden="1">#REF!</definedName>
    <definedName name="a748c5bdcec964d11a45adcc00b4141c6" hidden="1">#REF!</definedName>
    <definedName name="a74bf8bc8a67f41fe8fe241e6d04f7e57" hidden="1">'Co-Bal Sheet Liab-Equity'!$D$13</definedName>
    <definedName name="a74ff60a533f4464ba041f914f0b9aa4c" hidden="1">#REF!</definedName>
    <definedName name="a751014e41cbb4355867ee27726137792" hidden="1">#REF!</definedName>
    <definedName name="a7539e97c1bf14492914c9fb1ffc70d40" hidden="1">#REF!</definedName>
    <definedName name="a753eb60d2f224276aa72ad9f2dc73005" hidden="1">#REF!</definedName>
    <definedName name="a759111c15d09422793389d1d1398a233" hidden="1">#REF!</definedName>
    <definedName name="a75b1301d864547b6bd4e2db9e56a9670" hidden="1">#REF!</definedName>
    <definedName name="a75bf253e23c54d84b0196d76ba1bde07" hidden="1">#REF!</definedName>
    <definedName name="a75c9f40d07e14e16b9d3dee22664211a" hidden="1">#REF!</definedName>
    <definedName name="a75ce81031f2d4eea8c685cd331724b1d" hidden="1">#REF!</definedName>
    <definedName name="a75d3f5c2f3b04f3cacb9d425022b6d25" hidden="1">#REF!</definedName>
    <definedName name="a75fab13ad11247909f6079ae9fa091ff" hidden="1">#REF!</definedName>
    <definedName name="a7606b5206f794d9a869b96e981368b35" hidden="1">#REF!</definedName>
    <definedName name="a7616c3b15cd04e35a0cd0ca4e50dc409" hidden="1">#REF!</definedName>
    <definedName name="a763927c972d0475fa94017aecaaf0f29" hidden="1">'Co-Bal Sheet Assests -Total'!$D$27</definedName>
    <definedName name="a7720b83666f5455cb1d6ea6b756479a5" hidden="1">#REF!</definedName>
    <definedName name="a77256476ff0740caac397b6b73eb13e3" hidden="1">#REF!</definedName>
    <definedName name="a7727f9e4d9174624bcad9c37d16ff27f" hidden="1">#REF!</definedName>
    <definedName name="a77359a2b20174110a80635b18fd259a5" hidden="1">#REF!</definedName>
    <definedName name="a774cdfc654e643e48edcfde527416455" hidden="1">#REF!</definedName>
    <definedName name="a7775c177b77947bdadb788110b1aa64b" hidden="1">'Co-Bal Sheet Liab-Equity'!$D$12</definedName>
    <definedName name="a77780a30b6144fa894276d5690387323" hidden="1">#REF!</definedName>
    <definedName name="a77e9ae2b34e641f8bc4c5ae5c8c599a1" hidden="1">#REF!</definedName>
    <definedName name="a78367097f54d4dfc922f67096c89365e" hidden="1">#REF!</definedName>
    <definedName name="a788a0b39e53a46249f5a23ec9b2a9d07" hidden="1">'Co-Bal Sheet Assests -Total'!$D$30</definedName>
    <definedName name="a78aa4773a5a64186bdfe0873ac4bebb3" hidden="1">#REF!</definedName>
    <definedName name="a79242e709ac74bcaab10df08bd46df3d" hidden="1">#REF!</definedName>
    <definedName name="a7944a9719cfb4724ae1d2dc248d1f8d7" hidden="1">#REF!</definedName>
    <definedName name="a79bd65172dff4cbf9e0563947446df8a" hidden="1">#REF!</definedName>
    <definedName name="a79ca2d9d7e02494b9450c43c471f8e45" hidden="1">#REF!</definedName>
    <definedName name="a79d6938242ae4a0396ae175e6299a8d1" hidden="1">#REF!</definedName>
    <definedName name="a79da9e94f8404849ae4ae732da591d4a" hidden="1">#REF!</definedName>
    <definedName name="a7a2f77be8ffe447497e6ef79569b7810" hidden="1">'Co-Income Statement'!$D$10</definedName>
    <definedName name="a7a361f36cd154f399275215926458c0c" hidden="1">#REF!</definedName>
    <definedName name="a7a3d89cd79834dd6a10489550d3d0e70" hidden="1">#REF!</definedName>
    <definedName name="a7aa5d6e0304b43109bf578aae59f92d4" hidden="1">#REF!</definedName>
    <definedName name="a7aad71a12fc44326b1c1f4e2baf6144f" hidden="1">#REF!</definedName>
    <definedName name="a7af482ea07eb47e68a74a0003dbc9ba9" hidden="1">#REF!</definedName>
    <definedName name="a7b32fb758645459893b3f6fb9a285037" hidden="1">#REF!</definedName>
    <definedName name="a7b356ef15e96408ca0c9a1c766ebb69c" hidden="1">'Co-Bal Sheet Liab-Equity'!$D$13</definedName>
    <definedName name="a7b44684c24864764985e6570449a8737" hidden="1">'Co-Bal Sheet Liab-Equity'!$D$32</definedName>
    <definedName name="a7b85993a68834e02bbedc127c7968b21" hidden="1">#REF!</definedName>
    <definedName name="a7b9035efd4e447c7804a760092379e6d" hidden="1">#REF!</definedName>
    <definedName name="a7becbf1a832143b1869f04a5b8eefca7" hidden="1">'Co-Income Statement'!$D$20</definedName>
    <definedName name="a7c1ff796ad42499aa3cb0cc755fab393" hidden="1">#REF!</definedName>
    <definedName name="a7c2abadd409e48c48b0b57a53fd2e704" hidden="1">#REF!</definedName>
    <definedName name="a7c86c41cde414e4eaa22f1d96853a6fa" hidden="1">#REF!</definedName>
    <definedName name="a7cab6c97aa54491d879ca0aaf2121455" hidden="1">'Co-Bal Sheet Liab-Equity'!$D$39</definedName>
    <definedName name="a7ce4312e881c4db5ba4b844a69816c23" hidden="1">#REF!</definedName>
    <definedName name="a7d0d6fc1a7ab4a0296d329cf9908820f" hidden="1">#REF!</definedName>
    <definedName name="a7d4d93b753514de3ad41cd5895c3462b" hidden="1">#REF!</definedName>
    <definedName name="a7d4ef621f0a0464797011e0ce865f549" hidden="1">#REF!</definedName>
    <definedName name="a7d7b1bd1248f45948a1c7905e7648bfb" hidden="1">#REF!</definedName>
    <definedName name="a7dc0a9a366c54d2b891c06ac73dae2e9" hidden="1">#REF!</definedName>
    <definedName name="a7dd4e4fc1300478da0ddd11598fb4332" hidden="1">'Co-Income Statement'!$D$23</definedName>
    <definedName name="a7e0ca02a6cf54f2dbaa18eb7c5e67fee" hidden="1">#REF!</definedName>
    <definedName name="a7e123f459c4e4d7a86cb3e84faaaae94" hidden="1">#REF!</definedName>
    <definedName name="a7ea54f6971814943a5eb92f22eff9928" hidden="1">#REF!</definedName>
    <definedName name="a7edf37a83188427f9fdb7306eeb02116" hidden="1">#REF!</definedName>
    <definedName name="a7ee7e73ec56f406b988eab4f7e937db1" hidden="1">#REF!</definedName>
    <definedName name="a7f16a1409e764614a989fec6681d5173" hidden="1">#REF!</definedName>
    <definedName name="a7f2fcee3c08a45448089a027f91d890e" hidden="1">'Co-Bal Sheet Liab-Equity'!$D$20</definedName>
    <definedName name="a7f6a2daf5a9b40d6a95ceda8d98874bd" hidden="1">#REF!</definedName>
    <definedName name="a7f6aee70b6914e5f81150f2e49b51581" hidden="1">#REF!</definedName>
    <definedName name="a7fb632b2a436470e9193966a6cca551c" hidden="1">#REF!</definedName>
    <definedName name="a8049a0c755904e409f506bd08fa00f00" hidden="1">#REF!</definedName>
    <definedName name="a80a3ddc237cd48e58b1a051e1ee08336" hidden="1">#REF!</definedName>
    <definedName name="a80c8e557893c4edda5eb33a19072e1f9" hidden="1">#REF!</definedName>
    <definedName name="a811099aabaa84e368fdc238370590c7d" hidden="1">#REF!</definedName>
    <definedName name="a812daff1f1f94126b9b04b20b8db8e96" hidden="1">#REF!</definedName>
    <definedName name="a8144a538c2bf41588f22b16822e1736e" hidden="1">#REF!</definedName>
    <definedName name="a8155edd124154da9a9dbea65dd5fbb21" hidden="1">'Co-Bal Sheet Assests -Total'!$D$35</definedName>
    <definedName name="a8162c8eb23844f6281d8700c7441a23c" hidden="1">'Co-Income Statement'!$D$23</definedName>
    <definedName name="a8169095feef0417ab296026e87065a1d" hidden="1">#REF!</definedName>
    <definedName name="a81c246669cf14b1a83bb4d4c8c1262fc" hidden="1">#REF!</definedName>
    <definedName name="a81dba1e00b2c4e4a8ae24b106e631420" hidden="1">#REF!</definedName>
    <definedName name="a823fe5dde6fd47c1bab4d9361ebbe7eb" hidden="1">#REF!</definedName>
    <definedName name="a825d9c5b84b047059baf3f4f274c18c9" hidden="1">#REF!</definedName>
    <definedName name="a845616e31c2b45cebe841c5545c90192" hidden="1">'Co-Bal Sheet Assests -Total'!$D$24</definedName>
    <definedName name="a8489d90d51994ef0bdd4db94056beef6" hidden="1">#REF!</definedName>
    <definedName name="a84cda9107688477e8c465a5afa2b575a" hidden="1">#REF!</definedName>
    <definedName name="a84e684836b3a402681f55774b766d8f4" hidden="1">#REF!</definedName>
    <definedName name="a85aa840a62124f1783c32b6481e2d1b1" hidden="1">'Co-Bal Sheet Assests -Total'!$D$34</definedName>
    <definedName name="a85bcb7c8dd4a4d69966c564e74ddaec9" hidden="1">#REF!</definedName>
    <definedName name="a85c7bfb537944e088cb3207f0fd6215a" hidden="1">'Co-Bal Sheet Liab-Equity'!$D$23</definedName>
    <definedName name="a8607fbc1c7dd4879bc565eca8eeaaef4" hidden="1">#REF!</definedName>
    <definedName name="a8639e70cf079495dab09a8c09410e9e4" hidden="1">#REF!</definedName>
    <definedName name="a8687a5754fda4fd0af736ced64a3c163" hidden="1">'Co-Income Statement'!$D$19</definedName>
    <definedName name="a86d5eb32ffb1479aae9a584cc3e76df5" hidden="1">#REF!</definedName>
    <definedName name="a8703c9f684274aa4ad3bddb5a263e8d6" hidden="1">#REF!</definedName>
    <definedName name="a87471ee32961411fa146c858ff6e20c7" hidden="1">#REF!</definedName>
    <definedName name="a8773da04541941fb8c6f25a2e353db93" hidden="1">#REF!</definedName>
    <definedName name="a87b2c24a0ac342e68433ad1e70ee1894" hidden="1">#REF!</definedName>
    <definedName name="a887d5e36ed644a36a0f405006f8a151d" hidden="1">#REF!</definedName>
    <definedName name="a889c983578d442dfa7dea2b3513824c2" hidden="1">#REF!</definedName>
    <definedName name="a88a756d18400422087e015ce726b456b" hidden="1">#REF!</definedName>
    <definedName name="a88a7d229af2c4f5a82e12f9eedab981e" hidden="1">#REF!</definedName>
    <definedName name="a88bd2661df0c4c34817cbe1364cc8081" hidden="1">#REF!</definedName>
    <definedName name="a88d5f42bf5e04253bdbac793e00c2e1b" hidden="1">#REF!</definedName>
    <definedName name="a88e66f5e8ec74384906273e10a2de654" hidden="1">#REF!</definedName>
    <definedName name="a89141a598bf3481dbcff532e45dfdaea" hidden="1">'Co-Bal Sheet Liab-Equity'!$D$23</definedName>
    <definedName name="a89997351b1b64738866158d734c16c35" hidden="1">#REF!</definedName>
    <definedName name="a89c59ca76066415fb3a39ac42ec43ae5" hidden="1">'Co-Income Statement'!$D$23</definedName>
    <definedName name="a8a2956ebdade45c6abd4f7001f478cf2" hidden="1">#REF!</definedName>
    <definedName name="a8a522bc9a632446cb4d0e460c90692d3" hidden="1">#REF!</definedName>
    <definedName name="a8ad4ade08c6b4d91ac32233cbb0eccad" hidden="1">#REF!</definedName>
    <definedName name="a8b5fd3eadb00452894de82daceb90d87" hidden="1">#REF!</definedName>
    <definedName name="a8b95ed85d7304e94ad99655b0cf6d9a0" hidden="1">#REF!</definedName>
    <definedName name="a8bb3970f71bb424a9c2af7931842aa29" hidden="1">#REF!</definedName>
    <definedName name="a8c273cd29a234fff84c0b7d1831626ae" hidden="1">#REF!</definedName>
    <definedName name="a8c3920a6c79347359c27a107c19728ba" hidden="1">#REF!</definedName>
    <definedName name="a8c454d73d8d04b9499829c3e36619973" hidden="1">#REF!</definedName>
    <definedName name="a8c48d0657fe9472aa048083f52aa03c9" hidden="1">#REF!</definedName>
    <definedName name="a8c4b4a26f7424795a3f2eb5c37bee1eb" hidden="1">'Co-Income Statement'!$D$20</definedName>
    <definedName name="a8c53a7a1ab634af6a175cf72eba07fe6" hidden="1">#REF!</definedName>
    <definedName name="a8c994d06fcef46d3bb5b9ddff39bd71f" hidden="1">#REF!</definedName>
    <definedName name="a8cd9b8ae8bbf46129fc65bd5a08dface" hidden="1">#REF!</definedName>
    <definedName name="a8ce40ef2ae2b478faed167523093866e" hidden="1">#REF!</definedName>
    <definedName name="a8ce79a06f1ed42c8868292ebad972738" hidden="1">#REF!</definedName>
    <definedName name="a8ceb8f1d84c545e1b3d15e56ec17d7e2" hidden="1">#REF!</definedName>
    <definedName name="a8cfab9ca1a5542ea88c102ad96f8c78f" hidden="1">#REF!</definedName>
    <definedName name="a8cfc7f562df842998a7fb8062d2609e2" hidden="1">'Co-Bal Sheet Assests -Total'!$D$19</definedName>
    <definedName name="a8da36c29f58e4c169cb2ff78568b32b4" hidden="1">#REF!</definedName>
    <definedName name="a8dab1cf54b934c5492d2ff58093d8bf7" hidden="1">#REF!</definedName>
    <definedName name="a8daeddd197c343eeaaa2729c8c36338e" hidden="1">#REF!</definedName>
    <definedName name="a8daf91a410884225b459f37f840192eb" hidden="1">'Co-Bal Sheet Liab-Equity'!$D$9</definedName>
    <definedName name="a8e0b2103f0a249f692615e93e653e39b" hidden="1">#REF!</definedName>
    <definedName name="a8e1e9ea3884c460786de602fc5aa3a75" hidden="1">#REF!</definedName>
    <definedName name="a8e903a9f90dd4f87b0bbc500e4e61b93" hidden="1">#REF!</definedName>
    <definedName name="a8ea2ab69ee104038b07087c0e65b45be" hidden="1">#REF!</definedName>
    <definedName name="a8efe2147344746459b2a22150e4c328a" hidden="1">#REF!</definedName>
    <definedName name="a8f1792b311ef43c8a3faa11d183b0496" hidden="1">#REF!</definedName>
    <definedName name="a8f19b401dc664652a24c9f475766daa4" hidden="1">#REF!</definedName>
    <definedName name="a8f98be1c241a49b6a44b04816528a3d8" hidden="1">'Co-Bal Sheet Assests -Total'!$D$23</definedName>
    <definedName name="a8fb31a915b6c4898be93ebc02bb457c1" hidden="1">'Co-Bal Sheet Liab-Equity'!$D$39</definedName>
    <definedName name="a8ff975a5bcd048a6b981e01fe4960966" hidden="1">#REF!</definedName>
    <definedName name="a900d8b8507c248ae98dd209c3ad1d522" hidden="1">#REF!</definedName>
    <definedName name="a9011fe2fd094454284ca90c9b3743cf2" hidden="1">#REF!</definedName>
    <definedName name="a9033b8c47eaf4a68b07593c0c5195089" hidden="1">#REF!</definedName>
    <definedName name="a904d6e5eba054125876bc661e78f1c9d" hidden="1">#REF!</definedName>
    <definedName name="a905465755c054602ac99c2f51a0eb894" hidden="1">#REF!</definedName>
    <definedName name="a908a8c3250e94e56853c3610842df082" hidden="1">#REF!</definedName>
    <definedName name="a90c59a80015841b3bfc1638940a9c8f9" hidden="1">#REF!</definedName>
    <definedName name="a90ef7a0b72264e15aea1301d56abe17e" hidden="1">#REF!</definedName>
    <definedName name="a915231344d6548d4a75218cdb456d05c" hidden="1">#REF!</definedName>
    <definedName name="a921fb722fb714fb9a302bcf3570dbbbd" hidden="1">#REF!</definedName>
    <definedName name="a9220cadd2e654cc88e5ab79b789ba5f9" hidden="1">#REF!</definedName>
    <definedName name="a9223bb928ce444f2abdf0bc31bb5d559" hidden="1">#REF!</definedName>
    <definedName name="a9240f0df4ae14a0e89a338912b1840df" hidden="1">#REF!</definedName>
    <definedName name="a9251a2fec0b843a8a323005ed3b7b240" hidden="1">#REF!</definedName>
    <definedName name="a927debe24c574a5487d4eae2b480abfd" hidden="1">#REF!</definedName>
    <definedName name="a931858f456584f898fe60e92fbf137ef" hidden="1">#REF!</definedName>
    <definedName name="a93798caaccaf4558a5029998c3c8e6dc" hidden="1">#REF!</definedName>
    <definedName name="a9397725f62de46b29088e9cc45f4c007" hidden="1">#REF!</definedName>
    <definedName name="a9397ea3174f84de8b868c7a576df7886" hidden="1">#REF!</definedName>
    <definedName name="a93c8bcf81a0541928ac9a05b145f2278" hidden="1">#REF!</definedName>
    <definedName name="a945a6fce33ed4a7fa0cd23cc3ad7b518" hidden="1">#REF!</definedName>
    <definedName name="a94c104421259474eaa1da0a4d3c30b1d" hidden="1">#REF!</definedName>
    <definedName name="a9526d427503545e4ad7f2e7c20e126b6" hidden="1">#REF!</definedName>
    <definedName name="a954f08ddb4da4d97b8f0122546ecf21e" hidden="1">#REF!</definedName>
    <definedName name="a95b107c867964781a7d57dd19e192c35" hidden="1">#REF!</definedName>
    <definedName name="a9620dba573e54c8a88d31e925d3c4b79" hidden="1">#REF!</definedName>
    <definedName name="a962c165444fe4545aed6558a9c445689" hidden="1">#REF!</definedName>
    <definedName name="a9650fbaced964af491476bee6e62618e" hidden="1">#REF!</definedName>
    <definedName name="a96745711f3eb480f8a757cfb847f2b72" hidden="1">#REF!</definedName>
    <definedName name="a9713e3676ab540c2ad10a9a49b05aa62" hidden="1">#REF!</definedName>
    <definedName name="a971be77bf06243da89913b94023f3312" hidden="1">#REF!</definedName>
    <definedName name="a97826082803b4e4681de92699a5cb3f2" hidden="1">#REF!</definedName>
    <definedName name="a97d9f8a064c8434b8f95988b0f05e532" hidden="1">#REF!</definedName>
    <definedName name="a982dd1dc1c094ff5b90325ab257d92dc" hidden="1">#REF!</definedName>
    <definedName name="a983698428c6c4ce787090c49321752b4" hidden="1">#REF!</definedName>
    <definedName name="a985850cfcf3045de93f549e54a832863" hidden="1">#REF!</definedName>
    <definedName name="a9873bd23f99b47e08a04835105b0e482" hidden="1">#REF!</definedName>
    <definedName name="a9876db254d8c4b5bb719cd20617e25fb" hidden="1">#REF!</definedName>
    <definedName name="a987aa287c0714b26ab9c45475468893a" hidden="1">#REF!</definedName>
    <definedName name="a98aaaf1362f943e28b4b698488bdd132" hidden="1">#REF!</definedName>
    <definedName name="a98cf045218154732b136ca428ccd62d4" hidden="1">#REF!</definedName>
    <definedName name="a98e2272fbee44e13935a94936f1d94ad" hidden="1">#REF!</definedName>
    <definedName name="a98e8812e2c68480f8e7f98f94a914064" hidden="1">#REF!</definedName>
    <definedName name="a98f2ca4d072a4c0aa024bb05be601c2c" hidden="1">#REF!</definedName>
    <definedName name="a9900c3eb140a4eeabfc8c63ff83ed1d1" hidden="1">'Co-Bal Sheet Assests -Total'!$D$33</definedName>
    <definedName name="a9913cec7991f4c94b7ea53567129a03f" hidden="1">#REF!</definedName>
    <definedName name="a991710a58a3c462a8102d537d3f49eca" hidden="1">#REF!</definedName>
    <definedName name="a9923e7ae0bc944fdba92d23f1d7b9496" hidden="1">'Co-Bal Sheet Assests -Total'!$D$30</definedName>
    <definedName name="a99442864af10458d8331765921079758" hidden="1">'Co-Bal Sheet Liab-Equity'!$D$36</definedName>
    <definedName name="a99583e86d9b742548e98dd94c19f9146" hidden="1">'Co-Bal Sheet Assests -Total'!$D$22</definedName>
    <definedName name="a99647a56507c4ba6b6bbd167d5d55b30" hidden="1">#REF!</definedName>
    <definedName name="a9989970438d640c4bb7c02e399847a8f" hidden="1">#REF!</definedName>
    <definedName name="a99d45cea002447789e1632d52e5b7bc1" hidden="1">#REF!</definedName>
    <definedName name="a9a0fa28d7e80474da7f397ba8354756a" hidden="1">#REF!</definedName>
    <definedName name="a9a3960fac78b4a89b25bc2c8428b3773" hidden="1">#REF!</definedName>
    <definedName name="a9a5d0bcbecd84135b89f3e8c910b03e4" hidden="1">'Co-Income Statement'!$D$17</definedName>
    <definedName name="a9acb4120884244f78ec1216fe0ec1e87" hidden="1">#REF!</definedName>
    <definedName name="a9af3b90ddf1c4fd0b8e1d1b08f2e048b" hidden="1">#REF!</definedName>
    <definedName name="a9afe809e67194c2da197542757d5223a" hidden="1">'Co-Income Statement'!$D$25</definedName>
    <definedName name="a9b0004aafedd45538338374f8b4483c2" hidden="1">#REF!</definedName>
    <definedName name="a9b5331eae69b4745b88ee6ddca584575" hidden="1">#REF!</definedName>
    <definedName name="a9b6011208d6a4f74af08c3bc95f4d26c" hidden="1">#REF!</definedName>
    <definedName name="a9b664e75962b420aa15f2684cda252fd" hidden="1">#REF!</definedName>
    <definedName name="a9b6c150ff2f242cd8bbc884561949333" hidden="1">#REF!</definedName>
    <definedName name="a9b70e918c9f94879aa8a733168f24d11" hidden="1">#REF!</definedName>
    <definedName name="a9b7888b009e34c338de399b7d40a1c9e" hidden="1">#REF!</definedName>
    <definedName name="a9b8f58cb9d7e41078ac6e24e57ddf63b" hidden="1">#REF!</definedName>
    <definedName name="a9b997676fe484dd9bcbcfeae6ddbd9d9" hidden="1">'Co-Bal Sheet Liab-Equity'!$D$26</definedName>
    <definedName name="a9c1b28d3dafb42de81dcd46ddd3114d9" hidden="1">#REF!</definedName>
    <definedName name="a9c5ba9e896b14324baa90586f1a2d6b3" hidden="1">#REF!</definedName>
    <definedName name="a9c8cf778e7ae4b709947535f3329bdd9" hidden="1">#REF!</definedName>
    <definedName name="a9c917e81b3b449fbb4f44eb3b8468910" hidden="1">'Co-Bal Sheet Assests -Total'!$D$34</definedName>
    <definedName name="a9ca95211d0a248baac9740d481dda919" hidden="1">#REF!</definedName>
    <definedName name="a9cb71bbfa23e4276abdd83b5df2ef996" hidden="1">#REF!</definedName>
    <definedName name="a9cfa86cd1a2748c5b0a4c44986c1c5c3" hidden="1">#REF!</definedName>
    <definedName name="a9d0109302da741c4beb11c7fb6b57498" hidden="1">#REF!</definedName>
    <definedName name="a9d2c61487f3e4fb39649c0208ef613df" hidden="1">#REF!</definedName>
    <definedName name="a9d2cab90d0144befaa3e8ceaa417a8d0" hidden="1">'Co-Income Statement'!$D$21</definedName>
    <definedName name="a9d51a2beb5044defbbdb5520f237ae6e" hidden="1">#REF!</definedName>
    <definedName name="a9d9de9bfa16a442798bce5c434b18677" hidden="1">#REF!</definedName>
    <definedName name="a9daa650ebe0b4d20a1e510cf409b9a80" hidden="1">#REF!</definedName>
    <definedName name="a9dd1d7ba6dc04c979e3fa39d2898e4aa" hidden="1">#REF!</definedName>
    <definedName name="a9ddf167349f6412e97f4a6d598a7b0d6" hidden="1">#REF!</definedName>
    <definedName name="a9e3bb15d6761447aa35d1721a4d10ce0" hidden="1">#REF!</definedName>
    <definedName name="a9e492ec6cc964eddbfb23ca8200d6afa" hidden="1">#REF!</definedName>
    <definedName name="a9e67f0bc0e6644b98f64a23a71332190" hidden="1">#REF!</definedName>
    <definedName name="a9e683b46820b465c8300b32066768bf2" hidden="1">#REF!</definedName>
    <definedName name="a9e721838c3be4224a5b66875cc633412" hidden="1">#REF!</definedName>
    <definedName name="a9e8701c3780a470dbeb2281821341e58" hidden="1">#REF!</definedName>
    <definedName name="a9ebb2e2baec34ad4b3b0d5359681fcb7" hidden="1">#REF!</definedName>
    <definedName name="a9ed31b87e23d4aa0b3faa9b3c4e3814b" hidden="1">#REF!</definedName>
    <definedName name="a9f305d3fc5904a5f91afc19bb95b9a9c" hidden="1">#REF!</definedName>
    <definedName name="a9f498dd582fd45c8bbfd0fa46c928ead" hidden="1">#REF!</definedName>
    <definedName name="a9f6ed5a0a3a04083be652cd6b773237e" hidden="1">#REF!</definedName>
    <definedName name="a9f72418f9c1844b397d5b618742ea5e1" hidden="1">'Co-Income Statement'!$D$30</definedName>
    <definedName name="a9ff4d4e3c8bb460ea4129a8b3b615524" hidden="1">#REF!</definedName>
    <definedName name="aa01b74d6feeb4207949338fc052d3ffa" hidden="1">#REF!</definedName>
    <definedName name="aa0a6407514414c2e96d1c49ac4e85f21" hidden="1">#REF!</definedName>
    <definedName name="aa0be1e92c7b148f9a925aa146f11f0da" hidden="1">#REF!</definedName>
    <definedName name="aa0be538907b04c6db8f60708014cc94d" hidden="1">#REF!</definedName>
    <definedName name="aa10032b1b3a1426db1f222592420ac62" hidden="1">#REF!</definedName>
    <definedName name="aa13c98ef5fea429fad05d0b0e6ea525a" hidden="1">'Co-Income Statement'!$D$26</definedName>
    <definedName name="aa16af2144c7945d9b8fa4165579d5190" hidden="1">#REF!</definedName>
    <definedName name="aa178239438bd4d709963525c12a77ca8" hidden="1">#REF!</definedName>
    <definedName name="aa1acbca35fec4f22b8185536f17e4de4" hidden="1">'Co-Income Statement'!$D$22</definedName>
    <definedName name="aa1c9a42dc9894984bfc321378d9902c4" hidden="1">'Co-Bal Sheet Assests -Total'!$D$25</definedName>
    <definedName name="aa1cb4aef10bd469895432f07be2a94e8" hidden="1">'Co-Income Statement'!$D$14</definedName>
    <definedName name="aa1f193de4d9342a783607d35c3d1c4e8" hidden="1">#REF!</definedName>
    <definedName name="aa236176575af40cbb7ebd694677ec6b8" hidden="1">#REF!</definedName>
    <definedName name="aa248738d3e6a45ceaf0e84530562ec83" hidden="1">'Co-Bal Sheet Assests -Total'!$D$11</definedName>
    <definedName name="aa24bdf14762546de950b5543862fd2f7" hidden="1">#REF!</definedName>
    <definedName name="aa258a3a4c99d4584a8aa7f8236477081" hidden="1">#REF!</definedName>
    <definedName name="aa2664a9461544060be0216821314cedc" hidden="1">#REF!</definedName>
    <definedName name="aa269edd2258747eba934d3d1bc837c2d" hidden="1">#REF!</definedName>
    <definedName name="aa2859cb838444ff0a2f12ac9f48e98fc" hidden="1">'Co-Bal Sheet Liab-Equity'!$D$24</definedName>
    <definedName name="aa286e5b5461742fdba69284264f226bf" hidden="1">#REF!</definedName>
    <definedName name="aa28f5cc2687644ec99f6dc58531d3208" hidden="1">#REF!</definedName>
    <definedName name="aa2c3f02a3ef54f0aa781d9582ebf706d" hidden="1">#REF!</definedName>
    <definedName name="aa2c9d8a44a434c6fad30f11f8df4663a" hidden="1">#REF!</definedName>
    <definedName name="aa2d4cae8a4f64b8da91dd84111e39421" hidden="1">'Co-Bal Sheet Liab-Equity'!$D$19</definedName>
    <definedName name="aa2e4631757254feb8bf6825e350d5731" hidden="1">#REF!</definedName>
    <definedName name="aa2fc40ce431a4c73b5f05f4df671e076" hidden="1">'Co-Income Statement'!$D$27</definedName>
    <definedName name="aa2ffecfa6d8c44a592ab1207eb2eb51c" hidden="1">#REF!</definedName>
    <definedName name="aa327ce45531d4a4fbe016918dfa38a5b" hidden="1">#REF!</definedName>
    <definedName name="aa336ecec86fd47429b860d62ec47cde1" hidden="1">'Co-Income Statement'!$D$19</definedName>
    <definedName name="aa337deeba2884416839a7aa3c18a262a" hidden="1">#REF!</definedName>
    <definedName name="aa33e93ef76d641c1a816c7a9f45c06d0" hidden="1">#REF!</definedName>
    <definedName name="aa36092c10e83455cb74350cc2165140a" hidden="1">'Co-Bal Sheet Assests -Total'!$D$38</definedName>
    <definedName name="aa38446dc74a742b0aa99e57d4116e16e" hidden="1">#REF!</definedName>
    <definedName name="aa38a62d291e84eae9da2a36e5eabcee7" hidden="1">#REF!</definedName>
    <definedName name="aa3dca9d860134b2883686963fbdd8f8c" hidden="1">#REF!</definedName>
    <definedName name="aa4000f89406b422ba576c21ebb5bc79a" hidden="1">#REF!</definedName>
    <definedName name="aa4c84cc7f999452ab4acced47d02ad7d" hidden="1">#REF!</definedName>
    <definedName name="aa4c9e72fb764403ea0fde745ab7c7e2e" hidden="1">#REF!</definedName>
    <definedName name="aa535413548034d56b12365f33d3805ac" hidden="1">#REF!</definedName>
    <definedName name="aa53996b0b56b4003a708ea9114fd28d0" hidden="1">#REF!</definedName>
    <definedName name="aa561fd975d054d8590e4cd82e9e4288a" hidden="1">'Co-Bal Sheet Liab-Equity'!$D$29</definedName>
    <definedName name="aa57863455ae84acd87a5b9aef4b31eca" hidden="1">#REF!</definedName>
    <definedName name="aa5d6023ab09045e08679a45fc5c89239" hidden="1">#REF!</definedName>
    <definedName name="aa5e0a90759e54fcc883b3de9c139f102" hidden="1">'Co-Income Statement'!$D$15</definedName>
    <definedName name="aa5fb56667dba4858b483faed2cd57144" hidden="1">'Co-Income Statement'!$D$15</definedName>
    <definedName name="aa62345e64e094d0ea4871ff8ca481db2" hidden="1">#REF!</definedName>
    <definedName name="aa62648beb6654c7cacae1d156fd6d241" hidden="1">#REF!</definedName>
    <definedName name="aa6268b9476d4485e82ecf3304511167d" hidden="1">#REF!</definedName>
    <definedName name="aa65f777157c34025bdee8af69fc47fa4" hidden="1">#REF!</definedName>
    <definedName name="aa6620a601ce94a92b53d5d397d808cfc" hidden="1">#REF!</definedName>
    <definedName name="aa79e8b3cdd244f58b1eb1c6e4534c7a1" hidden="1">#REF!</definedName>
    <definedName name="aa7bb9ee474f744acbbd6c043201497a2" hidden="1">#REF!</definedName>
    <definedName name="aa7d5777063ed4a9eb69f782791defd0e" hidden="1">#REF!</definedName>
    <definedName name="aa7ec686164304dfcbde5ee2bf4f71175" hidden="1">#REF!</definedName>
    <definedName name="aa7f68612a9ad439397b94106704a218a" hidden="1">#REF!</definedName>
    <definedName name="aa7fa7ccbba82431c857829ba81cd0c72" hidden="1">#REF!</definedName>
    <definedName name="aa81e027a2efd4a0987567a2384417335" hidden="1">#REF!</definedName>
    <definedName name="aa82b5cfe840b4041a6a3c3efcb2c1207" hidden="1">#REF!</definedName>
    <definedName name="aa894df80ee924cc98fed06fb1cd047d7" hidden="1">#REF!</definedName>
    <definedName name="aa8bdb3e31bf3487bbdcfd7d29e8f1b04" hidden="1">#REF!</definedName>
    <definedName name="aa9201eded05943f880bd9d75c607480e" hidden="1">#REF!</definedName>
    <definedName name="aa96104d1da0d43b1a9faac4abe79f021" hidden="1">#REF!</definedName>
    <definedName name="aa98515445ef545479b8e5d9b7a1e3891" hidden="1">#REF!</definedName>
    <definedName name="aa99456c1bb20445aab15c007ccdf9718" hidden="1">#REF!</definedName>
    <definedName name="aa9ec6fe3d8be4e6fa7bb97e605277466" hidden="1">#REF!</definedName>
    <definedName name="aaa02204547df450bb7feb87c1b5ce094" hidden="1">#REF!</definedName>
    <definedName name="aaa2bb43c76e242c49012300e0dbd2dd2" hidden="1">#REF!</definedName>
    <definedName name="aaa30f7311196431fa86800279cb1a9dc" hidden="1">#REF!</definedName>
    <definedName name="aaa55705cbe0442a7b738d9fa68ac1bb1" hidden="1">#REF!</definedName>
    <definedName name="aaa88ba387a3a43dc9473e4e3b75c6cbf" hidden="1">#REF!</definedName>
    <definedName name="aaa9cb4d306604af089240502e33ff69f" hidden="1">#REF!</definedName>
    <definedName name="aaaaaec37d7e04e3e87f29985d113eb5a" hidden="1">#REF!</definedName>
    <definedName name="aaab7e0bf4d7b464d81a809eb15fa6a12" hidden="1">'Co-Bal Sheet Liab-Equity'!$D$35</definedName>
    <definedName name="aaaca6413d468418bbe16740ba3ced6a6" hidden="1">#REF!</definedName>
    <definedName name="aaadfffa61b574a2588ccb4d2323d3f51" hidden="1">#REF!</definedName>
    <definedName name="aab0701b60eb743d594ea88bb90b9065f" hidden="1">#REF!</definedName>
    <definedName name="aab3f2247c7094305a23bfb213a1119d9" hidden="1">#REF!</definedName>
    <definedName name="aab82f3e351e44405b1b6117a45462ada" hidden="1">#REF!</definedName>
    <definedName name="aabb447c29e5f4957bd44f1d611a91abf" hidden="1">#REF!</definedName>
    <definedName name="aabbcf7ba6dfd4d6fa46ea106751461bb" hidden="1">#REF!</definedName>
    <definedName name="aabbdf8664b35409d89ead8c1b45e6381" hidden="1">'Co-Bal Sheet Liab-Equity'!$D$21</definedName>
    <definedName name="aabe758a1f52149988159d86f705753be" hidden="1">#REF!</definedName>
    <definedName name="aabf5743fea904caea076dc3f0f3bb9d2" hidden="1">#REF!</definedName>
    <definedName name="aaca704588c0c4e5f9fb51b036d8e871c" hidden="1">'Co-Bal Sheet Assests -Total'!$D$10</definedName>
    <definedName name="aacac5f2b2d664fae85b6813ca17227b6" hidden="1">'Co-Income Statement'!$D$29</definedName>
    <definedName name="aacca02ba241d461495c5cfe2ed3ed7b1" hidden="1">#REF!</definedName>
    <definedName name="aace71f96e7b3476eba79e1f79f6ed07e" hidden="1">'Co-Income Statement'!$D$31</definedName>
    <definedName name="aaceb5245cc8248cb8ed69d5ba25a7ca8" hidden="1">'Co-Income Statement'!$D$9</definedName>
    <definedName name="aacf34c345e2f459aa95c29eb578de1d8" hidden="1">#REF!</definedName>
    <definedName name="aad0807b8b9d34fc7bb65b21d3b615a48" hidden="1">#REF!</definedName>
    <definedName name="aae0d913c68cd4e55942d9892dbe80a94" hidden="1">#REF!</definedName>
    <definedName name="aae12964e4b4c4df0b626a680ea7d8631" hidden="1">#REF!</definedName>
    <definedName name="aae83cf5fe0ac4b8da3f9f28ece606f41" hidden="1">#REF!</definedName>
    <definedName name="aaea093db5961484db6f80d95cb65c50f" hidden="1">#REF!</definedName>
    <definedName name="aaf10f7ed75a54243b84b62a0d536d533" hidden="1">#REF!</definedName>
    <definedName name="aaf273afca4b34d71879188c698d9f751" hidden="1">'Co-Income Statement'!$D$11</definedName>
    <definedName name="aaf86a889069b4452adbd35c1caca9d8e" hidden="1">#REF!</definedName>
    <definedName name="aaf9190fa1756414a9a79202935d60194" hidden="1">'Co-Income Statement'!$D$33</definedName>
    <definedName name="aafa368d899ae48ae9f1e91ea37a2d9a1" hidden="1">#REF!</definedName>
    <definedName name="aafc9591f3c5b4c2f885f071adea8b352" hidden="1">#REF!</definedName>
    <definedName name="aafcbb6da529140088a3c9378f908d7d5" hidden="1">#REF!</definedName>
    <definedName name="aafde108caff242b082802a036ca712e2" hidden="1">#REF!</definedName>
    <definedName name="aafe76702f280459683a89fa972fd1651" hidden="1">#REF!</definedName>
    <definedName name="aaffc09b0e4374629984848d3dd95adba" hidden="1">'Co-Income Statement'!$D$13</definedName>
    <definedName name="ab013474439f54664b5f1d5820f38f498" hidden="1">'Co-Income Statement'!$D$17</definedName>
    <definedName name="ab0183bc9079b46e1b24af3cc85f4c0da" hidden="1">#REF!</definedName>
    <definedName name="ab03a90d7c31646fd86145d9904e9a306" hidden="1">#REF!</definedName>
    <definedName name="ab04decf847ab4c8f9c82d61fd2239fd8" hidden="1">#REF!</definedName>
    <definedName name="ab076e4a5c1f9404894433b70a1ed8280" hidden="1">#REF!</definedName>
    <definedName name="ab0b461460226460e82beb8f515eda0c5" hidden="1">#REF!</definedName>
    <definedName name="ab0d7b8a9042e4543ace2d305258e7770" hidden="1">#REF!</definedName>
    <definedName name="ab0dabc88450b4f26b6e46ab6d692447d" hidden="1">'Co-Bal Sheet Liab-Equity'!$D$16</definedName>
    <definedName name="ab11bae5c07ee4d60a08b0d37ff93d018" hidden="1">#REF!</definedName>
    <definedName name="ab1385352f89540bfa9392692914613fe" hidden="1">'Co-Income Statement'!$D$30</definedName>
    <definedName name="ab19db28d187c4057a1c779ef0f50ee6e" hidden="1">#REF!</definedName>
    <definedName name="ab1bdca0369df4629a51ee39324030757" hidden="1">'Co-Income Statement'!$D$35</definedName>
    <definedName name="ab1dea1c5c51f4a3c965a11b2425a6578" hidden="1">#REF!</definedName>
    <definedName name="ab1e5826a6c794903976b735a39a620a9" hidden="1">#REF!</definedName>
    <definedName name="ab27fadebcf92434380de3c5af11034c1" hidden="1">#REF!</definedName>
    <definedName name="ab28abd0cecf246efa57c2df2443ee6b7" hidden="1">#REF!</definedName>
    <definedName name="ab2e5f8076d744ebbb746e793edb8d8ff" hidden="1">#REF!</definedName>
    <definedName name="ab35cab1e50b44547963ff5a6d7df6a00" hidden="1">#REF!</definedName>
    <definedName name="ab36fdf5cec364e9789e482cc7152f46a" hidden="1">#REF!</definedName>
    <definedName name="ab3c959136b31478890212719cbbead95" hidden="1">'Co-Bal Sheet Assests -Total'!$D$27</definedName>
    <definedName name="ab3ccc0288a58402c9da8401652ae4905" hidden="1">#REF!</definedName>
    <definedName name="ab3f5f436d838405c9d82aaf7c6151253" hidden="1">#REF!</definedName>
    <definedName name="ab4173c38fa8841269ddb465c77df9393" hidden="1">#REF!</definedName>
    <definedName name="ab4188cbc5bd04df796845487bdecc626" hidden="1">#REF!</definedName>
    <definedName name="ab43c4b523eda4933a5001c7ef719bfe3" hidden="1">#REF!</definedName>
    <definedName name="ab4424d882ea14e8899935c764a4fdcd6" hidden="1">#REF!</definedName>
    <definedName name="ab469715a33964d46b6706ccea3250660" hidden="1">#REF!</definedName>
    <definedName name="ab516356223914cae9988f695cc0ce551" hidden="1">#REF!</definedName>
    <definedName name="ab56937b6dd77418d9c9a46f786c1aa92" hidden="1">#REF!</definedName>
    <definedName name="ab592b2022590403ea49d816f444aa60b" hidden="1">#REF!</definedName>
    <definedName name="ab5e22aced2c048eab6fa3d5dc66fe463" hidden="1">'Co-Bal Sheet Liab-Equity'!$D$14</definedName>
    <definedName name="ab62f0b76d80a416492246099c4cb7a90" hidden="1">#REF!</definedName>
    <definedName name="ab62f1986c6cd436f89aad9d82bb1b760" hidden="1">#REF!</definedName>
    <definedName name="ab661b273ef9f4749baa7a7f5c66dc983" hidden="1">#REF!</definedName>
    <definedName name="ab67ccc79237047a49d35d7cb6b68692a" hidden="1">#REF!</definedName>
    <definedName name="ab6a0bab40a7b4e2092b9ef8d9de84ecb" hidden="1">'Co-Income Statement'!$D$36</definedName>
    <definedName name="ab6cef41c293a429e968d906ccc8c74e5" hidden="1">#REF!</definedName>
    <definedName name="ab70b40b4eecc4625a50ec30c342854d8" hidden="1">#REF!</definedName>
    <definedName name="ab73fdb63f53b4fa59c5738665b3f2884" hidden="1">#REF!</definedName>
    <definedName name="ab7588bbf81764d139849e27be2a42849" hidden="1">#REF!</definedName>
    <definedName name="ab767933b527c477f9683c2df425d33f0" hidden="1">#REF!</definedName>
    <definedName name="ab792d7ee5bfc416dacd4da0a2d7a8e2f" hidden="1">#REF!</definedName>
    <definedName name="ab870d522624b4f2894666483242c8d6c" hidden="1">#REF!</definedName>
    <definedName name="ab88011f6e9484eb2ae224d5cdceb7193" hidden="1">#REF!</definedName>
    <definedName name="ab8df1bc8b7f342e9b765f4871ce06554" hidden="1">#REF!</definedName>
    <definedName name="ab8f0cf769e46470cbfe5bbb8ee9711e7" hidden="1">#REF!</definedName>
    <definedName name="ab9331cd2ef2a46a08650cf539e40ba74" hidden="1">#REF!</definedName>
    <definedName name="ab93536b7e0d149dda08355b87589f145" hidden="1">#REF!</definedName>
    <definedName name="ab94456bbfd3b492983a3e3e262b5c3eb" hidden="1">#REF!</definedName>
    <definedName name="ab985b63a8bdb42b0a9d034bbb4a46949" hidden="1">#REF!</definedName>
    <definedName name="ab9c5ff686ffb48ad9821ddd9fb7cc8a6" hidden="1">#REF!</definedName>
    <definedName name="aba17143b99824ea8b0b1a9f254a68b4e" hidden="1">'Co-Income Statement'!$D$30</definedName>
    <definedName name="aba1a8b62ed2f45a4974a5d64f8a19ded" hidden="1">#REF!</definedName>
    <definedName name="aba62468e48fe4595a8008d6ebdc0cc83" hidden="1">#REF!</definedName>
    <definedName name="abaa11229467d43c58aa330d9a5fc7bb2" hidden="1">'Co-Bal Sheet Assests -Total'!$D$20</definedName>
    <definedName name="abb0e77b7d7b142f2bcc14189a13245c1" hidden="1">'Co-Bal Sheet Liab-Equity'!$D$12</definedName>
    <definedName name="abb2eb729c4164fdea497ffd00b5ae7ed" hidden="1">#REF!</definedName>
    <definedName name="abb62e1df50484a14ab18b8f850bec449" hidden="1">#REF!</definedName>
    <definedName name="abb85ceeb4964471a9477fb7230304515" hidden="1">#REF!</definedName>
    <definedName name="abc28fdcbf649452fb29b84c730707332" hidden="1">#REF!</definedName>
    <definedName name="abc69f810c87e4ffebafeee927bc0c5a7" hidden="1">#REF!</definedName>
    <definedName name="abcb2cc434a5c40f480dd622410845ca5" hidden="1">#REF!</definedName>
    <definedName name="abcca21bd70d3441d83980fb7064ea808" hidden="1">#REF!</definedName>
    <definedName name="abcd7fcfe02784b31ab4ea72c26c5b678" hidden="1">#REF!</definedName>
    <definedName name="abd002b6bdeb7430982e3bb6d422d5a9c" hidden="1">#REF!</definedName>
    <definedName name="abd1258ae68734f36a6b5e3227f86a3f2" hidden="1">#REF!</definedName>
    <definedName name="abdc852ba02d140a1b93ba5f238a01a5b" hidden="1">#REF!</definedName>
    <definedName name="abde1a4e0d40d4c1aa14a3dd6130b0871" hidden="1">#REF!</definedName>
    <definedName name="abdf55552a31c41c68e3d38546e3f6dc3" hidden="1">#REF!</definedName>
    <definedName name="abe0e86965ba44375a226e122cd495c1d" hidden="1">#REF!</definedName>
    <definedName name="abe3937407f524684ab8b72ca92685e74" hidden="1">#REF!</definedName>
    <definedName name="abe61d957e4344c58b14a37517f66af3a" hidden="1">#REF!</definedName>
    <definedName name="abec47dbc8143489fa9b1296be05c7cce" hidden="1">#REF!</definedName>
    <definedName name="abed2c592d58346d9809d7767e607078a" hidden="1">#REF!</definedName>
    <definedName name="ac01527d471ba4ecbaf19b3ad4e6a25f6" hidden="1">#REF!</definedName>
    <definedName name="ac01b653c4c734a7d8c0a6ad636255def" hidden="1">#REF!</definedName>
    <definedName name="ac01d3dc818684bff90c592efde48bbeb" hidden="1">#REF!</definedName>
    <definedName name="ac03aef8576ee453183a90d45cf330717" hidden="1">#REF!</definedName>
    <definedName name="ac0644668474f4d0db8fa091ae927f47a" hidden="1">'Co-Bal Sheet Liab-Equity'!$D$35</definedName>
    <definedName name="ac079d1fea0ff4e7987cc9e95ab30ae77" hidden="1">#REF!</definedName>
    <definedName name="ac0ae5620d206417d823f4eae6c876dc6" hidden="1">#REF!</definedName>
    <definedName name="ac0f5a7b23d8a4f53a8a120864f632932" hidden="1">#REF!</definedName>
    <definedName name="ac0f5d3df2fa449de81a78a0357549782" hidden="1">#REF!</definedName>
    <definedName name="ac13183afd53c4cfcb849411fa46fd3a4" hidden="1">#REF!</definedName>
    <definedName name="ac14eb7f0fd1342ea9c21480871828a96" hidden="1">'Co-Bal Sheet Liab-Equity'!$D$20</definedName>
    <definedName name="ac1e1c582cc6941d5bbcdb481902ad9bb" hidden="1">#REF!</definedName>
    <definedName name="ac1f3f4bc64924e549c2972f96d71de9c" hidden="1">#REF!</definedName>
    <definedName name="ac21d23d1158c4cd5a9db07c0a8fff719" hidden="1">#REF!</definedName>
    <definedName name="ac2a30a8df64b44a5bf09d2b19d86829a" hidden="1">#REF!</definedName>
    <definedName name="ac2af0f61f6ae4e78ac37a8149d33ec27" hidden="1">#REF!</definedName>
    <definedName name="ac2cf3157bd5b4610a346c5bcbac2e10c" hidden="1">#REF!</definedName>
    <definedName name="ac2eb1317a68d4b11b87a2825de12049f" hidden="1">#REF!</definedName>
    <definedName name="ac30722dba22349499c864381673e2508" hidden="1">#REF!</definedName>
    <definedName name="ac35ddd41c1554668a276cb1e284002af" hidden="1">#REF!</definedName>
    <definedName name="ac361e11b99a64309990b75068701c84f" hidden="1">'Co-Bal Sheet Liab-Equity'!$D$38</definedName>
    <definedName name="ac380c87dcd424a32aa70f8ad4ac2f2db" hidden="1">#REF!</definedName>
    <definedName name="ac3ca88c04502447f8b591e35ade8419c" hidden="1">#REF!</definedName>
    <definedName name="ac3f74d5c773c444bb42095653fee569a" hidden="1">'Co-Bal Sheet Liab-Equity'!$D$11</definedName>
    <definedName name="ac40a3a0a397f4c48ac550063acad6783" hidden="1">'Co-Bal Sheet Liab-Equity'!$D$38</definedName>
    <definedName name="ac4781d4f46344e0eb7cb7ff404077a42" hidden="1">#REF!</definedName>
    <definedName name="ac4a0c318c00341968f7c66ee382652e9" hidden="1">#REF!</definedName>
    <definedName name="ac4d01f97d6fd4fd0a6904eb1fbd60522" hidden="1">#REF!</definedName>
    <definedName name="ac4fdbc39570a4f0c852c43d349523692" hidden="1">'Co-Income Statement'!$D$17</definedName>
    <definedName name="ac50e6d09f2cb4b44b28d91be9648a82d" hidden="1">#REF!</definedName>
    <definedName name="ac56fac75ffe84b6595c44ad680bc4fbd" hidden="1">'Co-Income Statement'!$D$36</definedName>
    <definedName name="ac593028e90814b31a4d8b4ed268627d4" hidden="1">#REF!</definedName>
    <definedName name="ac5cfe1c102234b958e01c9b6b35f0873" hidden="1">'Co-Bal Sheet Assests -Total'!$D$22</definedName>
    <definedName name="ac5d067de65554c2d9a4f318bf6e44a99" hidden="1">#REF!</definedName>
    <definedName name="ac612da84b9b242788f016a56acc60062" hidden="1">#REF!</definedName>
    <definedName name="ac622fc11d80a4302b74b9a0fbe5ecf31" hidden="1">#REF!</definedName>
    <definedName name="ac6581b41cd7b483083ebf5e5fe6d2271" hidden="1">#REF!</definedName>
    <definedName name="ac688506c5091439897c0af555b2547b4" hidden="1">#REF!</definedName>
    <definedName name="ac68b3e843ab6465ebb94ed548f55a622" hidden="1">#REF!</definedName>
    <definedName name="ac6d11c92847341df8792f5fe23c417dc" hidden="1">'Co-Bal Sheet Assests -Total'!$D$17</definedName>
    <definedName name="ac6f53a5334d64fd4b7561d516384c2c4" hidden="1">'Co-Bal Sheet Liab-Equity'!$D$26</definedName>
    <definedName name="ac6fdf91f3d914310882eeb0bcac4331d" hidden="1">#REF!</definedName>
    <definedName name="ac7055dc9515145468daaf4c8dbc01900" hidden="1">#REF!</definedName>
    <definedName name="ac724738ce0e044a98f8d9d62b30902e6" hidden="1">'Co-Income Statement'!$D$35</definedName>
    <definedName name="ac779b74739ba497393c754e6f0b42125" hidden="1">#REF!</definedName>
    <definedName name="ac77c35f43cb84afd9095561dbe4c66b2" hidden="1">#REF!</definedName>
    <definedName name="ac7ceab35af8c419daee3cab92261deff" hidden="1">#REF!</definedName>
    <definedName name="ac7fb643002874cb18672c98ac50592c2" hidden="1">#REF!</definedName>
    <definedName name="ac8f1fbe0bf6a428ba45b6cdc611438d2" hidden="1">#REF!</definedName>
    <definedName name="ac921a0311030476bb91bebfb2398356c" hidden="1">#REF!</definedName>
    <definedName name="ac941c0367c6c44d3ae21b5e066a13b52" hidden="1">#REF!</definedName>
    <definedName name="ac947440698864f7698febc67c34c97ff" hidden="1">#REF!</definedName>
    <definedName name="ac967a4bd2e274b03ab9638e09a7b1540" hidden="1">#REF!</definedName>
    <definedName name="ac98793af271d47489b5a1205c9365159" hidden="1">#REF!</definedName>
    <definedName name="ac99f8d25c19546ca9b1386838c56e3d5" hidden="1">#REF!</definedName>
    <definedName name="ac9aca60e84a4426db430245019bcd01d" hidden="1">#REF!</definedName>
    <definedName name="ac9e70cbb87e846fc989b32fbc244e8dc" hidden="1">#REF!</definedName>
    <definedName name="aca0dc76ae57f401bb837fc909a521389" hidden="1">'Co-Income Statement'!$D$34</definedName>
    <definedName name="aca5f6c928a514259ad0762df71a26aa5" hidden="1">#REF!</definedName>
    <definedName name="aca88f38517f147269d88af5b65578206" hidden="1">#REF!</definedName>
    <definedName name="acaa6e6ce44634c6fbf21a35c7ebb79fe" hidden="1">#REF!</definedName>
    <definedName name="acae6c3d07b9843598d811894e95b6748" hidden="1">#REF!</definedName>
    <definedName name="acaf3b91c161a400ea0e6eaf5bcf17f25" hidden="1">#REF!</definedName>
    <definedName name="acb3eb9b96ae54a93b06888f66db64fb1" hidden="1">#REF!</definedName>
    <definedName name="acb41c20827944b4285c3c918667851ce" hidden="1">#REF!</definedName>
    <definedName name="acb98050a888f44ad86dd9cf2c7208e53" hidden="1">#REF!</definedName>
    <definedName name="acbb11ccdb00f4e67899a2cab087d46b7" hidden="1">#REF!</definedName>
    <definedName name="acbb7dd75bdc54a0887485cf8ea0a32e0" hidden="1">#REF!</definedName>
    <definedName name="acbbf479ed43b4f129d1ab8b0c9944dc4" hidden="1">#REF!</definedName>
    <definedName name="acbc35c6635db4794b9c7e1b5ee4432ea" hidden="1">#REF!</definedName>
    <definedName name="acbfd7eb799264603a5256848d21f0f4e" hidden="1">'Co-Bal Sheet Liab-Equity'!$D$10</definedName>
    <definedName name="acc2723202f434ccd96334bb1dc1f51b1" hidden="1">#REF!</definedName>
    <definedName name="acc28194eb4fd4262874236a04e16af6c" hidden="1">'Co-Bal Sheet Liab-Equity'!$D$16</definedName>
    <definedName name="acc4dc162093e4603a2e17ca055be3378" hidden="1">#REF!</definedName>
    <definedName name="acc75a5f8a5e649e784cb2c2f84b23d13" hidden="1">#REF!</definedName>
    <definedName name="acc8bf52761a644b88c950842bcc81593" hidden="1">#REF!</definedName>
    <definedName name="acc8d35345d1a46bda3a8462c9fde3017" hidden="1">'Co-Income Statement'!$D$22</definedName>
    <definedName name="accca83faef7943eca15ab9ad75a0c7ab" hidden="1">#REF!</definedName>
    <definedName name="accce8075e23a47b6b7e6b11b342e7f2a" hidden="1">#REF!</definedName>
    <definedName name="acd1843cbb8944a96b98b4df674597e44" hidden="1">#REF!</definedName>
    <definedName name="acd25146f067c45ffa844db791af5518a" hidden="1">#REF!</definedName>
    <definedName name="acd2697ab11d64185afacf206c3f4afef" hidden="1">#REF!</definedName>
    <definedName name="acd91d0bdc6b7419b88b68d7eec80d874" hidden="1">'Co-Bal Sheet Assests -Total'!$D$9</definedName>
    <definedName name="acd9880033bcc4504b66adeff6f9b7fe6" hidden="1">#REF!</definedName>
    <definedName name="acda24e07cced498a85e3cf44c6177a3d" hidden="1">#REF!</definedName>
    <definedName name="acdaa9aca481f4e93b942e8e1b6b60cd0" hidden="1">#REF!</definedName>
    <definedName name="acdd39cf06aaf4579b18af8248976348f" hidden="1">#REF!</definedName>
    <definedName name="ace26986bccac46b1816a1769c7ee5e3d" hidden="1">#REF!</definedName>
    <definedName name="ace4b3dd8970f4b87bc312e1a8f9fc9db" hidden="1">#REF!</definedName>
    <definedName name="ace5650606f8549be82f157415f72427a" hidden="1">#REF!</definedName>
    <definedName name="ace62a5ad70324372b059fda00ec9fc4f" hidden="1">#REF!</definedName>
    <definedName name="ace6ab3119dc441b69904dfc937078362" hidden="1">#REF!</definedName>
    <definedName name="ace73709b67314b548c24084673497b59" hidden="1">#REF!</definedName>
    <definedName name="acee46ff2f83f49158559e3f2f9698ded" hidden="1">#REF!</definedName>
    <definedName name="acf354c167b6d4a7ca37b77eb13248b93" hidden="1">'Co-Income Statement'!$D$25</definedName>
    <definedName name="acfd2fd5a8bd841b581b9e80f1771fd23" hidden="1">#REF!</definedName>
    <definedName name="acfe09df726b2470599b313f6e480bc0b" hidden="1">#REF!</definedName>
    <definedName name="ad00867f383fb48748bbce7c11ad4d1c6" hidden="1">#REF!</definedName>
    <definedName name="ad01f77a701974c13ae44f137dffaca23" hidden="1">#REF!</definedName>
    <definedName name="ad02901d69bcb43b185bedda32b0058f2" hidden="1">#REF!</definedName>
    <definedName name="ad0455f34cd3e442fb43f32f2eb64774f" hidden="1">'Co-Income Statement'!$D$8</definedName>
    <definedName name="ad0469a5111a64badb22e1aa378905518" hidden="1">#REF!</definedName>
    <definedName name="ad0790ff028994289984a2e44dbb6c88d" hidden="1">#REF!</definedName>
    <definedName name="ad0ad64c218a7436eb121b8704bd84201" hidden="1">#REF!</definedName>
    <definedName name="ad0b64d01f7244256a994962049e5f73b" hidden="1">#REF!</definedName>
    <definedName name="ad0eb75fed9654ed686e31fce7d925475" hidden="1">'Co-Income Statement'!$D$22</definedName>
    <definedName name="ad0edef8d9eb7409690824b1f3ad67e33" hidden="1">#REF!</definedName>
    <definedName name="ad11cee940e494952b6f6ff887b46756e" hidden="1">#REF!</definedName>
    <definedName name="ad12e636b90d449ee98ed5e0840de495c" hidden="1">#REF!</definedName>
    <definedName name="ad130832fe66b42a089e608eca038c3be" hidden="1">#REF!</definedName>
    <definedName name="ad1f9f38daccd4e9a8317d2100462acdb" hidden="1">#REF!</definedName>
    <definedName name="ad2935463aa4f4a54a1dbd17992f2119f" hidden="1">#REF!</definedName>
    <definedName name="ad2b210ea765344b5b3a84a7e9dd2861d" hidden="1">#REF!</definedName>
    <definedName name="ad2df76b2b8a64b1696eebb181d6f621b" hidden="1">#REF!</definedName>
    <definedName name="ad2e467979e89404ab08d1f7350dcb811" hidden="1">#REF!</definedName>
    <definedName name="ad2ecec714e8548cdb592f74e25077d81" hidden="1">#REF!</definedName>
    <definedName name="ad30faf4ed572400d93bf293692d15675" hidden="1">#REF!</definedName>
    <definedName name="ad322d3aa3f5c4e39afca9b96397c08f9" hidden="1">#REF!</definedName>
    <definedName name="ad322ee0386b64e2c94a5dc6ddc0bfb86" hidden="1">#REF!</definedName>
    <definedName name="ad324796ce84c441c977b6b734ba0abf4" hidden="1">#REF!</definedName>
    <definedName name="ad340180dcc35478dbcaa6d9aac4fd171" hidden="1">#REF!</definedName>
    <definedName name="ad3517e1fb98642a8ae80cbff1a259ef2" hidden="1">#REF!</definedName>
    <definedName name="ad35c84b25252443eb822098965721dc3" hidden="1">#REF!</definedName>
    <definedName name="ad36d598d5cba445cbe11dd934d564c22" hidden="1">'Co-Income Statement'!$D$11</definedName>
    <definedName name="ad3a69e815870477ea41c707a2515491f" hidden="1">#REF!</definedName>
    <definedName name="ad3bb72231d0643179f3a0416703db33f" hidden="1">#REF!</definedName>
    <definedName name="ad418b9a6fe0f49deb6e61b52f8f08b60" hidden="1">#REF!</definedName>
    <definedName name="ad446c96adc054273a0148a8dcbce685c" hidden="1">#REF!</definedName>
    <definedName name="ad4550b9ee6a44a14b3fc2a7070a6539a" hidden="1">#REF!</definedName>
    <definedName name="ad4706dc00e7645b2af9d482a4ca52cde" hidden="1">'Co-Income Statement'!$D$26</definedName>
    <definedName name="ad47a8c08608c46e8a6b92162a6ebbe42" hidden="1">'Co-Bal Sheet Liab-Equity'!$D$25</definedName>
    <definedName name="ad4a7876b9f8f4f3c9dd36434c51a91f9" hidden="1">#REF!</definedName>
    <definedName name="ad537f208d7f94a2aaec0b8e1fa945c57" hidden="1">#REF!</definedName>
    <definedName name="ad53a11aca129495e850b1257ca70d346" hidden="1">#REF!</definedName>
    <definedName name="ad581ba374c174632b751d3d2f679a56f" hidden="1">#REF!</definedName>
    <definedName name="ad5e588f3f0bb43d199255d638e6ad4b2" hidden="1">#REF!</definedName>
    <definedName name="ad6308aab164947f5b1085fa919806234" hidden="1">#REF!</definedName>
    <definedName name="ad67a6a59da42441aa9cb66b7d4be5efc" hidden="1">#REF!</definedName>
    <definedName name="ad6a9bed421e24ab5ae1a5aa673dacfe5" hidden="1">#REF!</definedName>
    <definedName name="ad6c8e57eaa2243e4a72d3b28b4117650" hidden="1">#REF!</definedName>
    <definedName name="ad6fb20d83a094603befe9288342a3797" hidden="1">#REF!</definedName>
    <definedName name="ad7066bc99fc44fd18dffe08defc0ed6c" hidden="1">#REF!</definedName>
    <definedName name="ad70817d47d784bbbbbd8173b04270c05" hidden="1">#REF!</definedName>
    <definedName name="ad72bbc3b69ee40e3bba3c33c621a7dc9" hidden="1">#REF!</definedName>
    <definedName name="ad731c6a380a64f5b8778a14609be163c" hidden="1">#REF!</definedName>
    <definedName name="ad780706386de4f9b850766cc7af5caa8" hidden="1">#REF!</definedName>
    <definedName name="ad79da5e1e63a4283a99d869b91aa9c8a" hidden="1">#REF!</definedName>
    <definedName name="ad7c7a59c1c37481d96763077baa1589e" hidden="1">#REF!</definedName>
    <definedName name="ad7fb41a253554615b5af2295b9bcadae" hidden="1">#REF!</definedName>
    <definedName name="ad8135cdbbed041b7a888addc96920564" hidden="1">#REF!</definedName>
    <definedName name="ad81b753d93cf459ba8d1a02c896954c0" hidden="1">'Co-Income Statement'!$D$16</definedName>
    <definedName name="ad857dc949a7543a7ac07dd48357cdefe" hidden="1">#REF!</definedName>
    <definedName name="ad8bb92c293ff4c81b56f7eb7131bf765" hidden="1">#REF!</definedName>
    <definedName name="ad8e8396385064e22a8284411f94cbd93" hidden="1">#REF!</definedName>
    <definedName name="ad908d243b10f4ab494a3e7ff5ff1b2a2" hidden="1">#REF!</definedName>
    <definedName name="ad911aede24984342856175385878e319" hidden="1">'Co-Bal Sheet Liab-Equity'!$D$26</definedName>
    <definedName name="ad93441e472194a4d9674a0eef3706399" hidden="1">#REF!</definedName>
    <definedName name="ad9408ec32ee345eb96431e42fe6c7c8a" hidden="1">#REF!</definedName>
    <definedName name="ad956371170d84c0dbcf811ae1475091e" hidden="1">#REF!</definedName>
    <definedName name="ad973ee6ae754448fb5618d9d56ba4ea6" hidden="1">#REF!</definedName>
    <definedName name="ad977376d7eab4f1ab1d7ac91a7b2f5da" hidden="1">#REF!</definedName>
    <definedName name="ad98237293f6440f797a2ffdc51211821" hidden="1">#REF!</definedName>
    <definedName name="ad99d5148125f49278d2bd528f56b2d4c" hidden="1">#REF!</definedName>
    <definedName name="ada25bedf8286437081aa3116bb20ed3c" hidden="1">#REF!</definedName>
    <definedName name="ada2f9a44259e407faf058a1b6b055c27" hidden="1">#REF!</definedName>
    <definedName name="ada37f5a929264de4ad2a87cb9c3962b9" hidden="1">#REF!</definedName>
    <definedName name="ada4b506d9824405a8eea707a28886fb1" hidden="1">#REF!</definedName>
    <definedName name="ada64206d1f50434ba8b0b7756d2f5794" hidden="1">#REF!</definedName>
    <definedName name="adaae49443e054e1ba40f92325cd8637a" hidden="1">#REF!</definedName>
    <definedName name="adab454ff525a44fea0cb31d5dc7bfeb0" hidden="1">#REF!</definedName>
    <definedName name="adafc14a943b74754b1784fd6f3663f1d" hidden="1">#REF!</definedName>
    <definedName name="adb59c90786a648c189ea54956180dc66" hidden="1">#REF!</definedName>
    <definedName name="adb687481c4ad40aab937a7e19e6089ba" hidden="1">'Co-Income Statement'!$D$13</definedName>
    <definedName name="adb8f98da6aa84f609630adfd316f00b0" hidden="1">#REF!</definedName>
    <definedName name="adb93608fff6c4675b60fb83340f12d25" hidden="1">'Co-Bal Sheet Liab-Equity'!$D$31</definedName>
    <definedName name="adbc466841fce4a52936df9b0455b5a70" hidden="1">#REF!</definedName>
    <definedName name="adbce25cc05b34dbd9ff7936a104824e3" hidden="1">'Co-Income Statement'!$D$19</definedName>
    <definedName name="adbef4ddb390c4803b68321b86ce166d2" hidden="1">'Co-Bal Sheet Assests -Total'!$D$31</definedName>
    <definedName name="adc2f0643b66540caaea8dc4c29892bcc" hidden="1">#REF!</definedName>
    <definedName name="adc42ecdeefe249d3aeea487e4782d14a" hidden="1">#REF!</definedName>
    <definedName name="adcdf6ed524a44b94acf79753a5c96e14" hidden="1">'Co-Bal Sheet Liab-Equity'!$D$24</definedName>
    <definedName name="add37e448f5e1444aa88050ef6f00b52a" hidden="1">#REF!</definedName>
    <definedName name="add4ee76c5c7b4d1384404fb4085b0a50" hidden="1">#REF!</definedName>
    <definedName name="add5cef2e09c943e1ab8536d96bef632c" hidden="1">'Co-Income Statement'!$D$9</definedName>
    <definedName name="add7cf4dfeca049c5b577b87290b5f535" hidden="1">#REF!</definedName>
    <definedName name="add8d07c7419b4359ab60fc57bf266949" hidden="1">#REF!</definedName>
    <definedName name="ade0b51d8b1a94201b56c9611d00f8e2e" hidden="1">#REF!</definedName>
    <definedName name="ade1f3822f68d4216b49403daaf4aa9d2" hidden="1">'Co-Bal Sheet Assests -Total'!$D$33</definedName>
    <definedName name="ade615d46a38840e5b722c528cbd13e6c" hidden="1">#REF!</definedName>
    <definedName name="ade91bfaf775846dd8e1a1701edbc7014" hidden="1">#REF!</definedName>
    <definedName name="adeaa214e47c1476d8be5a07ac42add34" hidden="1">#REF!</definedName>
    <definedName name="adf0c3054f3604af6b67dab9b0885bb1c" hidden="1">#REF!</definedName>
    <definedName name="adf108f5248d043eeb9b0c0cd94d083d4" hidden="1">#REF!</definedName>
    <definedName name="adf4b9f0ea7834832a6b952f36a505ba1" hidden="1">'Co-Bal Sheet Assests -Total'!$D$16</definedName>
    <definedName name="adf6a8411ee5b441882041964872f6ba2" hidden="1">#REF!</definedName>
    <definedName name="adf6fa888a37e408a964f2bb2f8d5686a" hidden="1">#REF!</definedName>
    <definedName name="adf722504362c4820b9566ada74ea6d6e" hidden="1">#REF!</definedName>
    <definedName name="adf83373652034f87b0b73d3e7fa5e1ee" hidden="1">#REF!</definedName>
    <definedName name="adf8864f4fa784c36b0439dd08e976bcd" hidden="1">#REF!</definedName>
    <definedName name="adf99ce926f4c498da2a889892733cd4b" hidden="1">#REF!</definedName>
    <definedName name="adfbc9e0ca9ac4b479211e37528702a32" hidden="1">#REF!</definedName>
    <definedName name="adfd689c287914c109b0324d0219c434d" hidden="1">#REF!</definedName>
    <definedName name="adfd876b649e344d29208fb7cbf8bacd9" hidden="1">'Co-Bal Sheet Liab-Equity'!$D$25</definedName>
    <definedName name="ae000828a65cf482db7f9459be5bf9f6d" hidden="1">#REF!</definedName>
    <definedName name="ae006e964249a4bfca498de67b2f1ef4f" hidden="1">#REF!</definedName>
    <definedName name="ae03f38ec5b3747fa8e3fa863105eddfa" hidden="1">#REF!</definedName>
    <definedName name="ae0609b5e293e4bff8ed350318192b529" hidden="1">#REF!</definedName>
    <definedName name="ae0bca030403d4e6185654c59b0ce7596" hidden="1">#REF!</definedName>
    <definedName name="ae0cce3f8c7f9464a864f2d6f0561b616" hidden="1">#REF!</definedName>
    <definedName name="ae116dd6223324ed3af56af3aea785ff2" hidden="1">#REF!</definedName>
    <definedName name="ae12d52e3bb9a415cb194c7b7374c057c" hidden="1">#REF!</definedName>
    <definedName name="ae15e90fc58a843a985b8e4b585ab6410" hidden="1">#REF!</definedName>
    <definedName name="ae16b690b295c43c2bdde13bd074c2532" hidden="1">#REF!</definedName>
    <definedName name="ae19fe096ece0489b819f7442dbcf42df" hidden="1">#REF!</definedName>
    <definedName name="ae26e0df336f7409cb4317cdb1d9e0a68" hidden="1">#REF!</definedName>
    <definedName name="ae28da3cfa69a414598bade65f7c7b1af" hidden="1">#REF!</definedName>
    <definedName name="ae29f21059141472d83680ec5cbb2c13f" hidden="1">#REF!</definedName>
    <definedName name="ae34535ee1a414575a06a052bdd629952" hidden="1">#REF!</definedName>
    <definedName name="ae385c3437ecd41aa9e6ac6bc3fdd5b6b" hidden="1">#REF!</definedName>
    <definedName name="ae38a1dee11ca4050be99ca7f85d2ce06" hidden="1">'Co-Income Statement'!$D$37</definedName>
    <definedName name="ae39c8620f4dd45b086d5c7b647aeb8e2" hidden="1">#REF!</definedName>
    <definedName name="ae3a98f1f11dd4ef0814946a3864d2e4e" hidden="1">#REF!</definedName>
    <definedName name="ae3c8eb082da948feb728a7e52561fc0a" hidden="1">#REF!</definedName>
    <definedName name="ae3eb36f6b2284617a951508d1db4caf3" hidden="1">#REF!</definedName>
    <definedName name="ae46aa0680a5a4467a38ddbe812b06234" hidden="1">'Co-Bal Sheet Liab-Equity'!$D$29</definedName>
    <definedName name="ae4e5206ee14a4a6eb9ace9808f4238e3" hidden="1">#REF!</definedName>
    <definedName name="ae599b7b9a3ee4b5da2e59543d1d33524" hidden="1">#REF!</definedName>
    <definedName name="ae59a40b565104ce5b1d7d3e16eb2dfa7" hidden="1">'Co-Bal Sheet Assests -Total'!$D$13</definedName>
    <definedName name="ae5be5bd27372415b817984d1ddbf1cc0" hidden="1">#REF!</definedName>
    <definedName name="ae5cdb3c226a14df386195d017e200016" hidden="1">#REF!</definedName>
    <definedName name="ae6048d50676d41739c42e39b123877f4" hidden="1">#REF!</definedName>
    <definedName name="ae6a8d403245a476d93c5cd4c63b48cd8" hidden="1">'Co-Bal Sheet Assests -Total'!$D$12</definedName>
    <definedName name="ae6c3f4b79df34e6cbd66df5919529440" hidden="1">#REF!</definedName>
    <definedName name="ae6c5985536bd44319f6b5e123c861da7" hidden="1">'Co-Income Statement'!$D$16</definedName>
    <definedName name="ae71d8c4dda324742a2f70f7e892ba0d2" hidden="1">'Co-Bal Sheet Liab-Equity'!$D$32</definedName>
    <definedName name="ae73c8fa6011e4d6e8a3b802a45bd2a5f" hidden="1">#REF!</definedName>
    <definedName name="ae74598694c9d4943a5f85b88b6a74862" hidden="1">#REF!</definedName>
    <definedName name="ae78bde6928d4471db4a1de1ea54ebd34" hidden="1">#REF!</definedName>
    <definedName name="ae79d46b0af9646a9b0f86d79f3159592" hidden="1">#REF!</definedName>
    <definedName name="ae7b65983c68449a4b3047db88a34b3d8" hidden="1">#REF!</definedName>
    <definedName name="ae825c5a7a5d140ab8eb86050af43d4d8" hidden="1">#REF!</definedName>
    <definedName name="ae82706c9adb4404888dbb8090732781c" hidden="1">#REF!</definedName>
    <definedName name="ae8c20009af6f486eba629ae348da600e" hidden="1">#REF!</definedName>
    <definedName name="ae8fc2c7151334bf9b07105699fab4380" hidden="1">#REF!</definedName>
    <definedName name="ae8ff35b5e03b41da95ec5208159c467a" hidden="1">#REF!</definedName>
    <definedName name="ae90befefa83c45fe81600448c2deae18" hidden="1">#REF!</definedName>
    <definedName name="ae92a99c47e0d472aa0303d1f4e09bcc3" hidden="1">#REF!</definedName>
    <definedName name="ae956097f137e47d8b0da4915ac8e8e5e" hidden="1">#REF!</definedName>
    <definedName name="ae96386157d564e9aa81f9ae5e2434272" hidden="1">'Co-Income Statement'!$D$24</definedName>
    <definedName name="ae9b55e74b9384ee79ca8698f7c2372d5" hidden="1">#REF!</definedName>
    <definedName name="ae9c33f203a004ba48a13067d6053a56e" hidden="1">#REF!</definedName>
    <definedName name="ae9cfff4ed9c04765aaa1f4597e1cb505" hidden="1">'Co-Bal Sheet Assests -Total'!$D$9</definedName>
    <definedName name="ae9d40c9c7465494cbac0792696ca6b0d" hidden="1">#REF!</definedName>
    <definedName name="aea08eb077b0949fdbb62f063e4ca75e2" hidden="1">#REF!</definedName>
    <definedName name="aea4eac2900474036bfcf6e200d665050" hidden="1">#REF!</definedName>
    <definedName name="aea8105b584b8420eb838b9a027b57ce4" hidden="1">#REF!</definedName>
    <definedName name="aeaa49632aeeb4a929d3569ceb8de4a92" hidden="1">#REF!</definedName>
    <definedName name="aeaad98d41fc540d69e7002cffbc573d0" hidden="1">#REF!</definedName>
    <definedName name="aeae53df474164dcdbc458bc5f34f1cc8" hidden="1">#REF!</definedName>
    <definedName name="aeb0afd435c544ae5a6e037fbff775985" hidden="1">#REF!</definedName>
    <definedName name="aeb177dc9a8bf4e68bf51eb6159f1218c" hidden="1">#REF!</definedName>
    <definedName name="aeb38600d8f36470c86e99f2de9da6dc9" hidden="1">#REF!</definedName>
    <definedName name="aebd1fb7e367d43e1b9823740c761416a" hidden="1">'Co-Income Statement'!$D$15</definedName>
    <definedName name="aec2c7729fd6b4b0d989971d26bdc46d4" hidden="1">#REF!</definedName>
    <definedName name="aec60fbe540aa40919efa0ebe725a3df6" hidden="1">#REF!</definedName>
    <definedName name="aec793f998f064b91b1ced4f63a0ffdc6" hidden="1">#REF!</definedName>
    <definedName name="aecc653443be9474d9bf075aec5804d0f" hidden="1">#REF!</definedName>
    <definedName name="aecc78471be044cee886098b236100585" hidden="1">#REF!</definedName>
    <definedName name="aecf1c28ce0c14452be1b5cb7cb7a8f24" hidden="1">#REF!</definedName>
    <definedName name="aecfcc785d07542d4810646740da71285" hidden="1">#REF!</definedName>
    <definedName name="aed0e4155c2194c4ab868e3ca7c80a6f7" hidden="1">#REF!</definedName>
    <definedName name="aed1e72151ced46cba545cb7f034c8961" hidden="1">#REF!</definedName>
    <definedName name="aed43eb54dbe4429cb5d4558dbea4c511" hidden="1">#REF!</definedName>
    <definedName name="aed741ee3c8b145b6a0a94439abac430f" hidden="1">#REF!</definedName>
    <definedName name="aedd3065eedea43aaa9bebcc6f7bce47d" hidden="1">#REF!</definedName>
    <definedName name="aedf94525bb14454490e3035bff3ce9ad" hidden="1">#REF!</definedName>
    <definedName name="aee36ad38238e4fca886d08c7898718d0" hidden="1">'Co-Bal Sheet Liab-Equity'!$D$11</definedName>
    <definedName name="aee3b2fce6d17482ea8195dfc17a29d04" hidden="1">#REF!</definedName>
    <definedName name="aeedde1ba6b714006b1b481b6004283f1" hidden="1">#REF!</definedName>
    <definedName name="aeeeb6b1e09374239b57c5a0058c80ab1" hidden="1">#REF!</definedName>
    <definedName name="aeefc05bf37524234bb65e073568711bf" hidden="1">#REF!</definedName>
    <definedName name="aef308111f49c4d2fab581cc96237e818" hidden="1">#REF!</definedName>
    <definedName name="aef460ba340f44784911cb588cdf8cd71" hidden="1">#REF!</definedName>
    <definedName name="aef495ae8ed014408aaf6f2bc3a2568fe" hidden="1">#REF!</definedName>
    <definedName name="aeff2bbbc4f5249b897281f752b4c39ec" hidden="1">#REF!</definedName>
    <definedName name="aeff9122516824928843fb01c05be898c" hidden="1">#REF!</definedName>
    <definedName name="af01a2d0defb7408899d2b11f3c71477a" hidden="1">#REF!</definedName>
    <definedName name="af139dfb25a794d44bc4963b7ba194a07" hidden="1">'Co-Income Statement'!$D$20</definedName>
    <definedName name="af174194c1f6847e196b51c7500394417" hidden="1">#REF!</definedName>
    <definedName name="af1dacec5a7e2409e9d4b97bd2c42dc49" hidden="1">#REF!</definedName>
    <definedName name="af2231d28afcf4b19b52868bca8345654" hidden="1">#REF!</definedName>
    <definedName name="af24be0dfe1be4aa094535ca3890efb8b" hidden="1">#REF!</definedName>
    <definedName name="af254541a2ce4430ea2094a02e310a4fd" hidden="1">#REF!</definedName>
    <definedName name="af25d7ebcec84461fb35d1d870a37b3b8" hidden="1">'Co-Income Statement'!$D$18</definedName>
    <definedName name="af2802787f9a34f9bb71140dbb9b2b06a" hidden="1">#REF!</definedName>
    <definedName name="af289ab9b176e4dbe8a999b8aedaf93cb" hidden="1">#REF!</definedName>
    <definedName name="af2d0d736ef5b465baff30295a3725254" hidden="1">#REF!</definedName>
    <definedName name="af2f84fce42734f0290829efd10d5003f" hidden="1">'Co-Bal Sheet Assests -Total'!$D$31</definedName>
    <definedName name="af2fd7a1f18ad42859be18aada15f2253" hidden="1">#REF!</definedName>
    <definedName name="af31bc891f1a74718af08f8c75bd6cba3" hidden="1">#REF!</definedName>
    <definedName name="af31da5f42b9d49b8a3c19623ea6fa63c" hidden="1">#REF!</definedName>
    <definedName name="af324474610534ddbb1d3bfc94bc0fc27" hidden="1">#REF!</definedName>
    <definedName name="af37ccc173f6b41deb45a8d1b0c02fadb" hidden="1">#REF!</definedName>
    <definedName name="af39dd71b38234bc4a731a30b56a2f724" hidden="1">#REF!</definedName>
    <definedName name="af4151aca56ce48f9b58665f7030fd2a7" hidden="1">#REF!</definedName>
    <definedName name="af42455f6d7aa4d07b4fffa4c83fcbe6b" hidden="1">#REF!</definedName>
    <definedName name="af4354f8205374e5f89c1f3b4178b671f" hidden="1">#REF!</definedName>
    <definedName name="af4a7596cc5a04b7099bec380087f2a65" hidden="1">#REF!</definedName>
    <definedName name="af4d3f8ec096540f1af7574e37d8a40d5" hidden="1">#REF!</definedName>
    <definedName name="af4e43a676a1246e4a73e2c5d976aa12c" hidden="1">'Co-Bal Sheet Liab-Equity'!$D$36</definedName>
    <definedName name="af4e6bc634c5a4077aeb5c3c774dd612e" hidden="1">#REF!</definedName>
    <definedName name="af52ca2f5138f4ecbbbb54ae8f8642296" hidden="1">#REF!</definedName>
    <definedName name="af55a1fef94eb4d4e9cd7996813514b92" hidden="1">#REF!</definedName>
    <definedName name="af5c93f9e65484057b1f54fe5a1597823" hidden="1">#REF!</definedName>
    <definedName name="af609c2b76beb4f13bdbe363513195343" hidden="1">#REF!</definedName>
    <definedName name="af61b728ee4b14a898ae7c1f9bb226361" hidden="1">#REF!</definedName>
    <definedName name="af6418b85aec44e319a792f33dc339ce6" hidden="1">#REF!</definedName>
    <definedName name="af65d5d7079c8465f903cfb05f0555558" hidden="1">#REF!</definedName>
    <definedName name="af65d6e259eb542f3a2cc72b99d5dc4fd" hidden="1">#REF!</definedName>
    <definedName name="af66d06f6f9614365819e20a739e251aa" hidden="1">#REF!</definedName>
    <definedName name="af6bec4e5b7c6443b9ece58f184c6b05f" hidden="1">#REF!</definedName>
    <definedName name="af6dddbd9e36e4ba3addce2f0e240cd85" hidden="1">#REF!</definedName>
    <definedName name="af6e28fa75ab847e3af5a1764e57a0470" hidden="1">#REF!</definedName>
    <definedName name="af7143d57522e46ecb85cd60f8c9564bc" hidden="1">#REF!</definedName>
    <definedName name="af72d7ddb63fc464bb4baefcb5d09f5a4" hidden="1">#REF!</definedName>
    <definedName name="af76f287f3ed84f6ba459ad15d11001e9" hidden="1">#REF!</definedName>
    <definedName name="af7740b86bf3945f3a7c567f277ca113f" hidden="1">#REF!</definedName>
    <definedName name="af77cf9c1a47b4eadb4a25838c63fac63" hidden="1">#REF!</definedName>
    <definedName name="af7954ea8115342538db962c57b7c4258" hidden="1">#REF!</definedName>
    <definedName name="af7a5ad1a633d41cb9808d6a1f4447600" hidden="1">'Co-Bal Sheet Liab-Equity'!$D$34</definedName>
    <definedName name="af7b1d8ee4a1645c98ec9b26870900ac9" hidden="1">'Co-Income Statement'!$D$8</definedName>
    <definedName name="af7ca74da8dfd41ccb09a02a0c744ed00" hidden="1">#REF!</definedName>
    <definedName name="af7e298f608ba425b8a8d25fd45d649f3" hidden="1">#REF!</definedName>
    <definedName name="af7e4733a4df34842bd9c50a48fb92224" hidden="1">#REF!</definedName>
    <definedName name="af83b91457e6f4e4cb96ed9b45a4ab8ff" hidden="1">#REF!</definedName>
    <definedName name="af875346c00d84c25894e3b4ae77d212c" hidden="1">#REF!</definedName>
    <definedName name="af8870315ad4c4a42bf1939d32cf9024d" hidden="1">#REF!</definedName>
    <definedName name="af8dd532040114657aaae1765c420eac1" hidden="1">#REF!</definedName>
    <definedName name="af8e6e3085ffc41d09ad0bcd853ca8c82" hidden="1">#REF!</definedName>
    <definedName name="af9141f5387974eb28e556e1f3fe98595" hidden="1">#REF!</definedName>
    <definedName name="af925d37e2efd4aa198dac126776f77f5" hidden="1">#REF!</definedName>
    <definedName name="af93bf380a6e94897a1d4aaf96923c444" hidden="1">#REF!</definedName>
    <definedName name="af98a842c507243889f22208362928258" hidden="1">#REF!</definedName>
    <definedName name="af9d59caa5f62411ab72896aad5298dd2" hidden="1">#REF!</definedName>
    <definedName name="af9f1de6c2cc44999a003a6bee5b9cc17" hidden="1">#REF!</definedName>
    <definedName name="afa36d85548454723ad4a934eed186069" hidden="1">#REF!</definedName>
    <definedName name="afa4596ebe0b044d08ff7287cceb36199" hidden="1">#REF!</definedName>
    <definedName name="afa725d79e5c74f8babf15b0d917a7b6a" hidden="1">#REF!</definedName>
    <definedName name="afa7c4cb8d1d5484a9a603e1851618e72" hidden="1">#REF!</definedName>
    <definedName name="afa989f9efeb04efea7c90a521109b5b7" hidden="1">#REF!</definedName>
    <definedName name="afa9977c5dac247728749ef752baa71c5" hidden="1">#REF!</definedName>
    <definedName name="afac3e8ee82c34b7ab4f8436167cd7a86" hidden="1">#REF!</definedName>
    <definedName name="afac47bcca8c44481911a5d8ffe689f70" hidden="1">#REF!</definedName>
    <definedName name="afb03176aaa39403690e838f9a35f2c41" hidden="1">#REF!</definedName>
    <definedName name="afb492a4e6ea749179d7c3c42805a49bc" hidden="1">#REF!</definedName>
    <definedName name="afb6e266b66534f4fae000e8473ef4314" hidden="1">#REF!</definedName>
    <definedName name="afb7571bdf94945bd82f47c3fc14af6ee" hidden="1">#REF!</definedName>
    <definedName name="afc4c5d2fd43a45a4a8e2264768ccb9c9" hidden="1">#REF!</definedName>
    <definedName name="afc5e9de99378479188641ebea5134f87" hidden="1">#REF!</definedName>
    <definedName name="afc7d9956f4ca42d2b9317dc8bfb8ba38" hidden="1">#REF!</definedName>
    <definedName name="afc809e4bd1b3451db0a1cd836b5914ef" hidden="1">#REF!</definedName>
    <definedName name="afcf2688297f5468996610a0d15b2e793" hidden="1">'Co-Bal Sheet Liab-Equity'!$D$37</definedName>
    <definedName name="afd0c56953065427abe4489774649e7d6" hidden="1">#REF!</definedName>
    <definedName name="afd23c00d82504bffb64c98b14cae3036" hidden="1">#REF!</definedName>
    <definedName name="afd24a15fda3948c7b767dedf23cbdaee" hidden="1">#REF!</definedName>
    <definedName name="afd799c0e13704d03948e7cf53682f721" hidden="1">#REF!</definedName>
    <definedName name="afd9aa76709434f6298b6322d0d590933" hidden="1">#REF!</definedName>
    <definedName name="afdda3e7d64224026861dc63da4b9894e" hidden="1">#REF!</definedName>
    <definedName name="afe767991f1464233b7575449b1ab3770" hidden="1">#REF!</definedName>
    <definedName name="afe8f5c278447462eaa7c4ea356d9a86f" hidden="1">#REF!</definedName>
    <definedName name="afe9f0cc29c844753a6b6261c029637f7" hidden="1">#REF!</definedName>
    <definedName name="afec1ffe55b064e3b9796d8f7ece80849" hidden="1">'Co-Bal Sheet Assests -Total'!$D$36</definedName>
    <definedName name="afed8e346ee244f97bc40c957787f4ff1" hidden="1">#REF!</definedName>
    <definedName name="afef3a52436fe454183f84a18decf547f" hidden="1">#REF!</definedName>
    <definedName name="afef96a11966f4b1092218090c355d625" hidden="1">#REF!</definedName>
    <definedName name="aff014d4a32b944ccab1564a1a3541c21" hidden="1">#REF!</definedName>
    <definedName name="aff5ee10606d742d5885272081ab40c49" hidden="1">#REF!</definedName>
    <definedName name="aff60453d86ab47ba89de15086dfaa648" hidden="1">#REF!</definedName>
    <definedName name="aff907ad240d44891b52260229671bf96" hidden="1">#REF!</definedName>
    <definedName name="company">#REF!</definedName>
    <definedName name="ERR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'Co-Bal Sheet Assests -Total'!$B$2:$D$47</definedName>
    <definedName name="_xlnm.Print_Area" localSheetId="5">'Co-Bal Sheet Liab-Equity'!$B$2:$D$48</definedName>
    <definedName name="_xlnm.Print_Area" localSheetId="6">'Co-Income Statement'!$B$2:$D$45</definedName>
    <definedName name="selection">#REF!</definedName>
    <definedName name="SummationLine">#REF!</definedName>
    <definedName name="TotalSales">#REF!</definedName>
    <definedName name="UnbilledCells_check">#REF!</definedName>
    <definedName name="UnbilledCells_prevyr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1" l="1"/>
  <c r="B3" i="21"/>
  <c r="B4" i="21"/>
  <c r="C96" i="24"/>
  <c r="C94" i="24"/>
  <c r="B94" i="24"/>
  <c r="C92" i="24"/>
  <c r="C85" i="24" l="1"/>
  <c r="C80" i="24"/>
  <c r="C81" i="24" s="1"/>
  <c r="C75" i="24"/>
  <c r="C76" i="24" s="1"/>
  <c r="C84" i="24"/>
  <c r="C79" i="24"/>
  <c r="C74" i="24"/>
  <c r="B58" i="24"/>
  <c r="H59" i="24"/>
  <c r="B59" i="24"/>
  <c r="B49" i="24"/>
  <c r="H50" i="24"/>
  <c r="B50" i="24"/>
  <c r="C86" i="24" l="1"/>
  <c r="F76" i="26"/>
  <c r="F8" i="26"/>
  <c r="F9" i="26"/>
  <c r="F10" i="26"/>
  <c r="F11" i="26"/>
  <c r="F12" i="26"/>
  <c r="F13" i="26"/>
  <c r="F15" i="26"/>
  <c r="F16" i="26"/>
  <c r="F17" i="26"/>
  <c r="F20" i="26"/>
  <c r="F21" i="26"/>
  <c r="F25" i="26"/>
  <c r="F26" i="26"/>
  <c r="F27" i="26"/>
  <c r="F28" i="26"/>
  <c r="F31" i="26"/>
  <c r="F32" i="26"/>
  <c r="F33" i="26"/>
  <c r="F34" i="26"/>
  <c r="F7" i="26"/>
  <c r="F47" i="26"/>
  <c r="F48" i="26"/>
  <c r="F49" i="26"/>
  <c r="F52" i="26"/>
  <c r="F53" i="26"/>
  <c r="F58" i="26"/>
  <c r="F59" i="26"/>
  <c r="F60" i="26"/>
  <c r="F63" i="26"/>
  <c r="F64" i="26"/>
  <c r="F66" i="26"/>
  <c r="F71" i="26"/>
  <c r="F72" i="26"/>
  <c r="F73" i="26"/>
  <c r="F77" i="26"/>
  <c r="F78" i="26"/>
  <c r="F79" i="26"/>
  <c r="F80" i="26"/>
  <c r="F81" i="26"/>
  <c r="F82" i="26"/>
  <c r="F83" i="26"/>
  <c r="F84" i="26"/>
  <c r="F85" i="26"/>
  <c r="F86" i="26"/>
  <c r="F87" i="26"/>
  <c r="F88" i="26"/>
  <c r="F92" i="26"/>
  <c r="F93" i="26"/>
  <c r="F94" i="26"/>
  <c r="F95" i="26"/>
  <c r="F96" i="26"/>
  <c r="F99" i="26"/>
  <c r="F43" i="26"/>
  <c r="F44" i="26"/>
  <c r="F42" i="26"/>
  <c r="F38" i="26"/>
  <c r="F39" i="26"/>
  <c r="F40" i="26"/>
  <c r="F41" i="26"/>
  <c r="J35" i="26"/>
  <c r="K65" i="26"/>
  <c r="G65" i="26"/>
  <c r="H65" i="26"/>
  <c r="I65" i="26"/>
  <c r="K61" i="26"/>
  <c r="G61" i="26"/>
  <c r="H61" i="26"/>
  <c r="I61" i="26"/>
  <c r="K14" i="26"/>
  <c r="G14" i="26"/>
  <c r="H14" i="26"/>
  <c r="I14" i="26"/>
  <c r="I18" i="26" s="1"/>
  <c r="K22" i="26"/>
  <c r="G22" i="26"/>
  <c r="G23" i="26" s="1"/>
  <c r="H22" i="26"/>
  <c r="H23" i="26" s="1"/>
  <c r="I22" i="26"/>
  <c r="I23" i="26" s="1"/>
  <c r="K23" i="26"/>
  <c r="K29" i="26"/>
  <c r="G29" i="26"/>
  <c r="H29" i="26"/>
  <c r="I29" i="26"/>
  <c r="E45" i="26"/>
  <c r="K45" i="26"/>
  <c r="G45" i="26"/>
  <c r="H45" i="26"/>
  <c r="I45" i="26"/>
  <c r="E54" i="26"/>
  <c r="E55" i="26" s="1"/>
  <c r="K54" i="26"/>
  <c r="G54" i="26"/>
  <c r="H54" i="26"/>
  <c r="I54" i="26"/>
  <c r="J89" i="26"/>
  <c r="J74" i="26"/>
  <c r="J65" i="26"/>
  <c r="J67" i="26" s="1"/>
  <c r="J61" i="26"/>
  <c r="J54" i="26"/>
  <c r="J50" i="26"/>
  <c r="J45" i="26"/>
  <c r="J29" i="26"/>
  <c r="E35" i="26"/>
  <c r="K35" i="26"/>
  <c r="G35" i="26"/>
  <c r="H35" i="26"/>
  <c r="I35" i="26"/>
  <c r="J22" i="26"/>
  <c r="J23" i="26" s="1"/>
  <c r="J14" i="26"/>
  <c r="J18" i="26" s="1"/>
  <c r="I50" i="26"/>
  <c r="G97" i="26"/>
  <c r="H97" i="26"/>
  <c r="I97" i="26"/>
  <c r="J97" i="26"/>
  <c r="K55" i="26" l="1"/>
  <c r="F18" i="26"/>
  <c r="F50" i="26"/>
  <c r="F35" i="26"/>
  <c r="K36" i="26"/>
  <c r="F23" i="26"/>
  <c r="F14" i="26"/>
  <c r="F61" i="26"/>
  <c r="F65" i="26"/>
  <c r="F45" i="26"/>
  <c r="F29" i="26"/>
  <c r="F54" i="26"/>
  <c r="F22" i="26"/>
  <c r="I55" i="26"/>
  <c r="I67" i="26"/>
  <c r="H55" i="26"/>
  <c r="K67" i="26"/>
  <c r="K68" i="26" s="1"/>
  <c r="G67" i="26"/>
  <c r="G36" i="26"/>
  <c r="J90" i="26"/>
  <c r="J98" i="26" s="1"/>
  <c r="J100" i="26" s="1"/>
  <c r="J55" i="26"/>
  <c r="J68" i="26" s="1"/>
  <c r="J36" i="26"/>
  <c r="H67" i="26"/>
  <c r="H36" i="26"/>
  <c r="G55" i="26"/>
  <c r="I36" i="26"/>
  <c r="K97" i="26"/>
  <c r="F97" i="26" s="1"/>
  <c r="G89" i="26"/>
  <c r="H89" i="26"/>
  <c r="I89" i="26"/>
  <c r="G74" i="26"/>
  <c r="H74" i="26"/>
  <c r="I74" i="26"/>
  <c r="H68" i="26" l="1"/>
  <c r="F67" i="26"/>
  <c r="F55" i="26"/>
  <c r="F36" i="26"/>
  <c r="I68" i="26"/>
  <c r="G68" i="26"/>
  <c r="I90" i="26"/>
  <c r="I98" i="26" s="1"/>
  <c r="I100" i="26" s="1"/>
  <c r="H90" i="26"/>
  <c r="H98" i="26" s="1"/>
  <c r="H100" i="26" s="1"/>
  <c r="G90" i="26"/>
  <c r="K89" i="26"/>
  <c r="F89" i="26" s="1"/>
  <c r="K74" i="26"/>
  <c r="F74" i="26" s="1"/>
  <c r="F68" i="26" l="1"/>
  <c r="G98" i="26"/>
  <c r="K90" i="26"/>
  <c r="F90" i="26" s="1"/>
  <c r="E89" i="26"/>
  <c r="E74" i="26"/>
  <c r="E65" i="26"/>
  <c r="E67" i="26" s="1"/>
  <c r="E68" i="26" s="1"/>
  <c r="E22" i="26"/>
  <c r="E23" i="26" s="1"/>
  <c r="E14" i="26"/>
  <c r="E18" i="26" s="1"/>
  <c r="E36" i="26" l="1"/>
  <c r="G100" i="26"/>
  <c r="E90" i="26"/>
  <c r="E98" i="26" s="1"/>
  <c r="E100" i="26" s="1"/>
  <c r="K98" i="26"/>
  <c r="F98" i="26" s="1"/>
  <c r="H65" i="24"/>
  <c r="H56" i="24"/>
  <c r="H47" i="24"/>
  <c r="C21" i="24"/>
  <c r="C26" i="24" s="1"/>
  <c r="F47" i="24"/>
  <c r="F50" i="24" s="1"/>
  <c r="K100" i="26" l="1"/>
  <c r="F100" i="26" s="1"/>
  <c r="C69" i="24"/>
  <c r="F65" i="24" l="1"/>
  <c r="C64" i="24"/>
  <c r="C63" i="24"/>
  <c r="C62" i="24"/>
  <c r="F56" i="24"/>
  <c r="F59" i="24" s="1"/>
  <c r="C55" i="24"/>
  <c r="C54" i="24"/>
  <c r="C53" i="24"/>
  <c r="C46" i="24"/>
  <c r="C45" i="24"/>
  <c r="C44" i="24"/>
  <c r="C31" i="24"/>
  <c r="C36" i="24" l="1"/>
  <c r="C56" i="24"/>
  <c r="C59" i="24" s="1"/>
  <c r="C65" i="24"/>
  <c r="E65" i="24" s="1"/>
  <c r="G65" i="24" s="1"/>
  <c r="I65" i="24" s="1"/>
  <c r="C47" i="24"/>
  <c r="D24" i="5"/>
  <c r="C22" i="24" l="1"/>
  <c r="C50" i="24"/>
  <c r="C32" i="24"/>
  <c r="D26" i="4"/>
  <c r="D11" i="4"/>
  <c r="D36" i="20"/>
  <c r="D16" i="20"/>
  <c r="D37" i="5"/>
  <c r="D16" i="5"/>
  <c r="D20" i="5" s="1"/>
  <c r="C37" i="24" l="1"/>
  <c r="C38" i="24" s="1"/>
  <c r="D59" i="24" s="1"/>
  <c r="E59" i="24" s="1"/>
  <c r="G59" i="24" s="1"/>
  <c r="I59" i="24" s="1"/>
  <c r="C33" i="24"/>
  <c r="D56" i="24" s="1"/>
  <c r="E56" i="24" s="1"/>
  <c r="G56" i="24" s="1"/>
  <c r="I56" i="24" s="1"/>
  <c r="C23" i="24"/>
  <c r="D47" i="24" s="1"/>
  <c r="C27" i="24"/>
  <c r="C28" i="24" s="1"/>
  <c r="D50" i="24" s="1"/>
  <c r="E50" i="24" s="1"/>
  <c r="G50" i="24" s="1"/>
  <c r="I50" i="24" s="1"/>
  <c r="D27" i="4"/>
  <c r="D35" i="4" s="1"/>
  <c r="D37" i="4" s="1"/>
  <c r="D25" i="5"/>
  <c r="D38" i="5" s="1"/>
  <c r="D38" i="20"/>
  <c r="D26" i="20"/>
  <c r="E47" i="24" l="1"/>
  <c r="G47" i="24" s="1"/>
  <c r="I47" i="24" s="1"/>
  <c r="C70" i="24"/>
  <c r="C71" i="24" s="1"/>
  <c r="D39" i="20"/>
</calcChain>
</file>

<file path=xl/sharedStrings.xml><?xml version="1.0" encoding="utf-8"?>
<sst xmlns="http://schemas.openxmlformats.org/spreadsheetml/2006/main" count="337" uniqueCount="200">
  <si>
    <t>Interest Expense</t>
  </si>
  <si>
    <t>Federal Income Taxes</t>
  </si>
  <si>
    <t>Line</t>
  </si>
  <si>
    <t>(a)</t>
  </si>
  <si>
    <t>Materials and Supplies</t>
  </si>
  <si>
    <t>Notes Payable</t>
  </si>
  <si>
    <t>Accounts Payable</t>
  </si>
  <si>
    <t>Retained Earnings</t>
  </si>
  <si>
    <t>INCOME STATEMENT</t>
  </si>
  <si>
    <t>Account Name</t>
  </si>
  <si>
    <t>Total Company</t>
  </si>
  <si>
    <t>(L)</t>
  </si>
  <si>
    <t>(b)</t>
  </si>
  <si>
    <t>Revenues</t>
  </si>
  <si>
    <t>Expenses</t>
  </si>
  <si>
    <t>Prepayments</t>
  </si>
  <si>
    <t>Accrued Taxes</t>
  </si>
  <si>
    <t>Depreciation</t>
  </si>
  <si>
    <t>Current Liabilities:</t>
  </si>
  <si>
    <t>Payables to Affiliated Companies</t>
  </si>
  <si>
    <t>Salaries and Wages Payable</t>
  </si>
  <si>
    <t>Total Current Liabilities</t>
  </si>
  <si>
    <t>Long Term Debt After 1 Year:</t>
  </si>
  <si>
    <t>Equipment Obligations</t>
  </si>
  <si>
    <t>Deferred Credits and Other Items:</t>
  </si>
  <si>
    <t>Deferred Credits</t>
  </si>
  <si>
    <t>Total Deferred and Other Credits</t>
  </si>
  <si>
    <t>Total Liabilities (Add Lines 8, 12, and 15)</t>
  </si>
  <si>
    <t>Capital Stock</t>
  </si>
  <si>
    <t>Paid in Capital in Excess of Par</t>
  </si>
  <si>
    <t>Total Capital Stock</t>
  </si>
  <si>
    <t>Partnership Capital</t>
  </si>
  <si>
    <t>Total Liabilities and Equity (Line 16 plus Line 27)</t>
  </si>
  <si>
    <t>Current Assets:</t>
  </si>
  <si>
    <t>Cash and Working Funds</t>
  </si>
  <si>
    <t>Accounts Receivable</t>
  </si>
  <si>
    <t>Total Current Assets</t>
  </si>
  <si>
    <t>Tangible Property:</t>
  </si>
  <si>
    <t>Total Net Tangible Property</t>
  </si>
  <si>
    <t>Intangible Property:</t>
  </si>
  <si>
    <t>Organization, Franchises, and Permits</t>
  </si>
  <si>
    <t>Total Net Intangible Property</t>
  </si>
  <si>
    <t>Shareholder's and Proprietor's Equity:</t>
  </si>
  <si>
    <t>Special Deposits</t>
  </si>
  <si>
    <t>Temporary Cash Investments</t>
  </si>
  <si>
    <t>Notes Receivable</t>
  </si>
  <si>
    <t>Receivables from Affiliated Companies</t>
  </si>
  <si>
    <t>Other Intangible Property</t>
  </si>
  <si>
    <t>Other Assets and Deferred Items:</t>
  </si>
  <si>
    <t>Investment and Advances</t>
  </si>
  <si>
    <t>Undistributed Earnings from Subsidiaries</t>
  </si>
  <si>
    <t>Deferred Debits</t>
  </si>
  <si>
    <t>Total Other Assets and Deferred Items</t>
  </si>
  <si>
    <t>Current Portion of Long Term Debt (Equipment and Other)</t>
  </si>
  <si>
    <t>Total Long Term Debt After 1 Year</t>
  </si>
  <si>
    <t>Proprietor's Equity</t>
  </si>
  <si>
    <t>Sole Proprietor's Capital</t>
  </si>
  <si>
    <t>Total Proprietor's Capital</t>
  </si>
  <si>
    <t>Total Equity (Add Lines 21 and 26 or 25)</t>
  </si>
  <si>
    <t>Truck Operating Costs</t>
  </si>
  <si>
    <t>Repair and Maintenance</t>
  </si>
  <si>
    <t>Insurance and Safety</t>
  </si>
  <si>
    <t>Disposal and Processing</t>
  </si>
  <si>
    <t>Selling and Advertising</t>
  </si>
  <si>
    <t>Office and Administration</t>
  </si>
  <si>
    <t>Management Fees</t>
  </si>
  <si>
    <t>Taxes and Licenses</t>
  </si>
  <si>
    <t>Rents</t>
  </si>
  <si>
    <t>Interest, Dividends, and Other Investment Income/(Loss)</t>
  </si>
  <si>
    <t>Distrib./Undistrib. Income/(Loss) from Subsidiaries</t>
  </si>
  <si>
    <t>Other Income and Expenses</t>
  </si>
  <si>
    <t>Unamortized Premium / Discount of Debt - (net)</t>
  </si>
  <si>
    <t>Balance End of Year</t>
  </si>
  <si>
    <t>Employee Salaries</t>
  </si>
  <si>
    <t>Employee Benefits</t>
  </si>
  <si>
    <t>Total Revenues (Line 1 thru Line 3)</t>
  </si>
  <si>
    <t>Grants / Debt Forgiveness</t>
  </si>
  <si>
    <t>Net Income before Other Items (Line 4 minus Line 18)</t>
  </si>
  <si>
    <t>Total Other Income and Expenses (add Lines 20 through 25)</t>
  </si>
  <si>
    <t>Other Capital (specify in Footnote)</t>
  </si>
  <si>
    <t>Net Accounts Receivable</t>
  </si>
  <si>
    <t>Net Solid Waste Operating Property</t>
  </si>
  <si>
    <r>
      <t xml:space="preserve">Total Assets </t>
    </r>
    <r>
      <rPr>
        <i/>
        <sz val="10"/>
        <rFont val="Arial"/>
        <family val="2"/>
      </rPr>
      <t>(add lines 12, 16, 21 and 26)</t>
    </r>
  </si>
  <si>
    <t>Total Expenses before Other Items (add Lines 5 through 17)</t>
  </si>
  <si>
    <t>Net Income before Federal Income Taxes (Line 19 plus Line 25)</t>
  </si>
  <si>
    <t>Other (specify in Footnote)</t>
  </si>
  <si>
    <t>Other Expenses (specify in Footnote)</t>
  </si>
  <si>
    <t>Other Income/(Loss) (specify in Footnote)</t>
  </si>
  <si>
    <t>Other Deductions (specify in Footnote)</t>
  </si>
  <si>
    <t>Net Income (Loss) (Line 26 minus Line 27)</t>
  </si>
  <si>
    <t>Less: Accumulated Amortization - Credit</t>
  </si>
  <si>
    <t>Less: Allowance for Uncollectables</t>
  </si>
  <si>
    <t>Instructions</t>
  </si>
  <si>
    <t>Balance Sheet - Assets - Total Company</t>
  </si>
  <si>
    <t>Balance Sheet - Liabilities and Equity - Total Company</t>
  </si>
  <si>
    <r>
      <t xml:space="preserve">Other Current Assets </t>
    </r>
    <r>
      <rPr>
        <sz val="9"/>
        <rFont val="Arial"/>
        <family val="2"/>
      </rPr>
      <t>(specify in Footnote)</t>
    </r>
  </si>
  <si>
    <r>
      <t xml:space="preserve">Other Assets and Deferred Items: </t>
    </r>
    <r>
      <rPr>
        <sz val="9"/>
        <rFont val="Arial"/>
        <family val="2"/>
      </rPr>
      <t>(specify in Footnote)</t>
    </r>
  </si>
  <si>
    <r>
      <t xml:space="preserve">Other Current Liabilities </t>
    </r>
    <r>
      <rPr>
        <sz val="9"/>
        <rFont val="Arial"/>
        <family val="2"/>
      </rPr>
      <t>(specify in Footnote)</t>
    </r>
  </si>
  <si>
    <r>
      <t xml:space="preserve">Other Long Term Debt </t>
    </r>
    <r>
      <rPr>
        <sz val="9"/>
        <rFont val="Arial"/>
        <family val="2"/>
      </rPr>
      <t>(specify in Footnote)</t>
    </r>
  </si>
  <si>
    <r>
      <t xml:space="preserve">Other Credits </t>
    </r>
    <r>
      <rPr>
        <sz val="9"/>
        <rFont val="Arial"/>
        <family val="2"/>
      </rPr>
      <t>(specify in Footnote)</t>
    </r>
  </si>
  <si>
    <r>
      <t xml:space="preserve">-  Complete Balance Sheet as of December 31, 2019.
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not applicable, enter 0.
- Schedule 6, Line 27 must equal Schedule 7, Line 28
- Information as of the end of December 2019.</t>
    </r>
  </si>
  <si>
    <r>
      <t xml:space="preserve">-  Complete Balance Sheet as of December 31, 2019.
</t>
    </r>
    <r>
      <rPr>
        <b/>
        <sz val="10"/>
        <rFont val="Arial"/>
        <family val="2"/>
      </rPr>
      <t>- Do not leave fields blank</t>
    </r>
    <r>
      <rPr>
        <sz val="10"/>
        <rFont val="Arial"/>
        <family val="2"/>
      </rPr>
      <t xml:space="preserve"> - if not applicable, enter 0.</t>
    </r>
    <r>
      <rPr>
        <sz val="10"/>
        <color theme="1"/>
        <rFont val="Arial"/>
        <family val="2"/>
      </rPr>
      <t xml:space="preserve">
- Schedule 6, Line 27 must equal Schedule 7, Line 28.</t>
    </r>
  </si>
  <si>
    <r>
      <t xml:space="preserve">-  Complete Total Company Income Statement in accordance with the end-of-year accumulated figures.
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</t>
    </r>
  </si>
  <si>
    <t>Solid Waste Operating Revenues</t>
  </si>
  <si>
    <t>Solid Waste Operating Property</t>
  </si>
  <si>
    <t>Less: Accumulated Depreciation</t>
  </si>
  <si>
    <t>Footnotes:</t>
  </si>
  <si>
    <t>11. Current Assets: Roll off dump trailer, 3 - 15 yard dumpsters</t>
  </si>
  <si>
    <t>1. 144 Hauls x $250 (rental) + $550 disposal deposit per haul (144) = $116000</t>
  </si>
  <si>
    <t>9. Busniness Insurance $7000 and Safety (cones, gear, DOT) $1000 = $8000</t>
  </si>
  <si>
    <t>7. Fuel, Maintenance/Servicing = $7000  // 8. Trailer and dumpster maintenance/repairs = $2500</t>
  </si>
  <si>
    <t>10. 144 hauls x $550 dump fees = $79200  //  11. Trailer &amp; dumpsters depreciation = $2000</t>
  </si>
  <si>
    <t>12. Signage, business cards, advertising = $1500  //  13. Office supplies (computer, printer, paper, etc) = $1000</t>
  </si>
  <si>
    <t>15. 3.6% solid waste tax, B&amp;O, and licensing = $5000</t>
  </si>
  <si>
    <t xml:space="preserve">Account Name  </t>
  </si>
  <si>
    <t>ADE Dumpsters LLC      Proforma      TG - 200250</t>
  </si>
  <si>
    <t>ADE Dumpsters LLC    Proforma    TG-200250</t>
  </si>
  <si>
    <t>ADE Dumpsters LLC   Proforma    TG-200250</t>
  </si>
  <si>
    <t>Hourly Rate</t>
  </si>
  <si>
    <t>Truck &amp; Driver</t>
  </si>
  <si>
    <t>Extra Person</t>
  </si>
  <si>
    <t>Disposal Fees</t>
  </si>
  <si>
    <t>Bow Lake</t>
  </si>
  <si>
    <t>Tacoma Solid Waste</t>
  </si>
  <si>
    <t>Thurston County Solid Waste</t>
  </si>
  <si>
    <t>Rental Fee per container</t>
  </si>
  <si>
    <t>15 YD - Construction/Remodel</t>
  </si>
  <si>
    <t>20 YD - Construction/Remodel</t>
  </si>
  <si>
    <t>30 YD - Construction/Remodel</t>
  </si>
  <si>
    <t>15 YD - Roofing</t>
  </si>
  <si>
    <t>20 YD - Roofing</t>
  </si>
  <si>
    <t>30 YD - Roofing</t>
  </si>
  <si>
    <t>15 YD - Yard Waste</t>
  </si>
  <si>
    <t>20 YD - Yard Waste</t>
  </si>
  <si>
    <t>30 YD - Yard Waste</t>
  </si>
  <si>
    <t>Staff Conclusion:</t>
  </si>
  <si>
    <t>Staff Notes:</t>
  </si>
  <si>
    <t>Staff 12 Month Coverage Analysis</t>
  </si>
  <si>
    <t>Type of Service</t>
  </si>
  <si>
    <t>Rate</t>
  </si>
  <si>
    <t>Number of Monthly Customers</t>
  </si>
  <si>
    <t>Yearly Revenue Generated</t>
  </si>
  <si>
    <t>Yearly Operating Expense</t>
  </si>
  <si>
    <t>Net Income/Loss</t>
  </si>
  <si>
    <t xml:space="preserve">Coverage </t>
  </si>
  <si>
    <t>Truck and Driver, Delivery</t>
  </si>
  <si>
    <t>Container Rental Fee - 15YD YW</t>
  </si>
  <si>
    <t>Truck and Driver, Pickup</t>
  </si>
  <si>
    <t>Total Fees before disposal</t>
  </si>
  <si>
    <t>Customers Served Annually</t>
  </si>
  <si>
    <t>Container Rental Fee - 15YD Roofing</t>
  </si>
  <si>
    <t>For this analysis I test the break even point for the cheapest and most expensive service listed in the company's tariff. This test will determine the customer count range that would be acceptable. Then I will use the customer count provided by the company to calculate revenue and determine net revenue/loss.
For this test, I have removed pass-through disposal fees as the fee is charged directly to the customer and should not affect the company profit.</t>
  </si>
  <si>
    <t>I conclude that the financial and customer estimates are reasonable and that ADE Dumpsters has the financial capacity to provide service for at least 12 months.</t>
  </si>
  <si>
    <t>Date: 4/1/2020</t>
  </si>
  <si>
    <t>Docket TG-200250</t>
  </si>
  <si>
    <t>Prepared by Benjamin Sharbono</t>
  </si>
  <si>
    <t>Divide by: Per rental revenue</t>
  </si>
  <si>
    <t>Company Estimated Service Volume</t>
  </si>
  <si>
    <t>Lowest Price Service - Test 1</t>
  </si>
  <si>
    <t>Highest Price Service - Test 2</t>
  </si>
  <si>
    <t>Break Even Test</t>
  </si>
  <si>
    <t>Break Even Test 1 - Lowest Cost Service</t>
  </si>
  <si>
    <t>Break Even Test 2 - Highest Cost Service</t>
  </si>
  <si>
    <t>Staff Conclusion of Operating Expense</t>
  </si>
  <si>
    <t>The business plan attached to the company's application had an incomplete/mixed Balance sheet and Income Statement. I requested new documentation from the company, and provided the worksheets with green tabs from the commission's solid waste annual report. Conversing by email on 3/29/2020 and 3/30/2020, I instructed the company to explain how each item was estimated on the Income Statement as it's a new company without operational history.
The company returned the worksheets by email on 3/30/2020. Staff has no reason to believe that these estimates are not reasonable.</t>
  </si>
  <si>
    <t>Staff Notes: Test Methods</t>
  </si>
  <si>
    <t>1) Income Statement estimates came from company email response by the the company on 3/30/2020.
2) See "Staff-12 Month Feasibility" tab: I conclude that the financial and customer estimates are reasonable and that ADE Dumpsters has the financial capacity to provide service for at least 12 months.
3) I do have concern the company lists $500 in cash-on-hand. The company may need to seek additional financing in the event of breakdown. Additionally, the company has listed in tariff prices for 20-yard and 30-yard containers, but state only having 15-yard containers on "CO-Bal Sheet Assets - Total" tab, would be unable to provide all listed services.</t>
  </si>
  <si>
    <t>Number of hauls Lowest Price</t>
  </si>
  <si>
    <t>Cash on hand/ Investments</t>
  </si>
  <si>
    <t>Company</t>
  </si>
  <si>
    <t>Annual Report Year</t>
  </si>
  <si>
    <t>Balance Sheet</t>
  </si>
  <si>
    <t>Assets</t>
  </si>
  <si>
    <t>Liabilities and Owner Equity</t>
  </si>
  <si>
    <t>Income Statement</t>
  </si>
  <si>
    <t>Revenue</t>
  </si>
  <si>
    <t>Other Reveneue and Expenses</t>
  </si>
  <si>
    <t>ADE Dumpsters LLC</t>
  </si>
  <si>
    <t>Estimates</t>
  </si>
  <si>
    <t>DB Hauling LLC</t>
  </si>
  <si>
    <t>Solid Waste Class</t>
  </si>
  <si>
    <t>C</t>
  </si>
  <si>
    <t>A/B</t>
  </si>
  <si>
    <t>Mountain Barge Services, LLC</t>
  </si>
  <si>
    <t>Jeffery Cummins</t>
  </si>
  <si>
    <t>Lee A Lamb</t>
  </si>
  <si>
    <t>Freedom 2000, LLC</t>
  </si>
  <si>
    <t>Average</t>
  </si>
  <si>
    <t>Percentage: difference from est.</t>
  </si>
  <si>
    <t>Break Even Test 3 - Lowest Cost Service - No Reserve</t>
  </si>
  <si>
    <t>Break Even Test 2 - Highest Cost Service - No Reserve</t>
  </si>
  <si>
    <t>Reduction in level of service to break even - Lowest Cost Service</t>
  </si>
  <si>
    <t>Reduction in level of service to break even - Lowest Cost Service - No Reserve</t>
  </si>
  <si>
    <t>Days per year</t>
  </si>
  <si>
    <t>Number of Hauls estimated</t>
  </si>
  <si>
    <t>Number of calendar days between hauls</t>
  </si>
  <si>
    <t>Number of containers</t>
  </si>
  <si>
    <t>Days calendar days between hauls</t>
  </si>
  <si>
    <t>No. of Hauls per Year - Days between services</t>
  </si>
  <si>
    <t>Date: 4/27/2020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</si>
</sst>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4" applyFont="1" applyBorder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1" fillId="0" borderId="0" xfId="4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4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4" applyFont="1" applyBorder="1"/>
    <xf numFmtId="0" fontId="1" fillId="0" borderId="0" xfId="4" applyFont="1" applyBorder="1" applyAlignment="1">
      <alignment horizontal="left" indent="2"/>
    </xf>
    <xf numFmtId="0" fontId="1" fillId="0" borderId="0" xfId="4" applyFont="1" applyBorder="1" applyAlignment="1">
      <alignment horizontal="left" indent="3"/>
    </xf>
    <xf numFmtId="0" fontId="1" fillId="0" borderId="1" xfId="4" applyFont="1" applyBorder="1" applyAlignment="1">
      <alignment horizontal="center"/>
    </xf>
    <xf numFmtId="0" fontId="2" fillId="0" borderId="2" xfId="4" applyFont="1" applyBorder="1" applyAlignment="1">
      <alignment horizontal="left"/>
    </xf>
    <xf numFmtId="164" fontId="1" fillId="0" borderId="3" xfId="4" applyNumberFormat="1" applyFont="1" applyBorder="1" applyAlignment="1">
      <alignment horizontal="right"/>
    </xf>
    <xf numFmtId="0" fontId="1" fillId="0" borderId="4" xfId="4" applyFont="1" applyBorder="1" applyAlignment="1">
      <alignment horizontal="center"/>
    </xf>
    <xf numFmtId="5" fontId="5" fillId="0" borderId="5" xfId="4" applyNumberFormat="1" applyFont="1" applyBorder="1" applyAlignment="1" applyProtection="1">
      <protection locked="0"/>
    </xf>
    <xf numFmtId="5" fontId="1" fillId="0" borderId="5" xfId="4" applyNumberFormat="1" applyFont="1" applyBorder="1" applyAlignment="1"/>
    <xf numFmtId="0" fontId="0" fillId="0" borderId="0" xfId="0" applyProtection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0" borderId="10" xfId="4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2" fillId="0" borderId="6" xfId="4" applyFont="1" applyBorder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0" borderId="2" xfId="4" applyFont="1" applyBorder="1" applyAlignment="1">
      <alignment horizontal="left" vertical="center"/>
    </xf>
    <xf numFmtId="0" fontId="1" fillId="0" borderId="0" xfId="4" applyFont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2" fillId="0" borderId="6" xfId="4" applyFont="1" applyBorder="1" applyAlignment="1">
      <alignment horizontal="left" vertical="center"/>
    </xf>
    <xf numFmtId="0" fontId="1" fillId="0" borderId="0" xfId="4" applyFont="1" applyFill="1" applyBorder="1" applyAlignment="1">
      <alignment horizontal="left" vertical="center" indent="2"/>
    </xf>
    <xf numFmtId="0" fontId="1" fillId="0" borderId="0" xfId="4" applyFont="1" applyBorder="1" applyAlignment="1">
      <alignment horizontal="left" vertical="center" indent="2"/>
    </xf>
    <xf numFmtId="0" fontId="1" fillId="0" borderId="0" xfId="4" applyFont="1" applyBorder="1" applyAlignment="1">
      <alignment horizontal="left" vertical="center" indent="1"/>
    </xf>
    <xf numFmtId="0" fontId="1" fillId="0" borderId="0" xfId="4" applyFont="1" applyBorder="1" applyAlignment="1">
      <alignment horizontal="left" vertical="center" indent="3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2"/>
    </xf>
    <xf numFmtId="0" fontId="11" fillId="0" borderId="7" xfId="0" applyFont="1" applyBorder="1" applyAlignment="1">
      <alignment horizontal="left" vertical="center" indent="2"/>
    </xf>
    <xf numFmtId="0" fontId="9" fillId="0" borderId="30" xfId="0" applyFont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5" fontId="7" fillId="4" borderId="23" xfId="0" applyNumberFormat="1" applyFont="1" applyFill="1" applyBorder="1" applyAlignment="1" applyProtection="1">
      <alignment horizontal="right" vertical="center"/>
      <protection locked="0"/>
    </xf>
    <xf numFmtId="5" fontId="7" fillId="3" borderId="23" xfId="0" applyNumberFormat="1" applyFont="1" applyFill="1" applyBorder="1" applyAlignment="1" applyProtection="1">
      <alignment horizontal="right" vertical="center"/>
    </xf>
    <xf numFmtId="5" fontId="7" fillId="4" borderId="23" xfId="0" applyNumberFormat="1" applyFont="1" applyFill="1" applyBorder="1" applyAlignment="1" applyProtection="1">
      <alignment horizontal="right" vertical="center"/>
    </xf>
    <xf numFmtId="5" fontId="7" fillId="3" borderId="28" xfId="0" applyNumberFormat="1" applyFont="1" applyFill="1" applyBorder="1" applyAlignment="1" applyProtection="1">
      <alignment horizontal="right" vertical="center"/>
    </xf>
    <xf numFmtId="5" fontId="5" fillId="4" borderId="23" xfId="4" applyNumberFormat="1" applyFont="1" applyFill="1" applyBorder="1" applyAlignment="1" applyProtection="1">
      <alignment horizontal="right" vertical="center"/>
      <protection locked="0"/>
    </xf>
    <xf numFmtId="5" fontId="5" fillId="3" borderId="23" xfId="4" applyNumberFormat="1" applyFont="1" applyFill="1" applyBorder="1" applyAlignment="1" applyProtection="1">
      <alignment horizontal="right" vertical="center"/>
    </xf>
    <xf numFmtId="5" fontId="5" fillId="4" borderId="23" xfId="4" applyNumberFormat="1" applyFont="1" applyFill="1" applyBorder="1" applyAlignment="1" applyProtection="1">
      <alignment horizontal="right" vertical="center"/>
    </xf>
    <xf numFmtId="5" fontId="5" fillId="3" borderId="28" xfId="4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44" fontId="0" fillId="0" borderId="0" xfId="9" applyFont="1"/>
    <xf numFmtId="0" fontId="16" fillId="0" borderId="14" xfId="0" applyFont="1" applyBorder="1" applyAlignment="1">
      <alignment horizontal="center"/>
    </xf>
    <xf numFmtId="44" fontId="0" fillId="0" borderId="0" xfId="0" applyNumberFormat="1"/>
    <xf numFmtId="5" fontId="0" fillId="0" borderId="0" xfId="0" applyNumberFormat="1"/>
    <xf numFmtId="44" fontId="0" fillId="0" borderId="31" xfId="9" applyFont="1" applyBorder="1"/>
    <xf numFmtId="0" fontId="0" fillId="0" borderId="0" xfId="0" applyAlignment="1">
      <alignment horizontal="left" indent="1"/>
    </xf>
    <xf numFmtId="1" fontId="0" fillId="0" borderId="0" xfId="0" applyNumberFormat="1"/>
    <xf numFmtId="0" fontId="0" fillId="0" borderId="0" xfId="0" applyAlignment="1">
      <alignment vertical="top" wrapText="1"/>
    </xf>
    <xf numFmtId="0" fontId="0" fillId="6" borderId="0" xfId="0" applyFill="1"/>
    <xf numFmtId="0" fontId="0" fillId="6" borderId="6" xfId="0" applyFill="1" applyBorder="1"/>
    <xf numFmtId="44" fontId="0" fillId="6" borderId="6" xfId="9" applyFont="1" applyFill="1" applyBorder="1"/>
    <xf numFmtId="0" fontId="16" fillId="0" borderId="14" xfId="0" applyFont="1" applyBorder="1" applyAlignment="1">
      <alignment horizontal="center" wrapText="1"/>
    </xf>
    <xf numFmtId="0" fontId="16" fillId="6" borderId="6" xfId="0" applyFont="1" applyFill="1" applyBorder="1"/>
    <xf numFmtId="44" fontId="16" fillId="6" borderId="6" xfId="9" applyFont="1" applyFill="1" applyBorder="1"/>
    <xf numFmtId="0" fontId="0" fillId="0" borderId="0" xfId="0" applyBorder="1" applyAlignment="1">
      <alignment vertical="top" wrapText="1"/>
    </xf>
    <xf numFmtId="0" fontId="16" fillId="6" borderId="0" xfId="0" applyFont="1" applyFill="1"/>
    <xf numFmtId="43" fontId="0" fillId="0" borderId="21" xfId="8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5" fontId="5" fillId="4" borderId="32" xfId="4" applyNumberFormat="1" applyFont="1" applyFill="1" applyBorder="1" applyAlignment="1" applyProtection="1">
      <alignment horizontal="right" vertical="center"/>
      <protection locked="0"/>
    </xf>
    <xf numFmtId="5" fontId="5" fillId="12" borderId="32" xfId="4" applyNumberFormat="1" applyFont="1" applyFill="1" applyBorder="1" applyAlignment="1" applyProtection="1">
      <alignment horizontal="right" vertical="center"/>
      <protection locked="0"/>
    </xf>
    <xf numFmtId="5" fontId="5" fillId="4" borderId="32" xfId="4" applyNumberFormat="1" applyFont="1" applyFill="1" applyBorder="1" applyAlignment="1" applyProtection="1">
      <protection locked="0"/>
    </xf>
    <xf numFmtId="5" fontId="5" fillId="3" borderId="32" xfId="4" applyNumberFormat="1" applyFont="1" applyFill="1" applyBorder="1" applyAlignment="1" applyProtection="1">
      <alignment horizontal="right" vertical="center"/>
    </xf>
    <xf numFmtId="5" fontId="5" fillId="13" borderId="32" xfId="4" applyNumberFormat="1" applyFont="1" applyFill="1" applyBorder="1" applyAlignment="1" applyProtection="1">
      <alignment horizontal="right" vertical="center"/>
      <protection locked="0"/>
    </xf>
    <xf numFmtId="5" fontId="1" fillId="0" borderId="32" xfId="4" applyNumberFormat="1" applyFont="1" applyBorder="1" applyAlignment="1"/>
    <xf numFmtId="5" fontId="5" fillId="0" borderId="32" xfId="4" applyNumberFormat="1" applyFont="1" applyFill="1" applyBorder="1" applyAlignment="1" applyProtection="1">
      <alignment horizontal="right" vertical="center"/>
      <protection locked="0"/>
    </xf>
    <xf numFmtId="5" fontId="5" fillId="4" borderId="32" xfId="4" applyNumberFormat="1" applyFont="1" applyFill="1" applyBorder="1" applyAlignment="1" applyProtection="1">
      <alignment horizontal="right" vertical="center"/>
    </xf>
    <xf numFmtId="5" fontId="5" fillId="4" borderId="32" xfId="4" applyNumberFormat="1" applyFont="1" applyFill="1" applyBorder="1" applyAlignment="1" applyProtection="1"/>
    <xf numFmtId="0" fontId="0" fillId="0" borderId="32" xfId="0" applyBorder="1"/>
    <xf numFmtId="5" fontId="5" fillId="0" borderId="32" xfId="4" applyNumberFormat="1" applyFont="1" applyBorder="1" applyAlignment="1" applyProtection="1">
      <protection locked="0"/>
    </xf>
    <xf numFmtId="5" fontId="7" fillId="4" borderId="32" xfId="0" applyNumberFormat="1" applyFont="1" applyFill="1" applyBorder="1" applyAlignment="1" applyProtection="1">
      <alignment horizontal="right" vertical="center"/>
      <protection locked="0"/>
    </xf>
    <xf numFmtId="5" fontId="7" fillId="3" borderId="32" xfId="0" applyNumberFormat="1" applyFont="1" applyFill="1" applyBorder="1" applyAlignment="1" applyProtection="1">
      <alignment horizontal="right" vertical="center"/>
    </xf>
    <xf numFmtId="5" fontId="7" fillId="4" borderId="32" xfId="0" applyNumberFormat="1" applyFont="1" applyFill="1" applyBorder="1" applyAlignment="1" applyProtection="1">
      <alignment vertical="center"/>
      <protection locked="0"/>
    </xf>
    <xf numFmtId="5" fontId="7" fillId="4" borderId="32" xfId="0" applyNumberFormat="1" applyFont="1" applyFill="1" applyBorder="1" applyAlignment="1" applyProtection="1">
      <alignment horizontal="right" vertical="center"/>
    </xf>
    <xf numFmtId="5" fontId="5" fillId="4" borderId="33" xfId="4" applyNumberFormat="1" applyFont="1" applyFill="1" applyBorder="1" applyAlignment="1" applyProtection="1">
      <alignment horizontal="right" vertical="center"/>
      <protection locked="0"/>
    </xf>
    <xf numFmtId="5" fontId="5" fillId="3" borderId="33" xfId="4" applyNumberFormat="1" applyFont="1" applyFill="1" applyBorder="1" applyAlignment="1" applyProtection="1">
      <alignment horizontal="right" vertical="center"/>
    </xf>
    <xf numFmtId="5" fontId="1" fillId="0" borderId="33" xfId="4" applyNumberFormat="1" applyFont="1" applyBorder="1" applyAlignment="1"/>
    <xf numFmtId="5" fontId="5" fillId="4" borderId="33" xfId="4" applyNumberFormat="1" applyFont="1" applyFill="1" applyBorder="1" applyAlignment="1" applyProtection="1">
      <alignment horizontal="right" vertical="center"/>
    </xf>
    <xf numFmtId="0" fontId="0" fillId="0" borderId="33" xfId="0" applyBorder="1"/>
    <xf numFmtId="5" fontId="5" fillId="0" borderId="33" xfId="4" applyNumberFormat="1" applyFont="1" applyBorder="1" applyAlignment="1" applyProtection="1">
      <protection locked="0"/>
    </xf>
    <xf numFmtId="5" fontId="7" fillId="4" borderId="33" xfId="0" applyNumberFormat="1" applyFont="1" applyFill="1" applyBorder="1" applyAlignment="1" applyProtection="1">
      <alignment horizontal="right" vertical="center"/>
      <protection locked="0"/>
    </xf>
    <xf numFmtId="5" fontId="7" fillId="3" borderId="33" xfId="0" applyNumberFormat="1" applyFont="1" applyFill="1" applyBorder="1" applyAlignment="1" applyProtection="1">
      <alignment horizontal="right" vertical="center"/>
    </xf>
    <xf numFmtId="5" fontId="7" fillId="4" borderId="33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0" fontId="0" fillId="10" borderId="7" xfId="0" applyFill="1" applyBorder="1"/>
    <xf numFmtId="0" fontId="16" fillId="10" borderId="7" xfId="0" applyFont="1" applyFill="1" applyBorder="1"/>
    <xf numFmtId="0" fontId="16" fillId="7" borderId="7" xfId="0" applyFont="1" applyFill="1" applyBorder="1"/>
    <xf numFmtId="0" fontId="0" fillId="7" borderId="7" xfId="0" applyFill="1" applyBorder="1"/>
    <xf numFmtId="0" fontId="0" fillId="11" borderId="7" xfId="0" applyFill="1" applyBorder="1"/>
    <xf numFmtId="0" fontId="16" fillId="10" borderId="8" xfId="0" applyFont="1" applyFill="1" applyBorder="1"/>
    <xf numFmtId="0" fontId="0" fillId="0" borderId="34" xfId="0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2" xfId="0" applyFill="1" applyBorder="1"/>
    <xf numFmtId="0" fontId="0" fillId="10" borderId="35" xfId="0" applyFill="1" applyBorder="1"/>
    <xf numFmtId="0" fontId="0" fillId="10" borderId="36" xfId="0" applyFill="1" applyBorder="1"/>
    <xf numFmtId="0" fontId="0" fillId="3" borderId="37" xfId="0" applyFill="1" applyBorder="1"/>
    <xf numFmtId="0" fontId="1" fillId="3" borderId="33" xfId="4" applyFont="1" applyFill="1" applyBorder="1" applyAlignment="1">
      <alignment vertical="center"/>
    </xf>
    <xf numFmtId="0" fontId="1" fillId="3" borderId="33" xfId="4" applyFont="1" applyFill="1" applyBorder="1" applyAlignment="1">
      <alignment horizontal="left" vertical="center" indent="2"/>
    </xf>
    <xf numFmtId="0" fontId="1" fillId="3" borderId="33" xfId="4" applyFont="1" applyFill="1" applyBorder="1" applyAlignment="1">
      <alignment horizontal="left" vertical="center"/>
    </xf>
    <xf numFmtId="0" fontId="2" fillId="3" borderId="33" xfId="4" applyFont="1" applyFill="1" applyBorder="1" applyAlignment="1">
      <alignment vertical="center"/>
    </xf>
    <xf numFmtId="0" fontId="2" fillId="3" borderId="33" xfId="4" applyFont="1" applyFill="1" applyBorder="1" applyAlignment="1">
      <alignment horizontal="left" vertical="center" indent="3"/>
    </xf>
    <xf numFmtId="0" fontId="1" fillId="3" borderId="33" xfId="4" applyFont="1" applyFill="1" applyBorder="1" applyAlignment="1">
      <alignment horizontal="left" vertical="center" indent="1"/>
    </xf>
    <xf numFmtId="0" fontId="2" fillId="3" borderId="33" xfId="4" applyFont="1" applyFill="1" applyBorder="1" applyAlignment="1">
      <alignment horizontal="left" vertical="center" indent="2"/>
    </xf>
    <xf numFmtId="0" fontId="0" fillId="10" borderId="37" xfId="0" applyFill="1" applyBorder="1"/>
    <xf numFmtId="0" fontId="2" fillId="10" borderId="33" xfId="4" applyFont="1" applyFill="1" applyBorder="1" applyAlignment="1">
      <alignment horizontal="left" vertical="center"/>
    </xf>
    <xf numFmtId="0" fontId="0" fillId="10" borderId="33" xfId="0" applyFill="1" applyBorder="1"/>
    <xf numFmtId="0" fontId="1" fillId="3" borderId="33" xfId="4" applyFont="1" applyFill="1" applyBorder="1"/>
    <xf numFmtId="0" fontId="1" fillId="3" borderId="33" xfId="4" applyFont="1" applyFill="1" applyBorder="1" applyAlignment="1">
      <alignment horizontal="left"/>
    </xf>
    <xf numFmtId="0" fontId="2" fillId="10" borderId="33" xfId="4" applyFont="1" applyFill="1" applyBorder="1" applyAlignment="1">
      <alignment horizontal="left" indent="2"/>
    </xf>
    <xf numFmtId="0" fontId="2" fillId="3" borderId="33" xfId="4" applyFont="1" applyFill="1" applyBorder="1" applyAlignment="1">
      <alignment horizontal="left"/>
    </xf>
    <xf numFmtId="0" fontId="1" fillId="3" borderId="33" xfId="4" applyFont="1" applyFill="1" applyBorder="1" applyAlignment="1">
      <alignment horizontal="left" indent="2"/>
    </xf>
    <xf numFmtId="0" fontId="2" fillId="3" borderId="33" xfId="4" applyFont="1" applyFill="1" applyBorder="1"/>
    <xf numFmtId="0" fontId="2" fillId="10" borderId="33" xfId="4" applyFont="1" applyFill="1" applyBorder="1" applyAlignment="1">
      <alignment horizontal="left" indent="3"/>
    </xf>
    <xf numFmtId="0" fontId="1" fillId="3" borderId="33" xfId="4" applyFont="1" applyFill="1" applyBorder="1" applyAlignment="1">
      <alignment horizontal="left" indent="3"/>
    </xf>
    <xf numFmtId="0" fontId="0" fillId="7" borderId="37" xfId="0" applyFill="1" applyBorder="1"/>
    <xf numFmtId="0" fontId="0" fillId="7" borderId="33" xfId="0" applyFill="1" applyBorder="1"/>
    <xf numFmtId="0" fontId="8" fillId="7" borderId="33" xfId="0" applyFont="1" applyFill="1" applyBorder="1" applyAlignment="1">
      <alignment vertical="center"/>
    </xf>
    <xf numFmtId="0" fontId="0" fillId="11" borderId="37" xfId="0" applyFill="1" applyBorder="1"/>
    <xf numFmtId="0" fontId="11" fillId="11" borderId="33" xfId="0" applyFont="1" applyFill="1" applyBorder="1" applyAlignment="1">
      <alignment horizontal="left" vertical="center" indent="1"/>
    </xf>
    <xf numFmtId="0" fontId="10" fillId="7" borderId="33" xfId="0" applyFont="1" applyFill="1" applyBorder="1" applyAlignment="1">
      <alignment horizontal="left" vertical="center" indent="1"/>
    </xf>
    <xf numFmtId="0" fontId="11" fillId="11" borderId="33" xfId="0" applyFont="1" applyFill="1" applyBorder="1" applyAlignment="1">
      <alignment horizontal="left" vertical="center" indent="2"/>
    </xf>
    <xf numFmtId="0" fontId="0" fillId="11" borderId="38" xfId="0" applyFill="1" applyBorder="1"/>
    <xf numFmtId="0" fontId="0" fillId="11" borderId="30" xfId="0" applyFill="1" applyBorder="1"/>
    <xf numFmtId="0" fontId="9" fillId="11" borderId="39" xfId="0" applyFont="1" applyFill="1" applyBorder="1" applyAlignment="1">
      <alignment vertical="center"/>
    </xf>
    <xf numFmtId="0" fontId="0" fillId="10" borderId="40" xfId="0" applyFill="1" applyBorder="1"/>
    <xf numFmtId="0" fontId="0" fillId="10" borderId="9" xfId="0" applyFill="1" applyBorder="1"/>
    <xf numFmtId="0" fontId="2" fillId="10" borderId="41" xfId="4" applyFont="1" applyFill="1" applyBorder="1"/>
    <xf numFmtId="5" fontId="5" fillId="3" borderId="41" xfId="4" applyNumberFormat="1" applyFont="1" applyFill="1" applyBorder="1" applyAlignment="1" applyProtection="1">
      <alignment horizontal="right" vertical="center"/>
    </xf>
    <xf numFmtId="5" fontId="5" fillId="13" borderId="42" xfId="4" applyNumberFormat="1" applyFont="1" applyFill="1" applyBorder="1" applyAlignment="1" applyProtection="1">
      <alignment horizontal="right" vertical="center"/>
      <protection locked="0"/>
    </xf>
    <xf numFmtId="5" fontId="5" fillId="3" borderId="42" xfId="4" applyNumberFormat="1" applyFont="1" applyFill="1" applyBorder="1" applyAlignment="1" applyProtection="1">
      <alignment horizontal="right" vertical="center"/>
    </xf>
    <xf numFmtId="5" fontId="5" fillId="8" borderId="34" xfId="4" applyNumberFormat="1" applyFont="1" applyFill="1" applyBorder="1" applyAlignment="1" applyProtection="1">
      <alignment horizontal="right" vertical="center"/>
      <protection locked="0"/>
    </xf>
    <xf numFmtId="5" fontId="7" fillId="3" borderId="46" xfId="0" applyNumberFormat="1" applyFont="1" applyFill="1" applyBorder="1" applyAlignment="1" applyProtection="1">
      <alignment horizontal="right" vertical="center"/>
    </xf>
    <xf numFmtId="5" fontId="5" fillId="13" borderId="46" xfId="4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9" borderId="1" xfId="0" applyFont="1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9" borderId="33" xfId="0" applyFill="1" applyBorder="1" applyAlignment="1">
      <alignment vertical="center"/>
    </xf>
    <xf numFmtId="0" fontId="0" fillId="9" borderId="32" xfId="0" applyFill="1" applyBorder="1" applyAlignment="1">
      <alignment vertical="center"/>
    </xf>
    <xf numFmtId="0" fontId="17" fillId="8" borderId="43" xfId="0" applyFont="1" applyFill="1" applyBorder="1" applyAlignment="1">
      <alignment vertical="center"/>
    </xf>
    <xf numFmtId="0" fontId="0" fillId="8" borderId="44" xfId="0" applyFill="1" applyBorder="1" applyAlignment="1">
      <alignment vertical="center"/>
    </xf>
    <xf numFmtId="0" fontId="0" fillId="8" borderId="45" xfId="0" applyFill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0" borderId="0" xfId="0" applyBorder="1" applyAlignment="1">
      <alignment vertical="top" wrapText="1"/>
    </xf>
    <xf numFmtId="44" fontId="0" fillId="0" borderId="0" xfId="9" applyFont="1" applyBorder="1"/>
    <xf numFmtId="43" fontId="0" fillId="0" borderId="0" xfId="8" applyFont="1" applyBorder="1"/>
    <xf numFmtId="165" fontId="0" fillId="0" borderId="0" xfId="10" applyNumberFormat="1" applyFont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16" fillId="6" borderId="0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9" fillId="5" borderId="1" xfId="0" quotePrefix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8" fillId="5" borderId="10" xfId="0" quotePrefix="1" applyFont="1" applyFill="1" applyBorder="1" applyAlignment="1" applyProtection="1">
      <alignment vertical="center" wrapText="1"/>
    </xf>
    <xf numFmtId="0" fontId="8" fillId="5" borderId="6" xfId="0" applyFont="1" applyFill="1" applyBorder="1" applyAlignment="1" applyProtection="1">
      <alignment vertical="center"/>
    </xf>
    <xf numFmtId="0" fontId="8" fillId="0" borderId="2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9" fillId="5" borderId="3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vertical="center"/>
    </xf>
    <xf numFmtId="0" fontId="9" fillId="2" borderId="1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11" borderId="0" xfId="0" applyFill="1" applyAlignment="1">
      <alignment horizontal="center"/>
    </xf>
  </cellXfs>
  <cellStyles count="11">
    <cellStyle name="Comma" xfId="8" builtinId="3"/>
    <cellStyle name="Comma 2" xfId="1" xr:uid="{00000000-0005-0000-0000-000001000000}"/>
    <cellStyle name="Currency" xfId="9" builtinId="4"/>
    <cellStyle name="Currency 2" xfId="2" xr:uid="{00000000-0005-0000-0000-000003000000}"/>
    <cellStyle name="Hyperlink 2" xfId="3" xr:uid="{00000000-0005-0000-0000-000005000000}"/>
    <cellStyle name="Normal" xfId="0" builtinId="0"/>
    <cellStyle name="Normal 2" xfId="4" xr:uid="{00000000-0005-0000-0000-000007000000}"/>
    <cellStyle name="Normal 3" xfId="7" xr:uid="{00000000-0005-0000-0000-000008000000}"/>
    <cellStyle name="Normal 4" xfId="6" xr:uid="{00000000-0005-0000-0000-000009000000}"/>
    <cellStyle name="Percent" xfId="10" builtinId="5"/>
    <cellStyle name="Percent 2" xfId="5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79AA-163E-4E80-B0F1-0E8D84B601DD}">
  <sheetPr>
    <tabColor theme="3" tint="0.59999389629810485"/>
  </sheetPr>
  <dimension ref="B2:K25"/>
  <sheetViews>
    <sheetView tabSelected="1" workbookViewId="0">
      <selection activeCell="B26" sqref="B26"/>
    </sheetView>
  </sheetViews>
  <sheetFormatPr defaultRowHeight="15" x14ac:dyDescent="0.25"/>
  <cols>
    <col min="2" max="2" width="30.140625" bestFit="1" customWidth="1"/>
  </cols>
  <sheetData>
    <row r="2" spans="2:11" x14ac:dyDescent="0.25">
      <c r="B2" t="s">
        <v>154</v>
      </c>
    </row>
    <row r="3" spans="2:11" x14ac:dyDescent="0.25">
      <c r="B3" t="s">
        <v>155</v>
      </c>
    </row>
    <row r="4" spans="2:11" x14ac:dyDescent="0.25">
      <c r="B4" t="s">
        <v>199</v>
      </c>
    </row>
    <row r="6" spans="2:11" ht="15.75" thickBot="1" x14ac:dyDescent="0.3">
      <c r="B6" s="181" t="s">
        <v>163</v>
      </c>
      <c r="C6" s="181"/>
      <c r="D6" s="75"/>
      <c r="E6" s="75"/>
    </row>
    <row r="7" spans="2:11" ht="15" customHeight="1" x14ac:dyDescent="0.25">
      <c r="B7" s="182" t="s">
        <v>164</v>
      </c>
      <c r="C7" s="183"/>
      <c r="D7" s="183"/>
      <c r="E7" s="183"/>
      <c r="F7" s="183"/>
      <c r="G7" s="183"/>
      <c r="H7" s="183"/>
      <c r="I7" s="183"/>
      <c r="J7" s="183"/>
      <c r="K7" s="184"/>
    </row>
    <row r="8" spans="2:11" x14ac:dyDescent="0.25">
      <c r="B8" s="185"/>
      <c r="C8" s="186"/>
      <c r="D8" s="186"/>
      <c r="E8" s="186"/>
      <c r="F8" s="186"/>
      <c r="G8" s="186"/>
      <c r="H8" s="186"/>
      <c r="I8" s="186"/>
      <c r="J8" s="186"/>
      <c r="K8" s="187"/>
    </row>
    <row r="9" spans="2:11" x14ac:dyDescent="0.25">
      <c r="B9" s="185"/>
      <c r="C9" s="186"/>
      <c r="D9" s="186"/>
      <c r="E9" s="186"/>
      <c r="F9" s="186"/>
      <c r="G9" s="186"/>
      <c r="H9" s="186"/>
      <c r="I9" s="186"/>
      <c r="J9" s="186"/>
      <c r="K9" s="187"/>
    </row>
    <row r="10" spans="2:11" x14ac:dyDescent="0.25">
      <c r="B10" s="185"/>
      <c r="C10" s="186"/>
      <c r="D10" s="186"/>
      <c r="E10" s="186"/>
      <c r="F10" s="186"/>
      <c r="G10" s="186"/>
      <c r="H10" s="186"/>
      <c r="I10" s="186"/>
      <c r="J10" s="186"/>
      <c r="K10" s="187"/>
    </row>
    <row r="11" spans="2:11" x14ac:dyDescent="0.25">
      <c r="B11" s="185"/>
      <c r="C11" s="186"/>
      <c r="D11" s="186"/>
      <c r="E11" s="186"/>
      <c r="F11" s="186"/>
      <c r="G11" s="186"/>
      <c r="H11" s="186"/>
      <c r="I11" s="186"/>
      <c r="J11" s="186"/>
      <c r="K11" s="187"/>
    </row>
    <row r="12" spans="2:11" x14ac:dyDescent="0.25">
      <c r="B12" s="185"/>
      <c r="C12" s="186"/>
      <c r="D12" s="186"/>
      <c r="E12" s="186"/>
      <c r="F12" s="186"/>
      <c r="G12" s="186"/>
      <c r="H12" s="186"/>
      <c r="I12" s="186"/>
      <c r="J12" s="186"/>
      <c r="K12" s="187"/>
    </row>
    <row r="13" spans="2:11" ht="15.75" thickBot="1" x14ac:dyDescent="0.3">
      <c r="B13" s="188"/>
      <c r="C13" s="189"/>
      <c r="D13" s="189"/>
      <c r="E13" s="189"/>
      <c r="F13" s="189"/>
      <c r="G13" s="189"/>
      <c r="H13" s="189"/>
      <c r="I13" s="189"/>
      <c r="J13" s="189"/>
      <c r="K13" s="190"/>
    </row>
    <row r="15" spans="2:11" ht="15.75" thickBot="1" x14ac:dyDescent="0.3">
      <c r="B15" s="82" t="s">
        <v>136</v>
      </c>
      <c r="C15" s="82"/>
      <c r="D15" s="75"/>
      <c r="E15" s="75"/>
    </row>
    <row r="16" spans="2:11" ht="15" customHeight="1" x14ac:dyDescent="0.25">
      <c r="B16" s="183" t="s">
        <v>166</v>
      </c>
      <c r="C16" s="183"/>
      <c r="D16" s="183"/>
      <c r="E16" s="183"/>
      <c r="F16" s="183"/>
      <c r="G16" s="183"/>
      <c r="H16" s="183"/>
      <c r="I16" s="183"/>
      <c r="J16" s="183"/>
      <c r="K16" s="183"/>
    </row>
    <row r="17" spans="2:11" x14ac:dyDescent="0.25"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spans="2:11" x14ac:dyDescent="0.25">
      <c r="B18" s="186"/>
      <c r="C18" s="186"/>
      <c r="D18" s="186"/>
      <c r="E18" s="186"/>
      <c r="F18" s="186"/>
      <c r="G18" s="186"/>
      <c r="H18" s="186"/>
      <c r="I18" s="186"/>
      <c r="J18" s="186"/>
      <c r="K18" s="186"/>
    </row>
    <row r="19" spans="2:11" x14ac:dyDescent="0.25">
      <c r="B19" s="186"/>
      <c r="C19" s="186"/>
      <c r="D19" s="186"/>
      <c r="E19" s="186"/>
      <c r="F19" s="186"/>
      <c r="G19" s="186"/>
      <c r="H19" s="186"/>
      <c r="I19" s="186"/>
      <c r="J19" s="186"/>
      <c r="K19" s="186"/>
    </row>
    <row r="20" spans="2:11" x14ac:dyDescent="0.25">
      <c r="B20" s="186"/>
      <c r="C20" s="186"/>
      <c r="D20" s="186"/>
      <c r="E20" s="186"/>
      <c r="F20" s="186"/>
      <c r="G20" s="186"/>
      <c r="H20" s="186"/>
      <c r="I20" s="186"/>
      <c r="J20" s="186"/>
      <c r="K20" s="186"/>
    </row>
    <row r="21" spans="2:11" x14ac:dyDescent="0.25">
      <c r="B21" s="186"/>
      <c r="C21" s="186"/>
      <c r="D21" s="186"/>
      <c r="E21" s="186"/>
      <c r="F21" s="186"/>
      <c r="G21" s="186"/>
      <c r="H21" s="186"/>
      <c r="I21" s="186"/>
      <c r="J21" s="186"/>
      <c r="K21" s="186"/>
    </row>
    <row r="22" spans="2:11" x14ac:dyDescent="0.25">
      <c r="B22" s="186"/>
      <c r="C22" s="186"/>
      <c r="D22" s="186"/>
      <c r="E22" s="186"/>
      <c r="F22" s="186"/>
      <c r="G22" s="186"/>
      <c r="H22" s="186"/>
      <c r="I22" s="186"/>
      <c r="J22" s="186"/>
      <c r="K22" s="186"/>
    </row>
    <row r="23" spans="2:11" x14ac:dyDescent="0.25">
      <c r="B23" s="186"/>
      <c r="C23" s="186"/>
      <c r="D23" s="186"/>
      <c r="E23" s="186"/>
      <c r="F23" s="186"/>
      <c r="G23" s="186"/>
      <c r="H23" s="186"/>
      <c r="I23" s="186"/>
      <c r="J23" s="186"/>
      <c r="K23" s="186"/>
    </row>
    <row r="24" spans="2:11" x14ac:dyDescent="0.25">
      <c r="B24" s="186"/>
      <c r="C24" s="186"/>
      <c r="D24" s="186"/>
      <c r="E24" s="186"/>
      <c r="F24" s="186"/>
      <c r="G24" s="186"/>
      <c r="H24" s="186"/>
      <c r="I24" s="186"/>
      <c r="J24" s="186"/>
      <c r="K24" s="186"/>
    </row>
    <row r="25" spans="2:11" x14ac:dyDescent="0.25"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</sheetData>
  <mergeCells count="3">
    <mergeCell ref="B6:C6"/>
    <mergeCell ref="B7:K13"/>
    <mergeCell ref="B16:K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9A28-840E-4E2E-8565-2727B801DCE2}">
  <sheetPr>
    <tabColor theme="3" tint="0.59999389629810485"/>
  </sheetPr>
  <dimension ref="B2:I24"/>
  <sheetViews>
    <sheetView workbookViewId="0">
      <selection activeCell="B3" sqref="B3"/>
    </sheetView>
  </sheetViews>
  <sheetFormatPr defaultRowHeight="15" x14ac:dyDescent="0.25"/>
  <cols>
    <col min="2" max="2" width="31.5703125" customWidth="1"/>
    <col min="3" max="3" width="29" style="67" bestFit="1" customWidth="1"/>
    <col min="4" max="4" width="29" bestFit="1" customWidth="1"/>
    <col min="5" max="5" width="25.28515625" bestFit="1" customWidth="1"/>
    <col min="6" max="6" width="24.140625" bestFit="1" customWidth="1"/>
    <col min="7" max="7" width="16" bestFit="1" customWidth="1"/>
    <col min="8" max="8" width="12.7109375" bestFit="1" customWidth="1"/>
    <col min="9" max="9" width="12.28515625" bestFit="1" customWidth="1"/>
  </cols>
  <sheetData>
    <row r="2" spans="2:3" x14ac:dyDescent="0.25">
      <c r="B2" t="str">
        <f>'Staff-Notes Re BalSht-IncSt'!B2</f>
        <v>Docket TG-200250</v>
      </c>
    </row>
    <row r="3" spans="2:3" x14ac:dyDescent="0.25">
      <c r="B3" t="str">
        <f>'Staff-Notes Re BalSht-IncSt'!B3</f>
        <v>Prepared by Benjamin Sharbono</v>
      </c>
    </row>
    <row r="4" spans="2:3" x14ac:dyDescent="0.25">
      <c r="B4" t="str">
        <f>'Staff-Notes Re BalSht-IncSt'!B4</f>
        <v>Date: 4/27/2020</v>
      </c>
    </row>
    <row r="6" spans="2:3" x14ac:dyDescent="0.25">
      <c r="B6" s="220" t="s">
        <v>118</v>
      </c>
      <c r="C6" s="220"/>
    </row>
    <row r="7" spans="2:3" x14ac:dyDescent="0.25">
      <c r="B7" t="s">
        <v>119</v>
      </c>
      <c r="C7" s="67">
        <v>89.8</v>
      </c>
    </row>
    <row r="8" spans="2:3" x14ac:dyDescent="0.25">
      <c r="B8" t="s">
        <v>120</v>
      </c>
      <c r="C8" s="67">
        <v>34.700000000000003</v>
      </c>
    </row>
    <row r="10" spans="2:3" x14ac:dyDescent="0.25">
      <c r="B10" s="220" t="s">
        <v>121</v>
      </c>
      <c r="C10" s="220"/>
    </row>
    <row r="11" spans="2:3" x14ac:dyDescent="0.25">
      <c r="B11" t="s">
        <v>122</v>
      </c>
      <c r="C11" s="67">
        <v>151.33000000000001</v>
      </c>
    </row>
    <row r="12" spans="2:3" x14ac:dyDescent="0.25">
      <c r="B12" t="s">
        <v>123</v>
      </c>
      <c r="C12" s="67">
        <v>170</v>
      </c>
    </row>
    <row r="13" spans="2:3" ht="15" customHeight="1" x14ac:dyDescent="0.25">
      <c r="B13" t="s">
        <v>124</v>
      </c>
      <c r="C13" s="67">
        <v>119</v>
      </c>
    </row>
    <row r="15" spans="2:3" x14ac:dyDescent="0.25">
      <c r="B15" s="220" t="s">
        <v>125</v>
      </c>
      <c r="C15" s="220"/>
    </row>
    <row r="16" spans="2:3" x14ac:dyDescent="0.25">
      <c r="B16" t="s">
        <v>126</v>
      </c>
      <c r="C16" s="67">
        <v>200</v>
      </c>
    </row>
    <row r="17" spans="2:9" x14ac:dyDescent="0.25">
      <c r="B17" t="s">
        <v>127</v>
      </c>
      <c r="C17" s="67">
        <v>300</v>
      </c>
    </row>
    <row r="18" spans="2:9" x14ac:dyDescent="0.25">
      <c r="B18" t="s">
        <v>128</v>
      </c>
      <c r="C18" s="67">
        <v>400</v>
      </c>
    </row>
    <row r="19" spans="2:9" x14ac:dyDescent="0.25">
      <c r="B19" t="s">
        <v>129</v>
      </c>
      <c r="C19" s="67">
        <v>250</v>
      </c>
      <c r="D19" s="74"/>
      <c r="E19" s="74"/>
    </row>
    <row r="20" spans="2:9" x14ac:dyDescent="0.25">
      <c r="B20" t="s">
        <v>130</v>
      </c>
      <c r="C20" s="67">
        <v>500</v>
      </c>
    </row>
    <row r="21" spans="2:9" x14ac:dyDescent="0.25">
      <c r="B21" t="s">
        <v>131</v>
      </c>
      <c r="C21" s="67">
        <v>600</v>
      </c>
    </row>
    <row r="22" spans="2:9" x14ac:dyDescent="0.25">
      <c r="B22" t="s">
        <v>132</v>
      </c>
      <c r="C22" s="67">
        <v>150</v>
      </c>
    </row>
    <row r="23" spans="2:9" x14ac:dyDescent="0.25">
      <c r="B23" t="s">
        <v>133</v>
      </c>
      <c r="C23" s="67">
        <v>200</v>
      </c>
      <c r="E23" s="69"/>
      <c r="F23" s="70"/>
      <c r="G23" s="69"/>
      <c r="H23" s="70"/>
      <c r="I23" s="69"/>
    </row>
    <row r="24" spans="2:9" x14ac:dyDescent="0.25">
      <c r="B24" t="s">
        <v>134</v>
      </c>
      <c r="C24" s="67">
        <v>300</v>
      </c>
    </row>
  </sheetData>
  <mergeCells count="3">
    <mergeCell ref="B6:C6"/>
    <mergeCell ref="B10:C10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619C-C0CE-4F95-9D24-9F160837C2FF}">
  <sheetPr>
    <tabColor theme="3" tint="0.59999389629810485"/>
  </sheetPr>
  <dimension ref="B2:I96"/>
  <sheetViews>
    <sheetView workbookViewId="0">
      <selection activeCell="F70" sqref="F70"/>
    </sheetView>
  </sheetViews>
  <sheetFormatPr defaultRowHeight="15" x14ac:dyDescent="0.25"/>
  <cols>
    <col min="2" max="2" width="36.5703125" bestFit="1" customWidth="1"/>
    <col min="3" max="3" width="10.5703125" customWidth="1"/>
    <col min="4" max="9" width="14.28515625" customWidth="1"/>
  </cols>
  <sheetData>
    <row r="2" spans="2:9" x14ac:dyDescent="0.25">
      <c r="B2" t="s">
        <v>154</v>
      </c>
    </row>
    <row r="3" spans="2:9" x14ac:dyDescent="0.25">
      <c r="B3" t="s">
        <v>155</v>
      </c>
    </row>
    <row r="4" spans="2:9" x14ac:dyDescent="0.25">
      <c r="B4" t="s">
        <v>153</v>
      </c>
    </row>
    <row r="6" spans="2:9" ht="15.75" thickBot="1" x14ac:dyDescent="0.3">
      <c r="B6" s="79" t="s">
        <v>135</v>
      </c>
      <c r="C6" s="80"/>
      <c r="D6" s="79"/>
      <c r="E6" s="79"/>
    </row>
    <row r="7" spans="2:9" ht="15" customHeight="1" x14ac:dyDescent="0.25">
      <c r="B7" s="186" t="s">
        <v>152</v>
      </c>
      <c r="C7" s="186"/>
      <c r="D7" s="186"/>
      <c r="E7" s="186"/>
      <c r="F7" s="186"/>
      <c r="G7" s="186"/>
      <c r="H7" s="186"/>
      <c r="I7" s="186"/>
    </row>
    <row r="8" spans="2:9" x14ac:dyDescent="0.25">
      <c r="B8" s="186"/>
      <c r="C8" s="186"/>
      <c r="D8" s="186"/>
      <c r="E8" s="186"/>
      <c r="F8" s="186"/>
      <c r="G8" s="186"/>
      <c r="H8" s="186"/>
      <c r="I8" s="186"/>
    </row>
    <row r="9" spans="2:9" x14ac:dyDescent="0.25">
      <c r="B9" s="186"/>
      <c r="C9" s="186"/>
      <c r="D9" s="186"/>
      <c r="E9" s="186"/>
      <c r="F9" s="186"/>
      <c r="G9" s="186"/>
      <c r="H9" s="186"/>
      <c r="I9" s="186"/>
    </row>
    <row r="10" spans="2:9" x14ac:dyDescent="0.25">
      <c r="B10" s="81"/>
      <c r="C10" s="81"/>
      <c r="D10" s="81"/>
      <c r="E10" s="81"/>
      <c r="F10" s="81"/>
      <c r="G10" s="81"/>
      <c r="H10" s="81"/>
      <c r="I10" s="81"/>
    </row>
    <row r="11" spans="2:9" ht="15.75" thickBot="1" x14ac:dyDescent="0.3">
      <c r="B11" s="79" t="s">
        <v>165</v>
      </c>
      <c r="C11" s="77"/>
      <c r="D11" s="76"/>
      <c r="E11" s="76"/>
      <c r="F11" s="67"/>
    </row>
    <row r="12" spans="2:9" ht="15" customHeight="1" x14ac:dyDescent="0.25">
      <c r="B12" s="222" t="s">
        <v>151</v>
      </c>
      <c r="C12" s="222"/>
      <c r="D12" s="222"/>
      <c r="E12" s="222"/>
      <c r="F12" s="222"/>
      <c r="G12" s="222"/>
      <c r="H12" s="222"/>
      <c r="I12" s="222"/>
    </row>
    <row r="13" spans="2:9" x14ac:dyDescent="0.25">
      <c r="B13" s="222"/>
      <c r="C13" s="222"/>
      <c r="D13" s="222"/>
      <c r="E13" s="222"/>
      <c r="F13" s="222"/>
      <c r="G13" s="222"/>
      <c r="H13" s="222"/>
      <c r="I13" s="222"/>
    </row>
    <row r="14" spans="2:9" ht="15" customHeight="1" x14ac:dyDescent="0.25">
      <c r="B14" s="222"/>
      <c r="C14" s="222"/>
      <c r="D14" s="222"/>
      <c r="E14" s="222"/>
      <c r="F14" s="222"/>
      <c r="G14" s="222"/>
      <c r="H14" s="222"/>
      <c r="I14" s="222"/>
    </row>
    <row r="15" spans="2:9" x14ac:dyDescent="0.25">
      <c r="B15" s="222"/>
      <c r="C15" s="222"/>
      <c r="D15" s="222"/>
      <c r="E15" s="222"/>
      <c r="F15" s="222"/>
      <c r="G15" s="222"/>
      <c r="H15" s="222"/>
      <c r="I15" s="222"/>
    </row>
    <row r="16" spans="2:9" x14ac:dyDescent="0.25">
      <c r="B16" s="222"/>
      <c r="C16" s="222"/>
      <c r="D16" s="222"/>
      <c r="E16" s="222"/>
      <c r="F16" s="222"/>
      <c r="G16" s="222"/>
      <c r="H16" s="222"/>
      <c r="I16" s="222"/>
    </row>
    <row r="17" spans="2:9" x14ac:dyDescent="0.25">
      <c r="B17" s="222"/>
      <c r="C17" s="222"/>
      <c r="D17" s="222"/>
      <c r="E17" s="222"/>
      <c r="F17" s="222"/>
      <c r="G17" s="222"/>
      <c r="H17" s="222"/>
      <c r="I17" s="222"/>
    </row>
    <row r="19" spans="2:9" ht="15.75" thickBot="1" x14ac:dyDescent="0.3">
      <c r="B19" s="221" t="s">
        <v>160</v>
      </c>
      <c r="C19" s="221"/>
    </row>
    <row r="20" spans="2:9" x14ac:dyDescent="0.25">
      <c r="B20" s="75" t="s">
        <v>161</v>
      </c>
      <c r="C20" s="75"/>
    </row>
    <row r="21" spans="2:9" x14ac:dyDescent="0.25">
      <c r="B21" s="72" t="s">
        <v>14</v>
      </c>
      <c r="C21" s="70">
        <f>'Co-Income Statement'!D26-'Co-Income Statement'!D18</f>
        <v>27000</v>
      </c>
    </row>
    <row r="22" spans="2:9" x14ac:dyDescent="0.25">
      <c r="B22" s="72" t="s">
        <v>156</v>
      </c>
      <c r="C22" s="69">
        <f>'Staff-12 Month Feasibility'!C47</f>
        <v>329.6</v>
      </c>
    </row>
    <row r="23" spans="2:9" ht="15.75" thickBot="1" x14ac:dyDescent="0.3">
      <c r="B23" t="s">
        <v>149</v>
      </c>
      <c r="C23" s="83">
        <f>C21/C22</f>
        <v>81.917475728155338</v>
      </c>
    </row>
    <row r="25" spans="2:9" x14ac:dyDescent="0.25">
      <c r="B25" s="75" t="s">
        <v>189</v>
      </c>
      <c r="C25" s="75"/>
    </row>
    <row r="26" spans="2:9" x14ac:dyDescent="0.25">
      <c r="B26" s="72" t="s">
        <v>14</v>
      </c>
      <c r="C26" s="70">
        <f>C21-'Co-Bal Sheet Assests -Total'!D9-'Co-Bal Sheet Assests -Total'!D33</f>
        <v>21500</v>
      </c>
    </row>
    <row r="27" spans="2:9" x14ac:dyDescent="0.25">
      <c r="B27" s="72" t="s">
        <v>156</v>
      </c>
      <c r="C27" s="69">
        <f>C22</f>
        <v>329.6</v>
      </c>
    </row>
    <row r="28" spans="2:9" ht="15.75" thickBot="1" x14ac:dyDescent="0.3">
      <c r="B28" t="s">
        <v>149</v>
      </c>
      <c r="C28" s="83">
        <f>C26/C27</f>
        <v>65.230582524271838</v>
      </c>
    </row>
    <row r="29" spans="2:9" x14ac:dyDescent="0.25">
      <c r="C29" s="177"/>
    </row>
    <row r="30" spans="2:9" x14ac:dyDescent="0.25">
      <c r="B30" s="75" t="s">
        <v>162</v>
      </c>
      <c r="C30" s="75"/>
    </row>
    <row r="31" spans="2:9" x14ac:dyDescent="0.25">
      <c r="B31" s="72" t="s">
        <v>14</v>
      </c>
      <c r="C31" s="70">
        <f>'Co-Income Statement'!D26-'Co-Income Statement'!D18</f>
        <v>27000</v>
      </c>
    </row>
    <row r="32" spans="2:9" x14ac:dyDescent="0.25">
      <c r="B32" s="72" t="s">
        <v>156</v>
      </c>
      <c r="C32" s="69">
        <f>'Staff-12 Month Feasibility'!C56</f>
        <v>429.6</v>
      </c>
    </row>
    <row r="33" spans="2:9" ht="15.75" thickBot="1" x14ac:dyDescent="0.3">
      <c r="B33" t="s">
        <v>149</v>
      </c>
      <c r="C33" s="83">
        <f>C31/C32</f>
        <v>62.849162011173178</v>
      </c>
    </row>
    <row r="35" spans="2:9" x14ac:dyDescent="0.25">
      <c r="B35" s="75" t="s">
        <v>190</v>
      </c>
      <c r="C35" s="75"/>
    </row>
    <row r="36" spans="2:9" x14ac:dyDescent="0.25">
      <c r="B36" s="72" t="s">
        <v>14</v>
      </c>
      <c r="C36" s="70">
        <f>C31-'Co-Bal Sheet Assests -Total'!D9-'Co-Bal Sheet Assests -Total'!D33</f>
        <v>21500</v>
      </c>
    </row>
    <row r="37" spans="2:9" x14ac:dyDescent="0.25">
      <c r="B37" s="72" t="s">
        <v>156</v>
      </c>
      <c r="C37" s="69">
        <f>C32</f>
        <v>429.6</v>
      </c>
    </row>
    <row r="38" spans="2:9" ht="15.75" thickBot="1" x14ac:dyDescent="0.3">
      <c r="B38" t="s">
        <v>149</v>
      </c>
      <c r="C38" s="83">
        <f>C36/C37</f>
        <v>50.046554934823085</v>
      </c>
    </row>
    <row r="41" spans="2:9" ht="15.75" thickBot="1" x14ac:dyDescent="0.3">
      <c r="B41" s="221" t="s">
        <v>137</v>
      </c>
      <c r="C41" s="221"/>
      <c r="D41" s="221"/>
      <c r="E41" s="221"/>
      <c r="F41" s="221"/>
      <c r="G41" s="221"/>
      <c r="H41" s="221"/>
      <c r="I41" s="221"/>
    </row>
    <row r="42" spans="2:9" ht="45" x14ac:dyDescent="0.25">
      <c r="B42" s="68" t="s">
        <v>138</v>
      </c>
      <c r="C42" s="68" t="s">
        <v>139</v>
      </c>
      <c r="D42" s="78" t="s">
        <v>140</v>
      </c>
      <c r="E42" s="78" t="s">
        <v>141</v>
      </c>
      <c r="F42" s="78" t="s">
        <v>142</v>
      </c>
      <c r="G42" s="78" t="s">
        <v>143</v>
      </c>
      <c r="H42" s="78" t="s">
        <v>168</v>
      </c>
      <c r="I42" s="78" t="s">
        <v>144</v>
      </c>
    </row>
    <row r="43" spans="2:9" ht="15.75" thickBot="1" x14ac:dyDescent="0.3">
      <c r="B43" s="76" t="s">
        <v>158</v>
      </c>
      <c r="C43" s="77"/>
    </row>
    <row r="44" spans="2:9" x14ac:dyDescent="0.25">
      <c r="B44" t="s">
        <v>145</v>
      </c>
      <c r="C44" s="67">
        <f>'Staff-Tariff Rates and Rev.'!C7</f>
        <v>89.8</v>
      </c>
    </row>
    <row r="45" spans="2:9" x14ac:dyDescent="0.25">
      <c r="B45" t="s">
        <v>146</v>
      </c>
      <c r="C45" s="67">
        <f>'Staff-Tariff Rates and Rev.'!C22</f>
        <v>150</v>
      </c>
    </row>
    <row r="46" spans="2:9" x14ac:dyDescent="0.25">
      <c r="B46" t="s">
        <v>147</v>
      </c>
      <c r="C46" s="67">
        <f>'Staff-Tariff Rates and Rev.'!C7</f>
        <v>89.8</v>
      </c>
    </row>
    <row r="47" spans="2:9" ht="15.75" thickBot="1" x14ac:dyDescent="0.3">
      <c r="B47" t="s">
        <v>148</v>
      </c>
      <c r="C47" s="71">
        <f>SUM(C44:C46)</f>
        <v>329.6</v>
      </c>
      <c r="D47" s="73">
        <f>'Staff-12 Month Feasibility'!C23</f>
        <v>81.917475728155338</v>
      </c>
      <c r="E47" s="69">
        <f>C47*D47</f>
        <v>27000</v>
      </c>
      <c r="F47" s="70">
        <f>'Co-Income Statement'!D26-'Co-Income Statement'!D18</f>
        <v>27000</v>
      </c>
      <c r="G47" s="69">
        <f>E47-F47</f>
        <v>0</v>
      </c>
      <c r="H47" s="70">
        <f>'Co-Bal Sheet Assests -Total'!D9+'Co-Bal Sheet Assests -Total'!D33</f>
        <v>5500</v>
      </c>
      <c r="I47" s="70">
        <f>G47+H47</f>
        <v>5500</v>
      </c>
    </row>
    <row r="48" spans="2:9" ht="15.75" thickTop="1" x14ac:dyDescent="0.25">
      <c r="C48" s="176"/>
      <c r="D48" s="73"/>
      <c r="E48" s="69"/>
      <c r="F48" s="70"/>
      <c r="G48" s="69"/>
      <c r="H48" s="70"/>
      <c r="I48" s="70"/>
    </row>
    <row r="49" spans="2:9" ht="15.75" thickBot="1" x14ac:dyDescent="0.3">
      <c r="B49" s="76" t="str">
        <f>B25</f>
        <v>Break Even Test 3 - Lowest Cost Service - No Reserve</v>
      </c>
      <c r="C49" s="77"/>
      <c r="D49" s="73"/>
      <c r="E49" s="69"/>
      <c r="F49" s="70"/>
      <c r="G49" s="69"/>
      <c r="H49" s="70"/>
      <c r="I49" s="70"/>
    </row>
    <row r="50" spans="2:9" x14ac:dyDescent="0.25">
      <c r="B50" t="str">
        <f>B47</f>
        <v>Total Fees before disposal</v>
      </c>
      <c r="C50">
        <f>C47</f>
        <v>329.6</v>
      </c>
      <c r="D50" s="73">
        <f>C28</f>
        <v>65.230582524271838</v>
      </c>
      <c r="E50" s="69">
        <f>C50*D50</f>
        <v>21500</v>
      </c>
      <c r="F50" s="70">
        <f>F47</f>
        <v>27000</v>
      </c>
      <c r="G50" s="69">
        <f>E50-F50</f>
        <v>-5500</v>
      </c>
      <c r="H50" s="70">
        <f>'Co-Bal Sheet Assests -Total'!D9+'Co-Bal Sheet Assests -Total'!D33</f>
        <v>5500</v>
      </c>
      <c r="I50" s="70">
        <f>G50+H50</f>
        <v>0</v>
      </c>
    </row>
    <row r="51" spans="2:9" x14ac:dyDescent="0.25">
      <c r="C51" s="176"/>
      <c r="D51" s="73"/>
      <c r="E51" s="69"/>
      <c r="F51" s="70"/>
      <c r="G51" s="69"/>
      <c r="H51" s="70"/>
      <c r="I51" s="70"/>
    </row>
    <row r="52" spans="2:9" ht="15.75" thickBot="1" x14ac:dyDescent="0.3">
      <c r="B52" s="76" t="s">
        <v>159</v>
      </c>
      <c r="C52" s="77"/>
    </row>
    <row r="53" spans="2:9" x14ac:dyDescent="0.25">
      <c r="B53" t="s">
        <v>145</v>
      </c>
      <c r="C53" s="67">
        <f>'Staff-Tariff Rates and Rev.'!C7</f>
        <v>89.8</v>
      </c>
    </row>
    <row r="54" spans="2:9" x14ac:dyDescent="0.25">
      <c r="B54" t="s">
        <v>150</v>
      </c>
      <c r="C54" s="67">
        <f>'Staff-Tariff Rates and Rev.'!C19</f>
        <v>250</v>
      </c>
    </row>
    <row r="55" spans="2:9" x14ac:dyDescent="0.25">
      <c r="B55" t="s">
        <v>147</v>
      </c>
      <c r="C55" s="67">
        <f>'Staff-Tariff Rates and Rev.'!C7</f>
        <v>89.8</v>
      </c>
    </row>
    <row r="56" spans="2:9" ht="15.75" thickBot="1" x14ac:dyDescent="0.3">
      <c r="B56" t="s">
        <v>148</v>
      </c>
      <c r="C56" s="71">
        <f>SUM(C53:C55)</f>
        <v>429.6</v>
      </c>
      <c r="D56" s="73">
        <f>'Staff-12 Month Feasibility'!C33</f>
        <v>62.849162011173178</v>
      </c>
      <c r="E56" s="69">
        <f>C56*D56</f>
        <v>27000</v>
      </c>
      <c r="F56" s="70">
        <f>'Co-Income Statement'!D26-'Co-Income Statement'!D18</f>
        <v>27000</v>
      </c>
      <c r="G56" s="69">
        <f>E56-F56</f>
        <v>0</v>
      </c>
      <c r="H56" s="70">
        <f>'Co-Bal Sheet Assests -Total'!D9+'Co-Bal Sheet Assests -Total'!D33</f>
        <v>5500</v>
      </c>
      <c r="I56" s="70">
        <f>G56+H56</f>
        <v>5500</v>
      </c>
    </row>
    <row r="57" spans="2:9" ht="15.75" thickTop="1" x14ac:dyDescent="0.25">
      <c r="C57" s="67"/>
    </row>
    <row r="58" spans="2:9" ht="15.75" thickBot="1" x14ac:dyDescent="0.3">
      <c r="B58" s="76" t="str">
        <f>B35</f>
        <v>Break Even Test 2 - Highest Cost Service - No Reserve</v>
      </c>
      <c r="C58" s="77"/>
      <c r="D58" s="73"/>
      <c r="E58" s="69"/>
      <c r="F58" s="70"/>
      <c r="G58" s="69"/>
      <c r="H58" s="70"/>
      <c r="I58" s="70"/>
    </row>
    <row r="59" spans="2:9" x14ac:dyDescent="0.25">
      <c r="B59" t="str">
        <f>B56</f>
        <v>Total Fees before disposal</v>
      </c>
      <c r="C59">
        <f>C56</f>
        <v>429.6</v>
      </c>
      <c r="D59" s="73">
        <f>C38</f>
        <v>50.046554934823085</v>
      </c>
      <c r="E59" s="69">
        <f>C59*D59</f>
        <v>21500</v>
      </c>
      <c r="F59" s="70">
        <f>F56</f>
        <v>27000</v>
      </c>
      <c r="G59" s="69">
        <f>E59-F59</f>
        <v>-5500</v>
      </c>
      <c r="H59" s="70">
        <f>'Co-Bal Sheet Assests -Total'!D18+'Co-Bal Sheet Assests -Total'!D42</f>
        <v>0</v>
      </c>
      <c r="I59" s="70">
        <f>G59+H59</f>
        <v>-5500</v>
      </c>
    </row>
    <row r="60" spans="2:9" x14ac:dyDescent="0.25">
      <c r="C60" s="67"/>
    </row>
    <row r="61" spans="2:9" ht="15.75" thickBot="1" x14ac:dyDescent="0.3">
      <c r="B61" s="76" t="s">
        <v>157</v>
      </c>
      <c r="C61" s="77"/>
    </row>
    <row r="62" spans="2:9" x14ac:dyDescent="0.25">
      <c r="B62" t="s">
        <v>145</v>
      </c>
      <c r="C62" s="67">
        <f>'Staff-Tariff Rates and Rev.'!C7</f>
        <v>89.8</v>
      </c>
    </row>
    <row r="63" spans="2:9" x14ac:dyDescent="0.25">
      <c r="B63" t="s">
        <v>150</v>
      </c>
      <c r="C63" s="67">
        <f>'Staff-Tariff Rates and Rev.'!C19</f>
        <v>250</v>
      </c>
    </row>
    <row r="64" spans="2:9" x14ac:dyDescent="0.25">
      <c r="B64" t="s">
        <v>147</v>
      </c>
      <c r="C64" s="67">
        <f>'Staff-Tariff Rates and Rev.'!C7</f>
        <v>89.8</v>
      </c>
    </row>
    <row r="65" spans="2:9" ht="15.75" thickBot="1" x14ac:dyDescent="0.3">
      <c r="B65" t="s">
        <v>148</v>
      </c>
      <c r="C65" s="71">
        <f>SUM(C62:C64)</f>
        <v>429.6</v>
      </c>
      <c r="D65">
        <v>144</v>
      </c>
      <c r="E65" s="69">
        <f>C65*D65</f>
        <v>61862.400000000001</v>
      </c>
      <c r="F65" s="70">
        <f>'Co-Income Statement'!D32-'Co-Income Statement'!D24</f>
        <v>0</v>
      </c>
      <c r="G65" s="69">
        <f>E65-F65</f>
        <v>61862.400000000001</v>
      </c>
      <c r="H65" s="70">
        <f>'Co-Bal Sheet Assests -Total'!D9+'Co-Bal Sheet Assests -Total'!D33</f>
        <v>5500</v>
      </c>
      <c r="I65" s="70">
        <f>G65+H65</f>
        <v>67362.399999999994</v>
      </c>
    </row>
    <row r="66" spans="2:9" ht="15.75" thickTop="1" x14ac:dyDescent="0.25"/>
    <row r="68" spans="2:9" x14ac:dyDescent="0.25">
      <c r="B68" s="179" t="s">
        <v>191</v>
      </c>
      <c r="C68" s="86"/>
      <c r="D68" s="180"/>
    </row>
    <row r="69" spans="2:9" x14ac:dyDescent="0.25">
      <c r="B69" t="s">
        <v>157</v>
      </c>
      <c r="C69">
        <f>D65</f>
        <v>144</v>
      </c>
    </row>
    <row r="70" spans="2:9" x14ac:dyDescent="0.25">
      <c r="B70" t="s">
        <v>167</v>
      </c>
      <c r="C70" s="73">
        <f>D47</f>
        <v>81.917475728155338</v>
      </c>
    </row>
    <row r="71" spans="2:9" x14ac:dyDescent="0.25">
      <c r="B71" t="s">
        <v>188</v>
      </c>
      <c r="C71" s="178">
        <f>C70/C69</f>
        <v>0.56887135922330101</v>
      </c>
    </row>
    <row r="73" spans="2:9" x14ac:dyDescent="0.25">
      <c r="B73" s="179" t="s">
        <v>192</v>
      </c>
      <c r="C73" s="86"/>
      <c r="D73" s="180"/>
    </row>
    <row r="74" spans="2:9" x14ac:dyDescent="0.25">
      <c r="B74" t="s">
        <v>157</v>
      </c>
      <c r="C74">
        <f>C69</f>
        <v>144</v>
      </c>
    </row>
    <row r="75" spans="2:9" x14ac:dyDescent="0.25">
      <c r="B75" t="s">
        <v>167</v>
      </c>
      <c r="C75" s="73">
        <f>D50</f>
        <v>65.230582524271838</v>
      </c>
    </row>
    <row r="76" spans="2:9" x14ac:dyDescent="0.25">
      <c r="B76" t="s">
        <v>188</v>
      </c>
      <c r="C76" s="178">
        <f>C75/C74</f>
        <v>0.45299015641855445</v>
      </c>
    </row>
    <row r="78" spans="2:9" x14ac:dyDescent="0.25">
      <c r="B78" s="179" t="s">
        <v>191</v>
      </c>
      <c r="C78" s="86"/>
      <c r="D78" s="180"/>
    </row>
    <row r="79" spans="2:9" x14ac:dyDescent="0.25">
      <c r="B79" t="s">
        <v>157</v>
      </c>
      <c r="C79">
        <f>C69</f>
        <v>144</v>
      </c>
    </row>
    <row r="80" spans="2:9" x14ac:dyDescent="0.25">
      <c r="B80" t="s">
        <v>167</v>
      </c>
      <c r="C80" s="73">
        <f>D56</f>
        <v>62.849162011173178</v>
      </c>
    </row>
    <row r="81" spans="2:4" x14ac:dyDescent="0.25">
      <c r="B81" t="s">
        <v>188</v>
      </c>
      <c r="C81" s="178">
        <f>C80/C79</f>
        <v>0.43645251396648038</v>
      </c>
    </row>
    <row r="83" spans="2:4" x14ac:dyDescent="0.25">
      <c r="B83" s="179" t="s">
        <v>191</v>
      </c>
      <c r="C83" s="86"/>
      <c r="D83" s="180"/>
    </row>
    <row r="84" spans="2:4" x14ac:dyDescent="0.25">
      <c r="B84" t="s">
        <v>157</v>
      </c>
      <c r="C84">
        <f>C69</f>
        <v>144</v>
      </c>
    </row>
    <row r="85" spans="2:4" x14ac:dyDescent="0.25">
      <c r="B85" t="s">
        <v>167</v>
      </c>
      <c r="C85" s="73">
        <f>D59</f>
        <v>50.046554934823085</v>
      </c>
    </row>
    <row r="86" spans="2:4" x14ac:dyDescent="0.25">
      <c r="B86" t="s">
        <v>188</v>
      </c>
      <c r="C86" s="178">
        <f>C85/C84</f>
        <v>0.34754552038071584</v>
      </c>
    </row>
    <row r="89" spans="2:4" x14ac:dyDescent="0.25">
      <c r="B89" s="223" t="s">
        <v>198</v>
      </c>
      <c r="C89" s="223"/>
    </row>
    <row r="90" spans="2:4" x14ac:dyDescent="0.25">
      <c r="B90" t="s">
        <v>193</v>
      </c>
      <c r="C90">
        <v>365</v>
      </c>
    </row>
    <row r="91" spans="2:4" x14ac:dyDescent="0.25">
      <c r="B91" t="s">
        <v>194</v>
      </c>
      <c r="C91">
        <v>144</v>
      </c>
    </row>
    <row r="92" spans="2:4" x14ac:dyDescent="0.25">
      <c r="B92" t="s">
        <v>195</v>
      </c>
      <c r="C92">
        <f>C90/C91</f>
        <v>2.5347222222222223</v>
      </c>
    </row>
    <row r="94" spans="2:4" x14ac:dyDescent="0.25">
      <c r="B94" t="str">
        <f>B92</f>
        <v>Number of calendar days between hauls</v>
      </c>
      <c r="C94">
        <f>C92</f>
        <v>2.5347222222222223</v>
      </c>
    </row>
    <row r="95" spans="2:4" x14ac:dyDescent="0.25">
      <c r="B95" t="s">
        <v>196</v>
      </c>
      <c r="C95">
        <v>3</v>
      </c>
    </row>
    <row r="96" spans="2:4" x14ac:dyDescent="0.25">
      <c r="B96" t="s">
        <v>197</v>
      </c>
      <c r="C96">
        <f>C94*C95</f>
        <v>7.604166666666667</v>
      </c>
    </row>
  </sheetData>
  <mergeCells count="5">
    <mergeCell ref="B41:I41"/>
    <mergeCell ref="B19:C19"/>
    <mergeCell ref="B12:I17"/>
    <mergeCell ref="B7:I9"/>
    <mergeCell ref="B89:C8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FE6B-6C30-4C55-8EE6-0656C82224E8}">
  <sheetPr>
    <tabColor theme="3" tint="0.59999389629810485"/>
  </sheetPr>
  <dimension ref="B1:K100"/>
  <sheetViews>
    <sheetView zoomScale="106" zoomScaleNormal="106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46" sqref="D46"/>
    </sheetView>
  </sheetViews>
  <sheetFormatPr defaultRowHeight="15" x14ac:dyDescent="0.25"/>
  <cols>
    <col min="2" max="3" width="4.140625" customWidth="1"/>
    <col min="4" max="4" width="61" bestFit="1" customWidth="1"/>
    <col min="5" max="5" width="18.140625" bestFit="1" customWidth="1"/>
    <col min="6" max="6" width="18.140625" style="87" customWidth="1"/>
    <col min="7" max="11" width="18.140625" bestFit="1" customWidth="1"/>
  </cols>
  <sheetData>
    <row r="1" spans="2:11" ht="15.75" thickBot="1" x14ac:dyDescent="0.3"/>
    <row r="2" spans="2:11" s="84" customFormat="1" ht="30" x14ac:dyDescent="0.25">
      <c r="B2" s="165" t="s">
        <v>169</v>
      </c>
      <c r="C2" s="85"/>
      <c r="D2" s="85"/>
      <c r="E2" s="120" t="s">
        <v>177</v>
      </c>
      <c r="F2" s="121" t="s">
        <v>187</v>
      </c>
      <c r="G2" s="120" t="s">
        <v>183</v>
      </c>
      <c r="H2" s="120" t="s">
        <v>184</v>
      </c>
      <c r="I2" s="120" t="s">
        <v>185</v>
      </c>
      <c r="J2" s="120" t="s">
        <v>186</v>
      </c>
      <c r="K2" s="120" t="s">
        <v>179</v>
      </c>
    </row>
    <row r="3" spans="2:11" ht="21" x14ac:dyDescent="0.25">
      <c r="B3" s="165" t="s">
        <v>170</v>
      </c>
      <c r="C3" s="88"/>
      <c r="D3" s="88"/>
      <c r="E3" s="163" t="s">
        <v>178</v>
      </c>
      <c r="F3" s="164"/>
      <c r="G3" s="163">
        <v>2018</v>
      </c>
      <c r="H3" s="163">
        <v>2018</v>
      </c>
      <c r="I3" s="163">
        <v>2018</v>
      </c>
      <c r="J3" s="163">
        <v>2018</v>
      </c>
      <c r="K3" s="163">
        <v>2018</v>
      </c>
    </row>
    <row r="4" spans="2:11" ht="21.75" thickBot="1" x14ac:dyDescent="0.3">
      <c r="B4" s="165" t="s">
        <v>180</v>
      </c>
      <c r="C4" s="88"/>
      <c r="D4" s="88"/>
      <c r="E4" s="163"/>
      <c r="F4" s="164"/>
      <c r="G4" s="163" t="s">
        <v>181</v>
      </c>
      <c r="H4" s="163" t="s">
        <v>181</v>
      </c>
      <c r="I4" s="163" t="s">
        <v>182</v>
      </c>
      <c r="J4" s="163" t="s">
        <v>182</v>
      </c>
      <c r="K4" s="163" t="s">
        <v>181</v>
      </c>
    </row>
    <row r="5" spans="2:11" s="88" customFormat="1" ht="19.5" customHeight="1" x14ac:dyDescent="0.25">
      <c r="B5" s="166" t="s">
        <v>171</v>
      </c>
      <c r="C5" s="167"/>
      <c r="D5" s="168"/>
      <c r="E5" s="169"/>
      <c r="F5" s="170"/>
      <c r="G5" s="170"/>
      <c r="H5" s="170"/>
      <c r="I5" s="170"/>
      <c r="J5" s="170"/>
      <c r="K5" s="170"/>
    </row>
    <row r="6" spans="2:11" x14ac:dyDescent="0.25">
      <c r="B6" s="123"/>
      <c r="C6" s="119" t="s">
        <v>172</v>
      </c>
      <c r="D6" s="124"/>
      <c r="E6" s="108"/>
      <c r="F6" s="122"/>
      <c r="G6" s="98"/>
      <c r="H6" s="98"/>
      <c r="I6" s="98"/>
      <c r="J6" s="98"/>
      <c r="K6" s="98"/>
    </row>
    <row r="7" spans="2:11" x14ac:dyDescent="0.25">
      <c r="B7" s="125"/>
      <c r="C7" s="113"/>
      <c r="D7" s="126" t="s">
        <v>34</v>
      </c>
      <c r="E7" s="104">
        <v>500</v>
      </c>
      <c r="F7" s="90">
        <f t="shared" ref="F7:F18" si="0">AVERAGE(G7:K7)</f>
        <v>25970.666666666668</v>
      </c>
      <c r="G7" s="89"/>
      <c r="H7" s="89">
        <v>12000</v>
      </c>
      <c r="I7" s="89">
        <v>433</v>
      </c>
      <c r="J7" s="91">
        <v>65479</v>
      </c>
      <c r="K7" s="89"/>
    </row>
    <row r="8" spans="2:11" x14ac:dyDescent="0.25">
      <c r="B8" s="125"/>
      <c r="C8" s="113"/>
      <c r="D8" s="126" t="s">
        <v>43</v>
      </c>
      <c r="E8" s="104">
        <v>0</v>
      </c>
      <c r="F8" s="90">
        <f t="shared" si="0"/>
        <v>0</v>
      </c>
      <c r="G8" s="89"/>
      <c r="H8" s="89">
        <v>0</v>
      </c>
      <c r="I8" s="89">
        <v>0</v>
      </c>
      <c r="J8" s="91">
        <v>0</v>
      </c>
      <c r="K8" s="89"/>
    </row>
    <row r="9" spans="2:11" x14ac:dyDescent="0.25">
      <c r="B9" s="125"/>
      <c r="C9" s="113"/>
      <c r="D9" s="126" t="s">
        <v>44</v>
      </c>
      <c r="E9" s="104">
        <v>0</v>
      </c>
      <c r="F9" s="90">
        <f t="shared" si="0"/>
        <v>0</v>
      </c>
      <c r="G9" s="89"/>
      <c r="H9" s="89">
        <v>0</v>
      </c>
      <c r="I9" s="89">
        <v>0</v>
      </c>
      <c r="J9" s="91">
        <v>0</v>
      </c>
      <c r="K9" s="89"/>
    </row>
    <row r="10" spans="2:11" x14ac:dyDescent="0.25">
      <c r="B10" s="125"/>
      <c r="C10" s="113"/>
      <c r="D10" s="126" t="s">
        <v>45</v>
      </c>
      <c r="E10" s="104">
        <v>0</v>
      </c>
      <c r="F10" s="90">
        <f t="shared" si="0"/>
        <v>0</v>
      </c>
      <c r="G10" s="89"/>
      <c r="H10" s="89">
        <v>0</v>
      </c>
      <c r="I10" s="89">
        <v>0</v>
      </c>
      <c r="J10" s="91">
        <v>0</v>
      </c>
      <c r="K10" s="89"/>
    </row>
    <row r="11" spans="2:11" x14ac:dyDescent="0.25">
      <c r="B11" s="125"/>
      <c r="C11" s="113"/>
      <c r="D11" s="126" t="s">
        <v>46</v>
      </c>
      <c r="E11" s="104">
        <v>0</v>
      </c>
      <c r="F11" s="90">
        <f t="shared" si="0"/>
        <v>0</v>
      </c>
      <c r="G11" s="89"/>
      <c r="H11" s="89">
        <v>0</v>
      </c>
      <c r="I11" s="89">
        <v>0</v>
      </c>
      <c r="J11" s="91">
        <v>0</v>
      </c>
      <c r="K11" s="89"/>
    </row>
    <row r="12" spans="2:11" x14ac:dyDescent="0.25">
      <c r="B12" s="125"/>
      <c r="C12" s="113"/>
      <c r="D12" s="126" t="s">
        <v>35</v>
      </c>
      <c r="E12" s="104">
        <v>0</v>
      </c>
      <c r="F12" s="90">
        <f t="shared" si="0"/>
        <v>25656.666666666668</v>
      </c>
      <c r="G12" s="89"/>
      <c r="H12" s="89">
        <v>0</v>
      </c>
      <c r="I12" s="89">
        <v>43336</v>
      </c>
      <c r="J12" s="91">
        <v>33634</v>
      </c>
      <c r="K12" s="89"/>
    </row>
    <row r="13" spans="2:11" x14ac:dyDescent="0.25">
      <c r="B13" s="125"/>
      <c r="C13" s="113"/>
      <c r="D13" s="127" t="s">
        <v>91</v>
      </c>
      <c r="E13" s="104">
        <v>0</v>
      </c>
      <c r="F13" s="90">
        <f t="shared" si="0"/>
        <v>248.33333333333334</v>
      </c>
      <c r="G13" s="89"/>
      <c r="H13" s="89">
        <v>0</v>
      </c>
      <c r="I13" s="89">
        <v>745</v>
      </c>
      <c r="J13" s="91">
        <v>0</v>
      </c>
      <c r="K13" s="89"/>
    </row>
    <row r="14" spans="2:11" x14ac:dyDescent="0.25">
      <c r="B14" s="125"/>
      <c r="C14" s="113"/>
      <c r="D14" s="127" t="s">
        <v>80</v>
      </c>
      <c r="E14" s="105">
        <f>IF(OR(E12&lt;&gt;"",E13&lt;&gt;""),IF(E12="",0,E12)-IF(E13="",0,E13),"")</f>
        <v>0</v>
      </c>
      <c r="F14" s="93">
        <f t="shared" si="0"/>
        <v>15245</v>
      </c>
      <c r="G14" s="92">
        <f t="shared" ref="G14" si="1">G12-G13</f>
        <v>0</v>
      </c>
      <c r="H14" s="92">
        <f t="shared" ref="H14" si="2">H12-H13</f>
        <v>0</v>
      </c>
      <c r="I14" s="92">
        <f t="shared" ref="I14" si="3">I12-I13</f>
        <v>42591</v>
      </c>
      <c r="J14" s="92">
        <f>J12-J13</f>
        <v>33634</v>
      </c>
      <c r="K14" s="92">
        <f t="shared" ref="K14" si="4">K12-K13</f>
        <v>0</v>
      </c>
    </row>
    <row r="15" spans="2:11" x14ac:dyDescent="0.25">
      <c r="B15" s="125"/>
      <c r="C15" s="113"/>
      <c r="D15" s="128" t="s">
        <v>15</v>
      </c>
      <c r="E15" s="104">
        <v>0</v>
      </c>
      <c r="F15" s="90">
        <f t="shared" si="0"/>
        <v>93</v>
      </c>
      <c r="G15" s="89"/>
      <c r="H15" s="89">
        <v>0</v>
      </c>
      <c r="I15" s="89">
        <v>279</v>
      </c>
      <c r="J15" s="91">
        <v>0</v>
      </c>
      <c r="K15" s="89"/>
    </row>
    <row r="16" spans="2:11" x14ac:dyDescent="0.25">
      <c r="B16" s="125"/>
      <c r="C16" s="113"/>
      <c r="D16" s="128" t="s">
        <v>4</v>
      </c>
      <c r="E16" s="104">
        <v>0</v>
      </c>
      <c r="F16" s="90">
        <f t="shared" si="0"/>
        <v>37.333333333333336</v>
      </c>
      <c r="G16" s="89"/>
      <c r="H16" s="89">
        <v>100</v>
      </c>
      <c r="I16" s="89">
        <v>12</v>
      </c>
      <c r="J16" s="91">
        <v>0</v>
      </c>
      <c r="K16" s="89"/>
    </row>
    <row r="17" spans="2:11" x14ac:dyDescent="0.25">
      <c r="B17" s="125"/>
      <c r="C17" s="113"/>
      <c r="D17" s="128" t="s">
        <v>95</v>
      </c>
      <c r="E17" s="104">
        <v>0</v>
      </c>
      <c r="F17" s="90">
        <f t="shared" si="0"/>
        <v>0</v>
      </c>
      <c r="G17" s="89"/>
      <c r="H17" s="89">
        <v>0</v>
      </c>
      <c r="I17" s="89">
        <v>0</v>
      </c>
      <c r="J17" s="91">
        <v>0</v>
      </c>
      <c r="K17" s="89"/>
    </row>
    <row r="18" spans="2:11" x14ac:dyDescent="0.25">
      <c r="B18" s="125"/>
      <c r="C18" s="113"/>
      <c r="D18" s="127" t="s">
        <v>36</v>
      </c>
      <c r="E18" s="105">
        <f>IF(SUM(E7:E11,E14:E17)&lt;&gt;0,SUM(E7:E11,E14:E17),"")</f>
        <v>500</v>
      </c>
      <c r="F18" s="93">
        <f t="shared" si="0"/>
        <v>51509.333333333336</v>
      </c>
      <c r="G18" s="92"/>
      <c r="H18" s="92">
        <v>12100</v>
      </c>
      <c r="I18" s="92">
        <f>SUM(I7:I11,I14:I17)</f>
        <v>43315</v>
      </c>
      <c r="J18" s="92">
        <f>SUM(J7:J11,J14:J17)</f>
        <v>99113</v>
      </c>
      <c r="K18" s="92"/>
    </row>
    <row r="19" spans="2:11" x14ac:dyDescent="0.25">
      <c r="B19" s="125"/>
      <c r="C19" s="113"/>
      <c r="D19" s="129" t="s">
        <v>37</v>
      </c>
      <c r="E19" s="106"/>
      <c r="F19" s="95"/>
      <c r="G19" s="94"/>
      <c r="H19" s="94"/>
      <c r="I19" s="94"/>
      <c r="J19" s="94"/>
      <c r="K19" s="94"/>
    </row>
    <row r="20" spans="2:11" x14ac:dyDescent="0.25">
      <c r="B20" s="125"/>
      <c r="C20" s="113"/>
      <c r="D20" s="126" t="s">
        <v>104</v>
      </c>
      <c r="E20" s="107">
        <v>22000</v>
      </c>
      <c r="F20" s="90">
        <f>AVERAGE(G20:K20)</f>
        <v>150270</v>
      </c>
      <c r="G20" s="96"/>
      <c r="H20" s="96">
        <v>54300</v>
      </c>
      <c r="I20" s="96">
        <v>42356</v>
      </c>
      <c r="J20" s="97">
        <v>354154</v>
      </c>
      <c r="K20" s="96"/>
    </row>
    <row r="21" spans="2:11" x14ac:dyDescent="0.25">
      <c r="B21" s="125"/>
      <c r="C21" s="113"/>
      <c r="D21" s="127" t="s">
        <v>105</v>
      </c>
      <c r="E21" s="107">
        <v>0</v>
      </c>
      <c r="F21" s="90">
        <f>AVERAGE(G21:K21)</f>
        <v>82510.333333333328</v>
      </c>
      <c r="G21" s="96"/>
      <c r="H21" s="96">
        <v>5100</v>
      </c>
      <c r="I21" s="96">
        <v>2543</v>
      </c>
      <c r="J21" s="97">
        <v>239888</v>
      </c>
      <c r="K21" s="96"/>
    </row>
    <row r="22" spans="2:11" x14ac:dyDescent="0.25">
      <c r="B22" s="125"/>
      <c r="C22" s="113"/>
      <c r="D22" s="127" t="s">
        <v>81</v>
      </c>
      <c r="E22" s="105">
        <f>IF(OR(E20&lt;&gt;"",E21&lt;&gt;""),IF(E20="",0,E20)-IF(E21="",0,E21),"")</f>
        <v>22000</v>
      </c>
      <c r="F22" s="93">
        <f>AVERAGE(G22:K22)</f>
        <v>40655.800000000003</v>
      </c>
      <c r="G22" s="92">
        <f t="shared" ref="G22" si="5">G20-G21</f>
        <v>0</v>
      </c>
      <c r="H22" s="92">
        <f t="shared" ref="H22" si="6">H20-H21</f>
        <v>49200</v>
      </c>
      <c r="I22" s="92">
        <f t="shared" ref="I22" si="7">I20-I21</f>
        <v>39813</v>
      </c>
      <c r="J22" s="92">
        <f>J20-J21</f>
        <v>114266</v>
      </c>
      <c r="K22" s="92">
        <f t="shared" ref="K22" si="8">K20-K21</f>
        <v>0</v>
      </c>
    </row>
    <row r="23" spans="2:11" x14ac:dyDescent="0.25">
      <c r="B23" s="125"/>
      <c r="C23" s="113"/>
      <c r="D23" s="130" t="s">
        <v>38</v>
      </c>
      <c r="E23" s="105">
        <f>IF(E22&lt;&gt;"",E22,"")</f>
        <v>22000</v>
      </c>
      <c r="F23" s="93">
        <f>AVERAGE(G23:K23)</f>
        <v>40655.800000000003</v>
      </c>
      <c r="G23" s="92">
        <f t="shared" ref="G23" si="9">G22</f>
        <v>0</v>
      </c>
      <c r="H23" s="92">
        <f t="shared" ref="H23" si="10">H22</f>
        <v>49200</v>
      </c>
      <c r="I23" s="92">
        <f t="shared" ref="I23" si="11">I22</f>
        <v>39813</v>
      </c>
      <c r="J23" s="92">
        <f>J22</f>
        <v>114266</v>
      </c>
      <c r="K23" s="92">
        <f t="shared" ref="K23" si="12">K22</f>
        <v>0</v>
      </c>
    </row>
    <row r="24" spans="2:11" x14ac:dyDescent="0.25">
      <c r="B24" s="125"/>
      <c r="C24" s="113"/>
      <c r="D24" s="129" t="s">
        <v>39</v>
      </c>
      <c r="E24" s="106"/>
      <c r="F24" s="95"/>
      <c r="G24" s="94"/>
      <c r="H24" s="94"/>
      <c r="I24" s="94"/>
      <c r="J24" s="94"/>
      <c r="K24" s="94"/>
    </row>
    <row r="25" spans="2:11" x14ac:dyDescent="0.25">
      <c r="B25" s="125"/>
      <c r="C25" s="113"/>
      <c r="D25" s="126" t="s">
        <v>40</v>
      </c>
      <c r="E25" s="104">
        <v>0</v>
      </c>
      <c r="F25" s="90">
        <f>AVERAGE(G25:K25)</f>
        <v>3.3333333333333335</v>
      </c>
      <c r="G25" s="89"/>
      <c r="H25" s="89">
        <v>10</v>
      </c>
      <c r="I25" s="89">
        <v>0</v>
      </c>
      <c r="J25" s="91">
        <v>0</v>
      </c>
      <c r="K25" s="89"/>
    </row>
    <row r="26" spans="2:11" x14ac:dyDescent="0.25">
      <c r="B26" s="125"/>
      <c r="C26" s="113"/>
      <c r="D26" s="131" t="s">
        <v>90</v>
      </c>
      <c r="E26" s="104">
        <v>0</v>
      </c>
      <c r="F26" s="90">
        <f>AVERAGE(G26:K26)</f>
        <v>0</v>
      </c>
      <c r="G26" s="89"/>
      <c r="H26" s="89">
        <v>0</v>
      </c>
      <c r="I26" s="89">
        <v>0</v>
      </c>
      <c r="J26" s="91">
        <v>0</v>
      </c>
      <c r="K26" s="89"/>
    </row>
    <row r="27" spans="2:11" x14ac:dyDescent="0.25">
      <c r="B27" s="125"/>
      <c r="C27" s="113"/>
      <c r="D27" s="126" t="s">
        <v>47</v>
      </c>
      <c r="E27" s="104">
        <v>0</v>
      </c>
      <c r="F27" s="90">
        <f>AVERAGE(G27:K27)</f>
        <v>6666.666666666667</v>
      </c>
      <c r="G27" s="89"/>
      <c r="H27" s="89">
        <v>0</v>
      </c>
      <c r="I27" s="89">
        <v>20000</v>
      </c>
      <c r="J27" s="91">
        <v>0</v>
      </c>
      <c r="K27" s="89"/>
    </row>
    <row r="28" spans="2:11" x14ac:dyDescent="0.25">
      <c r="B28" s="125"/>
      <c r="C28" s="113"/>
      <c r="D28" s="131" t="s">
        <v>90</v>
      </c>
      <c r="E28" s="104">
        <v>0</v>
      </c>
      <c r="F28" s="90">
        <f>AVERAGE(G28:K28)</f>
        <v>3630.3333333333335</v>
      </c>
      <c r="G28" s="89"/>
      <c r="H28" s="89">
        <v>0</v>
      </c>
      <c r="I28" s="89">
        <v>10891</v>
      </c>
      <c r="J28" s="91">
        <v>0</v>
      </c>
      <c r="K28" s="89"/>
    </row>
    <row r="29" spans="2:11" x14ac:dyDescent="0.25">
      <c r="B29" s="125"/>
      <c r="C29" s="113"/>
      <c r="D29" s="132" t="s">
        <v>41</v>
      </c>
      <c r="E29" s="105">
        <v>0</v>
      </c>
      <c r="F29" s="93">
        <f>AVERAGE(G29:K29)</f>
        <v>1823.8</v>
      </c>
      <c r="G29" s="92">
        <f t="shared" ref="G29" si="13">G25-G26+G27-G28</f>
        <v>0</v>
      </c>
      <c r="H29" s="92">
        <f t="shared" ref="H29" si="14">H25-H26+H27-H28</f>
        <v>10</v>
      </c>
      <c r="I29" s="92">
        <f t="shared" ref="I29" si="15">I25-I26+I27-I28</f>
        <v>9109</v>
      </c>
      <c r="J29" s="92">
        <f>J25-J26+J27-J28</f>
        <v>0</v>
      </c>
      <c r="K29" s="92">
        <f t="shared" ref="K29" si="16">K25-K26+K27-K28</f>
        <v>0</v>
      </c>
    </row>
    <row r="30" spans="2:11" x14ac:dyDescent="0.25">
      <c r="B30" s="125"/>
      <c r="C30" s="113"/>
      <c r="D30" s="129" t="s">
        <v>48</v>
      </c>
      <c r="E30" s="106"/>
      <c r="F30" s="95"/>
      <c r="G30" s="94"/>
      <c r="H30" s="94"/>
      <c r="I30" s="94"/>
      <c r="J30" s="94"/>
      <c r="K30" s="94"/>
    </row>
    <row r="31" spans="2:11" x14ac:dyDescent="0.25">
      <c r="B31" s="125"/>
      <c r="C31" s="113"/>
      <c r="D31" s="128" t="s">
        <v>49</v>
      </c>
      <c r="E31" s="104">
        <v>5000</v>
      </c>
      <c r="F31" s="90">
        <f t="shared" ref="F31:F36" si="17">AVERAGE(G31:K31)</f>
        <v>0</v>
      </c>
      <c r="G31" s="89"/>
      <c r="H31" s="89">
        <v>0</v>
      </c>
      <c r="I31" s="89">
        <v>0</v>
      </c>
      <c r="J31" s="89">
        <v>0</v>
      </c>
      <c r="K31" s="89"/>
    </row>
    <row r="32" spans="2:11" x14ac:dyDescent="0.25">
      <c r="B32" s="125"/>
      <c r="C32" s="113"/>
      <c r="D32" s="126" t="s">
        <v>50</v>
      </c>
      <c r="E32" s="104">
        <v>0</v>
      </c>
      <c r="F32" s="90">
        <f t="shared" si="17"/>
        <v>0</v>
      </c>
      <c r="G32" s="89"/>
      <c r="H32" s="89">
        <v>0</v>
      </c>
      <c r="I32" s="89">
        <v>0</v>
      </c>
      <c r="J32" s="89">
        <v>0</v>
      </c>
      <c r="K32" s="89"/>
    </row>
    <row r="33" spans="2:11" x14ac:dyDescent="0.25">
      <c r="B33" s="125"/>
      <c r="C33" s="113"/>
      <c r="D33" s="126" t="s">
        <v>51</v>
      </c>
      <c r="E33" s="104">
        <v>0</v>
      </c>
      <c r="F33" s="90">
        <f t="shared" si="17"/>
        <v>0</v>
      </c>
      <c r="G33" s="89"/>
      <c r="H33" s="89">
        <v>0</v>
      </c>
      <c r="I33" s="89">
        <v>0</v>
      </c>
      <c r="J33" s="89">
        <v>0</v>
      </c>
      <c r="K33" s="89"/>
    </row>
    <row r="34" spans="2:11" x14ac:dyDescent="0.25">
      <c r="B34" s="125"/>
      <c r="C34" s="113"/>
      <c r="D34" s="126" t="s">
        <v>96</v>
      </c>
      <c r="E34" s="104">
        <v>0</v>
      </c>
      <c r="F34" s="90">
        <f t="shared" si="17"/>
        <v>0</v>
      </c>
      <c r="G34" s="89"/>
      <c r="H34" s="89">
        <v>0</v>
      </c>
      <c r="I34" s="89">
        <v>0</v>
      </c>
      <c r="J34" s="89">
        <v>0</v>
      </c>
      <c r="K34" s="89"/>
    </row>
    <row r="35" spans="2:11" x14ac:dyDescent="0.25">
      <c r="B35" s="125"/>
      <c r="C35" s="113"/>
      <c r="D35" s="127" t="s">
        <v>52</v>
      </c>
      <c r="E35" s="107">
        <f t="shared" ref="E35" si="18">SUM(E31:E34)</f>
        <v>5000</v>
      </c>
      <c r="F35" s="90">
        <f t="shared" si="17"/>
        <v>0</v>
      </c>
      <c r="G35" s="96">
        <f>SUM(G31:G34)</f>
        <v>0</v>
      </c>
      <c r="H35" s="96">
        <f>SUM(H31:H34)</f>
        <v>0</v>
      </c>
      <c r="I35" s="96">
        <f>SUM(I31:I34)</f>
        <v>0</v>
      </c>
      <c r="J35" s="96">
        <f t="shared" ref="J35" si="19">SUM(J31:J34)</f>
        <v>0</v>
      </c>
      <c r="K35" s="96">
        <f>SUM(K31:K34)</f>
        <v>0</v>
      </c>
    </row>
    <row r="36" spans="2:11" x14ac:dyDescent="0.25">
      <c r="B36" s="133"/>
      <c r="C36" s="114"/>
      <c r="D36" s="134" t="s">
        <v>82</v>
      </c>
      <c r="E36" s="105">
        <f t="shared" ref="E36" si="20">E18+E23+E29</f>
        <v>22500</v>
      </c>
      <c r="F36" s="93">
        <f t="shared" si="17"/>
        <v>73385.2</v>
      </c>
      <c r="G36" s="92">
        <f>G18+G23+G29</f>
        <v>0</v>
      </c>
      <c r="H36" s="92">
        <f>H18+H23+H29</f>
        <v>61310</v>
      </c>
      <c r="I36" s="92">
        <f>I18+I23+I29+I35</f>
        <v>92237</v>
      </c>
      <c r="J36" s="92">
        <f>J18+J23+J29+J35</f>
        <v>213379</v>
      </c>
      <c r="K36" s="92">
        <f>K18+K23+K29</f>
        <v>0</v>
      </c>
    </row>
    <row r="37" spans="2:11" x14ac:dyDescent="0.25">
      <c r="B37" s="133"/>
      <c r="C37" s="115" t="s">
        <v>173</v>
      </c>
      <c r="D37" s="135"/>
      <c r="E37" s="108"/>
      <c r="F37" s="95"/>
      <c r="G37" s="98"/>
      <c r="H37" s="98"/>
      <c r="I37" s="98"/>
      <c r="J37" s="98"/>
      <c r="K37" s="98"/>
    </row>
    <row r="38" spans="2:11" x14ac:dyDescent="0.25">
      <c r="B38" s="125"/>
      <c r="C38" s="113"/>
      <c r="D38" s="136" t="s">
        <v>5</v>
      </c>
      <c r="E38" s="104">
        <v>0</v>
      </c>
      <c r="F38" s="90">
        <f t="shared" ref="F38:F45" si="21">AVERAGE(G38:K38)</f>
        <v>0</v>
      </c>
      <c r="G38" s="89"/>
      <c r="H38" s="89">
        <v>0</v>
      </c>
      <c r="I38" s="89">
        <v>0</v>
      </c>
      <c r="J38" s="91"/>
      <c r="K38" s="89"/>
    </row>
    <row r="39" spans="2:11" x14ac:dyDescent="0.25">
      <c r="B39" s="125"/>
      <c r="C39" s="113"/>
      <c r="D39" s="136" t="s">
        <v>19</v>
      </c>
      <c r="E39" s="104">
        <v>0</v>
      </c>
      <c r="F39" s="90">
        <f t="shared" si="21"/>
        <v>0</v>
      </c>
      <c r="G39" s="89"/>
      <c r="H39" s="89">
        <v>0</v>
      </c>
      <c r="I39" s="89">
        <v>0</v>
      </c>
      <c r="J39" s="91"/>
      <c r="K39" s="89"/>
    </row>
    <row r="40" spans="2:11" x14ac:dyDescent="0.25">
      <c r="B40" s="125"/>
      <c r="C40" s="113"/>
      <c r="D40" s="136" t="s">
        <v>6</v>
      </c>
      <c r="E40" s="104">
        <v>0</v>
      </c>
      <c r="F40" s="90">
        <f t="shared" si="21"/>
        <v>0</v>
      </c>
      <c r="G40" s="89"/>
      <c r="H40" s="89">
        <v>0</v>
      </c>
      <c r="I40" s="89">
        <v>0</v>
      </c>
      <c r="J40" s="91"/>
      <c r="K40" s="89"/>
    </row>
    <row r="41" spans="2:11" x14ac:dyDescent="0.25">
      <c r="B41" s="125"/>
      <c r="C41" s="113"/>
      <c r="D41" s="136" t="s">
        <v>20</v>
      </c>
      <c r="E41" s="104">
        <v>0</v>
      </c>
      <c r="F41" s="90">
        <f t="shared" si="21"/>
        <v>600</v>
      </c>
      <c r="G41" s="89"/>
      <c r="H41" s="89">
        <v>0</v>
      </c>
      <c r="I41" s="89">
        <v>1200</v>
      </c>
      <c r="J41" s="91"/>
      <c r="K41" s="89"/>
    </row>
    <row r="42" spans="2:11" x14ac:dyDescent="0.25">
      <c r="B42" s="125"/>
      <c r="C42" s="113"/>
      <c r="D42" s="136" t="s">
        <v>16</v>
      </c>
      <c r="E42" s="104">
        <v>0</v>
      </c>
      <c r="F42" s="90">
        <f t="shared" si="21"/>
        <v>0</v>
      </c>
      <c r="G42" s="89"/>
      <c r="H42" s="89">
        <v>0</v>
      </c>
      <c r="I42" s="89">
        <v>0</v>
      </c>
      <c r="J42" s="91"/>
      <c r="K42" s="89"/>
    </row>
    <row r="43" spans="2:11" x14ac:dyDescent="0.25">
      <c r="B43" s="125"/>
      <c r="C43" s="113"/>
      <c r="D43" s="136" t="s">
        <v>53</v>
      </c>
      <c r="E43" s="104">
        <v>22000</v>
      </c>
      <c r="F43" s="90">
        <f t="shared" si="21"/>
        <v>0</v>
      </c>
      <c r="G43" s="89"/>
      <c r="H43" s="89">
        <v>0</v>
      </c>
      <c r="I43" s="89">
        <v>0</v>
      </c>
      <c r="J43" s="91"/>
      <c r="K43" s="89"/>
    </row>
    <row r="44" spans="2:11" x14ac:dyDescent="0.25">
      <c r="B44" s="125"/>
      <c r="C44" s="113"/>
      <c r="D44" s="137" t="s">
        <v>97</v>
      </c>
      <c r="E44" s="104">
        <v>0</v>
      </c>
      <c r="F44" s="90">
        <f t="shared" si="21"/>
        <v>33691.666666666664</v>
      </c>
      <c r="G44" s="89"/>
      <c r="H44" s="89">
        <v>0</v>
      </c>
      <c r="I44" s="89">
        <v>0</v>
      </c>
      <c r="J44" s="91">
        <v>101075</v>
      </c>
      <c r="K44" s="89"/>
    </row>
    <row r="45" spans="2:11" x14ac:dyDescent="0.25">
      <c r="B45" s="133"/>
      <c r="C45" s="114"/>
      <c r="D45" s="138" t="s">
        <v>21</v>
      </c>
      <c r="E45" s="105">
        <f t="shared" ref="E45" si="22">SUM(E38:E44)</f>
        <v>22000</v>
      </c>
      <c r="F45" s="93">
        <f t="shared" si="21"/>
        <v>20455</v>
      </c>
      <c r="G45" s="92">
        <f t="shared" ref="G45" si="23">SUM(G38:G44)</f>
        <v>0</v>
      </c>
      <c r="H45" s="92">
        <f t="shared" ref="H45" si="24">SUM(H38:H44)</f>
        <v>0</v>
      </c>
      <c r="I45" s="92">
        <f t="shared" ref="I45" si="25">SUM(I38:I44)</f>
        <v>1200</v>
      </c>
      <c r="J45" s="92">
        <f>SUM(J38:J44)</f>
        <v>101075</v>
      </c>
      <c r="K45" s="92">
        <f t="shared" ref="K45" si="26">SUM(K38:K44)</f>
        <v>0</v>
      </c>
    </row>
    <row r="46" spans="2:11" x14ac:dyDescent="0.25">
      <c r="B46" s="125"/>
      <c r="C46" s="113"/>
      <c r="D46" s="139" t="s">
        <v>22</v>
      </c>
      <c r="E46" s="106"/>
      <c r="F46" s="95"/>
      <c r="G46" s="94"/>
      <c r="H46" s="94"/>
      <c r="I46" s="94"/>
      <c r="J46" s="94"/>
      <c r="K46" s="94"/>
    </row>
    <row r="47" spans="2:11" x14ac:dyDescent="0.25">
      <c r="B47" s="125"/>
      <c r="C47" s="113"/>
      <c r="D47" s="137" t="s">
        <v>23</v>
      </c>
      <c r="E47" s="107">
        <v>0</v>
      </c>
      <c r="F47" s="90">
        <f>AVERAGE(G47:K47)</f>
        <v>0</v>
      </c>
      <c r="G47" s="96"/>
      <c r="H47" s="96">
        <v>0</v>
      </c>
      <c r="I47" s="96">
        <v>0</v>
      </c>
      <c r="J47" s="96"/>
      <c r="K47" s="96"/>
    </row>
    <row r="48" spans="2:11" x14ac:dyDescent="0.25">
      <c r="B48" s="125"/>
      <c r="C48" s="113"/>
      <c r="D48" s="137" t="s">
        <v>98</v>
      </c>
      <c r="E48" s="107">
        <v>0</v>
      </c>
      <c r="F48" s="90">
        <f>AVERAGE(G48:K48)</f>
        <v>0</v>
      </c>
      <c r="G48" s="96"/>
      <c r="H48" s="96">
        <v>0</v>
      </c>
      <c r="I48" s="96">
        <v>0</v>
      </c>
      <c r="J48" s="96"/>
      <c r="K48" s="96"/>
    </row>
    <row r="49" spans="2:11" x14ac:dyDescent="0.25">
      <c r="B49" s="125"/>
      <c r="C49" s="113"/>
      <c r="D49" s="137" t="s">
        <v>71</v>
      </c>
      <c r="E49" s="107">
        <v>0</v>
      </c>
      <c r="F49" s="90">
        <f>AVERAGE(G49:K49)</f>
        <v>0</v>
      </c>
      <c r="G49" s="96"/>
      <c r="H49" s="96">
        <v>0</v>
      </c>
      <c r="I49" s="96">
        <v>0</v>
      </c>
      <c r="J49" s="96"/>
      <c r="K49" s="96"/>
    </row>
    <row r="50" spans="2:11" x14ac:dyDescent="0.25">
      <c r="B50" s="125"/>
      <c r="C50" s="113"/>
      <c r="D50" s="140" t="s">
        <v>54</v>
      </c>
      <c r="E50" s="105">
        <v>0</v>
      </c>
      <c r="F50" s="93">
        <f>AVERAGE(G50:K50)</f>
        <v>0</v>
      </c>
      <c r="G50" s="92"/>
      <c r="H50" s="92">
        <v>0</v>
      </c>
      <c r="I50" s="92">
        <f>SUM(I47:I49)</f>
        <v>0</v>
      </c>
      <c r="J50" s="92">
        <f>SUM(J47:J49)</f>
        <v>0</v>
      </c>
      <c r="K50" s="92"/>
    </row>
    <row r="51" spans="2:11" x14ac:dyDescent="0.25">
      <c r="B51" s="125"/>
      <c r="C51" s="113"/>
      <c r="D51" s="141" t="s">
        <v>24</v>
      </c>
      <c r="E51" s="106"/>
      <c r="F51" s="95"/>
      <c r="G51" s="94"/>
      <c r="H51" s="94"/>
      <c r="I51" s="94"/>
      <c r="J51" s="94"/>
      <c r="K51" s="94"/>
    </row>
    <row r="52" spans="2:11" x14ac:dyDescent="0.25">
      <c r="B52" s="125"/>
      <c r="C52" s="113"/>
      <c r="D52" s="137" t="s">
        <v>25</v>
      </c>
      <c r="E52" s="107">
        <v>0</v>
      </c>
      <c r="F52" s="90">
        <f>AVERAGE(G52:K52)</f>
        <v>0</v>
      </c>
      <c r="G52" s="96"/>
      <c r="H52" s="96">
        <v>0</v>
      </c>
      <c r="I52" s="96">
        <v>0</v>
      </c>
      <c r="J52" s="96"/>
      <c r="K52" s="96"/>
    </row>
    <row r="53" spans="2:11" x14ac:dyDescent="0.25">
      <c r="B53" s="125"/>
      <c r="C53" s="113"/>
      <c r="D53" s="137" t="s">
        <v>99</v>
      </c>
      <c r="E53" s="107">
        <v>0</v>
      </c>
      <c r="F53" s="90">
        <f>AVERAGE(G53:K53)</f>
        <v>0</v>
      </c>
      <c r="G53" s="96"/>
      <c r="H53" s="96">
        <v>0</v>
      </c>
      <c r="I53" s="96">
        <v>0</v>
      </c>
      <c r="J53" s="96"/>
      <c r="K53" s="96"/>
    </row>
    <row r="54" spans="2:11" x14ac:dyDescent="0.25">
      <c r="B54" s="125"/>
      <c r="C54" s="113"/>
      <c r="D54" s="140" t="s">
        <v>26</v>
      </c>
      <c r="E54" s="105">
        <f t="shared" ref="E54" si="27">SUM(E52:E53)</f>
        <v>0</v>
      </c>
      <c r="F54" s="90">
        <f>AVERAGE(G54:K54)</f>
        <v>0</v>
      </c>
      <c r="G54" s="92">
        <f t="shared" ref="G54" si="28">SUM(G52:G53)</f>
        <v>0</v>
      </c>
      <c r="H54" s="92">
        <f t="shared" ref="H54" si="29">SUM(H52:H53)</f>
        <v>0</v>
      </c>
      <c r="I54" s="92">
        <f t="shared" ref="I54" si="30">SUM(I52:I53)</f>
        <v>0</v>
      </c>
      <c r="J54" s="92">
        <f>SUM(J52:J53)</f>
        <v>0</v>
      </c>
      <c r="K54" s="92">
        <f t="shared" ref="K54" si="31">SUM(K52:K53)</f>
        <v>0</v>
      </c>
    </row>
    <row r="55" spans="2:11" x14ac:dyDescent="0.25">
      <c r="B55" s="133"/>
      <c r="C55" s="114"/>
      <c r="D55" s="142" t="s">
        <v>27</v>
      </c>
      <c r="E55" s="105">
        <f t="shared" ref="E55" si="32">SUM(E54+E50+E45)</f>
        <v>22000</v>
      </c>
      <c r="F55" s="93">
        <f>AVERAGE(G55:K55)</f>
        <v>20455</v>
      </c>
      <c r="G55" s="92">
        <f t="shared" ref="G55" si="33">SUM(G54+G50+G45)</f>
        <v>0</v>
      </c>
      <c r="H55" s="92">
        <f t="shared" ref="H55" si="34">SUM(H54+H50+H45)</f>
        <v>0</v>
      </c>
      <c r="I55" s="92">
        <f t="shared" ref="I55" si="35">SUM(I54+I50+I45)</f>
        <v>1200</v>
      </c>
      <c r="J55" s="92">
        <f>SUM(J54+J50+J45)</f>
        <v>101075</v>
      </c>
      <c r="K55" s="92">
        <f t="shared" ref="K55" si="36">SUM(K54+K50+K45)</f>
        <v>0</v>
      </c>
    </row>
    <row r="56" spans="2:11" x14ac:dyDescent="0.25">
      <c r="B56" s="125"/>
      <c r="C56" s="113"/>
      <c r="D56" s="139" t="s">
        <v>42</v>
      </c>
      <c r="E56" s="106"/>
      <c r="F56" s="95"/>
      <c r="G56" s="94"/>
      <c r="H56" s="94"/>
      <c r="I56" s="94"/>
      <c r="J56" s="94"/>
      <c r="K56" s="94"/>
    </row>
    <row r="57" spans="2:11" x14ac:dyDescent="0.25">
      <c r="B57" s="125"/>
      <c r="C57" s="113"/>
      <c r="D57" s="137" t="s">
        <v>28</v>
      </c>
      <c r="E57" s="109"/>
      <c r="F57" s="95"/>
      <c r="G57" s="99"/>
      <c r="H57" s="99"/>
      <c r="I57" s="99"/>
      <c r="J57" s="99"/>
      <c r="K57" s="99"/>
    </row>
    <row r="58" spans="2:11" x14ac:dyDescent="0.25">
      <c r="B58" s="125"/>
      <c r="C58" s="113"/>
      <c r="D58" s="140" t="s">
        <v>28</v>
      </c>
      <c r="E58" s="107">
        <v>0</v>
      </c>
      <c r="F58" s="90">
        <f>AVERAGE(G58:K58)</f>
        <v>0</v>
      </c>
      <c r="G58" s="96"/>
      <c r="H58" s="96">
        <v>0</v>
      </c>
      <c r="I58" s="96">
        <v>0</v>
      </c>
      <c r="J58" s="96"/>
      <c r="K58" s="96"/>
    </row>
    <row r="59" spans="2:11" x14ac:dyDescent="0.25">
      <c r="B59" s="125"/>
      <c r="C59" s="113"/>
      <c r="D59" s="140" t="s">
        <v>29</v>
      </c>
      <c r="E59" s="107">
        <v>0</v>
      </c>
      <c r="F59" s="90">
        <f>AVERAGE(G59:K59)</f>
        <v>0</v>
      </c>
      <c r="G59" s="96"/>
      <c r="H59" s="96">
        <v>0</v>
      </c>
      <c r="I59" s="96">
        <v>0</v>
      </c>
      <c r="J59" s="96"/>
      <c r="K59" s="96"/>
    </row>
    <row r="60" spans="2:11" x14ac:dyDescent="0.25">
      <c r="B60" s="125"/>
      <c r="C60" s="113"/>
      <c r="D60" s="140" t="s">
        <v>79</v>
      </c>
      <c r="E60" s="107">
        <v>0</v>
      </c>
      <c r="F60" s="90">
        <f>AVERAGE(G60:K60)</f>
        <v>0</v>
      </c>
      <c r="G60" s="96"/>
      <c r="H60" s="96">
        <v>0</v>
      </c>
      <c r="I60" s="96">
        <v>0</v>
      </c>
      <c r="J60" s="96"/>
      <c r="K60" s="96"/>
    </row>
    <row r="61" spans="2:11" x14ac:dyDescent="0.25">
      <c r="B61" s="125"/>
      <c r="C61" s="113"/>
      <c r="D61" s="143" t="s">
        <v>30</v>
      </c>
      <c r="E61" s="105">
        <v>0</v>
      </c>
      <c r="F61" s="93">
        <f>AVERAGE(G61:K61)</f>
        <v>0</v>
      </c>
      <c r="G61" s="92">
        <f t="shared" ref="G61" si="37">SUM(G58:G60)</f>
        <v>0</v>
      </c>
      <c r="H61" s="92">
        <f t="shared" ref="H61" si="38">SUM(H58:H60)</f>
        <v>0</v>
      </c>
      <c r="I61" s="92">
        <f t="shared" ref="I61" si="39">SUM(I58:I60)</f>
        <v>0</v>
      </c>
      <c r="J61" s="92">
        <f>SUM(J58:J60)</f>
        <v>0</v>
      </c>
      <c r="K61" s="92">
        <f t="shared" ref="K61" si="40">SUM(K58:K60)</f>
        <v>0</v>
      </c>
    </row>
    <row r="62" spans="2:11" x14ac:dyDescent="0.25">
      <c r="B62" s="125"/>
      <c r="C62" s="113"/>
      <c r="D62" s="136" t="s">
        <v>55</v>
      </c>
      <c r="E62" s="106"/>
      <c r="F62" s="95"/>
      <c r="G62" s="94"/>
      <c r="H62" s="94"/>
      <c r="I62" s="94"/>
      <c r="J62" s="94"/>
      <c r="K62" s="94"/>
    </row>
    <row r="63" spans="2:11" x14ac:dyDescent="0.25">
      <c r="B63" s="125"/>
      <c r="C63" s="113"/>
      <c r="D63" s="140" t="s">
        <v>56</v>
      </c>
      <c r="E63" s="107">
        <v>0</v>
      </c>
      <c r="F63" s="90">
        <f t="shared" ref="F63:F68" si="41">AVERAGE(G63:K63)</f>
        <v>45236.666666666664</v>
      </c>
      <c r="G63" s="96"/>
      <c r="H63" s="96">
        <v>61310</v>
      </c>
      <c r="I63" s="96">
        <v>0</v>
      </c>
      <c r="J63" s="96">
        <v>74400</v>
      </c>
      <c r="K63" s="96"/>
    </row>
    <row r="64" spans="2:11" x14ac:dyDescent="0.25">
      <c r="B64" s="125"/>
      <c r="C64" s="113"/>
      <c r="D64" s="140" t="s">
        <v>31</v>
      </c>
      <c r="E64" s="107">
        <v>5500</v>
      </c>
      <c r="F64" s="90">
        <f t="shared" si="41"/>
        <v>654.33333333333337</v>
      </c>
      <c r="G64" s="96"/>
      <c r="H64" s="96">
        <v>0</v>
      </c>
      <c r="I64" s="96">
        <v>1963</v>
      </c>
      <c r="J64" s="96">
        <v>0</v>
      </c>
      <c r="K64" s="96"/>
    </row>
    <row r="65" spans="2:11" x14ac:dyDescent="0.25">
      <c r="B65" s="125"/>
      <c r="C65" s="113"/>
      <c r="D65" s="143" t="s">
        <v>57</v>
      </c>
      <c r="E65" s="105">
        <f>IF(SUM(E63:E64)=0,"",SUMIF(E63:E64,"&lt;&gt;"""))</f>
        <v>5500</v>
      </c>
      <c r="F65" s="93">
        <f t="shared" si="41"/>
        <v>27534.6</v>
      </c>
      <c r="G65" s="92">
        <f t="shared" ref="G65" si="42">SUM(G63:G64)</f>
        <v>0</v>
      </c>
      <c r="H65" s="92">
        <f t="shared" ref="H65" si="43">SUM(H63:H64)</f>
        <v>61310</v>
      </c>
      <c r="I65" s="92">
        <f t="shared" ref="I65" si="44">SUM(I63:I64)</f>
        <v>1963</v>
      </c>
      <c r="J65" s="92">
        <f>SUM(J63:J64)</f>
        <v>74400</v>
      </c>
      <c r="K65" s="92">
        <f t="shared" ref="K65" si="45">SUM(K63:K64)</f>
        <v>0</v>
      </c>
    </row>
    <row r="66" spans="2:11" x14ac:dyDescent="0.25">
      <c r="B66" s="125"/>
      <c r="C66" s="113"/>
      <c r="D66" s="136" t="s">
        <v>7</v>
      </c>
      <c r="E66" s="107">
        <v>0</v>
      </c>
      <c r="F66" s="90">
        <f t="shared" si="41"/>
        <v>42326</v>
      </c>
      <c r="G66" s="96"/>
      <c r="H66" s="96">
        <v>0</v>
      </c>
      <c r="I66" s="96">
        <v>89074</v>
      </c>
      <c r="J66" s="96">
        <v>37904</v>
      </c>
      <c r="K66" s="96"/>
    </row>
    <row r="67" spans="2:11" x14ac:dyDescent="0.25">
      <c r="B67" s="125"/>
      <c r="C67" s="113"/>
      <c r="D67" s="140" t="s">
        <v>58</v>
      </c>
      <c r="E67" s="105">
        <f t="shared" ref="E67" si="46">SUM(E65:E66)+E61</f>
        <v>5500</v>
      </c>
      <c r="F67" s="93">
        <f t="shared" si="41"/>
        <v>52930.2</v>
      </c>
      <c r="G67" s="92">
        <f>SUM(G65:G66)+G61</f>
        <v>0</v>
      </c>
      <c r="H67" s="92">
        <f>SUM(H65:H66)+H61</f>
        <v>61310</v>
      </c>
      <c r="I67" s="92">
        <f>SUM(I65:I66)+I61</f>
        <v>91037</v>
      </c>
      <c r="J67" s="92">
        <f t="shared" ref="J67" si="47">SUM(J65:J66)</f>
        <v>112304</v>
      </c>
      <c r="K67" s="92">
        <f>SUM(K65:K66)+K61</f>
        <v>0</v>
      </c>
    </row>
    <row r="68" spans="2:11" ht="15.75" thickBot="1" x14ac:dyDescent="0.3">
      <c r="B68" s="154"/>
      <c r="C68" s="155"/>
      <c r="D68" s="156" t="s">
        <v>32</v>
      </c>
      <c r="E68" s="157">
        <f t="shared" ref="E68" si="48">E67+E55</f>
        <v>27500</v>
      </c>
      <c r="F68" s="158">
        <f t="shared" si="41"/>
        <v>73385.2</v>
      </c>
      <c r="G68" s="159">
        <f t="shared" ref="G68" si="49">G67+G55</f>
        <v>0</v>
      </c>
      <c r="H68" s="159">
        <f t="shared" ref="H68" si="50">H67+H55</f>
        <v>61310</v>
      </c>
      <c r="I68" s="159">
        <f t="shared" ref="I68" si="51">I67+I55</f>
        <v>92237</v>
      </c>
      <c r="J68" s="159">
        <f>J67+J55</f>
        <v>213379</v>
      </c>
      <c r="K68" s="159">
        <f t="shared" ref="K68" si="52">K67+K55</f>
        <v>0</v>
      </c>
    </row>
    <row r="69" spans="2:11" s="88" customFormat="1" ht="19.5" customHeight="1" x14ac:dyDescent="0.25">
      <c r="B69" s="171" t="s">
        <v>174</v>
      </c>
      <c r="C69" s="172"/>
      <c r="D69" s="173"/>
      <c r="E69" s="173"/>
      <c r="F69" s="160"/>
      <c r="G69" s="174"/>
      <c r="H69" s="174"/>
      <c r="I69" s="174"/>
      <c r="J69" s="174"/>
      <c r="K69" s="174"/>
    </row>
    <row r="70" spans="2:11" x14ac:dyDescent="0.25">
      <c r="B70" s="144"/>
      <c r="C70" s="116" t="s">
        <v>175</v>
      </c>
      <c r="D70" s="145"/>
      <c r="E70" s="108"/>
      <c r="F70" s="95"/>
      <c r="G70" s="98"/>
      <c r="H70" s="98"/>
      <c r="I70" s="98"/>
      <c r="J70" s="98"/>
      <c r="K70" s="98"/>
    </row>
    <row r="71" spans="2:11" x14ac:dyDescent="0.25">
      <c r="B71" s="144"/>
      <c r="C71" s="117"/>
      <c r="D71" s="146" t="s">
        <v>103</v>
      </c>
      <c r="E71" s="110">
        <v>116000</v>
      </c>
      <c r="F71" s="90">
        <f>AVERAGE(G71:K71)</f>
        <v>189911.4</v>
      </c>
      <c r="G71" s="100">
        <v>38735</v>
      </c>
      <c r="H71" s="100">
        <v>91570</v>
      </c>
      <c r="I71" s="100">
        <v>43336</v>
      </c>
      <c r="J71" s="100">
        <v>481630</v>
      </c>
      <c r="K71" s="100">
        <v>294286</v>
      </c>
    </row>
    <row r="72" spans="2:11" x14ac:dyDescent="0.25">
      <c r="B72" s="144"/>
      <c r="C72" s="117"/>
      <c r="D72" s="146" t="s">
        <v>76</v>
      </c>
      <c r="E72" s="110">
        <v>0</v>
      </c>
      <c r="F72" s="90">
        <f>AVERAGE(G72:K72)</f>
        <v>0</v>
      </c>
      <c r="G72" s="100">
        <v>0</v>
      </c>
      <c r="H72" s="100">
        <v>0</v>
      </c>
      <c r="I72" s="100">
        <v>0</v>
      </c>
      <c r="J72" s="100">
        <v>0</v>
      </c>
      <c r="K72" s="100">
        <v>0</v>
      </c>
    </row>
    <row r="73" spans="2:11" x14ac:dyDescent="0.25">
      <c r="B73" s="144"/>
      <c r="C73" s="117"/>
      <c r="D73" s="146" t="s">
        <v>85</v>
      </c>
      <c r="E73" s="110">
        <v>0</v>
      </c>
      <c r="F73" s="90">
        <f>AVERAGE(G73:K73)</f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</row>
    <row r="74" spans="2:11" x14ac:dyDescent="0.25">
      <c r="B74" s="147"/>
      <c r="C74" s="118"/>
      <c r="D74" s="148" t="s">
        <v>75</v>
      </c>
      <c r="E74" s="111">
        <f>IF(SUM(E71:E73)&lt;&gt;0,SUM(E71:E73),"")</f>
        <v>116000</v>
      </c>
      <c r="F74" s="93">
        <f>AVERAGE(G74:K74)</f>
        <v>189911.4</v>
      </c>
      <c r="G74" s="101">
        <f t="shared" ref="G74:I74" si="53">SUM(G71:G73)</f>
        <v>38735</v>
      </c>
      <c r="H74" s="101">
        <f t="shared" si="53"/>
        <v>91570</v>
      </c>
      <c r="I74" s="101">
        <f t="shared" si="53"/>
        <v>43336</v>
      </c>
      <c r="J74" s="101">
        <f t="shared" ref="J74" si="54">SUM(J71:J73)</f>
        <v>481630</v>
      </c>
      <c r="K74" s="101">
        <f>IF((K71+K72+K73)&gt;0,SUM(K71:K73),"")</f>
        <v>294286</v>
      </c>
    </row>
    <row r="75" spans="2:11" x14ac:dyDescent="0.25">
      <c r="B75" s="144"/>
      <c r="C75" s="116" t="s">
        <v>14</v>
      </c>
      <c r="D75" s="145"/>
      <c r="E75" s="108"/>
      <c r="F75" s="95"/>
      <c r="G75" s="98"/>
      <c r="H75" s="98"/>
      <c r="I75" s="98"/>
      <c r="J75" s="98"/>
      <c r="K75" s="98"/>
    </row>
    <row r="76" spans="2:11" x14ac:dyDescent="0.25">
      <c r="B76" s="144"/>
      <c r="C76" s="117"/>
      <c r="D76" s="146" t="s">
        <v>73</v>
      </c>
      <c r="E76" s="110">
        <v>0</v>
      </c>
      <c r="F76" s="90">
        <f t="shared" ref="F76:F90" si="55">AVERAGE(G76:K76)</f>
        <v>45845.4</v>
      </c>
      <c r="G76" s="100">
        <v>8250</v>
      </c>
      <c r="H76" s="100">
        <v>6000</v>
      </c>
      <c r="I76" s="100">
        <v>1200</v>
      </c>
      <c r="J76" s="102">
        <v>157840</v>
      </c>
      <c r="K76" s="100">
        <v>55937</v>
      </c>
    </row>
    <row r="77" spans="2:11" x14ac:dyDescent="0.25">
      <c r="B77" s="144"/>
      <c r="C77" s="117"/>
      <c r="D77" s="146" t="s">
        <v>74</v>
      </c>
      <c r="E77" s="110">
        <v>0</v>
      </c>
      <c r="F77" s="90">
        <f t="shared" si="55"/>
        <v>675</v>
      </c>
      <c r="G77" s="100">
        <v>2500</v>
      </c>
      <c r="H77" s="100">
        <v>200</v>
      </c>
      <c r="I77" s="100">
        <v>0</v>
      </c>
      <c r="J77" s="102"/>
      <c r="K77" s="100">
        <v>0</v>
      </c>
    </row>
    <row r="78" spans="2:11" x14ac:dyDescent="0.25">
      <c r="B78" s="144"/>
      <c r="C78" s="117"/>
      <c r="D78" s="146" t="s">
        <v>59</v>
      </c>
      <c r="E78" s="110">
        <v>7000</v>
      </c>
      <c r="F78" s="90">
        <f t="shared" si="55"/>
        <v>23960</v>
      </c>
      <c r="G78" s="100">
        <v>3000</v>
      </c>
      <c r="H78" s="100">
        <v>6150</v>
      </c>
      <c r="I78" s="100">
        <v>5460</v>
      </c>
      <c r="J78" s="102">
        <v>31150</v>
      </c>
      <c r="K78" s="100">
        <v>74040</v>
      </c>
    </row>
    <row r="79" spans="2:11" x14ac:dyDescent="0.25">
      <c r="B79" s="144"/>
      <c r="C79" s="117"/>
      <c r="D79" s="146" t="s">
        <v>60</v>
      </c>
      <c r="E79" s="110">
        <v>2500</v>
      </c>
      <c r="F79" s="90">
        <f t="shared" si="55"/>
        <v>7819.6</v>
      </c>
      <c r="G79" s="100">
        <v>1400</v>
      </c>
      <c r="H79" s="100">
        <v>7400</v>
      </c>
      <c r="I79" s="100">
        <v>2038</v>
      </c>
      <c r="J79" s="102">
        <v>17401</v>
      </c>
      <c r="K79" s="100">
        <v>10859</v>
      </c>
    </row>
    <row r="80" spans="2:11" x14ac:dyDescent="0.25">
      <c r="B80" s="144"/>
      <c r="C80" s="117"/>
      <c r="D80" s="146" t="s">
        <v>61</v>
      </c>
      <c r="E80" s="110">
        <v>8000</v>
      </c>
      <c r="F80" s="90">
        <f t="shared" si="55"/>
        <v>8083.4</v>
      </c>
      <c r="G80" s="100">
        <v>7400</v>
      </c>
      <c r="H80" s="100">
        <v>3641</v>
      </c>
      <c r="I80" s="100">
        <v>0</v>
      </c>
      <c r="J80" s="102">
        <v>10690</v>
      </c>
      <c r="K80" s="100">
        <v>18686</v>
      </c>
    </row>
    <row r="81" spans="2:11" x14ac:dyDescent="0.25">
      <c r="B81" s="144"/>
      <c r="C81" s="117"/>
      <c r="D81" s="146" t="s">
        <v>62</v>
      </c>
      <c r="E81" s="110">
        <v>79200</v>
      </c>
      <c r="F81" s="90">
        <f t="shared" si="55"/>
        <v>41357.800000000003</v>
      </c>
      <c r="G81" s="100">
        <v>7450</v>
      </c>
      <c r="H81" s="100">
        <v>26253</v>
      </c>
      <c r="I81" s="100">
        <v>7928</v>
      </c>
      <c r="J81" s="102">
        <v>165158</v>
      </c>
      <c r="K81" s="100">
        <v>0</v>
      </c>
    </row>
    <row r="82" spans="2:11" x14ac:dyDescent="0.25">
      <c r="B82" s="144"/>
      <c r="C82" s="117"/>
      <c r="D82" s="146" t="s">
        <v>17</v>
      </c>
      <c r="E82" s="110">
        <v>2000</v>
      </c>
      <c r="F82" s="90">
        <f t="shared" si="55"/>
        <v>7439.94</v>
      </c>
      <c r="G82" s="100">
        <v>623.70000000000005</v>
      </c>
      <c r="H82" s="100">
        <v>5100</v>
      </c>
      <c r="I82" s="100">
        <v>2543</v>
      </c>
      <c r="J82" s="102">
        <v>28006</v>
      </c>
      <c r="K82" s="100">
        <v>927</v>
      </c>
    </row>
    <row r="83" spans="2:11" x14ac:dyDescent="0.25">
      <c r="B83" s="144"/>
      <c r="C83" s="117"/>
      <c r="D83" s="146" t="s">
        <v>63</v>
      </c>
      <c r="E83" s="110">
        <v>1500</v>
      </c>
      <c r="F83" s="90">
        <f t="shared" si="55"/>
        <v>545.79999999999995</v>
      </c>
      <c r="G83" s="100">
        <v>0</v>
      </c>
      <c r="H83" s="100">
        <v>0</v>
      </c>
      <c r="I83" s="100">
        <v>400</v>
      </c>
      <c r="J83" s="102">
        <v>2095</v>
      </c>
      <c r="K83" s="100">
        <v>234</v>
      </c>
    </row>
    <row r="84" spans="2:11" x14ac:dyDescent="0.25">
      <c r="B84" s="144"/>
      <c r="C84" s="117"/>
      <c r="D84" s="146" t="s">
        <v>64</v>
      </c>
      <c r="E84" s="110">
        <v>1000</v>
      </c>
      <c r="F84" s="90">
        <f t="shared" si="55"/>
        <v>23946.2</v>
      </c>
      <c r="G84" s="100">
        <v>3500</v>
      </c>
      <c r="H84" s="100">
        <v>2600</v>
      </c>
      <c r="I84" s="100">
        <v>237</v>
      </c>
      <c r="J84" s="102">
        <v>24828</v>
      </c>
      <c r="K84" s="100">
        <v>88566</v>
      </c>
    </row>
    <row r="85" spans="2:11" x14ac:dyDescent="0.25">
      <c r="B85" s="144"/>
      <c r="C85" s="117"/>
      <c r="D85" s="146" t="s">
        <v>65</v>
      </c>
      <c r="E85" s="110">
        <v>0</v>
      </c>
      <c r="F85" s="90">
        <f t="shared" si="55"/>
        <v>216</v>
      </c>
      <c r="G85" s="100"/>
      <c r="H85" s="100"/>
      <c r="I85" s="100">
        <v>216</v>
      </c>
      <c r="J85" s="102"/>
      <c r="K85" s="100"/>
    </row>
    <row r="86" spans="2:11" x14ac:dyDescent="0.25">
      <c r="B86" s="144"/>
      <c r="C86" s="117"/>
      <c r="D86" s="146" t="s">
        <v>66</v>
      </c>
      <c r="E86" s="110">
        <v>5000</v>
      </c>
      <c r="F86" s="90">
        <f t="shared" si="55"/>
        <v>15741.2</v>
      </c>
      <c r="G86" s="100">
        <v>4368</v>
      </c>
      <c r="H86" s="100">
        <v>4950</v>
      </c>
      <c r="I86" s="100">
        <v>1308</v>
      </c>
      <c r="J86" s="102">
        <v>41160</v>
      </c>
      <c r="K86" s="100">
        <v>26920</v>
      </c>
    </row>
    <row r="87" spans="2:11" x14ac:dyDescent="0.25">
      <c r="B87" s="144"/>
      <c r="C87" s="117"/>
      <c r="D87" s="146" t="s">
        <v>67</v>
      </c>
      <c r="E87" s="110">
        <v>0</v>
      </c>
      <c r="F87" s="90">
        <f t="shared" si="55"/>
        <v>1980</v>
      </c>
      <c r="G87" s="100">
        <v>0</v>
      </c>
      <c r="H87" s="100">
        <v>0</v>
      </c>
      <c r="I87" s="100">
        <v>1650</v>
      </c>
      <c r="J87" s="102">
        <v>8250</v>
      </c>
      <c r="K87" s="100">
        <v>0</v>
      </c>
    </row>
    <row r="88" spans="2:11" x14ac:dyDescent="0.25">
      <c r="B88" s="144"/>
      <c r="C88" s="117"/>
      <c r="D88" s="146" t="s">
        <v>86</v>
      </c>
      <c r="E88" s="110">
        <v>0</v>
      </c>
      <c r="F88" s="90">
        <f t="shared" si="55"/>
        <v>97</v>
      </c>
      <c r="G88" s="100">
        <v>0</v>
      </c>
      <c r="H88" s="100">
        <v>0</v>
      </c>
      <c r="I88" s="100">
        <v>388</v>
      </c>
      <c r="J88" s="102"/>
      <c r="K88" s="100">
        <v>0</v>
      </c>
    </row>
    <row r="89" spans="2:11" x14ac:dyDescent="0.25">
      <c r="B89" s="144"/>
      <c r="C89" s="117"/>
      <c r="D89" s="149" t="s">
        <v>83</v>
      </c>
      <c r="E89" s="111">
        <f>IF(SUM(E76:E88)&lt;&gt;0,SUM(E76:E88),"")</f>
        <v>106200</v>
      </c>
      <c r="F89" s="93">
        <f t="shared" si="55"/>
        <v>177380.13999999998</v>
      </c>
      <c r="G89" s="101">
        <f t="shared" ref="G89:I89" si="56">SUM(G76:G88)</f>
        <v>38491.699999999997</v>
      </c>
      <c r="H89" s="101">
        <f t="shared" si="56"/>
        <v>62294</v>
      </c>
      <c r="I89" s="101">
        <f t="shared" si="56"/>
        <v>23368</v>
      </c>
      <c r="J89" s="101">
        <f t="shared" ref="J89" si="57">SUM(J76:J88)</f>
        <v>486578</v>
      </c>
      <c r="K89" s="101">
        <f>IF(SUM(K76:K88)&lt;&gt;0,SUM(K76:K88),"")</f>
        <v>276169</v>
      </c>
    </row>
    <row r="90" spans="2:11" x14ac:dyDescent="0.25">
      <c r="B90" s="147"/>
      <c r="C90" s="118"/>
      <c r="D90" s="150" t="s">
        <v>77</v>
      </c>
      <c r="E90" s="111">
        <f>IF(OR(E74&lt;&gt;"",E89&lt;&gt;""),IF(E74="",0,E74)-IF(E89="",0,E89),"")</f>
        <v>9800</v>
      </c>
      <c r="F90" s="93">
        <f t="shared" si="55"/>
        <v>12531.26</v>
      </c>
      <c r="G90" s="101">
        <f t="shared" ref="G90:I90" si="58">G74-G89</f>
        <v>243.30000000000291</v>
      </c>
      <c r="H90" s="101">
        <f t="shared" si="58"/>
        <v>29276</v>
      </c>
      <c r="I90" s="101">
        <f t="shared" si="58"/>
        <v>19968</v>
      </c>
      <c r="J90" s="101">
        <f t="shared" ref="J90" si="59">J74-J89</f>
        <v>-4948</v>
      </c>
      <c r="K90" s="101">
        <f>IF(OR(K74&lt;&gt;"",K89&lt;&gt;""),SUM(K74)-SUM(K89),"")</f>
        <v>18117</v>
      </c>
    </row>
    <row r="91" spans="2:11" x14ac:dyDescent="0.25">
      <c r="B91" s="144"/>
      <c r="C91" s="116" t="s">
        <v>176</v>
      </c>
      <c r="D91" s="145"/>
      <c r="E91" s="108"/>
      <c r="F91" s="95"/>
      <c r="G91" s="98"/>
      <c r="H91" s="98"/>
      <c r="I91" s="98"/>
      <c r="J91" s="98"/>
      <c r="K91" s="98"/>
    </row>
    <row r="92" spans="2:11" x14ac:dyDescent="0.25">
      <c r="B92" s="144"/>
      <c r="C92" s="117"/>
      <c r="D92" s="146" t="s">
        <v>87</v>
      </c>
      <c r="E92" s="110">
        <v>0</v>
      </c>
      <c r="F92" s="90">
        <f t="shared" ref="F92:F100" si="60">AVERAGE(G92:K92)</f>
        <v>165410</v>
      </c>
      <c r="G92" s="100">
        <v>826850</v>
      </c>
      <c r="H92" s="100">
        <v>0</v>
      </c>
      <c r="I92" s="100">
        <v>0</v>
      </c>
      <c r="J92" s="100">
        <v>0</v>
      </c>
      <c r="K92" s="100">
        <v>200</v>
      </c>
    </row>
    <row r="93" spans="2:11" x14ac:dyDescent="0.25">
      <c r="B93" s="144"/>
      <c r="C93" s="117"/>
      <c r="D93" s="146" t="s">
        <v>68</v>
      </c>
      <c r="E93" s="110">
        <v>0</v>
      </c>
      <c r="F93" s="90">
        <f t="shared" si="60"/>
        <v>0.6</v>
      </c>
      <c r="G93" s="100">
        <v>0</v>
      </c>
      <c r="H93" s="100">
        <v>0</v>
      </c>
      <c r="I93" s="100">
        <v>1</v>
      </c>
      <c r="J93" s="100">
        <v>0</v>
      </c>
      <c r="K93" s="100">
        <v>2</v>
      </c>
    </row>
    <row r="94" spans="2:11" x14ac:dyDescent="0.25">
      <c r="B94" s="144"/>
      <c r="C94" s="117"/>
      <c r="D94" s="146" t="s">
        <v>69</v>
      </c>
      <c r="E94" s="110">
        <v>0</v>
      </c>
      <c r="F94" s="90">
        <f t="shared" si="60"/>
        <v>0</v>
      </c>
      <c r="G94" s="100"/>
      <c r="H94" s="100">
        <v>0</v>
      </c>
      <c r="I94" s="100">
        <v>0</v>
      </c>
      <c r="J94" s="100">
        <v>0</v>
      </c>
      <c r="K94" s="100"/>
    </row>
    <row r="95" spans="2:11" x14ac:dyDescent="0.25">
      <c r="B95" s="144"/>
      <c r="C95" s="117"/>
      <c r="D95" s="146" t="s">
        <v>0</v>
      </c>
      <c r="E95" s="110">
        <v>0</v>
      </c>
      <c r="F95" s="90">
        <f t="shared" si="60"/>
        <v>-13</v>
      </c>
      <c r="G95" s="100">
        <v>0</v>
      </c>
      <c r="H95" s="100">
        <v>0</v>
      </c>
      <c r="I95" s="100">
        <v>0</v>
      </c>
      <c r="J95" s="100">
        <v>0</v>
      </c>
      <c r="K95" s="100">
        <v>-65</v>
      </c>
    </row>
    <row r="96" spans="2:11" x14ac:dyDescent="0.25">
      <c r="B96" s="144"/>
      <c r="C96" s="117"/>
      <c r="D96" s="146" t="s">
        <v>88</v>
      </c>
      <c r="E96" s="110">
        <v>0</v>
      </c>
      <c r="F96" s="90">
        <f t="shared" si="60"/>
        <v>0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</row>
    <row r="97" spans="2:11" x14ac:dyDescent="0.25">
      <c r="B97" s="144"/>
      <c r="C97" s="117"/>
      <c r="D97" s="149" t="s">
        <v>78</v>
      </c>
      <c r="E97" s="112">
        <v>0</v>
      </c>
      <c r="F97" s="90">
        <f t="shared" si="60"/>
        <v>165397.6</v>
      </c>
      <c r="G97" s="103">
        <f>SUM(G92:G96)</f>
        <v>826850</v>
      </c>
      <c r="H97" s="103">
        <f>SUM(H92:H96)</f>
        <v>0</v>
      </c>
      <c r="I97" s="103">
        <f>SUM(I92:I96)</f>
        <v>1</v>
      </c>
      <c r="J97" s="103">
        <f t="shared" ref="J97" si="61">SUM(J92:J96)</f>
        <v>0</v>
      </c>
      <c r="K97" s="103">
        <f>SUM(K92:K96)</f>
        <v>137</v>
      </c>
    </row>
    <row r="98" spans="2:11" x14ac:dyDescent="0.25">
      <c r="B98" s="147"/>
      <c r="C98" s="118"/>
      <c r="D98" s="150" t="s">
        <v>84</v>
      </c>
      <c r="E98" s="111">
        <f>IF(OR(E90&lt;&gt;"",E97&lt;&gt;""),IF(E90="",0,E90)+IF(E97="",0,E97),"")</f>
        <v>9800</v>
      </c>
      <c r="F98" s="93">
        <f t="shared" si="60"/>
        <v>177928.86000000002</v>
      </c>
      <c r="G98" s="101">
        <f t="shared" ref="G98:I98" si="62">G90+G97</f>
        <v>827093.3</v>
      </c>
      <c r="H98" s="101">
        <f t="shared" si="62"/>
        <v>29276</v>
      </c>
      <c r="I98" s="101">
        <f t="shared" si="62"/>
        <v>19969</v>
      </c>
      <c r="J98" s="101">
        <f t="shared" ref="J98" si="63">J90+J97</f>
        <v>-4948</v>
      </c>
      <c r="K98" s="101">
        <f>K90+K97</f>
        <v>18254</v>
      </c>
    </row>
    <row r="99" spans="2:11" x14ac:dyDescent="0.25">
      <c r="B99" s="144"/>
      <c r="C99" s="117"/>
      <c r="D99" s="146" t="s">
        <v>1</v>
      </c>
      <c r="E99" s="110">
        <v>0</v>
      </c>
      <c r="F99" s="90">
        <f t="shared" si="60"/>
        <v>1000</v>
      </c>
      <c r="G99" s="100"/>
      <c r="H99" s="100">
        <v>4000</v>
      </c>
      <c r="I99" s="100">
        <v>0</v>
      </c>
      <c r="J99" s="100">
        <v>0</v>
      </c>
      <c r="K99" s="100">
        <v>0</v>
      </c>
    </row>
    <row r="100" spans="2:11" ht="15.75" thickBot="1" x14ac:dyDescent="0.3">
      <c r="B100" s="151"/>
      <c r="C100" s="152"/>
      <c r="D100" s="153" t="s">
        <v>89</v>
      </c>
      <c r="E100" s="161">
        <f>IF(OR(E98&lt;&gt;"",E99&lt;&gt;""),IF(E98="",0,E98)-IF(E99="",0,E99),"")</f>
        <v>9800</v>
      </c>
      <c r="F100" s="162">
        <f t="shared" si="60"/>
        <v>177128.86000000002</v>
      </c>
      <c r="G100" s="161">
        <f t="shared" ref="G100:I100" si="64">G98-G99</f>
        <v>827093.3</v>
      </c>
      <c r="H100" s="161">
        <f t="shared" si="64"/>
        <v>25276</v>
      </c>
      <c r="I100" s="161">
        <f t="shared" si="64"/>
        <v>19969</v>
      </c>
      <c r="J100" s="161">
        <f t="shared" ref="J100" si="65">J98-J99</f>
        <v>-4948</v>
      </c>
      <c r="K100" s="161">
        <f>K98-K99</f>
        <v>18254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rgb="FF00B050"/>
  </sheetPr>
  <dimension ref="B1:D48"/>
  <sheetViews>
    <sheetView showGridLines="0" zoomScaleNormal="100" workbookViewId="0">
      <selection activeCell="C23" sqref="C23"/>
    </sheetView>
  </sheetViews>
  <sheetFormatPr defaultColWidth="8.85546875" defaultRowHeight="14.25" x14ac:dyDescent="0.2"/>
  <cols>
    <col min="1" max="1" width="2.7109375" style="2" customWidth="1"/>
    <col min="2" max="2" width="6.7109375" style="2" customWidth="1"/>
    <col min="3" max="3" width="71.85546875" style="2" customWidth="1"/>
    <col min="4" max="4" width="23" style="2" customWidth="1"/>
    <col min="5" max="16384" width="8.85546875" style="2"/>
  </cols>
  <sheetData>
    <row r="1" spans="2:4" ht="15" customHeight="1" thickBot="1" x14ac:dyDescent="0.25">
      <c r="C1" s="66" t="s">
        <v>117</v>
      </c>
    </row>
    <row r="2" spans="2:4" ht="21" thickBot="1" x14ac:dyDescent="0.25">
      <c r="B2" s="191" t="s">
        <v>93</v>
      </c>
      <c r="C2" s="192"/>
      <c r="D2" s="193"/>
    </row>
    <row r="3" spans="2:4" s="20" customFormat="1" ht="15.75" thickBot="1" x14ac:dyDescent="0.3">
      <c r="B3" s="203"/>
      <c r="C3" s="203"/>
      <c r="D3" s="203"/>
    </row>
    <row r="4" spans="2:4" ht="15" customHeight="1" x14ac:dyDescent="0.2">
      <c r="B4" s="204" t="s">
        <v>92</v>
      </c>
      <c r="C4" s="205"/>
      <c r="D4" s="205"/>
    </row>
    <row r="5" spans="2:4" ht="60" customHeight="1" thickBot="1" x14ac:dyDescent="0.25">
      <c r="B5" s="206" t="s">
        <v>100</v>
      </c>
      <c r="C5" s="207"/>
      <c r="D5" s="207"/>
    </row>
    <row r="6" spans="2:4" x14ac:dyDescent="0.2">
      <c r="B6" s="30" t="s">
        <v>2</v>
      </c>
      <c r="C6" s="31" t="s">
        <v>9</v>
      </c>
      <c r="D6" s="32" t="s">
        <v>72</v>
      </c>
    </row>
    <row r="7" spans="2:4" ht="15" thickBot="1" x14ac:dyDescent="0.25">
      <c r="B7" s="33" t="s">
        <v>11</v>
      </c>
      <c r="C7" s="34" t="s">
        <v>3</v>
      </c>
      <c r="D7" s="35" t="s">
        <v>12</v>
      </c>
    </row>
    <row r="8" spans="2:4" x14ac:dyDescent="0.2">
      <c r="B8" s="14"/>
      <c r="C8" s="36" t="s">
        <v>33</v>
      </c>
      <c r="D8" s="16"/>
    </row>
    <row r="9" spans="2:4" ht="16.5" customHeight="1" x14ac:dyDescent="0.2">
      <c r="B9" s="17">
        <v>1</v>
      </c>
      <c r="C9" s="37" t="s">
        <v>34</v>
      </c>
      <c r="D9" s="62">
        <v>500</v>
      </c>
    </row>
    <row r="10" spans="2:4" ht="16.5" customHeight="1" x14ac:dyDescent="0.2">
      <c r="B10" s="17">
        <v>2</v>
      </c>
      <c r="C10" s="37" t="s">
        <v>43</v>
      </c>
      <c r="D10" s="62">
        <v>0</v>
      </c>
    </row>
    <row r="11" spans="2:4" ht="16.5" customHeight="1" x14ac:dyDescent="0.2">
      <c r="B11" s="17">
        <v>3</v>
      </c>
      <c r="C11" s="37" t="s">
        <v>44</v>
      </c>
      <c r="D11" s="62">
        <v>0</v>
      </c>
    </row>
    <row r="12" spans="2:4" ht="16.5" customHeight="1" x14ac:dyDescent="0.2">
      <c r="B12" s="17">
        <v>4</v>
      </c>
      <c r="C12" s="37" t="s">
        <v>45</v>
      </c>
      <c r="D12" s="62">
        <v>0</v>
      </c>
    </row>
    <row r="13" spans="2:4" ht="16.5" customHeight="1" x14ac:dyDescent="0.2">
      <c r="B13" s="17">
        <v>5</v>
      </c>
      <c r="C13" s="37" t="s">
        <v>46</v>
      </c>
      <c r="D13" s="62">
        <v>0</v>
      </c>
    </row>
    <row r="14" spans="2:4" ht="16.5" customHeight="1" x14ac:dyDescent="0.2">
      <c r="B14" s="17">
        <v>6</v>
      </c>
      <c r="C14" s="38" t="s">
        <v>35</v>
      </c>
      <c r="D14" s="62">
        <v>0</v>
      </c>
    </row>
    <row r="15" spans="2:4" ht="16.5" customHeight="1" x14ac:dyDescent="0.2">
      <c r="B15" s="17">
        <v>7</v>
      </c>
      <c r="C15" s="42" t="s">
        <v>91</v>
      </c>
      <c r="D15" s="62">
        <v>0</v>
      </c>
    </row>
    <row r="16" spans="2:4" ht="16.5" customHeight="1" x14ac:dyDescent="0.2">
      <c r="B16" s="17">
        <v>8</v>
      </c>
      <c r="C16" s="42" t="s">
        <v>80</v>
      </c>
      <c r="D16" s="63">
        <f>IF(OR(D14&lt;&gt;"",D15&lt;&gt;""),IF(D14="",0,D14)-IF(D15="",0,D15),"")</f>
        <v>0</v>
      </c>
    </row>
    <row r="17" spans="2:4" ht="16.5" customHeight="1" x14ac:dyDescent="0.2">
      <c r="B17" s="17">
        <v>9</v>
      </c>
      <c r="C17" s="39" t="s">
        <v>15</v>
      </c>
      <c r="D17" s="62">
        <v>0</v>
      </c>
    </row>
    <row r="18" spans="2:4" ht="16.5" customHeight="1" x14ac:dyDescent="0.2">
      <c r="B18" s="17">
        <v>10</v>
      </c>
      <c r="C18" s="39" t="s">
        <v>4</v>
      </c>
      <c r="D18" s="62">
        <v>0</v>
      </c>
    </row>
    <row r="19" spans="2:4" ht="16.5" customHeight="1" x14ac:dyDescent="0.2">
      <c r="B19" s="17">
        <v>11</v>
      </c>
      <c r="C19" s="39" t="s">
        <v>95</v>
      </c>
      <c r="D19" s="62">
        <v>22000</v>
      </c>
    </row>
    <row r="20" spans="2:4" ht="16.5" customHeight="1" x14ac:dyDescent="0.2">
      <c r="B20" s="17">
        <v>12</v>
      </c>
      <c r="C20" s="43" t="s">
        <v>36</v>
      </c>
      <c r="D20" s="63">
        <f>IF(SUM(D9:D13,D16:D19)&lt;&gt;0,SUM(D9:D13,D16:D19),"")</f>
        <v>22500</v>
      </c>
    </row>
    <row r="21" spans="2:4" ht="16.5" customHeight="1" x14ac:dyDescent="0.2">
      <c r="B21" s="17"/>
      <c r="C21" s="40" t="s">
        <v>37</v>
      </c>
      <c r="D21" s="19"/>
    </row>
    <row r="22" spans="2:4" ht="16.5" customHeight="1" x14ac:dyDescent="0.2">
      <c r="B22" s="17">
        <v>13</v>
      </c>
      <c r="C22" s="38" t="s">
        <v>104</v>
      </c>
      <c r="D22" s="64">
        <v>0</v>
      </c>
    </row>
    <row r="23" spans="2:4" ht="16.5" customHeight="1" x14ac:dyDescent="0.2">
      <c r="B23" s="17">
        <v>14</v>
      </c>
      <c r="C23" s="42" t="s">
        <v>105</v>
      </c>
      <c r="D23" s="64">
        <v>0</v>
      </c>
    </row>
    <row r="24" spans="2:4" ht="16.5" customHeight="1" x14ac:dyDescent="0.2">
      <c r="B24" s="17">
        <v>15</v>
      </c>
      <c r="C24" s="42" t="s">
        <v>81</v>
      </c>
      <c r="D24" s="63">
        <f>IF(OR(D22&lt;&gt;"",D23&lt;&gt;""),IF(D22="",0,D22)-IF(D23="",0,D23),"")</f>
        <v>0</v>
      </c>
    </row>
    <row r="25" spans="2:4" ht="16.5" customHeight="1" x14ac:dyDescent="0.2">
      <c r="B25" s="17">
        <v>16</v>
      </c>
      <c r="C25" s="45" t="s">
        <v>38</v>
      </c>
      <c r="D25" s="63">
        <f>IF(D24&lt;&gt;"",D24,"")</f>
        <v>0</v>
      </c>
    </row>
    <row r="26" spans="2:4" ht="16.5" customHeight="1" x14ac:dyDescent="0.2">
      <c r="B26" s="17"/>
      <c r="C26" s="40" t="s">
        <v>39</v>
      </c>
      <c r="D26" s="19"/>
    </row>
    <row r="27" spans="2:4" ht="16.5" customHeight="1" x14ac:dyDescent="0.2">
      <c r="B27" s="17">
        <v>17</v>
      </c>
      <c r="C27" s="37" t="s">
        <v>40</v>
      </c>
      <c r="D27" s="62">
        <v>0</v>
      </c>
    </row>
    <row r="28" spans="2:4" ht="16.5" customHeight="1" x14ac:dyDescent="0.2">
      <c r="B28" s="17">
        <v>18</v>
      </c>
      <c r="C28" s="44" t="s">
        <v>90</v>
      </c>
      <c r="D28" s="62">
        <v>0</v>
      </c>
    </row>
    <row r="29" spans="2:4" ht="16.5" customHeight="1" x14ac:dyDescent="0.2">
      <c r="B29" s="17">
        <v>19</v>
      </c>
      <c r="C29" s="37" t="s">
        <v>47</v>
      </c>
      <c r="D29" s="62">
        <v>0</v>
      </c>
    </row>
    <row r="30" spans="2:4" ht="16.5" customHeight="1" x14ac:dyDescent="0.2">
      <c r="B30" s="17">
        <v>20</v>
      </c>
      <c r="C30" s="44" t="s">
        <v>90</v>
      </c>
      <c r="D30" s="62">
        <v>0</v>
      </c>
    </row>
    <row r="31" spans="2:4" ht="16.5" customHeight="1" x14ac:dyDescent="0.2">
      <c r="B31" s="17">
        <v>21</v>
      </c>
      <c r="C31" s="43" t="s">
        <v>41</v>
      </c>
      <c r="D31" s="63">
        <v>0</v>
      </c>
    </row>
    <row r="32" spans="2:4" ht="16.5" customHeight="1" x14ac:dyDescent="0.2">
      <c r="B32" s="17"/>
      <c r="C32" s="40" t="s">
        <v>48</v>
      </c>
      <c r="D32" s="19"/>
    </row>
    <row r="33" spans="2:4" ht="16.5" customHeight="1" x14ac:dyDescent="0.2">
      <c r="B33" s="17">
        <v>22</v>
      </c>
      <c r="C33" s="39" t="s">
        <v>49</v>
      </c>
      <c r="D33" s="62">
        <v>5000</v>
      </c>
    </row>
    <row r="34" spans="2:4" ht="16.5" customHeight="1" x14ac:dyDescent="0.2">
      <c r="B34" s="17">
        <v>23</v>
      </c>
      <c r="C34" s="37" t="s">
        <v>50</v>
      </c>
      <c r="D34" s="62">
        <v>0</v>
      </c>
    </row>
    <row r="35" spans="2:4" ht="16.5" customHeight="1" x14ac:dyDescent="0.2">
      <c r="B35" s="17">
        <v>24</v>
      </c>
      <c r="C35" s="37" t="s">
        <v>51</v>
      </c>
      <c r="D35" s="62">
        <v>0</v>
      </c>
    </row>
    <row r="36" spans="2:4" ht="16.5" customHeight="1" x14ac:dyDescent="0.2">
      <c r="B36" s="17">
        <v>25</v>
      </c>
      <c r="C36" s="37" t="s">
        <v>96</v>
      </c>
      <c r="D36" s="62">
        <v>0</v>
      </c>
    </row>
    <row r="37" spans="2:4" ht="16.5" customHeight="1" x14ac:dyDescent="0.2">
      <c r="B37" s="17">
        <v>26</v>
      </c>
      <c r="C37" s="43" t="s">
        <v>52</v>
      </c>
      <c r="D37" s="64">
        <f>IF((D33+D34+D35+D36)&lt;&gt;0,SUM(D33:D36),"")</f>
        <v>5000</v>
      </c>
    </row>
    <row r="38" spans="2:4" ht="16.5" customHeight="1" thickBot="1" x14ac:dyDescent="0.25">
      <c r="B38" s="27">
        <v>27</v>
      </c>
      <c r="C38" s="41" t="s">
        <v>82</v>
      </c>
      <c r="D38" s="65">
        <f>IF(OR(D20&lt;&gt;"",D25&lt;&gt;"",D31&lt;&gt;"",D37&lt;&gt;""),IF(D20&lt;&gt;"",D20,0)+IF(D25&lt;&gt;"",D25,0)+IF(D31&lt;&gt;"",D31,0)+IF(D37&lt;&gt;"",D37,0),"")</f>
        <v>27500</v>
      </c>
    </row>
    <row r="39" spans="2:4" s="5" customFormat="1" ht="15" thickBot="1" x14ac:dyDescent="0.25">
      <c r="D39" s="28"/>
    </row>
    <row r="40" spans="2:4" customFormat="1" ht="15.75" thickBot="1" x14ac:dyDescent="0.3">
      <c r="B40" s="194" t="s">
        <v>106</v>
      </c>
      <c r="C40" s="195"/>
      <c r="D40" s="196"/>
    </row>
    <row r="41" spans="2:4" customFormat="1" ht="15" x14ac:dyDescent="0.25">
      <c r="B41" s="197" t="s">
        <v>107</v>
      </c>
      <c r="C41" s="198"/>
      <c r="D41" s="199"/>
    </row>
    <row r="42" spans="2:4" customFormat="1" ht="15" x14ac:dyDescent="0.25">
      <c r="B42" s="208"/>
      <c r="C42" s="209"/>
      <c r="D42" s="210"/>
    </row>
    <row r="43" spans="2:4" customFormat="1" ht="15" x14ac:dyDescent="0.25">
      <c r="B43" s="208"/>
      <c r="C43" s="209"/>
      <c r="D43" s="210"/>
    </row>
    <row r="44" spans="2:4" customFormat="1" ht="15" x14ac:dyDescent="0.25">
      <c r="B44" s="208"/>
      <c r="C44" s="209"/>
      <c r="D44" s="210"/>
    </row>
    <row r="45" spans="2:4" customFormat="1" ht="15" x14ac:dyDescent="0.25">
      <c r="B45" s="208"/>
      <c r="C45" s="209"/>
      <c r="D45" s="210"/>
    </row>
    <row r="46" spans="2:4" customFormat="1" ht="15" x14ac:dyDescent="0.25">
      <c r="B46" s="208"/>
      <c r="C46" s="209"/>
      <c r="D46" s="210"/>
    </row>
    <row r="47" spans="2:4" customFormat="1" ht="15.75" thickBot="1" x14ac:dyDescent="0.3">
      <c r="B47" s="200"/>
      <c r="C47" s="201"/>
      <c r="D47" s="202"/>
    </row>
    <row r="48" spans="2:4" customFormat="1" ht="15" x14ac:dyDescent="0.25"/>
  </sheetData>
  <sheetProtection selectLockedCells="1"/>
  <mergeCells count="12">
    <mergeCell ref="B2:D2"/>
    <mergeCell ref="B40:D40"/>
    <mergeCell ref="B41:D41"/>
    <mergeCell ref="B47:D47"/>
    <mergeCell ref="B3:D3"/>
    <mergeCell ref="B4:D4"/>
    <mergeCell ref="B5:D5"/>
    <mergeCell ref="B42:D42"/>
    <mergeCell ref="B43:D43"/>
    <mergeCell ref="B44:D44"/>
    <mergeCell ref="B45:D45"/>
    <mergeCell ref="B46:D46"/>
  </mergeCells>
  <pageMargins left="0.7" right="0.7" top="0.75" bottom="0.75" header="0.3" footer="0.3"/>
  <pageSetup scale="86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1:D48"/>
  <sheetViews>
    <sheetView showGridLines="0" zoomScaleNormal="100" workbookViewId="0">
      <selection activeCell="D9" sqref="D9:D39"/>
    </sheetView>
  </sheetViews>
  <sheetFormatPr defaultRowHeight="15" x14ac:dyDescent="0.25"/>
  <cols>
    <col min="1" max="1" width="2.42578125" customWidth="1"/>
    <col min="2" max="2" width="6.7109375" customWidth="1"/>
    <col min="3" max="3" width="71.85546875" customWidth="1"/>
    <col min="4" max="4" width="23" customWidth="1"/>
  </cols>
  <sheetData>
    <row r="1" spans="2:4" ht="15" customHeight="1" thickBot="1" x14ac:dyDescent="0.3">
      <c r="C1" s="7" t="s">
        <v>116</v>
      </c>
    </row>
    <row r="2" spans="2:4" ht="21" thickBot="1" x14ac:dyDescent="0.35">
      <c r="B2" s="211" t="s">
        <v>94</v>
      </c>
      <c r="C2" s="212"/>
      <c r="D2" s="213"/>
    </row>
    <row r="3" spans="2:4" s="20" customFormat="1" ht="15.75" thickBot="1" x14ac:dyDescent="0.3">
      <c r="B3" s="203"/>
      <c r="C3" s="203"/>
      <c r="D3" s="203"/>
    </row>
    <row r="4" spans="2:4" s="2" customFormat="1" ht="15" customHeight="1" x14ac:dyDescent="0.2">
      <c r="B4" s="204" t="s">
        <v>92</v>
      </c>
      <c r="C4" s="205"/>
      <c r="D4" s="205"/>
    </row>
    <row r="5" spans="2:4" s="2" customFormat="1" ht="55.5" customHeight="1" thickBot="1" x14ac:dyDescent="0.25">
      <c r="B5" s="206" t="s">
        <v>101</v>
      </c>
      <c r="C5" s="207"/>
      <c r="D5" s="207"/>
    </row>
    <row r="6" spans="2:4" s="2" customFormat="1" ht="14.25" x14ac:dyDescent="0.2">
      <c r="B6" s="21" t="s">
        <v>2</v>
      </c>
      <c r="C6" s="22" t="s">
        <v>9</v>
      </c>
      <c r="D6" s="23" t="s">
        <v>72</v>
      </c>
    </row>
    <row r="7" spans="2:4" s="2" customFormat="1" thickBot="1" x14ac:dyDescent="0.25">
      <c r="B7" s="24" t="s">
        <v>11</v>
      </c>
      <c r="C7" s="25" t="s">
        <v>3</v>
      </c>
      <c r="D7" s="26" t="s">
        <v>12</v>
      </c>
    </row>
    <row r="8" spans="2:4" x14ac:dyDescent="0.25">
      <c r="B8" s="14"/>
      <c r="C8" s="15" t="s">
        <v>18</v>
      </c>
      <c r="D8" s="16"/>
    </row>
    <row r="9" spans="2:4" x14ac:dyDescent="0.25">
      <c r="B9" s="17">
        <v>1</v>
      </c>
      <c r="C9" s="1" t="s">
        <v>5</v>
      </c>
      <c r="D9" s="62">
        <v>0</v>
      </c>
    </row>
    <row r="10" spans="2:4" x14ac:dyDescent="0.25">
      <c r="B10" s="17">
        <v>2</v>
      </c>
      <c r="C10" s="1" t="s">
        <v>19</v>
      </c>
      <c r="D10" s="62">
        <v>0</v>
      </c>
    </row>
    <row r="11" spans="2:4" x14ac:dyDescent="0.25">
      <c r="B11" s="17">
        <v>3</v>
      </c>
      <c r="C11" s="1" t="s">
        <v>6</v>
      </c>
      <c r="D11" s="62">
        <v>0</v>
      </c>
    </row>
    <row r="12" spans="2:4" x14ac:dyDescent="0.25">
      <c r="B12" s="17">
        <v>4</v>
      </c>
      <c r="C12" s="1" t="s">
        <v>20</v>
      </c>
      <c r="D12" s="62">
        <v>0</v>
      </c>
    </row>
    <row r="13" spans="2:4" x14ac:dyDescent="0.25">
      <c r="B13" s="17">
        <v>5</v>
      </c>
      <c r="C13" s="1" t="s">
        <v>16</v>
      </c>
      <c r="D13" s="62">
        <v>0</v>
      </c>
    </row>
    <row r="14" spans="2:4" x14ac:dyDescent="0.25">
      <c r="B14" s="17">
        <v>6</v>
      </c>
      <c r="C14" s="1" t="s">
        <v>53</v>
      </c>
      <c r="D14" s="62">
        <v>22000</v>
      </c>
    </row>
    <row r="15" spans="2:4" x14ac:dyDescent="0.25">
      <c r="B15" s="17">
        <v>7</v>
      </c>
      <c r="C15" s="4" t="s">
        <v>97</v>
      </c>
      <c r="D15" s="62">
        <v>0</v>
      </c>
    </row>
    <row r="16" spans="2:4" x14ac:dyDescent="0.25">
      <c r="B16" s="17">
        <v>8</v>
      </c>
      <c r="C16" s="12" t="s">
        <v>21</v>
      </c>
      <c r="D16" s="63">
        <f>IF(SUM(D9:D15)=0,"",SUM(D9:D15))</f>
        <v>22000</v>
      </c>
    </row>
    <row r="17" spans="2:4" x14ac:dyDescent="0.25">
      <c r="B17" s="17"/>
      <c r="C17" s="9" t="s">
        <v>22</v>
      </c>
      <c r="D17" s="19"/>
    </row>
    <row r="18" spans="2:4" x14ac:dyDescent="0.25">
      <c r="B18" s="17">
        <v>9</v>
      </c>
      <c r="C18" s="4" t="s">
        <v>23</v>
      </c>
      <c r="D18" s="64">
        <v>0</v>
      </c>
    </row>
    <row r="19" spans="2:4" x14ac:dyDescent="0.25">
      <c r="B19" s="17">
        <v>10</v>
      </c>
      <c r="C19" s="4" t="s">
        <v>98</v>
      </c>
      <c r="D19" s="64">
        <v>0</v>
      </c>
    </row>
    <row r="20" spans="2:4" x14ac:dyDescent="0.25">
      <c r="B20" s="17">
        <v>11</v>
      </c>
      <c r="C20" s="4" t="s">
        <v>71</v>
      </c>
      <c r="D20" s="64">
        <v>0</v>
      </c>
    </row>
    <row r="21" spans="2:4" x14ac:dyDescent="0.25">
      <c r="B21" s="17">
        <v>12</v>
      </c>
      <c r="C21" s="12" t="s">
        <v>54</v>
      </c>
      <c r="D21" s="63">
        <v>0</v>
      </c>
    </row>
    <row r="22" spans="2:4" x14ac:dyDescent="0.25">
      <c r="B22" s="17"/>
      <c r="C22" s="11" t="s">
        <v>24</v>
      </c>
      <c r="D22" s="19"/>
    </row>
    <row r="23" spans="2:4" x14ac:dyDescent="0.25">
      <c r="B23" s="17">
        <v>13</v>
      </c>
      <c r="C23" s="4" t="s">
        <v>25</v>
      </c>
      <c r="D23" s="64">
        <v>0</v>
      </c>
    </row>
    <row r="24" spans="2:4" x14ac:dyDescent="0.25">
      <c r="B24" s="17">
        <v>14</v>
      </c>
      <c r="C24" s="4" t="s">
        <v>99</v>
      </c>
      <c r="D24" s="64">
        <v>0</v>
      </c>
    </row>
    <row r="25" spans="2:4" x14ac:dyDescent="0.25">
      <c r="B25" s="17">
        <v>15</v>
      </c>
      <c r="C25" s="12" t="s">
        <v>26</v>
      </c>
      <c r="D25" s="63">
        <v>0</v>
      </c>
    </row>
    <row r="26" spans="2:4" x14ac:dyDescent="0.25">
      <c r="B26" s="17">
        <v>16</v>
      </c>
      <c r="C26" s="13" t="s">
        <v>27</v>
      </c>
      <c r="D26" s="63">
        <f>IF(OR(D16&lt;&gt;"",D21&lt;&gt;"",D25&lt;&gt;""),IF(D16&lt;&gt;"",D16,0)+IF(D21&lt;&gt;"",D21,0)+IF(D25&lt;&gt;"",D25,0),"")</f>
        <v>22000</v>
      </c>
    </row>
    <row r="27" spans="2:4" x14ac:dyDescent="0.25">
      <c r="B27" s="17"/>
      <c r="C27" s="9" t="s">
        <v>42</v>
      </c>
      <c r="D27" s="19"/>
    </row>
    <row r="28" spans="2:4" x14ac:dyDescent="0.25">
      <c r="B28" s="17">
        <v>17</v>
      </c>
      <c r="C28" s="4" t="s">
        <v>28</v>
      </c>
      <c r="D28" s="18"/>
    </row>
    <row r="29" spans="2:4" x14ac:dyDescent="0.25">
      <c r="B29" s="17">
        <v>18</v>
      </c>
      <c r="C29" s="12" t="s">
        <v>28</v>
      </c>
      <c r="D29" s="64">
        <v>0</v>
      </c>
    </row>
    <row r="30" spans="2:4" x14ac:dyDescent="0.25">
      <c r="B30" s="17">
        <v>19</v>
      </c>
      <c r="C30" s="12" t="s">
        <v>29</v>
      </c>
      <c r="D30" s="64">
        <v>0</v>
      </c>
    </row>
    <row r="31" spans="2:4" x14ac:dyDescent="0.25">
      <c r="B31" s="17">
        <v>20</v>
      </c>
      <c r="C31" s="12" t="s">
        <v>79</v>
      </c>
      <c r="D31" s="64">
        <v>0</v>
      </c>
    </row>
    <row r="32" spans="2:4" x14ac:dyDescent="0.25">
      <c r="B32" s="17">
        <v>21</v>
      </c>
      <c r="C32" s="13" t="s">
        <v>30</v>
      </c>
      <c r="D32" s="63">
        <v>0</v>
      </c>
    </row>
    <row r="33" spans="2:4" x14ac:dyDescent="0.25">
      <c r="B33" s="17">
        <v>22</v>
      </c>
      <c r="C33" s="1" t="s">
        <v>55</v>
      </c>
      <c r="D33" s="19"/>
    </row>
    <row r="34" spans="2:4" x14ac:dyDescent="0.25">
      <c r="B34" s="17">
        <v>23</v>
      </c>
      <c r="C34" s="12" t="s">
        <v>56</v>
      </c>
      <c r="D34" s="64">
        <v>0</v>
      </c>
    </row>
    <row r="35" spans="2:4" x14ac:dyDescent="0.25">
      <c r="B35" s="17">
        <v>24</v>
      </c>
      <c r="C35" s="12" t="s">
        <v>31</v>
      </c>
      <c r="D35" s="64">
        <v>5500</v>
      </c>
    </row>
    <row r="36" spans="2:4" x14ac:dyDescent="0.25">
      <c r="B36" s="17">
        <v>25</v>
      </c>
      <c r="C36" s="13" t="s">
        <v>57</v>
      </c>
      <c r="D36" s="63">
        <f>IF(SUM(D34:D35)=0,"",SUMIF(D34:D35,"&lt;&gt;"""))</f>
        <v>5500</v>
      </c>
    </row>
    <row r="37" spans="2:4" x14ac:dyDescent="0.25">
      <c r="B37" s="17">
        <v>26</v>
      </c>
      <c r="C37" s="1" t="s">
        <v>7</v>
      </c>
      <c r="D37" s="64">
        <v>0</v>
      </c>
    </row>
    <row r="38" spans="2:4" x14ac:dyDescent="0.25">
      <c r="B38" s="17">
        <v>27</v>
      </c>
      <c r="C38" s="12" t="s">
        <v>58</v>
      </c>
      <c r="D38" s="63">
        <f>IF(OR(D37&lt;&gt;"",D36&lt;&gt;"",D32&lt;&gt;""),IF(D32="",0,D32)+IF(D36="",0,D36)+IF(D37&lt;&gt;"",D37,0),"")</f>
        <v>5500</v>
      </c>
    </row>
    <row r="39" spans="2:4" ht="18" customHeight="1" thickBot="1" x14ac:dyDescent="0.3">
      <c r="B39" s="27">
        <v>28</v>
      </c>
      <c r="C39" s="29" t="s">
        <v>32</v>
      </c>
      <c r="D39" s="65">
        <f>IF(AND(D26="",D38=""),"",SUMIF(D26,"&lt;&gt;""")+SUMIF(D38,"&lt;&gt;"""))</f>
        <v>27500</v>
      </c>
    </row>
    <row r="40" spans="2:4" s="5" customFormat="1" thickBot="1" x14ac:dyDescent="0.25">
      <c r="D40" s="28"/>
    </row>
    <row r="41" spans="2:4" ht="15.75" thickBot="1" x14ac:dyDescent="0.3">
      <c r="B41" s="194" t="s">
        <v>106</v>
      </c>
      <c r="C41" s="195"/>
      <c r="D41" s="196"/>
    </row>
    <row r="42" spans="2:4" x14ac:dyDescent="0.25">
      <c r="B42" s="197"/>
      <c r="C42" s="198"/>
      <c r="D42" s="199"/>
    </row>
    <row r="43" spans="2:4" x14ac:dyDescent="0.25">
      <c r="B43" s="208"/>
      <c r="C43" s="209"/>
      <c r="D43" s="210"/>
    </row>
    <row r="44" spans="2:4" x14ac:dyDescent="0.25">
      <c r="B44" s="208"/>
      <c r="C44" s="209"/>
      <c r="D44" s="210"/>
    </row>
    <row r="45" spans="2:4" x14ac:dyDescent="0.25">
      <c r="B45" s="208"/>
      <c r="C45" s="209"/>
      <c r="D45" s="210"/>
    </row>
    <row r="46" spans="2:4" x14ac:dyDescent="0.25">
      <c r="B46" s="208"/>
      <c r="C46" s="209"/>
      <c r="D46" s="210"/>
    </row>
    <row r="47" spans="2:4" x14ac:dyDescent="0.25">
      <c r="B47" s="208"/>
      <c r="C47" s="209"/>
      <c r="D47" s="210"/>
    </row>
    <row r="48" spans="2:4" ht="15.75" thickBot="1" x14ac:dyDescent="0.3">
      <c r="B48" s="200"/>
      <c r="C48" s="201"/>
      <c r="D48" s="202"/>
    </row>
  </sheetData>
  <sheetProtection selectLockedCells="1"/>
  <mergeCells count="12">
    <mergeCell ref="B46:D46"/>
    <mergeCell ref="B47:D47"/>
    <mergeCell ref="B48:D48"/>
    <mergeCell ref="B2:D2"/>
    <mergeCell ref="B3:D3"/>
    <mergeCell ref="B4:D4"/>
    <mergeCell ref="B5:D5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89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tabColor rgb="FF00B050"/>
  </sheetPr>
  <dimension ref="B1:D51"/>
  <sheetViews>
    <sheetView showGridLines="0" zoomScaleNormal="100" workbookViewId="0">
      <selection activeCell="D29" sqref="D29:D37"/>
    </sheetView>
  </sheetViews>
  <sheetFormatPr defaultColWidth="8.85546875" defaultRowHeight="14.25" x14ac:dyDescent="0.2"/>
  <cols>
    <col min="1" max="1" width="2.28515625" style="2" customWidth="1"/>
    <col min="2" max="2" width="4.28515625" style="8" customWidth="1"/>
    <col min="3" max="3" width="77.85546875" style="2" customWidth="1"/>
    <col min="4" max="4" width="19.140625" style="3" customWidth="1"/>
    <col min="5" max="16384" width="8.85546875" style="2"/>
  </cols>
  <sheetData>
    <row r="1" spans="2:4" ht="14.25" customHeight="1" thickBot="1" x14ac:dyDescent="0.25">
      <c r="C1" s="66" t="s">
        <v>115</v>
      </c>
    </row>
    <row r="2" spans="2:4" ht="21" thickBot="1" x14ac:dyDescent="0.25">
      <c r="B2" s="191" t="s">
        <v>8</v>
      </c>
      <c r="C2" s="192"/>
      <c r="D2" s="193"/>
    </row>
    <row r="3" spans="2:4" s="20" customFormat="1" ht="15.75" thickBot="1" x14ac:dyDescent="0.3">
      <c r="B3" s="203"/>
      <c r="C3" s="203"/>
      <c r="D3" s="203"/>
    </row>
    <row r="4" spans="2:4" ht="15" customHeight="1" x14ac:dyDescent="0.2">
      <c r="B4" s="204" t="s">
        <v>92</v>
      </c>
      <c r="C4" s="205"/>
      <c r="D4" s="217"/>
    </row>
    <row r="5" spans="2:4" ht="45" customHeight="1" thickBot="1" x14ac:dyDescent="0.25">
      <c r="B5" s="206" t="s">
        <v>102</v>
      </c>
      <c r="C5" s="207"/>
      <c r="D5" s="218"/>
    </row>
    <row r="6" spans="2:4" ht="22.5" x14ac:dyDescent="0.2">
      <c r="B6" s="46" t="s">
        <v>2</v>
      </c>
      <c r="C6" s="47" t="s">
        <v>114</v>
      </c>
      <c r="D6" s="48" t="s">
        <v>10</v>
      </c>
    </row>
    <row r="7" spans="2:4" ht="18" customHeight="1" x14ac:dyDescent="0.2">
      <c r="B7" s="214" t="s">
        <v>13</v>
      </c>
      <c r="C7" s="215"/>
      <c r="D7" s="216"/>
    </row>
    <row r="8" spans="2:4" ht="17.25" customHeight="1" x14ac:dyDescent="0.2">
      <c r="B8" s="57">
        <v>1</v>
      </c>
      <c r="C8" s="49" t="s">
        <v>103</v>
      </c>
      <c r="D8" s="58">
        <v>116000</v>
      </c>
    </row>
    <row r="9" spans="2:4" ht="17.25" customHeight="1" x14ac:dyDescent="0.2">
      <c r="B9" s="57">
        <v>2</v>
      </c>
      <c r="C9" s="49" t="s">
        <v>76</v>
      </c>
      <c r="D9" s="58">
        <v>0</v>
      </c>
    </row>
    <row r="10" spans="2:4" ht="17.25" customHeight="1" x14ac:dyDescent="0.2">
      <c r="B10" s="57">
        <v>3</v>
      </c>
      <c r="C10" s="50" t="s">
        <v>85</v>
      </c>
      <c r="D10" s="58">
        <v>0</v>
      </c>
    </row>
    <row r="11" spans="2:4" ht="17.25" customHeight="1" x14ac:dyDescent="0.2">
      <c r="B11" s="56">
        <v>4</v>
      </c>
      <c r="C11" s="51" t="s">
        <v>75</v>
      </c>
      <c r="D11" s="59">
        <f>IF(SUM(D8:D10)&lt;&gt;0,SUM(D8:D10),"")</f>
        <v>116000</v>
      </c>
    </row>
    <row r="12" spans="2:4" ht="17.25" customHeight="1" x14ac:dyDescent="0.2">
      <c r="B12" s="214" t="s">
        <v>14</v>
      </c>
      <c r="C12" s="215"/>
      <c r="D12" s="216"/>
    </row>
    <row r="13" spans="2:4" ht="17.25" customHeight="1" x14ac:dyDescent="0.2">
      <c r="B13" s="56">
        <v>5</v>
      </c>
      <c r="C13" s="49" t="s">
        <v>73</v>
      </c>
      <c r="D13" s="58">
        <v>0</v>
      </c>
    </row>
    <row r="14" spans="2:4" ht="17.25" customHeight="1" x14ac:dyDescent="0.2">
      <c r="B14" s="56">
        <v>6</v>
      </c>
      <c r="C14" s="49" t="s">
        <v>74</v>
      </c>
      <c r="D14" s="58">
        <v>0</v>
      </c>
    </row>
    <row r="15" spans="2:4" ht="17.25" customHeight="1" x14ac:dyDescent="0.2">
      <c r="B15" s="56">
        <v>7</v>
      </c>
      <c r="C15" s="50" t="s">
        <v>59</v>
      </c>
      <c r="D15" s="58">
        <v>7000</v>
      </c>
    </row>
    <row r="16" spans="2:4" ht="17.25" customHeight="1" x14ac:dyDescent="0.2">
      <c r="B16" s="56">
        <v>8</v>
      </c>
      <c r="C16" s="50" t="s">
        <v>60</v>
      </c>
      <c r="D16" s="58">
        <v>2500</v>
      </c>
    </row>
    <row r="17" spans="2:4" ht="17.25" customHeight="1" x14ac:dyDescent="0.2">
      <c r="B17" s="56">
        <v>9</v>
      </c>
      <c r="C17" s="50" t="s">
        <v>61</v>
      </c>
      <c r="D17" s="58">
        <v>8000</v>
      </c>
    </row>
    <row r="18" spans="2:4" ht="17.25" customHeight="1" x14ac:dyDescent="0.2">
      <c r="B18" s="56">
        <v>10</v>
      </c>
      <c r="C18" s="50" t="s">
        <v>62</v>
      </c>
      <c r="D18" s="58">
        <v>79200</v>
      </c>
    </row>
    <row r="19" spans="2:4" ht="17.25" customHeight="1" x14ac:dyDescent="0.2">
      <c r="B19" s="56">
        <v>11</v>
      </c>
      <c r="C19" s="50" t="s">
        <v>17</v>
      </c>
      <c r="D19" s="58">
        <v>2000</v>
      </c>
    </row>
    <row r="20" spans="2:4" ht="17.25" customHeight="1" x14ac:dyDescent="0.2">
      <c r="B20" s="56">
        <v>12</v>
      </c>
      <c r="C20" s="50" t="s">
        <v>63</v>
      </c>
      <c r="D20" s="58">
        <v>1500</v>
      </c>
    </row>
    <row r="21" spans="2:4" ht="17.25" customHeight="1" x14ac:dyDescent="0.2">
      <c r="B21" s="56">
        <v>13</v>
      </c>
      <c r="C21" s="50" t="s">
        <v>64</v>
      </c>
      <c r="D21" s="58">
        <v>1000</v>
      </c>
    </row>
    <row r="22" spans="2:4" ht="17.25" customHeight="1" x14ac:dyDescent="0.2">
      <c r="B22" s="56">
        <v>14</v>
      </c>
      <c r="C22" s="50" t="s">
        <v>65</v>
      </c>
      <c r="D22" s="58">
        <v>0</v>
      </c>
    </row>
    <row r="23" spans="2:4" ht="17.25" customHeight="1" x14ac:dyDescent="0.2">
      <c r="B23" s="56">
        <v>15</v>
      </c>
      <c r="C23" s="50" t="s">
        <v>66</v>
      </c>
      <c r="D23" s="58">
        <v>5000</v>
      </c>
    </row>
    <row r="24" spans="2:4" ht="17.25" customHeight="1" x14ac:dyDescent="0.2">
      <c r="B24" s="56">
        <v>16</v>
      </c>
      <c r="C24" s="50" t="s">
        <v>67</v>
      </c>
      <c r="D24" s="58">
        <v>0</v>
      </c>
    </row>
    <row r="25" spans="2:4" ht="17.25" customHeight="1" x14ac:dyDescent="0.2">
      <c r="B25" s="56">
        <v>17</v>
      </c>
      <c r="C25" s="50" t="s">
        <v>86</v>
      </c>
      <c r="D25" s="58">
        <v>0</v>
      </c>
    </row>
    <row r="26" spans="2:4" ht="17.25" customHeight="1" x14ac:dyDescent="0.2">
      <c r="B26" s="56">
        <v>18</v>
      </c>
      <c r="C26" s="52" t="s">
        <v>83</v>
      </c>
      <c r="D26" s="59">
        <f>IF(SUM(D13:D25)&lt;&gt;0,SUM(D13:D25),"")</f>
        <v>106200</v>
      </c>
    </row>
    <row r="27" spans="2:4" ht="17.25" customHeight="1" x14ac:dyDescent="0.2">
      <c r="B27" s="56">
        <v>19</v>
      </c>
      <c r="C27" s="53" t="s">
        <v>77</v>
      </c>
      <c r="D27" s="59">
        <f>IF(OR(D11&lt;&gt;"",D26&lt;&gt;""),IF(D11="",0,D11)-IF(D26="",0,D26),"")</f>
        <v>9800</v>
      </c>
    </row>
    <row r="28" spans="2:4" ht="17.25" customHeight="1" x14ac:dyDescent="0.2">
      <c r="B28" s="214" t="s">
        <v>70</v>
      </c>
      <c r="C28" s="215"/>
      <c r="D28" s="216"/>
    </row>
    <row r="29" spans="2:4" ht="17.25" customHeight="1" x14ac:dyDescent="0.2">
      <c r="B29" s="56">
        <v>20</v>
      </c>
      <c r="C29" s="50" t="s">
        <v>87</v>
      </c>
      <c r="D29" s="58">
        <v>0</v>
      </c>
    </row>
    <row r="30" spans="2:4" ht="17.25" customHeight="1" x14ac:dyDescent="0.2">
      <c r="B30" s="56">
        <v>21</v>
      </c>
      <c r="C30" s="50" t="s">
        <v>68</v>
      </c>
      <c r="D30" s="58">
        <v>0</v>
      </c>
    </row>
    <row r="31" spans="2:4" ht="17.25" customHeight="1" x14ac:dyDescent="0.2">
      <c r="B31" s="56">
        <v>22</v>
      </c>
      <c r="C31" s="50" t="s">
        <v>69</v>
      </c>
      <c r="D31" s="58">
        <v>0</v>
      </c>
    </row>
    <row r="32" spans="2:4" ht="17.25" customHeight="1" x14ac:dyDescent="0.2">
      <c r="B32" s="56">
        <v>23</v>
      </c>
      <c r="C32" s="50" t="s">
        <v>0</v>
      </c>
      <c r="D32" s="58">
        <v>0</v>
      </c>
    </row>
    <row r="33" spans="2:4" ht="17.25" customHeight="1" x14ac:dyDescent="0.2">
      <c r="B33" s="56">
        <v>24</v>
      </c>
      <c r="C33" s="50" t="s">
        <v>88</v>
      </c>
      <c r="D33" s="58">
        <v>0</v>
      </c>
    </row>
    <row r="34" spans="2:4" ht="17.25" customHeight="1" x14ac:dyDescent="0.2">
      <c r="B34" s="56">
        <v>25</v>
      </c>
      <c r="C34" s="52" t="s">
        <v>78</v>
      </c>
      <c r="D34" s="60">
        <v>0</v>
      </c>
    </row>
    <row r="35" spans="2:4" ht="17.25" customHeight="1" x14ac:dyDescent="0.2">
      <c r="B35" s="56">
        <v>26</v>
      </c>
      <c r="C35" s="54" t="s">
        <v>84</v>
      </c>
      <c r="D35" s="59">
        <f>IF(OR(D27&lt;&gt;"",D34&lt;&gt;""),IF(D27="",0,D27)+IF(D34="",0,D34),"")</f>
        <v>9800</v>
      </c>
    </row>
    <row r="36" spans="2:4" ht="17.25" customHeight="1" x14ac:dyDescent="0.2">
      <c r="B36" s="56">
        <v>27</v>
      </c>
      <c r="C36" s="50" t="s">
        <v>1</v>
      </c>
      <c r="D36" s="58">
        <v>0</v>
      </c>
    </row>
    <row r="37" spans="2:4" ht="17.25" customHeight="1" thickBot="1" x14ac:dyDescent="0.25">
      <c r="B37" s="56">
        <v>28</v>
      </c>
      <c r="C37" s="55" t="s">
        <v>89</v>
      </c>
      <c r="D37" s="61">
        <f>IF(OR(D35&lt;&gt;"",D36&lt;&gt;""),IF(D35="",0,D35)-IF(D36="",0,D36),"")</f>
        <v>9800</v>
      </c>
    </row>
    <row r="38" spans="2:4" customFormat="1" ht="15.75" thickBot="1" x14ac:dyDescent="0.3">
      <c r="B38" s="219" t="s">
        <v>106</v>
      </c>
      <c r="C38" s="195"/>
      <c r="D38" s="196"/>
    </row>
    <row r="39" spans="2:4" customFormat="1" ht="15" x14ac:dyDescent="0.25">
      <c r="B39" s="197" t="s">
        <v>108</v>
      </c>
      <c r="C39" s="198"/>
      <c r="D39" s="199"/>
    </row>
    <row r="40" spans="2:4" customFormat="1" ht="15" x14ac:dyDescent="0.25">
      <c r="B40" s="208" t="s">
        <v>110</v>
      </c>
      <c r="C40" s="209"/>
      <c r="D40" s="210"/>
    </row>
    <row r="41" spans="2:4" customFormat="1" ht="15" x14ac:dyDescent="0.25">
      <c r="B41" s="208" t="s">
        <v>109</v>
      </c>
      <c r="C41" s="209"/>
      <c r="D41" s="210"/>
    </row>
    <row r="42" spans="2:4" customFormat="1" ht="15" x14ac:dyDescent="0.25">
      <c r="B42" s="208" t="s">
        <v>111</v>
      </c>
      <c r="C42" s="209"/>
      <c r="D42" s="210"/>
    </row>
    <row r="43" spans="2:4" customFormat="1" ht="15" x14ac:dyDescent="0.25">
      <c r="B43" s="208" t="s">
        <v>112</v>
      </c>
      <c r="C43" s="209"/>
      <c r="D43" s="210"/>
    </row>
    <row r="44" spans="2:4" customFormat="1" ht="15" x14ac:dyDescent="0.25">
      <c r="B44" s="208" t="s">
        <v>113</v>
      </c>
      <c r="C44" s="209"/>
      <c r="D44" s="210"/>
    </row>
    <row r="45" spans="2:4" customFormat="1" ht="15.75" thickBot="1" x14ac:dyDescent="0.3">
      <c r="B45" s="200"/>
      <c r="C45" s="201"/>
      <c r="D45" s="202"/>
    </row>
    <row r="46" spans="2:4" x14ac:dyDescent="0.2">
      <c r="B46" s="10"/>
      <c r="C46" s="6"/>
      <c r="D46" s="6"/>
    </row>
    <row r="47" spans="2:4" x14ac:dyDescent="0.2">
      <c r="B47" s="10"/>
      <c r="C47" s="6"/>
      <c r="D47" s="6"/>
    </row>
    <row r="48" spans="2:4" x14ac:dyDescent="0.2">
      <c r="B48" s="10"/>
      <c r="C48" s="6"/>
      <c r="D48" s="6"/>
    </row>
    <row r="49" spans="2:4" x14ac:dyDescent="0.2">
      <c r="B49" s="10"/>
      <c r="C49" s="6"/>
      <c r="D49" s="6"/>
    </row>
    <row r="50" spans="2:4" x14ac:dyDescent="0.2">
      <c r="B50" s="10"/>
      <c r="C50" s="6"/>
      <c r="D50" s="6"/>
    </row>
    <row r="51" spans="2:4" ht="15" x14ac:dyDescent="0.25">
      <c r="B51" s="7"/>
      <c r="C51"/>
      <c r="D51"/>
    </row>
  </sheetData>
  <sheetProtection selectLockedCells="1"/>
  <mergeCells count="15">
    <mergeCell ref="B43:D43"/>
    <mergeCell ref="B44:D44"/>
    <mergeCell ref="B45:D45"/>
    <mergeCell ref="B38:D38"/>
    <mergeCell ref="B39:D39"/>
    <mergeCell ref="B40:D40"/>
    <mergeCell ref="B41:D41"/>
    <mergeCell ref="B42:D42"/>
    <mergeCell ref="B2:D2"/>
    <mergeCell ref="B7:D7"/>
    <mergeCell ref="B12:D12"/>
    <mergeCell ref="B28:D28"/>
    <mergeCell ref="B3:D3"/>
    <mergeCell ref="B4:D4"/>
    <mergeCell ref="B5:D5"/>
  </mergeCells>
  <pageMargins left="0.7" right="0.7" top="0.75" bottom="0.75" header="0.3" footer="0.3"/>
  <pageSetup scale="87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Visibility xmlns="dc463f71-b30c-4ab2-9473-d307f9d35888">Full Visibility</Visibility>
    <DocumentSetType xmlns="dc463f71-b30c-4ab2-9473-d307f9d35888">Memorandum</DocumentSetType>
    <IsConfidential xmlns="dc463f71-b30c-4ab2-9473-d307f9d35888">false</IsConfidential>
    <CaseType xmlns="dc463f71-b30c-4ab2-9473-d307f9d35888">Certificate</CaseType>
    <IndustryCode xmlns="dc463f71-b30c-4ab2-9473-d307f9d35888">227</IndustryCode>
    <CaseStatus xmlns="dc463f71-b30c-4ab2-9473-d307f9d35888">Closed</CaseStatus>
    <OpenedDate xmlns="dc463f71-b30c-4ab2-9473-d307f9d35888">2020-03-24T07:00:00+00:00</OpenedDate>
    <Date1 xmlns="dc463f71-b30c-4ab2-9473-d307f9d35888">2020-04-30T19:17:20+00:00</Date1>
    <IsDocumentOrder xmlns="dc463f71-b30c-4ab2-9473-d307f9d35888">false</IsDocumentOrder>
    <IsHighlyConfidential xmlns="dc463f71-b30c-4ab2-9473-d307f9d35888">false</IsHighlyConfidential>
    <CaseCompanyNames xmlns="dc463f71-b30c-4ab2-9473-d307f9d35888">ADE Dumpsters LLC</CaseCompanyNames>
    <Nickname xmlns="http://schemas.microsoft.com/sharepoint/v3" xsi:nil="true"/>
    <DocketNumber xmlns="dc463f71-b30c-4ab2-9473-d307f9d35888">200250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2D4005FFA6804C949DAB92B7244B71" ma:contentTypeVersion="52" ma:contentTypeDescription="" ma:contentTypeScope="" ma:versionID="6f046d69b1c06834593e9fac6f8959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BC1F4A-2D83-492D-9C8E-B1F8B79F7B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AA01032-A266-49BC-AD19-D8050A300534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3755578e-d82c-49bf-b5a1-387f8b6ffef6"/>
    <ds:schemaRef ds:uri="86d65b9f-0ab7-455e-a9fa-6e90eb1fe879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5BCC4F-C238-4715-A6AA-7A513BA70CCF}"/>
</file>

<file path=customXml/itemProps4.xml><?xml version="1.0" encoding="utf-8"?>
<ds:datastoreItem xmlns:ds="http://schemas.openxmlformats.org/officeDocument/2006/customXml" ds:itemID="{DA21664E-7BA2-4535-81BD-DBCBFFAB514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946D12B-F565-4937-A3B6-83B24DBDB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Staff-Notes Re BalSht-IncSt</vt:lpstr>
      <vt:lpstr>Staff-Tariff Rates and Rev.</vt:lpstr>
      <vt:lpstr>Staff-12 Month Feasibility</vt:lpstr>
      <vt:lpstr>Similar Company Profiles</vt:lpstr>
      <vt:lpstr>Co-Bal Sheet Assests -Total</vt:lpstr>
      <vt:lpstr>Co-Bal Sheet Liab-Equity</vt:lpstr>
      <vt:lpstr>Co-Income Statement</vt:lpstr>
      <vt:lpstr>'Co-Bal Sheet Assests -Total'!Print_Area</vt:lpstr>
      <vt:lpstr>'Co-Bal Sheet Liab-Equity'!Print_Area</vt:lpstr>
      <vt:lpstr>'Co-Income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227 Solid Waste Class A_B Annual Report Form 2018</dc:title>
  <dc:creator/>
  <cp:lastModifiedBy/>
  <dcterms:created xsi:type="dcterms:W3CDTF">2017-09-11T16:49:27Z</dcterms:created>
  <dcterms:modified xsi:type="dcterms:W3CDTF">2020-04-27T23:36:26Z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0x0101006E56B4D1795A2E4DB2F0B01679ED314A00242D4005FFA6804C949DAB92B7244B71</vt:lpwstr>
  </property>
  <property fmtid="{D5CDD505-2E9C-101B-9397-08002B2CF9AE}" pid="3" name="{A44787D4-0540-4523-9961-78E4036D8C6D}">
    <vt:lpwstr>{34B6AF97-8F3B-4FDE-890F-F46DA62876A5}</vt:lpwstr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