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Accounting - Regulatory\Earnings Test &amp; CBR Models\2018\FINAL\For Filing\Washington\"/>
    </mc:Choice>
  </mc:AlternateContent>
  <bookViews>
    <workbookView xWindow="16365" yWindow="765" windowWidth="2850" windowHeight="7665" tabRatio="348" activeTab="1"/>
  </bookViews>
  <sheets>
    <sheet name="2018 OR Util Avg Cost of Cap" sheetId="2" r:id="rId1"/>
    <sheet name="2018 WA" sheetId="7" r:id="rId2"/>
  </sheets>
  <externalReferences>
    <externalReference r:id="rId3"/>
  </externalReferences>
  <definedNames>
    <definedName name="\p">#REF!</definedName>
    <definedName name="_PG3">#N/A</definedName>
    <definedName name="ASSET">#REF!</definedName>
    <definedName name="casepg1">#N/A</definedName>
    <definedName name="EssbaseMonth">[1]Essbase!$D$6</definedName>
    <definedName name="EssLatest">"Beg Bal"</definedName>
    <definedName name="EssOptions">"A3100000000111000000011100010_01000"</definedName>
    <definedName name="I">"a1..m50"</definedName>
    <definedName name="NORMALIZE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0">'2018 OR Util Avg Cost of Cap'!$A$1:$CL$37</definedName>
    <definedName name="_xlnm.Print_Area" localSheetId="1">'2018 WA'!$A$1:$AZ$36</definedName>
    <definedName name="ror_1">#N/A</definedName>
    <definedName name="ror_2">#N/A</definedName>
    <definedName name="sue">#N/A</definedName>
    <definedName name="WS3A2">#N/A</definedName>
  </definedNames>
  <calcPr calcId="152511"/>
</workbook>
</file>

<file path=xl/calcChain.xml><?xml version="1.0" encoding="utf-8"?>
<calcChain xmlns="http://schemas.openxmlformats.org/spreadsheetml/2006/main">
  <c r="CA41" i="2" l="1"/>
  <c r="CB41" i="2"/>
  <c r="CC41" i="2"/>
  <c r="CD41" i="2"/>
  <c r="CE41" i="2"/>
  <c r="CF41" i="2"/>
  <c r="CG41" i="2"/>
  <c r="CH41" i="2"/>
  <c r="CI41" i="2"/>
  <c r="CJ41" i="2"/>
  <c r="CK41" i="2"/>
  <c r="BZ41" i="2"/>
  <c r="CL22" i="2" l="1"/>
  <c r="CL24" i="2"/>
  <c r="AZ10" i="7" l="1"/>
  <c r="AZ25" i="7"/>
  <c r="AZ26" i="7"/>
  <c r="AZ27" i="7"/>
  <c r="AZ28" i="7"/>
  <c r="AN25" i="7" l="1"/>
  <c r="AO25" i="7"/>
  <c r="AP25" i="7"/>
  <c r="AQ25" i="7"/>
  <c r="AR25" i="7"/>
  <c r="AS25" i="7"/>
  <c r="AT25" i="7"/>
  <c r="AU25" i="7"/>
  <c r="AV25" i="7"/>
  <c r="AW25" i="7"/>
  <c r="AX25" i="7"/>
  <c r="AY25" i="7"/>
  <c r="BZ34" i="2" l="1"/>
  <c r="CA34" i="2"/>
  <c r="CB34" i="2"/>
  <c r="CC34" i="2"/>
  <c r="CD34" i="2"/>
  <c r="CE34" i="2"/>
  <c r="CF34" i="2"/>
  <c r="CG34" i="2"/>
  <c r="CH34" i="2"/>
  <c r="CI34" i="2"/>
  <c r="CJ34" i="2"/>
  <c r="CK34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 l="1"/>
  <c r="CL35" i="2"/>
  <c r="CL34" i="2"/>
  <c r="BZ33" i="2" l="1"/>
  <c r="BZ37" i="2" s="1"/>
  <c r="BZ11" i="2" s="1"/>
  <c r="CA33" i="2"/>
  <c r="CA37" i="2" s="1"/>
  <c r="CA11" i="2" s="1"/>
  <c r="CB33" i="2"/>
  <c r="CB37" i="2" s="1"/>
  <c r="CB11" i="2" s="1"/>
  <c r="CC33" i="2"/>
  <c r="CC37" i="2" s="1"/>
  <c r="CC11" i="2" s="1"/>
  <c r="CD33" i="2"/>
  <c r="CD37" i="2" s="1"/>
  <c r="CD11" i="2" s="1"/>
  <c r="CE33" i="2"/>
  <c r="CE37" i="2" s="1"/>
  <c r="CE11" i="2" s="1"/>
  <c r="CF33" i="2"/>
  <c r="CF37" i="2" s="1"/>
  <c r="CF11" i="2" s="1"/>
  <c r="CG33" i="2"/>
  <c r="CG37" i="2" s="1"/>
  <c r="CG11" i="2" s="1"/>
  <c r="CH33" i="2"/>
  <c r="CH37" i="2" s="1"/>
  <c r="CH11" i="2" s="1"/>
  <c r="CI33" i="2"/>
  <c r="CI37" i="2" s="1"/>
  <c r="CI11" i="2" s="1"/>
  <c r="CJ33" i="2"/>
  <c r="CJ37" i="2" s="1"/>
  <c r="CJ11" i="2" s="1"/>
  <c r="CK33" i="2"/>
  <c r="BZ42" i="2"/>
  <c r="BZ9" i="2" s="1"/>
  <c r="CA42" i="2"/>
  <c r="CA9" i="2" s="1"/>
  <c r="CB42" i="2"/>
  <c r="CB9" i="2" s="1"/>
  <c r="CC42" i="2"/>
  <c r="CC9" i="2" s="1"/>
  <c r="CD42" i="2"/>
  <c r="CD9" i="2" s="1"/>
  <c r="CE42" i="2"/>
  <c r="CE9" i="2" s="1"/>
  <c r="CF42" i="2"/>
  <c r="CF9" i="2" s="1"/>
  <c r="CG42" i="2"/>
  <c r="CG9" i="2" s="1"/>
  <c r="CH42" i="2"/>
  <c r="CH9" i="2" s="1"/>
  <c r="CI42" i="2"/>
  <c r="CI9" i="2" s="1"/>
  <c r="CJ42" i="2"/>
  <c r="CJ9" i="2" s="1"/>
  <c r="CK42" i="2"/>
  <c r="CK9" i="2" s="1"/>
  <c r="CD40" i="2"/>
  <c r="CG40" i="2"/>
  <c r="CK40" i="2"/>
  <c r="AW9" i="7" l="1"/>
  <c r="CI13" i="2"/>
  <c r="CI16" i="2" s="1"/>
  <c r="AS9" i="7"/>
  <c r="CE13" i="2"/>
  <c r="CE16" i="2" s="1"/>
  <c r="AO9" i="7"/>
  <c r="CA13" i="2"/>
  <c r="CA18" i="2" s="1"/>
  <c r="CA29" i="2" s="1"/>
  <c r="CA16" i="2"/>
  <c r="AW12" i="7"/>
  <c r="AS12" i="7"/>
  <c r="AO12" i="7"/>
  <c r="AV9" i="7"/>
  <c r="CH13" i="2"/>
  <c r="CH16" i="2"/>
  <c r="AR9" i="7"/>
  <c r="CD13" i="2"/>
  <c r="CD16" i="2" s="1"/>
  <c r="AN9" i="7"/>
  <c r="BZ13" i="2"/>
  <c r="BZ18" i="2" s="1"/>
  <c r="BZ29" i="2" s="1"/>
  <c r="BZ16" i="2"/>
  <c r="AV12" i="7"/>
  <c r="CH18" i="2"/>
  <c r="CH29" i="2" s="1"/>
  <c r="AR12" i="7"/>
  <c r="AN12" i="7"/>
  <c r="CL9" i="2"/>
  <c r="AY9" i="7"/>
  <c r="AU9" i="7"/>
  <c r="CG13" i="2"/>
  <c r="CG16" i="2" s="1"/>
  <c r="AQ9" i="7"/>
  <c r="CC13" i="2"/>
  <c r="CC16" i="2" s="1"/>
  <c r="CL33" i="2"/>
  <c r="CK37" i="2"/>
  <c r="AU12" i="7"/>
  <c r="AQ12" i="7"/>
  <c r="CH40" i="2"/>
  <c r="AX9" i="7"/>
  <c r="CJ13" i="2"/>
  <c r="CJ16" i="2" s="1"/>
  <c r="AT9" i="7"/>
  <c r="CF13" i="2"/>
  <c r="CF16" i="2"/>
  <c r="AP9" i="7"/>
  <c r="CB13" i="2"/>
  <c r="CB18" i="2" s="1"/>
  <c r="CB29" i="2" s="1"/>
  <c r="CB16" i="2"/>
  <c r="AX12" i="7"/>
  <c r="AT12" i="7"/>
  <c r="CF18" i="2"/>
  <c r="CF29" i="2" s="1"/>
  <c r="AP12" i="7"/>
  <c r="CA40" i="2"/>
  <c r="CJ40" i="2"/>
  <c r="CF40" i="2"/>
  <c r="CB40" i="2"/>
  <c r="CI40" i="2"/>
  <c r="CE40" i="2"/>
  <c r="CC40" i="2"/>
  <c r="BZ40" i="2"/>
  <c r="CG18" i="2" l="1"/>
  <c r="CG29" i="2" s="1"/>
  <c r="CE18" i="2"/>
  <c r="CE29" i="2" s="1"/>
  <c r="CJ18" i="2"/>
  <c r="CJ29" i="2" s="1"/>
  <c r="AP14" i="7"/>
  <c r="AP20" i="7" s="1"/>
  <c r="AP34" i="7" s="1"/>
  <c r="CC18" i="2"/>
  <c r="CC29" i="2" s="1"/>
  <c r="AN14" i="7"/>
  <c r="AN18" i="7" s="1"/>
  <c r="CI27" i="2"/>
  <c r="CD27" i="2"/>
  <c r="CC27" i="2"/>
  <c r="CC30" i="2" s="1"/>
  <c r="CC19" i="2"/>
  <c r="CJ27" i="2"/>
  <c r="CJ30" i="2" s="1"/>
  <c r="CJ19" i="2"/>
  <c r="CL37" i="2"/>
  <c r="CK11" i="2"/>
  <c r="AQ14" i="7"/>
  <c r="AN20" i="7"/>
  <c r="AN34" i="7" s="1"/>
  <c r="AN19" i="7"/>
  <c r="AN33" i="7" s="1"/>
  <c r="CH27" i="2"/>
  <c r="CH30" i="2" s="1"/>
  <c r="CH19" i="2"/>
  <c r="CE27" i="2"/>
  <c r="CE30" i="2" s="1"/>
  <c r="CE19" i="2"/>
  <c r="AX21" i="7"/>
  <c r="AX35" i="7" s="1"/>
  <c r="CF27" i="2"/>
  <c r="CF30" i="2" s="1"/>
  <c r="CF19" i="2"/>
  <c r="CG27" i="2"/>
  <c r="CG30" i="2" s="1"/>
  <c r="CG19" i="2"/>
  <c r="CA27" i="2"/>
  <c r="CA30" i="2" s="1"/>
  <c r="CA19" i="2"/>
  <c r="AW14" i="7"/>
  <c r="AW21" i="7" s="1"/>
  <c r="AW35" i="7" s="1"/>
  <c r="CB27" i="2"/>
  <c r="CB30" i="2" s="1"/>
  <c r="CB19" i="2"/>
  <c r="AX14" i="7"/>
  <c r="AZ9" i="7"/>
  <c r="CD18" i="2"/>
  <c r="CD29" i="2" s="1"/>
  <c r="BZ27" i="2"/>
  <c r="BZ30" i="2" s="1"/>
  <c r="BZ19" i="2"/>
  <c r="AV14" i="7"/>
  <c r="AS14" i="7"/>
  <c r="AT14" i="7"/>
  <c r="AT21" i="7" s="1"/>
  <c r="AT35" i="7" s="1"/>
  <c r="AU14" i="7"/>
  <c r="AU18" i="7" s="1"/>
  <c r="AR14" i="7"/>
  <c r="CI18" i="2"/>
  <c r="CI29" i="2" s="1"/>
  <c r="AO14" i="7"/>
  <c r="AO21" i="7" s="1"/>
  <c r="AO35" i="7" s="1"/>
  <c r="AB25" i="7"/>
  <c r="AC25" i="7"/>
  <c r="AD25" i="7"/>
  <c r="AE25" i="7"/>
  <c r="AF25" i="7"/>
  <c r="AG25" i="7"/>
  <c r="AH25" i="7"/>
  <c r="AI25" i="7"/>
  <c r="AJ25" i="7"/>
  <c r="AK25" i="7"/>
  <c r="AL25" i="7"/>
  <c r="AM25" i="7"/>
  <c r="AP18" i="7" l="1"/>
  <c r="AN21" i="7"/>
  <c r="AN35" i="7" s="1"/>
  <c r="AP19" i="7"/>
  <c r="AP33" i="7" s="1"/>
  <c r="AP21" i="7"/>
  <c r="AP35" i="7" s="1"/>
  <c r="CD19" i="2"/>
  <c r="AU32" i="7"/>
  <c r="AV19" i="7"/>
  <c r="AV33" i="7" s="1"/>
  <c r="AV20" i="7"/>
  <c r="AV34" i="7" s="1"/>
  <c r="AQ20" i="7"/>
  <c r="AQ34" i="7" s="1"/>
  <c r="AQ19" i="7"/>
  <c r="AQ33" i="7" s="1"/>
  <c r="CI19" i="2"/>
  <c r="AR20" i="7"/>
  <c r="AR34" i="7" s="1"/>
  <c r="AR19" i="7"/>
  <c r="AR33" i="7" s="1"/>
  <c r="AU20" i="7"/>
  <c r="AU34" i="7" s="1"/>
  <c r="AU19" i="7"/>
  <c r="AU33" i="7" s="1"/>
  <c r="AS18" i="7"/>
  <c r="AS19" i="7"/>
  <c r="AS33" i="7" s="1"/>
  <c r="AS20" i="7"/>
  <c r="AS34" i="7" s="1"/>
  <c r="AV21" i="7"/>
  <c r="AV35" i="7" s="1"/>
  <c r="AQ21" i="7"/>
  <c r="AQ35" i="7" s="1"/>
  <c r="CL11" i="2"/>
  <c r="AY12" i="7"/>
  <c r="CK13" i="2"/>
  <c r="CI30" i="2"/>
  <c r="AR18" i="7"/>
  <c r="AU21" i="7"/>
  <c r="AU35" i="7" s="1"/>
  <c r="AS21" i="7"/>
  <c r="AS35" i="7" s="1"/>
  <c r="AW18" i="7"/>
  <c r="AW19" i="7"/>
  <c r="AW33" i="7" s="1"/>
  <c r="AW20" i="7"/>
  <c r="AW34" i="7" s="1"/>
  <c r="AN32" i="7"/>
  <c r="AN36" i="7" s="1"/>
  <c r="AN22" i="7"/>
  <c r="AO18" i="7"/>
  <c r="AO19" i="7"/>
  <c r="AO33" i="7" s="1"/>
  <c r="AO20" i="7"/>
  <c r="AO34" i="7" s="1"/>
  <c r="AR21" i="7"/>
  <c r="AR35" i="7" s="1"/>
  <c r="AT18" i="7"/>
  <c r="AT20" i="7"/>
  <c r="AT34" i="7" s="1"/>
  <c r="AT19" i="7"/>
  <c r="AT33" i="7" s="1"/>
  <c r="AV18" i="7"/>
  <c r="AX18" i="7"/>
  <c r="AX20" i="7"/>
  <c r="AX34" i="7" s="1"/>
  <c r="AX19" i="7"/>
  <c r="AX33" i="7" s="1"/>
  <c r="AQ18" i="7"/>
  <c r="AP32" i="7"/>
  <c r="CD30" i="2"/>
  <c r="CU62" i="2"/>
  <c r="CN62" i="2"/>
  <c r="CQ62" i="2"/>
  <c r="CY62" i="2"/>
  <c r="CZ62" i="2"/>
  <c r="CX62" i="2"/>
  <c r="CV62" i="2"/>
  <c r="CT62" i="2"/>
  <c r="CR62" i="2"/>
  <c r="CP62" i="2"/>
  <c r="AP22" i="7" l="1"/>
  <c r="AP36" i="7"/>
  <c r="AX32" i="7"/>
  <c r="AX36" i="7" s="1"/>
  <c r="AX22" i="7"/>
  <c r="AT32" i="7"/>
  <c r="AT36" i="7" s="1"/>
  <c r="AT22" i="7"/>
  <c r="AO32" i="7"/>
  <c r="AO36" i="7" s="1"/>
  <c r="AO22" i="7"/>
  <c r="AR32" i="7"/>
  <c r="AR36" i="7" s="1"/>
  <c r="AR22" i="7"/>
  <c r="AZ12" i="7"/>
  <c r="AY14" i="7"/>
  <c r="AY21" i="7" s="1"/>
  <c r="AU22" i="7"/>
  <c r="AQ32" i="7"/>
  <c r="AQ36" i="7" s="1"/>
  <c r="AQ22" i="7"/>
  <c r="AV32" i="7"/>
  <c r="AV36" i="7" s="1"/>
  <c r="AV22" i="7"/>
  <c r="AW32" i="7"/>
  <c r="AW36" i="7" s="1"/>
  <c r="AW22" i="7"/>
  <c r="AU36" i="7"/>
  <c r="CL13" i="2"/>
  <c r="CK16" i="2"/>
  <c r="AS32" i="7"/>
  <c r="AS36" i="7" s="1"/>
  <c r="AS22" i="7"/>
  <c r="CK18" i="2"/>
  <c r="CW62" i="2"/>
  <c r="CS62" i="2"/>
  <c r="AY35" i="7" l="1"/>
  <c r="CK27" i="2"/>
  <c r="CL16" i="2"/>
  <c r="CK19" i="2"/>
  <c r="CL19" i="2" s="1"/>
  <c r="CK29" i="2"/>
  <c r="CL29" i="2" s="1"/>
  <c r="CL18" i="2"/>
  <c r="AY20" i="7"/>
  <c r="AY19" i="7"/>
  <c r="AY18" i="7"/>
  <c r="CO62" i="2"/>
  <c r="BN42" i="2"/>
  <c r="BN9" i="2" s="1"/>
  <c r="BN34" i="2"/>
  <c r="BO34" i="2"/>
  <c r="BP34" i="2"/>
  <c r="BQ34" i="2"/>
  <c r="BR34" i="2"/>
  <c r="BS34" i="2"/>
  <c r="BT34" i="2"/>
  <c r="BU34" i="2"/>
  <c r="BV34" i="2"/>
  <c r="BW34" i="2"/>
  <c r="BX34" i="2"/>
  <c r="BY34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O42" i="2"/>
  <c r="BO9" i="2" s="1"/>
  <c r="BP42" i="2"/>
  <c r="BP9" i="2" s="1"/>
  <c r="BQ42" i="2"/>
  <c r="BQ9" i="2" s="1"/>
  <c r="BR42" i="2"/>
  <c r="BR9" i="2" s="1"/>
  <c r="BS42" i="2"/>
  <c r="BS9" i="2" s="1"/>
  <c r="BT42" i="2"/>
  <c r="BT9" i="2" s="1"/>
  <c r="BU42" i="2"/>
  <c r="BU9" i="2" s="1"/>
  <c r="BV42" i="2"/>
  <c r="BV9" i="2" s="1"/>
  <c r="BW42" i="2"/>
  <c r="BW9" i="2" s="1"/>
  <c r="BX42" i="2"/>
  <c r="BX9" i="2" s="1"/>
  <c r="BY42" i="2"/>
  <c r="BY9" i="2" s="1"/>
  <c r="AD6" i="7"/>
  <c r="AE6" i="7"/>
  <c r="AF6" i="7"/>
  <c r="AG6" i="7"/>
  <c r="AH6" i="7"/>
  <c r="AI6" i="7"/>
  <c r="AJ6" i="7"/>
  <c r="AK6" i="7"/>
  <c r="AL6" i="7"/>
  <c r="AM6" i="7"/>
  <c r="AC6" i="7"/>
  <c r="AY33" i="7" l="1"/>
  <c r="AY34" i="7"/>
  <c r="AY32" i="7"/>
  <c r="AY22" i="7"/>
  <c r="CL27" i="2"/>
  <c r="CK30" i="2"/>
  <c r="CL30" i="2" s="1"/>
  <c r="BX40" i="2"/>
  <c r="BT40" i="2"/>
  <c r="BP40" i="2"/>
  <c r="AJ9" i="7"/>
  <c r="AF9" i="7"/>
  <c r="AB9" i="7"/>
  <c r="AM9" i="7"/>
  <c r="AI9" i="7"/>
  <c r="AE9" i="7"/>
  <c r="AL9" i="7"/>
  <c r="AH9" i="7"/>
  <c r="AD9" i="7"/>
  <c r="AK9" i="7"/>
  <c r="AG9" i="7"/>
  <c r="AC9" i="7"/>
  <c r="BY40" i="2"/>
  <c r="BU40" i="2"/>
  <c r="BQ40" i="2"/>
  <c r="BP33" i="2"/>
  <c r="BP37" i="2" s="1"/>
  <c r="BP11" i="2" s="1"/>
  <c r="BW40" i="2"/>
  <c r="BS40" i="2"/>
  <c r="BV40" i="2"/>
  <c r="BR40" i="2"/>
  <c r="BU33" i="2"/>
  <c r="BU37" i="2" s="1"/>
  <c r="BU11" i="2" s="1"/>
  <c r="BT33" i="2"/>
  <c r="BT37" i="2" s="1"/>
  <c r="BT11" i="2" s="1"/>
  <c r="BY33" i="2"/>
  <c r="BX33" i="2"/>
  <c r="BX37" i="2" s="1"/>
  <c r="BX11" i="2" s="1"/>
  <c r="BR33" i="2"/>
  <c r="BR37" i="2" s="1"/>
  <c r="BR11" i="2" s="1"/>
  <c r="BV33" i="2"/>
  <c r="BV37" i="2" s="1"/>
  <c r="BV11" i="2" s="1"/>
  <c r="BQ33" i="2"/>
  <c r="BQ37" i="2" s="1"/>
  <c r="BQ11" i="2" s="1"/>
  <c r="BO40" i="2"/>
  <c r="BW33" i="2"/>
  <c r="BW37" i="2" s="1"/>
  <c r="BW11" i="2" s="1"/>
  <c r="BS33" i="2"/>
  <c r="BS37" i="2" s="1"/>
  <c r="BS11" i="2" s="1"/>
  <c r="BO33" i="2"/>
  <c r="BO37" i="2" s="1"/>
  <c r="BO11" i="2" s="1"/>
  <c r="BN40" i="2"/>
  <c r="BN33" i="2"/>
  <c r="AY36" i="7" l="1"/>
  <c r="BO13" i="2"/>
  <c r="BO16" i="2" s="1"/>
  <c r="AC12" i="7"/>
  <c r="BQ13" i="2"/>
  <c r="BQ18" i="2" s="1"/>
  <c r="BQ29" i="2" s="1"/>
  <c r="AE12" i="7"/>
  <c r="BY37" i="2"/>
  <c r="BS13" i="2"/>
  <c r="BS16" i="2" s="1"/>
  <c r="AG12" i="7"/>
  <c r="AG14" i="7" s="1"/>
  <c r="BV13" i="2"/>
  <c r="AJ12" i="7"/>
  <c r="BT13" i="2"/>
  <c r="BT18" i="2" s="1"/>
  <c r="BT29" i="2" s="1"/>
  <c r="AH12" i="7"/>
  <c r="BW13" i="2"/>
  <c r="BW16" i="2" s="1"/>
  <c r="AK12" i="7"/>
  <c r="AK14" i="7" s="1"/>
  <c r="BR13" i="2"/>
  <c r="BR18" i="2" s="1"/>
  <c r="BR29" i="2" s="1"/>
  <c r="AF12" i="7"/>
  <c r="AF14" i="7" s="1"/>
  <c r="BU13" i="2"/>
  <c r="AI12" i="7"/>
  <c r="AI14" i="7" s="1"/>
  <c r="BX13" i="2"/>
  <c r="AL12" i="7"/>
  <c r="BP13" i="2"/>
  <c r="AD12" i="7"/>
  <c r="BS27" i="2"/>
  <c r="BW27" i="2"/>
  <c r="BO27" i="2"/>
  <c r="BN37" i="2"/>
  <c r="CN63" i="2"/>
  <c r="BA41" i="2"/>
  <c r="BW18" i="2" l="1"/>
  <c r="BW29" i="2" s="1"/>
  <c r="BX16" i="2"/>
  <c r="AD14" i="7"/>
  <c r="AD21" i="7" s="1"/>
  <c r="AD35" i="7" s="1"/>
  <c r="BU16" i="2"/>
  <c r="BU27" i="2" s="1"/>
  <c r="AK18" i="7"/>
  <c r="AK19" i="7"/>
  <c r="AK33" i="7" s="1"/>
  <c r="AK20" i="7"/>
  <c r="AK34" i="7" s="1"/>
  <c r="BP16" i="2"/>
  <c r="AG18" i="7"/>
  <c r="AG20" i="7"/>
  <c r="AG34" i="7" s="1"/>
  <c r="AG19" i="7"/>
  <c r="AG33" i="7" s="1"/>
  <c r="AK21" i="7"/>
  <c r="AK35" i="7" s="1"/>
  <c r="BV16" i="2"/>
  <c r="BV27" i="2" s="1"/>
  <c r="AC14" i="7"/>
  <c r="AC21" i="7" s="1"/>
  <c r="AC35" i="7" s="1"/>
  <c r="BW30" i="2"/>
  <c r="AF18" i="7"/>
  <c r="AF19" i="7"/>
  <c r="AF33" i="7" s="1"/>
  <c r="AF20" i="7"/>
  <c r="AF34" i="7" s="1"/>
  <c r="BX18" i="2"/>
  <c r="BX29" i="2" s="1"/>
  <c r="AI18" i="7"/>
  <c r="AI19" i="7"/>
  <c r="AI33" i="7" s="1"/>
  <c r="AI20" i="7"/>
  <c r="AI34" i="7" s="1"/>
  <c r="BU18" i="2"/>
  <c r="BU29" i="2" s="1"/>
  <c r="AF21" i="7"/>
  <c r="AF35" i="7" s="1"/>
  <c r="BT16" i="2"/>
  <c r="BT19" i="2" s="1"/>
  <c r="BS18" i="2"/>
  <c r="BS29" i="2" s="1"/>
  <c r="BS30" i="2" s="1"/>
  <c r="AE14" i="7"/>
  <c r="AE21" i="7" s="1"/>
  <c r="AE35" i="7" s="1"/>
  <c r="BQ16" i="2"/>
  <c r="BQ27" i="2" s="1"/>
  <c r="BQ30" i="2" s="1"/>
  <c r="BP18" i="2"/>
  <c r="BP29" i="2" s="1"/>
  <c r="AL14" i="7"/>
  <c r="AI21" i="7"/>
  <c r="AI35" i="7" s="1"/>
  <c r="BR16" i="2"/>
  <c r="BR27" i="2" s="1"/>
  <c r="BR30" i="2" s="1"/>
  <c r="AJ14" i="7"/>
  <c r="AJ21" i="7" s="1"/>
  <c r="AJ35" i="7" s="1"/>
  <c r="BV18" i="2"/>
  <c r="BV29" i="2" s="1"/>
  <c r="AG21" i="7"/>
  <c r="AG35" i="7" s="1"/>
  <c r="AH14" i="7"/>
  <c r="AH21" i="7" s="1"/>
  <c r="AH35" i="7" s="1"/>
  <c r="BY11" i="2"/>
  <c r="BO18" i="2"/>
  <c r="CN65" i="2"/>
  <c r="CN66" i="2" s="1"/>
  <c r="BN11" i="2"/>
  <c r="BC41" i="2"/>
  <c r="BG41" i="2"/>
  <c r="BK41" i="2"/>
  <c r="CO63" i="2"/>
  <c r="CW63" i="2"/>
  <c r="BE41" i="2"/>
  <c r="BI41" i="2"/>
  <c r="BM41" i="2"/>
  <c r="CR63" i="2"/>
  <c r="CV63" i="2"/>
  <c r="CZ63" i="2"/>
  <c r="BF41" i="2"/>
  <c r="BJ41" i="2"/>
  <c r="CP63" i="2"/>
  <c r="CT63" i="2"/>
  <c r="CX63" i="2"/>
  <c r="CY63" i="2"/>
  <c r="BH41" i="2"/>
  <c r="CQ63" i="2"/>
  <c r="CS63" i="2"/>
  <c r="BL41" i="2"/>
  <c r="BD41" i="2"/>
  <c r="BM42" i="2"/>
  <c r="BM9" i="2" s="1"/>
  <c r="BB41" i="2"/>
  <c r="BM34" i="2"/>
  <c r="BM35" i="2"/>
  <c r="BM36" i="2"/>
  <c r="BR19" i="2" l="1"/>
  <c r="BV19" i="2"/>
  <c r="BW19" i="2"/>
  <c r="BO29" i="2"/>
  <c r="BO30" i="2" s="1"/>
  <c r="BO19" i="2"/>
  <c r="BX19" i="2"/>
  <c r="AG32" i="7"/>
  <c r="AG36" i="7" s="1"/>
  <c r="AG22" i="7"/>
  <c r="BU30" i="2"/>
  <c r="BX27" i="2"/>
  <c r="BX30" i="2" s="1"/>
  <c r="BS19" i="2"/>
  <c r="AB12" i="7"/>
  <c r="BY13" i="2"/>
  <c r="BY18" i="2" s="1"/>
  <c r="AM12" i="7"/>
  <c r="AJ18" i="7"/>
  <c r="AJ20" i="7"/>
  <c r="AJ34" i="7" s="1"/>
  <c r="AJ19" i="7"/>
  <c r="AJ33" i="7" s="1"/>
  <c r="AL18" i="7"/>
  <c r="AL19" i="7"/>
  <c r="AL33" i="7" s="1"/>
  <c r="AL20" i="7"/>
  <c r="AL34" i="7" s="1"/>
  <c r="BQ19" i="2"/>
  <c r="BT27" i="2"/>
  <c r="BT30" i="2" s="1"/>
  <c r="AC18" i="7"/>
  <c r="AC19" i="7"/>
  <c r="AC33" i="7" s="1"/>
  <c r="AC20" i="7"/>
  <c r="AC34" i="7" s="1"/>
  <c r="BP19" i="2"/>
  <c r="BU19" i="2"/>
  <c r="AH18" i="7"/>
  <c r="AH19" i="7"/>
  <c r="AH33" i="7" s="1"/>
  <c r="AH20" i="7"/>
  <c r="AH34" i="7" s="1"/>
  <c r="AL21" i="7"/>
  <c r="AL35" i="7" s="1"/>
  <c r="AE18" i="7"/>
  <c r="AE19" i="7"/>
  <c r="AE33" i="7" s="1"/>
  <c r="AE20" i="7"/>
  <c r="AE34" i="7" s="1"/>
  <c r="AI32" i="7"/>
  <c r="AI36" i="7" s="1"/>
  <c r="AI22" i="7"/>
  <c r="AF32" i="7"/>
  <c r="AF36" i="7" s="1"/>
  <c r="AF22" i="7"/>
  <c r="BV30" i="2"/>
  <c r="BP27" i="2"/>
  <c r="BP30" i="2" s="1"/>
  <c r="AK32" i="7"/>
  <c r="AK36" i="7" s="1"/>
  <c r="AK22" i="7"/>
  <c r="AD18" i="7"/>
  <c r="AD20" i="7"/>
  <c r="AD34" i="7" s="1"/>
  <c r="AD19" i="7"/>
  <c r="AD33" i="7" s="1"/>
  <c r="CO65" i="2"/>
  <c r="CO66" i="2" s="1"/>
  <c r="CO68" i="2" s="1"/>
  <c r="CV65" i="2"/>
  <c r="CV66" i="2" s="1"/>
  <c r="CV68" i="2" s="1"/>
  <c r="CY65" i="2"/>
  <c r="CY66" i="2" s="1"/>
  <c r="CY68" i="2" s="1"/>
  <c r="CW65" i="2"/>
  <c r="CW66" i="2" s="1"/>
  <c r="CW68" i="2" s="1"/>
  <c r="BN13" i="2"/>
  <c r="BN16" i="2" s="1"/>
  <c r="CX65" i="2"/>
  <c r="CX66" i="2" s="1"/>
  <c r="CX68" i="2" s="1"/>
  <c r="CU63" i="2"/>
  <c r="CQ65" i="2"/>
  <c r="CQ66" i="2" s="1"/>
  <c r="CQ68" i="2" s="1"/>
  <c r="CP65" i="2"/>
  <c r="CP66" i="2" s="1"/>
  <c r="CP68" i="2" s="1"/>
  <c r="CS65" i="2"/>
  <c r="CS66" i="2" s="1"/>
  <c r="CS68" i="2" s="1"/>
  <c r="CZ65" i="2"/>
  <c r="CZ66" i="2" s="1"/>
  <c r="CZ68" i="2" s="1"/>
  <c r="CR65" i="2"/>
  <c r="CR66" i="2" s="1"/>
  <c r="CR68" i="2" s="1"/>
  <c r="CT65" i="2"/>
  <c r="CT66" i="2" s="1"/>
  <c r="CT68" i="2" s="1"/>
  <c r="BM40" i="2"/>
  <c r="CN68" i="2" s="1"/>
  <c r="BM33" i="2"/>
  <c r="BN18" i="2" l="1"/>
  <c r="BN29" i="2" s="1"/>
  <c r="AD32" i="7"/>
  <c r="AD36" i="7" s="1"/>
  <c r="AD22" i="7"/>
  <c r="AM14" i="7"/>
  <c r="AZ14" i="7" s="1"/>
  <c r="AJ32" i="7"/>
  <c r="AJ36" i="7" s="1"/>
  <c r="AJ22" i="7"/>
  <c r="BY27" i="2"/>
  <c r="BY16" i="2"/>
  <c r="AL32" i="7"/>
  <c r="AL36" i="7" s="1"/>
  <c r="AL22" i="7"/>
  <c r="BY29" i="2"/>
  <c r="AE32" i="7"/>
  <c r="AE36" i="7" s="1"/>
  <c r="AE22" i="7"/>
  <c r="AH32" i="7"/>
  <c r="AH36" i="7" s="1"/>
  <c r="AH22" i="7"/>
  <c r="AC32" i="7"/>
  <c r="AC36" i="7" s="1"/>
  <c r="AC22" i="7"/>
  <c r="AB14" i="7"/>
  <c r="AB21" i="7" s="1"/>
  <c r="AB35" i="7" s="1"/>
  <c r="CU65" i="2"/>
  <c r="CU66" i="2" s="1"/>
  <c r="CU68" i="2" s="1"/>
  <c r="BM37" i="2"/>
  <c r="P25" i="7"/>
  <c r="Q25" i="7"/>
  <c r="R25" i="7"/>
  <c r="S25" i="7"/>
  <c r="T25" i="7"/>
  <c r="U25" i="7"/>
  <c r="V25" i="7"/>
  <c r="W25" i="7"/>
  <c r="X25" i="7"/>
  <c r="Y25" i="7"/>
  <c r="Z25" i="7"/>
  <c r="AA25" i="7"/>
  <c r="AA9" i="7"/>
  <c r="BC34" i="2"/>
  <c r="BD34" i="2"/>
  <c r="BE34" i="2"/>
  <c r="BF34" i="2"/>
  <c r="BG34" i="2"/>
  <c r="BH34" i="2"/>
  <c r="BI34" i="2"/>
  <c r="BJ34" i="2"/>
  <c r="BK34" i="2"/>
  <c r="BL34" i="2"/>
  <c r="BC36" i="2"/>
  <c r="BD36" i="2"/>
  <c r="BE36" i="2"/>
  <c r="BF36" i="2"/>
  <c r="BG36" i="2"/>
  <c r="BH36" i="2"/>
  <c r="BI36" i="2"/>
  <c r="BJ36" i="2"/>
  <c r="BK36" i="2"/>
  <c r="BL36" i="2"/>
  <c r="BC35" i="2"/>
  <c r="BD35" i="2"/>
  <c r="BE35" i="2"/>
  <c r="BF35" i="2"/>
  <c r="BG35" i="2"/>
  <c r="BH35" i="2"/>
  <c r="BI35" i="2"/>
  <c r="BJ35" i="2"/>
  <c r="BK35" i="2"/>
  <c r="BL35" i="2"/>
  <c r="BB34" i="2"/>
  <c r="BB36" i="2"/>
  <c r="BB35" i="2"/>
  <c r="BY19" i="2" l="1"/>
  <c r="AB18" i="7"/>
  <c r="AB19" i="7"/>
  <c r="AB33" i="7" s="1"/>
  <c r="AB20" i="7"/>
  <c r="AB34" i="7" s="1"/>
  <c r="BY30" i="2"/>
  <c r="AM18" i="7"/>
  <c r="AZ18" i="7" s="1"/>
  <c r="AM19" i="7"/>
  <c r="AM20" i="7"/>
  <c r="AM21" i="7"/>
  <c r="BM11" i="2"/>
  <c r="BN27" i="2"/>
  <c r="BN19" i="2"/>
  <c r="BD33" i="2"/>
  <c r="BD37" i="2" s="1"/>
  <c r="BD11" i="2" s="1"/>
  <c r="R12" i="7" s="1"/>
  <c r="BH33" i="2"/>
  <c r="BH37" i="2" s="1"/>
  <c r="BH11" i="2" s="1"/>
  <c r="V12" i="7" s="1"/>
  <c r="BI33" i="2"/>
  <c r="BI37" i="2" s="1"/>
  <c r="BI11" i="2" s="1"/>
  <c r="W12" i="7" s="1"/>
  <c r="BF33" i="2"/>
  <c r="BF37" i="2" s="1"/>
  <c r="BF11" i="2" s="1"/>
  <c r="T12" i="7" s="1"/>
  <c r="BJ33" i="2"/>
  <c r="BJ37" i="2" s="1"/>
  <c r="BJ11" i="2" s="1"/>
  <c r="X12" i="7" s="1"/>
  <c r="BE33" i="2"/>
  <c r="BE37" i="2" s="1"/>
  <c r="BE11" i="2" s="1"/>
  <c r="S12" i="7" s="1"/>
  <c r="BC33" i="2"/>
  <c r="BC37" i="2" s="1"/>
  <c r="BC11" i="2" s="1"/>
  <c r="BG33" i="2"/>
  <c r="BG37" i="2" s="1"/>
  <c r="BG11" i="2" s="1"/>
  <c r="BI42" i="2"/>
  <c r="BI9" i="2" s="1"/>
  <c r="W9" i="7" s="1"/>
  <c r="BL42" i="2"/>
  <c r="BL9" i="2" s="1"/>
  <c r="Z9" i="7" s="1"/>
  <c r="BD42" i="2"/>
  <c r="BD9" i="2" s="1"/>
  <c r="R9" i="7" s="1"/>
  <c r="BB42" i="2"/>
  <c r="BB9" i="2" s="1"/>
  <c r="P9" i="7" s="1"/>
  <c r="BK42" i="2"/>
  <c r="BK9" i="2" s="1"/>
  <c r="Y9" i="7" s="1"/>
  <c r="BG42" i="2"/>
  <c r="BG9" i="2" s="1"/>
  <c r="U9" i="7" s="1"/>
  <c r="BC42" i="2"/>
  <c r="BC9" i="2" s="1"/>
  <c r="Q9" i="7" s="1"/>
  <c r="BE42" i="2"/>
  <c r="BE9" i="2" s="1"/>
  <c r="S9" i="7" s="1"/>
  <c r="BH42" i="2"/>
  <c r="BH9" i="2" s="1"/>
  <c r="V9" i="7" s="1"/>
  <c r="BJ42" i="2"/>
  <c r="BJ9" i="2" s="1"/>
  <c r="X9" i="7" s="1"/>
  <c r="BF42" i="2"/>
  <c r="BF9" i="2" s="1"/>
  <c r="T9" i="7" s="1"/>
  <c r="BL33" i="2"/>
  <c r="BL37" i="2" s="1"/>
  <c r="BL11" i="2" s="1"/>
  <c r="Z12" i="7" s="1"/>
  <c r="BB33" i="2"/>
  <c r="BB37" i="2" s="1"/>
  <c r="BB11" i="2" s="1"/>
  <c r="D25" i="7"/>
  <c r="E25" i="7"/>
  <c r="F25" i="7"/>
  <c r="G25" i="7"/>
  <c r="H25" i="7"/>
  <c r="I25" i="7"/>
  <c r="J25" i="7"/>
  <c r="K25" i="7"/>
  <c r="L25" i="7"/>
  <c r="M25" i="7"/>
  <c r="N25" i="7"/>
  <c r="O25" i="7"/>
  <c r="AM34" i="7" l="1"/>
  <c r="AZ34" i="7" s="1"/>
  <c r="AZ20" i="7"/>
  <c r="AM33" i="7"/>
  <c r="AZ33" i="7" s="1"/>
  <c r="AZ19" i="7"/>
  <c r="AM35" i="7"/>
  <c r="AZ35" i="7" s="1"/>
  <c r="AZ21" i="7"/>
  <c r="AM32" i="7"/>
  <c r="AZ32" i="7" s="1"/>
  <c r="AM22" i="7"/>
  <c r="AZ22" i="7" s="1"/>
  <c r="AB32" i="7"/>
  <c r="AB36" i="7" s="1"/>
  <c r="AB22" i="7"/>
  <c r="AM36" i="7"/>
  <c r="AZ36" i="7" s="1"/>
  <c r="BM13" i="2"/>
  <c r="AA12" i="7"/>
  <c r="BN30" i="2"/>
  <c r="BK40" i="2"/>
  <c r="V14" i="7"/>
  <c r="V21" i="7" s="1"/>
  <c r="V35" i="7" s="1"/>
  <c r="BK33" i="2"/>
  <c r="BK37" i="2" s="1"/>
  <c r="BK11" i="2" s="1"/>
  <c r="Y12" i="7" s="1"/>
  <c r="Y14" i="7" s="1"/>
  <c r="R14" i="7"/>
  <c r="R21" i="7" s="1"/>
  <c r="R35" i="7" s="1"/>
  <c r="BF40" i="2"/>
  <c r="BL40" i="2"/>
  <c r="Z14" i="7"/>
  <c r="Z21" i="7" s="1"/>
  <c r="Z35" i="7" s="1"/>
  <c r="BE40" i="2"/>
  <c r="BB40" i="2"/>
  <c r="BB13" i="2"/>
  <c r="BB16" i="2" s="1"/>
  <c r="BB27" i="2" s="1"/>
  <c r="BI40" i="2"/>
  <c r="BH40" i="2"/>
  <c r="BG40" i="2"/>
  <c r="BC40" i="2"/>
  <c r="BD40" i="2"/>
  <c r="BJ40" i="2"/>
  <c r="BD13" i="2"/>
  <c r="BD16" i="2" s="1"/>
  <c r="BD27" i="2" s="1"/>
  <c r="BL13" i="2"/>
  <c r="BL16" i="2" s="1"/>
  <c r="BL27" i="2" s="1"/>
  <c r="BH13" i="2"/>
  <c r="BH16" i="2" s="1"/>
  <c r="BH27" i="2" s="1"/>
  <c r="BI13" i="2"/>
  <c r="BI16" i="2" s="1"/>
  <c r="BI27" i="2" s="1"/>
  <c r="BE13" i="2"/>
  <c r="BE16" i="2" s="1"/>
  <c r="BE27" i="2" s="1"/>
  <c r="BF13" i="2"/>
  <c r="BF16" i="2" s="1"/>
  <c r="BF27" i="2" s="1"/>
  <c r="U12" i="7"/>
  <c r="BG13" i="2"/>
  <c r="BG18" i="2" s="1"/>
  <c r="BG29" i="2" s="1"/>
  <c r="Q12" i="7"/>
  <c r="BC13" i="2"/>
  <c r="BC16" i="2" s="1"/>
  <c r="BC27" i="2" s="1"/>
  <c r="X14" i="7"/>
  <c r="S14" i="7"/>
  <c r="P12" i="7"/>
  <c r="BJ13" i="2"/>
  <c r="BJ16" i="2" s="1"/>
  <c r="BJ27" i="2" s="1"/>
  <c r="W14" i="7"/>
  <c r="W21" i="7" s="1"/>
  <c r="W35" i="7" s="1"/>
  <c r="T14" i="7"/>
  <c r="AP34" i="2"/>
  <c r="AQ34" i="2"/>
  <c r="AR34" i="2"/>
  <c r="AS34" i="2"/>
  <c r="AT34" i="2"/>
  <c r="AU34" i="2"/>
  <c r="AV34" i="2"/>
  <c r="AW34" i="2"/>
  <c r="AX34" i="2"/>
  <c r="AY34" i="2"/>
  <c r="AZ34" i="2"/>
  <c r="BA34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AP41" i="2"/>
  <c r="AQ41" i="2"/>
  <c r="AR41" i="2"/>
  <c r="AS41" i="2"/>
  <c r="AT41" i="2"/>
  <c r="AU41" i="2"/>
  <c r="AV41" i="2"/>
  <c r="AW41" i="2"/>
  <c r="AX41" i="2"/>
  <c r="AY41" i="2"/>
  <c r="AZ41" i="2"/>
  <c r="BA33" i="2"/>
  <c r="AP42" i="2"/>
  <c r="AP9" i="2" s="1"/>
  <c r="AQ42" i="2"/>
  <c r="AQ9" i="2" s="1"/>
  <c r="AR42" i="2"/>
  <c r="AR9" i="2" s="1"/>
  <c r="AS42" i="2"/>
  <c r="AS9" i="2" s="1"/>
  <c r="AT42" i="2"/>
  <c r="AT9" i="2" s="1"/>
  <c r="AU42" i="2"/>
  <c r="AU9" i="2" s="1"/>
  <c r="AV42" i="2"/>
  <c r="AV9" i="2" s="1"/>
  <c r="AW42" i="2"/>
  <c r="AW9" i="2" s="1"/>
  <c r="AX42" i="2"/>
  <c r="AX9" i="2" s="1"/>
  <c r="AY42" i="2"/>
  <c r="AY9" i="2" s="1"/>
  <c r="AZ42" i="2"/>
  <c r="AZ9" i="2" s="1"/>
  <c r="BA42" i="2"/>
  <c r="BA9" i="2" s="1"/>
  <c r="AA14" i="7" l="1"/>
  <c r="AA18" i="7" s="1"/>
  <c r="BM18" i="2"/>
  <c r="AA21" i="7"/>
  <c r="AA19" i="7"/>
  <c r="BM29" i="2"/>
  <c r="BM16" i="2"/>
  <c r="V18" i="7"/>
  <c r="V32" i="7" s="1"/>
  <c r="BA37" i="2"/>
  <c r="V19" i="7"/>
  <c r="V33" i="7" s="1"/>
  <c r="V20" i="7"/>
  <c r="V34" i="7" s="1"/>
  <c r="BK13" i="2"/>
  <c r="BK18" i="2" s="1"/>
  <c r="BK29" i="2" s="1"/>
  <c r="BD18" i="2"/>
  <c r="BD29" i="2" s="1"/>
  <c r="BD30" i="2" s="1"/>
  <c r="BB18" i="2"/>
  <c r="BB29" i="2" s="1"/>
  <c r="BB30" i="2" s="1"/>
  <c r="R19" i="7"/>
  <c r="R33" i="7" s="1"/>
  <c r="Z18" i="7"/>
  <c r="Z32" i="7" s="1"/>
  <c r="R18" i="7"/>
  <c r="R32" i="7" s="1"/>
  <c r="R20" i="7"/>
  <c r="R34" i="7" s="1"/>
  <c r="Z19" i="7"/>
  <c r="Z33" i="7" s="1"/>
  <c r="Z20" i="7"/>
  <c r="Z34" i="7" s="1"/>
  <c r="BL18" i="2"/>
  <c r="BL29" i="2" s="1"/>
  <c r="BL30" i="2" s="1"/>
  <c r="BE18" i="2"/>
  <c r="BE29" i="2" s="1"/>
  <c r="BE30" i="2" s="1"/>
  <c r="BJ18" i="2"/>
  <c r="BJ29" i="2" s="1"/>
  <c r="BJ30" i="2" s="1"/>
  <c r="BG16" i="2"/>
  <c r="BG19" i="2" s="1"/>
  <c r="BD19" i="2"/>
  <c r="BH18" i="2"/>
  <c r="Y21" i="7"/>
  <c r="Y35" i="7" s="1"/>
  <c r="BF18" i="2"/>
  <c r="BI18" i="2"/>
  <c r="BI29" i="2" s="1"/>
  <c r="BI30" i="2" s="1"/>
  <c r="T19" i="7"/>
  <c r="T33" i="7" s="1"/>
  <c r="T18" i="7"/>
  <c r="T20" i="7"/>
  <c r="T34" i="7" s="1"/>
  <c r="P14" i="7"/>
  <c r="P21" i="7" s="1"/>
  <c r="P35" i="7" s="1"/>
  <c r="S19" i="7"/>
  <c r="S33" i="7" s="1"/>
  <c r="S18" i="7"/>
  <c r="S20" i="7"/>
  <c r="S34" i="7" s="1"/>
  <c r="Q14" i="7"/>
  <c r="X18" i="7"/>
  <c r="X20" i="7"/>
  <c r="X34" i="7" s="1"/>
  <c r="X19" i="7"/>
  <c r="X33" i="7" s="1"/>
  <c r="T21" i="7"/>
  <c r="T35" i="7" s="1"/>
  <c r="Y18" i="7"/>
  <c r="Y19" i="7"/>
  <c r="Y33" i="7" s="1"/>
  <c r="Y20" i="7"/>
  <c r="Y34" i="7" s="1"/>
  <c r="S21" i="7"/>
  <c r="S35" i="7" s="1"/>
  <c r="BC18" i="2"/>
  <c r="BC29" i="2" s="1"/>
  <c r="BC30" i="2" s="1"/>
  <c r="W18" i="7"/>
  <c r="W20" i="7"/>
  <c r="W34" i="7" s="1"/>
  <c r="W19" i="7"/>
  <c r="W33" i="7" s="1"/>
  <c r="X21" i="7"/>
  <c r="X35" i="7" s="1"/>
  <c r="U14" i="7"/>
  <c r="U21" i="7" s="1"/>
  <c r="U35" i="7" s="1"/>
  <c r="L9" i="7"/>
  <c r="H9" i="7"/>
  <c r="D9" i="7"/>
  <c r="O9" i="7"/>
  <c r="K9" i="7"/>
  <c r="G9" i="7"/>
  <c r="BA40" i="2"/>
  <c r="AW40" i="2"/>
  <c r="AS40" i="2"/>
  <c r="AW33" i="2"/>
  <c r="AW37" i="2" s="1"/>
  <c r="AW11" i="2" s="1"/>
  <c r="N9" i="7"/>
  <c r="J9" i="7"/>
  <c r="F9" i="7"/>
  <c r="AS33" i="2"/>
  <c r="AS37" i="2" s="1"/>
  <c r="AS11" i="2" s="1"/>
  <c r="AS13" i="2" s="1"/>
  <c r="AS16" i="2" s="1"/>
  <c r="M9" i="7"/>
  <c r="I9" i="7"/>
  <c r="E9" i="7"/>
  <c r="AZ40" i="2"/>
  <c r="AV40" i="2"/>
  <c r="AR40" i="2"/>
  <c r="AZ33" i="2"/>
  <c r="AZ37" i="2" s="1"/>
  <c r="AZ11" i="2" s="1"/>
  <c r="AV33" i="2"/>
  <c r="AV37" i="2" s="1"/>
  <c r="AV11" i="2" s="1"/>
  <c r="AR33" i="2"/>
  <c r="AR37" i="2" s="1"/>
  <c r="AR11" i="2" s="1"/>
  <c r="AR13" i="2" s="1"/>
  <c r="AR16" i="2" s="1"/>
  <c r="AY40" i="2"/>
  <c r="AU40" i="2"/>
  <c r="AQ40" i="2"/>
  <c r="AY33" i="2"/>
  <c r="AY37" i="2" s="1"/>
  <c r="AY11" i="2" s="1"/>
  <c r="AU33" i="2"/>
  <c r="AU37" i="2" s="1"/>
  <c r="AU11" i="2" s="1"/>
  <c r="AU13" i="2" s="1"/>
  <c r="AU16" i="2" s="1"/>
  <c r="AQ33" i="2"/>
  <c r="AQ37" i="2" s="1"/>
  <c r="AQ11" i="2" s="1"/>
  <c r="AX40" i="2"/>
  <c r="AT40" i="2"/>
  <c r="AP40" i="2"/>
  <c r="AX33" i="2"/>
  <c r="AX37" i="2" s="1"/>
  <c r="AX11" i="2" s="1"/>
  <c r="AT33" i="2"/>
  <c r="AT37" i="2" s="1"/>
  <c r="AT11" i="2" s="1"/>
  <c r="AT13" i="2" s="1"/>
  <c r="AT16" i="2" s="1"/>
  <c r="AP33" i="2"/>
  <c r="AP37" i="2" s="1"/>
  <c r="AP11" i="2" s="1"/>
  <c r="AO42" i="2"/>
  <c r="AA32" i="7" l="1"/>
  <c r="AA33" i="7"/>
  <c r="AA35" i="7"/>
  <c r="AA20" i="7"/>
  <c r="AA22" i="7" s="1"/>
  <c r="BM27" i="2"/>
  <c r="BM19" i="2"/>
  <c r="BA11" i="2"/>
  <c r="BB19" i="2"/>
  <c r="BL19" i="2"/>
  <c r="V22" i="7"/>
  <c r="V36" i="7"/>
  <c r="Z36" i="7"/>
  <c r="BE19" i="2"/>
  <c r="R36" i="7"/>
  <c r="BK16" i="2"/>
  <c r="BK27" i="2" s="1"/>
  <c r="BK30" i="2" s="1"/>
  <c r="Z22" i="7"/>
  <c r="R22" i="7"/>
  <c r="BG27" i="2"/>
  <c r="BG30" i="2" s="1"/>
  <c r="BJ19" i="2"/>
  <c r="BH29" i="2"/>
  <c r="BH30" i="2" s="1"/>
  <c r="BH19" i="2"/>
  <c r="BF29" i="2"/>
  <c r="BF30" i="2" s="1"/>
  <c r="BF19" i="2"/>
  <c r="BI19" i="2"/>
  <c r="W22" i="7"/>
  <c r="W32" i="7"/>
  <c r="W36" i="7" s="1"/>
  <c r="Q18" i="7"/>
  <c r="Q19" i="7"/>
  <c r="Q33" i="7" s="1"/>
  <c r="Q20" i="7"/>
  <c r="Q34" i="7" s="1"/>
  <c r="T32" i="7"/>
  <c r="T36" i="7" s="1"/>
  <c r="T22" i="7"/>
  <c r="Y32" i="7"/>
  <c r="Y36" i="7" s="1"/>
  <c r="Y22" i="7"/>
  <c r="X22" i="7"/>
  <c r="X32" i="7"/>
  <c r="X36" i="7" s="1"/>
  <c r="U18" i="7"/>
  <c r="U19" i="7"/>
  <c r="U33" i="7" s="1"/>
  <c r="U20" i="7"/>
  <c r="U34" i="7" s="1"/>
  <c r="S32" i="7"/>
  <c r="S36" i="7" s="1"/>
  <c r="S22" i="7"/>
  <c r="P19" i="7"/>
  <c r="P33" i="7" s="1"/>
  <c r="P18" i="7"/>
  <c r="P20" i="7"/>
  <c r="P34" i="7" s="1"/>
  <c r="BC19" i="2"/>
  <c r="Q21" i="7"/>
  <c r="Q35" i="7" s="1"/>
  <c r="AR27" i="2"/>
  <c r="AU27" i="2"/>
  <c r="L12" i="7"/>
  <c r="E12" i="7"/>
  <c r="N12" i="7"/>
  <c r="I12" i="7"/>
  <c r="AU18" i="2"/>
  <c r="AU29" i="2" s="1"/>
  <c r="AQ13" i="2"/>
  <c r="AQ16" i="2" s="1"/>
  <c r="D12" i="7"/>
  <c r="M12" i="7"/>
  <c r="F12" i="7"/>
  <c r="AR18" i="2"/>
  <c r="AR29" i="2" s="1"/>
  <c r="G12" i="7"/>
  <c r="AS18" i="2"/>
  <c r="AS29" i="2" s="1"/>
  <c r="AZ13" i="2"/>
  <c r="AZ16" i="2" s="1"/>
  <c r="AP13" i="2"/>
  <c r="AP16" i="2" s="1"/>
  <c r="H12" i="7"/>
  <c r="AT18" i="2"/>
  <c r="AT29" i="2" s="1"/>
  <c r="J12" i="7"/>
  <c r="AY13" i="2"/>
  <c r="AY16" i="2" s="1"/>
  <c r="AV13" i="2"/>
  <c r="AV16" i="2" s="1"/>
  <c r="K12" i="7"/>
  <c r="AS27" i="2"/>
  <c r="AW13" i="2"/>
  <c r="AW16" i="2" s="1"/>
  <c r="AT27" i="2"/>
  <c r="AX13" i="2"/>
  <c r="AX16" i="2" s="1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A34" i="7" l="1"/>
  <c r="BM30" i="2"/>
  <c r="BA13" i="2"/>
  <c r="O12" i="7"/>
  <c r="BK19" i="2"/>
  <c r="P22" i="7"/>
  <c r="P32" i="7"/>
  <c r="Q32" i="7"/>
  <c r="Q36" i="7" s="1"/>
  <c r="Q22" i="7"/>
  <c r="U32" i="7"/>
  <c r="U36" i="7" s="1"/>
  <c r="U22" i="7"/>
  <c r="AY18" i="2"/>
  <c r="AY29" i="2" s="1"/>
  <c r="AS19" i="2"/>
  <c r="AQ18" i="2"/>
  <c r="AQ29" i="2" s="1"/>
  <c r="AW27" i="2"/>
  <c r="AX27" i="2"/>
  <c r="AV27" i="2"/>
  <c r="AU19" i="2"/>
  <c r="AT30" i="2"/>
  <c r="AS30" i="2"/>
  <c r="AY27" i="2"/>
  <c r="AZ18" i="2"/>
  <c r="AZ29" i="2" s="1"/>
  <c r="AX18" i="2"/>
  <c r="AX29" i="2" s="1"/>
  <c r="AR30" i="2"/>
  <c r="AZ27" i="2"/>
  <c r="AU30" i="2"/>
  <c r="AT19" i="2"/>
  <c r="AW18" i="2"/>
  <c r="AW29" i="2" s="1"/>
  <c r="AV18" i="2"/>
  <c r="AV29" i="2" s="1"/>
  <c r="AP27" i="2"/>
  <c r="AP18" i="2"/>
  <c r="AP29" i="2" s="1"/>
  <c r="AQ27" i="2"/>
  <c r="AR19" i="2"/>
  <c r="AM22" i="2"/>
  <c r="AA36" i="7" l="1"/>
  <c r="AZ30" i="2"/>
  <c r="AY19" i="2"/>
  <c r="BA18" i="2"/>
  <c r="BA29" i="2" s="1"/>
  <c r="BA16" i="2"/>
  <c r="AY30" i="2"/>
  <c r="AQ19" i="2"/>
  <c r="P36" i="7"/>
  <c r="AQ30" i="2"/>
  <c r="AP19" i="2"/>
  <c r="AW19" i="2"/>
  <c r="AV30" i="2"/>
  <c r="AW30" i="2"/>
  <c r="AP30" i="2"/>
  <c r="AV19" i="2"/>
  <c r="AX30" i="2"/>
  <c r="AZ19" i="2"/>
  <c r="AX19" i="2"/>
  <c r="AN22" i="2"/>
  <c r="BA27" i="2" l="1"/>
  <c r="BA30" i="2" s="1"/>
  <c r="BA19" i="2"/>
  <c r="AO22" i="2"/>
  <c r="AI42" i="2"/>
  <c r="AH35" i="2"/>
  <c r="AG35" i="2"/>
  <c r="AD35" i="2"/>
  <c r="AH36" i="2"/>
  <c r="AE36" i="2"/>
  <c r="AD36" i="2"/>
  <c r="AF34" i="2"/>
  <c r="AE34" i="2"/>
  <c r="AE42" i="2"/>
  <c r="AE9" i="2" s="1"/>
  <c r="AH42" i="2"/>
  <c r="AH9" i="2" s="1"/>
  <c r="AD42" i="2"/>
  <c r="AD9" i="2" s="1"/>
  <c r="AO36" i="2"/>
  <c r="AN36" i="2"/>
  <c r="AM36" i="2"/>
  <c r="AL36" i="2"/>
  <c r="AK36" i="2"/>
  <c r="AJ36" i="2"/>
  <c r="AI36" i="2"/>
  <c r="AG36" i="2"/>
  <c r="AF36" i="2"/>
  <c r="AI35" i="2"/>
  <c r="AF35" i="2"/>
  <c r="AE35" i="2"/>
  <c r="AI34" i="2"/>
  <c r="AH34" i="2"/>
  <c r="AG34" i="2"/>
  <c r="AD34" i="2"/>
  <c r="AE6" i="2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C25" i="7" l="1"/>
  <c r="AZ6" i="2"/>
  <c r="AT6" i="2"/>
  <c r="AX6" i="2"/>
  <c r="BA6" i="2"/>
  <c r="AU6" i="2"/>
  <c r="AY6" i="2"/>
  <c r="AR6" i="2"/>
  <c r="AV6" i="2"/>
  <c r="AQ6" i="2"/>
  <c r="AS6" i="2"/>
  <c r="AW6" i="2"/>
  <c r="AJ42" i="2"/>
  <c r="AJ9" i="2" s="1"/>
  <c r="AO9" i="2"/>
  <c r="AI33" i="2"/>
  <c r="AJ35" i="2"/>
  <c r="AJ34" i="2"/>
  <c r="AI9" i="2"/>
  <c r="AE40" i="2"/>
  <c r="AH40" i="2"/>
  <c r="AG42" i="2"/>
  <c r="AG9" i="2" s="1"/>
  <c r="AF42" i="2"/>
  <c r="AF9" i="2" s="1"/>
  <c r="AD33" i="2"/>
  <c r="AD40" i="2"/>
  <c r="AG33" i="2"/>
  <c r="C9" i="7" l="1"/>
  <c r="AD37" i="2"/>
  <c r="AD11" i="2" s="1"/>
  <c r="AG37" i="2"/>
  <c r="AG11" i="2" s="1"/>
  <c r="AH33" i="2"/>
  <c r="AI37" i="2"/>
  <c r="AI11" i="2" s="1"/>
  <c r="AE33" i="2"/>
  <c r="AN42" i="2"/>
  <c r="AN9" i="2" s="1"/>
  <c r="AK42" i="2"/>
  <c r="AK9" i="2" s="1"/>
  <c r="AL42" i="2"/>
  <c r="AL9" i="2" s="1"/>
  <c r="AK34" i="2"/>
  <c r="AM42" i="2"/>
  <c r="AM9" i="2" s="1"/>
  <c r="AI40" i="2"/>
  <c r="AK35" i="2"/>
  <c r="AL34" i="2"/>
  <c r="AF40" i="2"/>
  <c r="AG40" i="2"/>
  <c r="AF33" i="2"/>
  <c r="AD13" i="2" l="1"/>
  <c r="AD16" i="2" s="1"/>
  <c r="AD27" i="2" s="1"/>
  <c r="AI13" i="2"/>
  <c r="AI18" i="2" s="1"/>
  <c r="AI29" i="2" s="1"/>
  <c r="AG13" i="2"/>
  <c r="AF37" i="2"/>
  <c r="AF11" i="2" s="1"/>
  <c r="AE37" i="2"/>
  <c r="AE11" i="2" s="1"/>
  <c r="AH37" i="2"/>
  <c r="AH11" i="2" s="1"/>
  <c r="AJ33" i="2"/>
  <c r="AJ40" i="2"/>
  <c r="AL35" i="2"/>
  <c r="AM34" i="2"/>
  <c r="AD18" i="2" l="1"/>
  <c r="AD29" i="2" s="1"/>
  <c r="AD30" i="2" s="1"/>
  <c r="AI16" i="2"/>
  <c r="AI19" i="2" s="1"/>
  <c r="AF13" i="2"/>
  <c r="AH13" i="2"/>
  <c r="AJ37" i="2"/>
  <c r="AJ11" i="2" s="1"/>
  <c r="AG18" i="2"/>
  <c r="AG29" i="2" s="1"/>
  <c r="AG16" i="2"/>
  <c r="AE13" i="2"/>
  <c r="AK33" i="2"/>
  <c r="AK40" i="2"/>
  <c r="AM35" i="2"/>
  <c r="AO34" i="2"/>
  <c r="AN34" i="2"/>
  <c r="AD19" i="2" l="1"/>
  <c r="AI27" i="2"/>
  <c r="AI30" i="2" s="1"/>
  <c r="AE16" i="2"/>
  <c r="AE18" i="2"/>
  <c r="AE29" i="2" s="1"/>
  <c r="AJ13" i="2"/>
  <c r="AJ16" i="2" s="1"/>
  <c r="AF18" i="2"/>
  <c r="AF29" i="2" s="1"/>
  <c r="AF16" i="2"/>
  <c r="AK37" i="2"/>
  <c r="AK11" i="2" s="1"/>
  <c r="AG27" i="2"/>
  <c r="AG30" i="2" s="1"/>
  <c r="AG19" i="2"/>
  <c r="AH18" i="2"/>
  <c r="AH29" i="2" s="1"/>
  <c r="AH16" i="2"/>
  <c r="AJ27" i="2"/>
  <c r="AO35" i="2"/>
  <c r="AN35" i="2"/>
  <c r="AK13" i="2" l="1"/>
  <c r="AK16" i="2" s="1"/>
  <c r="AK27" i="2" s="1"/>
  <c r="AF27" i="2"/>
  <c r="AF30" i="2" s="1"/>
  <c r="AF19" i="2"/>
  <c r="AH19" i="2"/>
  <c r="AH27" i="2"/>
  <c r="AH30" i="2" s="1"/>
  <c r="AJ18" i="2"/>
  <c r="AJ29" i="2" s="1"/>
  <c r="AJ30" i="2" s="1"/>
  <c r="AE27" i="2"/>
  <c r="AE30" i="2" s="1"/>
  <c r="AE19" i="2"/>
  <c r="AK18" i="2"/>
  <c r="AK29" i="2" s="1"/>
  <c r="AJ19" i="2" l="1"/>
  <c r="AK19" i="2"/>
  <c r="AK30" i="2"/>
  <c r="Y42" i="2" l="1"/>
  <c r="X42" i="2"/>
  <c r="W42" i="2"/>
  <c r="V42" i="2"/>
  <c r="U42" i="2"/>
  <c r="T42" i="2"/>
  <c r="S42" i="2"/>
  <c r="R42" i="2"/>
  <c r="Q42" i="2"/>
  <c r="AC35" i="2"/>
  <c r="AC36" i="2"/>
  <c r="AC34" i="2"/>
  <c r="AC42" i="2" l="1"/>
  <c r="AC9" i="2" s="1"/>
  <c r="Y9" i="2"/>
  <c r="X9" i="2"/>
  <c r="W9" i="2"/>
  <c r="V9" i="2"/>
  <c r="U9" i="2"/>
  <c r="T9" i="2"/>
  <c r="S9" i="2"/>
  <c r="R9" i="2"/>
  <c r="AB35" i="2"/>
  <c r="AA35" i="2"/>
  <c r="Z35" i="2"/>
  <c r="AB36" i="2"/>
  <c r="AA36" i="2"/>
  <c r="Z36" i="2"/>
  <c r="AB34" i="2"/>
  <c r="AA34" i="2"/>
  <c r="Z34" i="2"/>
  <c r="AA41" i="2" l="1"/>
  <c r="AA33" i="2" s="1"/>
  <c r="Z41" i="2"/>
  <c r="Z33" i="2" s="1"/>
  <c r="Z42" i="2"/>
  <c r="Z9" i="2" s="1"/>
  <c r="AB41" i="2"/>
  <c r="AB33" i="2" s="1"/>
  <c r="AB42" i="2"/>
  <c r="AB9" i="2" s="1"/>
  <c r="AA42" i="2"/>
  <c r="AA9" i="2" s="1"/>
  <c r="AC33" i="2"/>
  <c r="AC37" i="2" s="1"/>
  <c r="AC40" i="2"/>
  <c r="Z37" i="2" l="1"/>
  <c r="Z11" i="2" s="1"/>
  <c r="AA37" i="2"/>
  <c r="AA11" i="2" s="1"/>
  <c r="AC11" i="2"/>
  <c r="AB37" i="2"/>
  <c r="AB11" i="2" s="1"/>
  <c r="Z40" i="2"/>
  <c r="AB40" i="2"/>
  <c r="AA40" i="2"/>
  <c r="P42" i="2" l="1"/>
  <c r="O42" i="2"/>
  <c r="N42" i="2"/>
  <c r="M42" i="2"/>
  <c r="L42" i="2"/>
  <c r="K42" i="2"/>
  <c r="J42" i="2"/>
  <c r="Y35" i="2"/>
  <c r="W35" i="2"/>
  <c r="Y36" i="2"/>
  <c r="Y34" i="2"/>
  <c r="X34" i="2"/>
  <c r="X36" i="2"/>
  <c r="X35" i="2"/>
  <c r="W36" i="2"/>
  <c r="W34" i="2"/>
  <c r="X41" i="2" l="1"/>
  <c r="X40" i="2" s="1"/>
  <c r="Y41" i="2"/>
  <c r="Y40" i="2" s="1"/>
  <c r="W41" i="2"/>
  <c r="W33" i="2" s="1"/>
  <c r="W37" i="2" l="1"/>
  <c r="W11" i="2" s="1"/>
  <c r="X33" i="2"/>
  <c r="W40" i="2"/>
  <c r="Y33" i="2"/>
  <c r="Y37" i="2" l="1"/>
  <c r="Y11" i="2" s="1"/>
  <c r="X37" i="2"/>
  <c r="X11" i="2" s="1"/>
  <c r="V41" i="2" l="1"/>
  <c r="U41" i="2"/>
  <c r="U40" i="2" s="1"/>
  <c r="V36" i="2"/>
  <c r="V35" i="2"/>
  <c r="V34" i="2"/>
  <c r="U36" i="2"/>
  <c r="U35" i="2"/>
  <c r="U34" i="2"/>
  <c r="V40" i="2" l="1"/>
  <c r="V33" i="2"/>
  <c r="U33" i="2"/>
  <c r="U37" i="2" l="1"/>
  <c r="U11" i="2" s="1"/>
  <c r="V37" i="2"/>
  <c r="V11" i="2" s="1"/>
  <c r="Z22" i="2"/>
  <c r="U6" i="2"/>
  <c r="V6" i="2" s="1"/>
  <c r="W6" i="2" s="1"/>
  <c r="X6" i="2" s="1"/>
  <c r="Y6" i="2" s="1"/>
  <c r="Z6" i="2" s="1"/>
  <c r="AA6" i="2" s="1"/>
  <c r="AB6" i="2" s="1"/>
  <c r="AC6" i="2" s="1"/>
  <c r="AA22" i="2" l="1"/>
  <c r="T41" i="2"/>
  <c r="T40" i="2" s="1"/>
  <c r="S41" i="2"/>
  <c r="S33" i="2" s="1"/>
  <c r="R41" i="2"/>
  <c r="R33" i="2" s="1"/>
  <c r="T35" i="2"/>
  <c r="S35" i="2"/>
  <c r="R35" i="2"/>
  <c r="T36" i="2"/>
  <c r="T34" i="2"/>
  <c r="R34" i="2"/>
  <c r="Q35" i="2"/>
  <c r="P35" i="2"/>
  <c r="O35" i="2"/>
  <c r="N35" i="2"/>
  <c r="M35" i="2"/>
  <c r="L35" i="2"/>
  <c r="K35" i="2"/>
  <c r="J35" i="2"/>
  <c r="I35" i="2"/>
  <c r="H35" i="2"/>
  <c r="G35" i="2"/>
  <c r="F35" i="2"/>
  <c r="S34" i="2"/>
  <c r="S36" i="2"/>
  <c r="R36" i="2"/>
  <c r="R37" i="2" l="1"/>
  <c r="R11" i="2" s="1"/>
  <c r="S37" i="2"/>
  <c r="S11" i="2" s="1"/>
  <c r="T33" i="2"/>
  <c r="U13" i="2"/>
  <c r="R40" i="2"/>
  <c r="S40" i="2"/>
  <c r="T37" i="2" l="1"/>
  <c r="T11" i="2" s="1"/>
  <c r="V13" i="2"/>
  <c r="U16" i="2"/>
  <c r="U18" i="2"/>
  <c r="U29" i="2" s="1"/>
  <c r="S13" i="2"/>
  <c r="S16" i="2" s="1"/>
  <c r="R13" i="2"/>
  <c r="R16" i="2" s="1"/>
  <c r="T13" i="2" l="1"/>
  <c r="T16" i="2" s="1"/>
  <c r="V16" i="2"/>
  <c r="V18" i="2"/>
  <c r="V29" i="2" s="1"/>
  <c r="U19" i="2"/>
  <c r="W13" i="2"/>
  <c r="W18" i="2" s="1"/>
  <c r="W29" i="2" s="1"/>
  <c r="R18" i="2"/>
  <c r="R29" i="2" s="1"/>
  <c r="S18" i="2"/>
  <c r="S29" i="2" s="1"/>
  <c r="Q22" i="2"/>
  <c r="T18" i="2" l="1"/>
  <c r="T29" i="2" s="1"/>
  <c r="W16" i="2"/>
  <c r="W19" i="2" s="1"/>
  <c r="S19" i="2"/>
  <c r="R22" i="2"/>
  <c r="X13" i="2"/>
  <c r="X18" i="2" s="1"/>
  <c r="X29" i="2" s="1"/>
  <c r="V19" i="2"/>
  <c r="R19" i="2"/>
  <c r="Q41" i="2"/>
  <c r="T19" i="2" l="1"/>
  <c r="X16" i="2"/>
  <c r="S22" i="2"/>
  <c r="R27" i="2"/>
  <c r="R30" i="2" s="1"/>
  <c r="Y13" i="2"/>
  <c r="Q40" i="2"/>
  <c r="X19" i="2" l="1"/>
  <c r="T22" i="2"/>
  <c r="S27" i="2"/>
  <c r="S30" i="2" s="1"/>
  <c r="Y16" i="2"/>
  <c r="Y18" i="2"/>
  <c r="Y29" i="2" s="1"/>
  <c r="Z13" i="2"/>
  <c r="Z18" i="2" s="1"/>
  <c r="Z29" i="2" s="1"/>
  <c r="Q36" i="2"/>
  <c r="Q34" i="2"/>
  <c r="Q33" i="2"/>
  <c r="Q24" i="2"/>
  <c r="Q9" i="2"/>
  <c r="Z16" i="2" l="1"/>
  <c r="Z27" i="2" s="1"/>
  <c r="Z30" i="2" s="1"/>
  <c r="Y19" i="2"/>
  <c r="Y27" i="2"/>
  <c r="Y30" i="2" s="1"/>
  <c r="AA13" i="2"/>
  <c r="AA18" i="2" s="1"/>
  <c r="AA29" i="2" s="1"/>
  <c r="U22" i="2"/>
  <c r="T27" i="2"/>
  <c r="T30" i="2" s="1"/>
  <c r="Q37" i="2"/>
  <c r="Q11" i="2" s="1"/>
  <c r="P9" i="2"/>
  <c r="P41" i="2"/>
  <c r="P33" i="2" s="1"/>
  <c r="P36" i="2"/>
  <c r="P34" i="2"/>
  <c r="O9" i="2"/>
  <c r="O41" i="2"/>
  <c r="O33" i="2" s="1"/>
  <c r="O36" i="2"/>
  <c r="O34" i="2"/>
  <c r="N41" i="2"/>
  <c r="N33" i="2" s="1"/>
  <c r="N36" i="2"/>
  <c r="N34" i="2"/>
  <c r="Z19" i="2" l="1"/>
  <c r="AA16" i="2"/>
  <c r="AA19" i="2" s="1"/>
  <c r="V22" i="2"/>
  <c r="U27" i="2"/>
  <c r="U30" i="2" s="1"/>
  <c r="AB13" i="2"/>
  <c r="AB18" i="2" s="1"/>
  <c r="AB29" i="2" s="1"/>
  <c r="Q13" i="2"/>
  <c r="Q18" i="2" s="1"/>
  <c r="Q29" i="2" s="1"/>
  <c r="O40" i="2"/>
  <c r="O37" i="2"/>
  <c r="O11" i="2" s="1"/>
  <c r="N40" i="2"/>
  <c r="N37" i="2"/>
  <c r="N11" i="2" s="1"/>
  <c r="P37" i="2"/>
  <c r="P11" i="2" s="1"/>
  <c r="P40" i="2"/>
  <c r="N9" i="2"/>
  <c r="L34" i="2"/>
  <c r="K36" i="2"/>
  <c r="M36" i="2"/>
  <c r="M34" i="2"/>
  <c r="L36" i="2"/>
  <c r="K34" i="2"/>
  <c r="AA27" i="2" l="1"/>
  <c r="AA30" i="2" s="1"/>
  <c r="AB16" i="2"/>
  <c r="AC13" i="2"/>
  <c r="W22" i="2"/>
  <c r="V27" i="2"/>
  <c r="V30" i="2" s="1"/>
  <c r="O13" i="2"/>
  <c r="O16" i="2" s="1"/>
  <c r="O27" i="2" s="1"/>
  <c r="P13" i="2"/>
  <c r="P16" i="2" s="1"/>
  <c r="P27" i="2" s="1"/>
  <c r="Q16" i="2"/>
  <c r="Q19" i="2" s="1"/>
  <c r="N13" i="2"/>
  <c r="N16" i="2" s="1"/>
  <c r="N27" i="2" s="1"/>
  <c r="L41" i="2"/>
  <c r="L40" i="2" s="1"/>
  <c r="M41" i="2"/>
  <c r="M40" i="2" s="1"/>
  <c r="K41" i="2"/>
  <c r="K40" i="2" s="1"/>
  <c r="X22" i="2" l="1"/>
  <c r="AC16" i="2"/>
  <c r="AC18" i="2"/>
  <c r="AC29" i="2" s="1"/>
  <c r="W27" i="2"/>
  <c r="W30" i="2" s="1"/>
  <c r="AB19" i="2"/>
  <c r="AB27" i="2"/>
  <c r="AB30" i="2" s="1"/>
  <c r="O18" i="2"/>
  <c r="O29" i="2" s="1"/>
  <c r="O30" i="2" s="1"/>
  <c r="P18" i="2"/>
  <c r="P29" i="2" s="1"/>
  <c r="P30" i="2" s="1"/>
  <c r="Q27" i="2"/>
  <c r="Q30" i="2" s="1"/>
  <c r="N18" i="2"/>
  <c r="N29" i="2" s="1"/>
  <c r="N30" i="2" s="1"/>
  <c r="M33" i="2"/>
  <c r="M37" i="2" s="1"/>
  <c r="L33" i="2"/>
  <c r="L37" i="2" s="1"/>
  <c r="K33" i="2"/>
  <c r="K37" i="2" s="1"/>
  <c r="P19" i="2" l="1"/>
  <c r="X27" i="2"/>
  <c r="X30" i="2" s="1"/>
  <c r="O19" i="2"/>
  <c r="AC27" i="2"/>
  <c r="AC30" i="2" s="1"/>
  <c r="AC19" i="2"/>
  <c r="N19" i="2"/>
  <c r="M11" i="2"/>
  <c r="M9" i="2"/>
  <c r="L11" i="2"/>
  <c r="L9" i="2"/>
  <c r="K11" i="2"/>
  <c r="K9" i="2"/>
  <c r="M13" i="2" l="1"/>
  <c r="M16" i="2" s="1"/>
  <c r="L13" i="2"/>
  <c r="L16" i="2" s="1"/>
  <c r="K13" i="2"/>
  <c r="K16" i="2" s="1"/>
  <c r="M18" i="2" l="1"/>
  <c r="M29" i="2" s="1"/>
  <c r="L18" i="2"/>
  <c r="L29" i="2" s="1"/>
  <c r="M27" i="2"/>
  <c r="L27" i="2"/>
  <c r="K27" i="2"/>
  <c r="K18" i="2"/>
  <c r="K29" i="2" s="1"/>
  <c r="M30" i="2" l="1"/>
  <c r="K30" i="2"/>
  <c r="K19" i="2"/>
  <c r="L19" i="2"/>
  <c r="L30" i="2"/>
  <c r="M19" i="2"/>
  <c r="J36" i="2"/>
  <c r="I36" i="2"/>
  <c r="H36" i="2"/>
  <c r="G36" i="2"/>
  <c r="F36" i="2"/>
  <c r="J34" i="2"/>
  <c r="I34" i="2"/>
  <c r="H34" i="2"/>
  <c r="G34" i="2"/>
  <c r="F34" i="2"/>
  <c r="J9" i="2"/>
  <c r="I42" i="2"/>
  <c r="I9" i="2" s="1"/>
  <c r="H42" i="2"/>
  <c r="H9" i="2" s="1"/>
  <c r="G42" i="2"/>
  <c r="G9" i="2" s="1"/>
  <c r="F42" i="2"/>
  <c r="F9" i="2" s="1"/>
  <c r="J41" i="2"/>
  <c r="J33" i="2" s="1"/>
  <c r="I41" i="2"/>
  <c r="I33" i="2" s="1"/>
  <c r="H41" i="2"/>
  <c r="H33" i="2" s="1"/>
  <c r="G41" i="2"/>
  <c r="F41" i="2"/>
  <c r="F33" i="2" s="1"/>
  <c r="J37" i="2" l="1"/>
  <c r="J11" i="2" s="1"/>
  <c r="I37" i="2"/>
  <c r="I11" i="2" s="1"/>
  <c r="F37" i="2"/>
  <c r="F11" i="2" s="1"/>
  <c r="G40" i="2"/>
  <c r="H37" i="2"/>
  <c r="H11" i="2" s="1"/>
  <c r="G33" i="2"/>
  <c r="G37" i="2" s="1"/>
  <c r="G11" i="2" s="1"/>
  <c r="F40" i="2"/>
  <c r="J40" i="2"/>
  <c r="I40" i="2"/>
  <c r="H40" i="2"/>
  <c r="I13" i="2" l="1"/>
  <c r="I18" i="2" s="1"/>
  <c r="I29" i="2" s="1"/>
  <c r="F13" i="2"/>
  <c r="F18" i="2" s="1"/>
  <c r="F29" i="2" s="1"/>
  <c r="J13" i="2"/>
  <c r="J18" i="2" s="1"/>
  <c r="J29" i="2" s="1"/>
  <c r="H13" i="2"/>
  <c r="H18" i="2" s="1"/>
  <c r="H29" i="2" s="1"/>
  <c r="G13" i="2"/>
  <c r="G18" i="2" s="1"/>
  <c r="G29" i="2" s="1"/>
  <c r="F16" i="2" l="1"/>
  <c r="F19" i="2" s="1"/>
  <c r="I16" i="2"/>
  <c r="I19" i="2" s="1"/>
  <c r="H16" i="2"/>
  <c r="H19" i="2" s="1"/>
  <c r="J16" i="2"/>
  <c r="J27" i="2" s="1"/>
  <c r="J30" i="2" s="1"/>
  <c r="G16" i="2"/>
  <c r="G19" i="2" s="1"/>
  <c r="H27" i="2" l="1"/>
  <c r="H30" i="2" s="1"/>
  <c r="J19" i="2"/>
  <c r="I27" i="2"/>
  <c r="I30" i="2" s="1"/>
  <c r="C20" i="7" l="1"/>
  <c r="C19" i="7"/>
  <c r="C18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D6" i="7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F6" i="2" l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l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l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7" i="2" s="1"/>
  <c r="A98" i="2" s="1"/>
  <c r="A99" i="2" s="1"/>
  <c r="A100" i="2" s="1"/>
  <c r="A101" i="2" s="1"/>
  <c r="A102" i="2" s="1"/>
  <c r="H14" i="7"/>
  <c r="H21" i="7" l="1"/>
  <c r="H35" i="7" s="1"/>
  <c r="H19" i="7"/>
  <c r="H33" i="7" s="1"/>
  <c r="H20" i="7"/>
  <c r="H34" i="7" s="1"/>
  <c r="D14" i="7"/>
  <c r="D21" i="7" s="1"/>
  <c r="D35" i="7" s="1"/>
  <c r="F14" i="7"/>
  <c r="J14" i="7"/>
  <c r="J21" i="7" s="1"/>
  <c r="J35" i="7" s="1"/>
  <c r="H18" i="7"/>
  <c r="I14" i="7" l="1"/>
  <c r="I21" i="7" s="1"/>
  <c r="I35" i="7" s="1"/>
  <c r="J18" i="7"/>
  <c r="J19" i="7"/>
  <c r="J33" i="7" s="1"/>
  <c r="J20" i="7"/>
  <c r="J34" i="7" s="1"/>
  <c r="D19" i="7"/>
  <c r="D33" i="7" s="1"/>
  <c r="D20" i="7"/>
  <c r="D34" i="7" s="1"/>
  <c r="D18" i="7"/>
  <c r="E14" i="7"/>
  <c r="F19" i="7"/>
  <c r="F33" i="7" s="1"/>
  <c r="F20" i="7"/>
  <c r="F34" i="7" s="1"/>
  <c r="F18" i="7"/>
  <c r="H32" i="7"/>
  <c r="H36" i="7" s="1"/>
  <c r="H22" i="7"/>
  <c r="F21" i="7"/>
  <c r="F35" i="7" s="1"/>
  <c r="K14" i="7"/>
  <c r="G14" i="7"/>
  <c r="G21" i="7" s="1"/>
  <c r="G35" i="7" s="1"/>
  <c r="G18" i="7" l="1"/>
  <c r="G20" i="7"/>
  <c r="G34" i="7" s="1"/>
  <c r="G19" i="7"/>
  <c r="G33" i="7" s="1"/>
  <c r="I18" i="7"/>
  <c r="I19" i="7"/>
  <c r="I33" i="7" s="1"/>
  <c r="I20" i="7"/>
  <c r="I34" i="7" s="1"/>
  <c r="F22" i="7"/>
  <c r="F32" i="7"/>
  <c r="F36" i="7" s="1"/>
  <c r="E20" i="7"/>
  <c r="E34" i="7" s="1"/>
  <c r="E19" i="7"/>
  <c r="E33" i="7" s="1"/>
  <c r="E18" i="7"/>
  <c r="K20" i="7"/>
  <c r="K34" i="7" s="1"/>
  <c r="K19" i="7"/>
  <c r="K33" i="7" s="1"/>
  <c r="K18" i="7"/>
  <c r="E21" i="7"/>
  <c r="E35" i="7" s="1"/>
  <c r="D22" i="7"/>
  <c r="K21" i="7"/>
  <c r="K35" i="7" s="1"/>
  <c r="J32" i="7"/>
  <c r="J36" i="7" s="1"/>
  <c r="J22" i="7"/>
  <c r="I32" i="7" l="1"/>
  <c r="I36" i="7" s="1"/>
  <c r="I22" i="7"/>
  <c r="G32" i="7"/>
  <c r="G36" i="7" s="1"/>
  <c r="G22" i="7"/>
  <c r="E22" i="7"/>
  <c r="K22" i="7"/>
  <c r="K32" i="7"/>
  <c r="K36" i="7" s="1"/>
  <c r="F22" i="2" l="1"/>
  <c r="D32" i="7" l="1"/>
  <c r="D36" i="7" s="1"/>
  <c r="G22" i="2"/>
  <c r="F27" i="2"/>
  <c r="F30" i="2" s="1"/>
  <c r="G27" i="2" l="1"/>
  <c r="G30" i="2" s="1"/>
  <c r="E32" i="7" l="1"/>
  <c r="E36" i="7" l="1"/>
  <c r="AO33" i="2" l="1"/>
  <c r="AO37" i="2" l="1"/>
  <c r="AO11" i="2" s="1"/>
  <c r="AO40" i="2"/>
  <c r="O14" i="7" l="1"/>
  <c r="O21" i="7" s="1"/>
  <c r="O35" i="7" s="1"/>
  <c r="C12" i="7"/>
  <c r="C21" i="7" s="1"/>
  <c r="AO13" i="2"/>
  <c r="AO16" i="2" s="1"/>
  <c r="AO27" i="2" s="1"/>
  <c r="AN40" i="2"/>
  <c r="O19" i="7" l="1"/>
  <c r="O33" i="7" s="1"/>
  <c r="O18" i="7"/>
  <c r="O32" i="7" s="1"/>
  <c r="O20" i="7"/>
  <c r="O34" i="7" s="1"/>
  <c r="AO18" i="2"/>
  <c r="AO29" i="2" s="1"/>
  <c r="AO30" i="2" s="1"/>
  <c r="AN33" i="2"/>
  <c r="O22" i="7" l="1"/>
  <c r="AN37" i="2"/>
  <c r="AN11" i="2" s="1"/>
  <c r="AO19" i="2"/>
  <c r="O36" i="7"/>
  <c r="AM40" i="2"/>
  <c r="AN13" i="2" l="1"/>
  <c r="AN16" i="2" s="1"/>
  <c r="AN27" i="2" s="1"/>
  <c r="AM33" i="2"/>
  <c r="AN18" i="2" l="1"/>
  <c r="AM37" i="2"/>
  <c r="AM11" i="2" s="1"/>
  <c r="N14" i="7"/>
  <c r="AL40" i="2"/>
  <c r="AM13" i="2" l="1"/>
  <c r="AM16" i="2" s="1"/>
  <c r="AM27" i="2" s="1"/>
  <c r="M14" i="7"/>
  <c r="N18" i="7"/>
  <c r="N20" i="7"/>
  <c r="N34" i="7" s="1"/>
  <c r="N19" i="7"/>
  <c r="N33" i="7" s="1"/>
  <c r="N21" i="7"/>
  <c r="N35" i="7" s="1"/>
  <c r="AN29" i="2"/>
  <c r="AN30" i="2" s="1"/>
  <c r="AN19" i="2"/>
  <c r="AL33" i="2"/>
  <c r="N32" i="7" l="1"/>
  <c r="N36" i="7" s="1"/>
  <c r="N22" i="7"/>
  <c r="AL37" i="2"/>
  <c r="AL11" i="2" s="1"/>
  <c r="AM18" i="2"/>
  <c r="AM29" i="2" s="1"/>
  <c r="AM30" i="2" s="1"/>
  <c r="M21" i="7"/>
  <c r="M35" i="7" s="1"/>
  <c r="M19" i="7"/>
  <c r="M33" i="7" s="1"/>
  <c r="M20" i="7"/>
  <c r="M34" i="7" s="1"/>
  <c r="M18" i="7"/>
  <c r="AL13" i="2" l="1"/>
  <c r="AL16" i="2" s="1"/>
  <c r="AL27" i="2" s="1"/>
  <c r="M22" i="7"/>
  <c r="M32" i="7"/>
  <c r="M36" i="7" s="1"/>
  <c r="AM19" i="2"/>
  <c r="AL18" i="2" l="1"/>
  <c r="AL29" i="2" s="1"/>
  <c r="AL30" i="2" s="1"/>
  <c r="L14" i="7"/>
  <c r="AL19" i="2" l="1"/>
  <c r="L21" i="7"/>
  <c r="L35" i="7" s="1"/>
  <c r="L19" i="7"/>
  <c r="L33" i="7" s="1"/>
  <c r="L20" i="7"/>
  <c r="L34" i="7" s="1"/>
  <c r="L18" i="7"/>
  <c r="L22" i="7" l="1"/>
  <c r="L32" i="7"/>
  <c r="L36" i="7" l="1"/>
</calcChain>
</file>

<file path=xl/comments1.xml><?xml version="1.0" encoding="utf-8"?>
<comments xmlns="http://schemas.openxmlformats.org/spreadsheetml/2006/main">
  <authors>
    <author>Walker, Kyle T.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see Embedded Cost of Debt Folder within the Earnings Test 2016 folder</t>
        </r>
      </text>
    </comment>
  </commentList>
</comments>
</file>

<file path=xl/sharedStrings.xml><?xml version="1.0" encoding="utf-8"?>
<sst xmlns="http://schemas.openxmlformats.org/spreadsheetml/2006/main" count="277" uniqueCount="106">
  <si>
    <t>INVEST IN NNG FINL</t>
  </si>
  <si>
    <t>INVEST - NWN ENERGY</t>
  </si>
  <si>
    <t>INVEST IN NW BIOGAS</t>
  </si>
  <si>
    <t>COMMON STOCK</t>
  </si>
  <si>
    <t>COMMON STOCK - NO PA</t>
  </si>
  <si>
    <t>CS EXP - DRIP &amp; ESPP</t>
  </si>
  <si>
    <t>PREM-CAP STOCK-OTHER</t>
  </si>
  <si>
    <t>APIC - STOCK BASED C</t>
  </si>
  <si>
    <t>APIC - LTIP</t>
  </si>
  <si>
    <t>REDUCTION IN PAR - C</t>
  </si>
  <si>
    <t>APIC - REAQRD PRFD S</t>
  </si>
  <si>
    <t>INST RECD-STOCK-EMP</t>
  </si>
  <si>
    <t>OTHER COMP INCOME</t>
  </si>
  <si>
    <t>RETAINED EARNINGS</t>
  </si>
  <si>
    <t>UNDIST EARN-NNG FINA</t>
  </si>
  <si>
    <t>UNDIST EARN - NW ENE</t>
  </si>
  <si>
    <t>R/E - KB PIPELINE</t>
  </si>
  <si>
    <t>R/E-EARNINGS-FIN</t>
  </si>
  <si>
    <t>UNDISTRIBUTED RETAIN</t>
  </si>
  <si>
    <t>CURR PORTION LT DEBT</t>
  </si>
  <si>
    <t>BONDS 9.05% - 2021</t>
  </si>
  <si>
    <t>SEC MTN'S 8.26%-2014</t>
  </si>
  <si>
    <t>SEC MTN'S 8.31%-2019</t>
  </si>
  <si>
    <t>SEC MTN'S 6.52%-2025</t>
  </si>
  <si>
    <t>SEC MTN'S 7.05%-2026</t>
  </si>
  <si>
    <t>SEC MTN'S 7.00%-2027</t>
  </si>
  <si>
    <t>SEC MTN'S 6.65%-2027</t>
  </si>
  <si>
    <t>SEC MTN'S 6.60%-2018</t>
  </si>
  <si>
    <t>SEC MTN'S 6.65%-2028</t>
  </si>
  <si>
    <t>SEC MTN'S 7.63%-2019</t>
  </si>
  <si>
    <t>SEC MTN'S 7.74%-2030</t>
  </si>
  <si>
    <t>SEC MTN'S 7.85%-2030</t>
  </si>
  <si>
    <t>SEC MTN'S 7.72%-2025</t>
  </si>
  <si>
    <t>SEC MTN'S 5.82%-2032</t>
  </si>
  <si>
    <t>SEC MTN'S 5.66%-2033</t>
  </si>
  <si>
    <t>SEC MTN'S 5.62%-2023</t>
  </si>
  <si>
    <t>SEC MTN'S 4.70%-2015</t>
  </si>
  <si>
    <t>SEC MTN'S 5.25%-2035</t>
  </si>
  <si>
    <t>SEC MTN'S 5.15%-2016</t>
  </si>
  <si>
    <t>SEC MTN'S 5.37%-2020</t>
  </si>
  <si>
    <t>SEC MTN'S3.176%-2021</t>
  </si>
  <si>
    <t>216xxx</t>
  </si>
  <si>
    <t>NW Natural</t>
  </si>
  <si>
    <t>Rates &amp; Regulatory Affairs</t>
  </si>
  <si>
    <t>Calculation of 13-month average Cost of Capital</t>
  </si>
  <si>
    <t>Line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</si>
  <si>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</si>
  <si>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</si>
  <si>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</si>
  <si>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</si>
  <si>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</si>
  <si>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</si>
  <si>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</si>
  <si>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</si>
  <si>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</si>
  <si>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</si>
  <si>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</si>
  <si>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</si>
  <si>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 Mo Average</t>
  </si>
  <si>
    <t>Balances</t>
  </si>
  <si>
    <t>Long Term Debt (see line 39)</t>
  </si>
  <si>
    <t>Preferred Stock</t>
  </si>
  <si>
    <t>Common Stock (see line 33)</t>
  </si>
  <si>
    <t>Total Capital</t>
  </si>
  <si>
    <t>% of Total Capital</t>
  </si>
  <si>
    <t>Long Term Debt</t>
  </si>
  <si>
    <t>Common Stock</t>
  </si>
  <si>
    <t>Average Cost</t>
  </si>
  <si>
    <t>Weighted Average Cost of Debt</t>
  </si>
  <si>
    <t>Calculation of Utility Equity:</t>
  </si>
  <si>
    <t>NWN Corporate Equity</t>
  </si>
  <si>
    <t>NWN Utility Equity</t>
  </si>
  <si>
    <t>NW Natural CORP 5000 Capitalization:</t>
  </si>
  <si>
    <t>Checkpoint</t>
  </si>
  <si>
    <t>Balance Sheet Detail (Corp 5000):</t>
  </si>
  <si>
    <t>Less</t>
  </si>
  <si>
    <t>Equity (sum lines 42 through 57)</t>
  </si>
  <si>
    <t>Short Term Debt</t>
  </si>
  <si>
    <t>PRVT BOND 4.00%-2042</t>
  </si>
  <si>
    <t>NORTHWEST ENERGY COR</t>
  </si>
  <si>
    <t>SEC MTN'S3.542%-2023</t>
  </si>
  <si>
    <t>Long Term Debt (Sum lines 58 - 88)</t>
  </si>
  <si>
    <t xml:space="preserve">13 Month </t>
  </si>
  <si>
    <t>Average</t>
  </si>
  <si>
    <t>SEC DEF INT REV DMND</t>
  </si>
  <si>
    <t>SEC DEF INT REV IND</t>
  </si>
  <si>
    <t>SEC INT ADJ COM DECG</t>
  </si>
  <si>
    <t>SEC INT ADJ RES DECG</t>
  </si>
  <si>
    <t>Amort-SEC Def. Int</t>
  </si>
  <si>
    <t>SEC DEFD REG PEN INT</t>
  </si>
  <si>
    <t>SEC MTN'S1.54%-2018</t>
  </si>
  <si>
    <t>SEC MTN'S3.21%-2026</t>
  </si>
  <si>
    <t>SEC MTN'S4.13%-2046</t>
  </si>
  <si>
    <t>(13mo. AMA)</t>
  </si>
  <si>
    <t>state tax</t>
  </si>
  <si>
    <t>state taxable</t>
  </si>
  <si>
    <t>federal taxable</t>
  </si>
  <si>
    <t>federal tax</t>
  </si>
  <si>
    <t>Check:</t>
  </si>
  <si>
    <t>Deferred Interest Tax Calculation</t>
  </si>
  <si>
    <t>Pre Tax</t>
  </si>
  <si>
    <t>SEC MTN'S2.822%-2027</t>
  </si>
  <si>
    <t>SEC MTN'S3.68%-2047</t>
  </si>
  <si>
    <t>2018 Earnings Test</t>
  </si>
  <si>
    <t>SEC MTN'S4.11%-2048</t>
  </si>
  <si>
    <t>2018 Commission Basis Reprt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</si>
</sst>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0.000%"/>
    <numFmt numFmtId="166" formatCode="General_)"/>
    <numFmt numFmtId="167" formatCode="_(* #,##0_);_(* \(#,##0\);_(* &quot;-&quot;??_);_(@_)"/>
  </numFmts>
  <fonts count="5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7F7F7F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  <font>
      <u/>
      <sz val="8"/>
      <name val="Tahoma"/>
      <family val="2"/>
    </font>
    <font>
      <sz val="8"/>
      <name val="Tahoma"/>
      <family val="2"/>
    </font>
    <font>
      <u/>
      <sz val="10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2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7" fillId="0" borderId="0"/>
    <xf numFmtId="0" fontId="32" fillId="0" borderId="0">
      <alignment vertical="top"/>
    </xf>
    <xf numFmtId="4" fontId="32" fillId="0" borderId="0" applyFill="0" applyBorder="0" applyProtection="0">
      <alignment horizontal="right" vertical="top"/>
    </xf>
    <xf numFmtId="3" fontId="32" fillId="0" borderId="0" applyFont="0" applyFill="0" applyBorder="0" applyAlignment="0" applyProtection="0">
      <alignment vertical="top"/>
    </xf>
    <xf numFmtId="0" fontId="32" fillId="0" borderId="0" applyFont="0" applyFill="0" applyBorder="0" applyAlignment="0" applyProtection="0">
      <alignment vertical="top"/>
    </xf>
    <xf numFmtId="5" fontId="32" fillId="0" borderId="0">
      <alignment vertical="top"/>
    </xf>
    <xf numFmtId="5" fontId="32" fillId="0" borderId="0" applyFont="0" applyFill="0" applyBorder="0" applyAlignment="0" applyProtection="0">
      <alignment vertical="top"/>
    </xf>
    <xf numFmtId="0" fontId="32" fillId="0" borderId="0">
      <alignment vertical="top"/>
    </xf>
    <xf numFmtId="15" fontId="32" fillId="0" borderId="0" applyFont="0" applyFill="0" applyBorder="0" applyAlignment="0" applyProtection="0">
      <alignment vertical="top"/>
    </xf>
    <xf numFmtId="2" fontId="32" fillId="0" borderId="0" applyFont="0" applyFill="0" applyBorder="0" applyAlignment="0" applyProtection="0">
      <alignment vertical="top"/>
    </xf>
    <xf numFmtId="0" fontId="32" fillId="0" borderId="0">
      <alignment horizontal="right" vertical="top"/>
    </xf>
    <xf numFmtId="0" fontId="33" fillId="0" borderId="0">
      <alignment vertical="top"/>
    </xf>
    <xf numFmtId="0" fontId="8" fillId="0" borderId="0"/>
    <xf numFmtId="0" fontId="32" fillId="0" borderId="0"/>
    <xf numFmtId="3" fontId="33" fillId="0" borderId="16">
      <alignment vertical="top"/>
    </xf>
    <xf numFmtId="9" fontId="32" fillId="0" borderId="0" applyFill="0" applyBorder="0" applyAlignment="0" applyProtection="0">
      <alignment vertical="top"/>
    </xf>
    <xf numFmtId="10" fontId="32" fillId="0" borderId="0" applyFont="0" applyFill="0" applyBorder="0" applyAlignment="0" applyProtection="0">
      <alignment vertical="top"/>
    </xf>
    <xf numFmtId="0" fontId="32" fillId="0" borderId="0" applyFont="0" applyFill="0" applyBorder="0" applyAlignment="0" applyProtection="0">
      <alignment vertical="top"/>
    </xf>
    <xf numFmtId="0" fontId="29" fillId="0" borderId="0"/>
    <xf numFmtId="9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34" fillId="0" borderId="0"/>
    <xf numFmtId="0" fontId="6" fillId="0" borderId="0"/>
    <xf numFmtId="9" fontId="34" fillId="0" borderId="0" applyFont="0" applyFill="0" applyBorder="0" applyAlignment="0" applyProtection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9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34" fillId="0" borderId="0"/>
    <xf numFmtId="166" fontId="34" fillId="0" borderId="0"/>
    <xf numFmtId="166" fontId="34" fillId="0" borderId="0"/>
    <xf numFmtId="166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7" fillId="0" borderId="1" applyNumberFormat="0" applyFill="0" applyAlignment="0" applyProtection="0"/>
    <xf numFmtId="0" fontId="38" fillId="0" borderId="2" applyNumberFormat="0" applyFill="0" applyAlignment="0" applyProtection="0"/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40" fillId="2" borderId="0" applyNumberFormat="0" applyBorder="0" applyAlignment="0" applyProtection="0"/>
    <xf numFmtId="0" fontId="41" fillId="3" borderId="0" applyNumberFormat="0" applyBorder="0" applyAlignment="0" applyProtection="0"/>
    <xf numFmtId="0" fontId="42" fillId="4" borderId="0" applyNumberFormat="0" applyBorder="0" applyAlignment="0" applyProtection="0"/>
    <xf numFmtId="0" fontId="43" fillId="5" borderId="4" applyNumberFormat="0" applyAlignment="0" applyProtection="0"/>
    <xf numFmtId="0" fontId="44" fillId="6" borderId="5" applyNumberFormat="0" applyAlignment="0" applyProtection="0"/>
    <xf numFmtId="0" fontId="45" fillId="6" borderId="4" applyNumberFormat="0" applyAlignment="0" applyProtection="0"/>
    <xf numFmtId="0" fontId="46" fillId="0" borderId="6" applyNumberFormat="0" applyFill="0" applyAlignment="0" applyProtection="0"/>
    <xf numFmtId="0" fontId="47" fillId="7" borderId="7" applyNumberFormat="0" applyAlignment="0" applyProtection="0"/>
    <xf numFmtId="0" fontId="48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5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12">
    <xf numFmtId="0" fontId="0" fillId="0" borderId="0" xfId="0"/>
    <xf numFmtId="0" fontId="25" fillId="0" borderId="0" xfId="0" applyFont="1"/>
    <xf numFmtId="0" fontId="25" fillId="0" borderId="0" xfId="0" applyFont="1" applyFill="1"/>
    <xf numFmtId="37" fontId="25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center"/>
    </xf>
    <xf numFmtId="37" fontId="25" fillId="0" borderId="10" xfId="0" applyNumberFormat="1" applyFont="1" applyBorder="1" applyAlignment="1">
      <alignment horizontal="center" vertical="top"/>
    </xf>
    <xf numFmtId="0" fontId="25" fillId="0" borderId="10" xfId="0" applyFont="1" applyFill="1" applyBorder="1" applyAlignment="1">
      <alignment horizontal="center" vertical="top"/>
    </xf>
    <xf numFmtId="0" fontId="27" fillId="0" borderId="0" xfId="0" applyFont="1" applyAlignment="1">
      <alignment horizontal="center"/>
    </xf>
    <xf numFmtId="0" fontId="28" fillId="0" borderId="0" xfId="0" applyFont="1"/>
    <xf numFmtId="37" fontId="29" fillId="0" borderId="0" xfId="0" applyNumberFormat="1" applyFont="1"/>
    <xf numFmtId="0" fontId="29" fillId="0" borderId="0" xfId="0" applyFont="1"/>
    <xf numFmtId="37" fontId="29" fillId="0" borderId="10" xfId="0" applyNumberFormat="1" applyFont="1" applyFill="1" applyBorder="1"/>
    <xf numFmtId="37" fontId="29" fillId="0" borderId="11" xfId="0" applyNumberFormat="1" applyFont="1" applyBorder="1"/>
    <xf numFmtId="37" fontId="29" fillId="0" borderId="0" xfId="0" applyNumberFormat="1" applyFont="1" applyBorder="1"/>
    <xf numFmtId="37" fontId="29" fillId="0" borderId="0" xfId="1" applyNumberFormat="1" applyFont="1" applyBorder="1"/>
    <xf numFmtId="10" fontId="29" fillId="0" borderId="0" xfId="1" applyNumberFormat="1" applyFont="1" applyFill="1" applyBorder="1"/>
    <xf numFmtId="10" fontId="29" fillId="0" borderId="0" xfId="1" applyNumberFormat="1" applyFont="1" applyFill="1" applyBorder="1" applyProtection="1"/>
    <xf numFmtId="10" fontId="29" fillId="0" borderId="12" xfId="1" applyNumberFormat="1" applyFont="1" applyFill="1" applyBorder="1"/>
    <xf numFmtId="10" fontId="29" fillId="0" borderId="0" xfId="1" applyNumberFormat="1" applyFont="1" applyAlignment="1">
      <alignment vertical="top"/>
    </xf>
    <xf numFmtId="10" fontId="29" fillId="0" borderId="10" xfId="1" applyNumberFormat="1" applyFont="1" applyBorder="1" applyAlignment="1">
      <alignment vertical="top"/>
    </xf>
    <xf numFmtId="0" fontId="30" fillId="0" borderId="0" xfId="0" applyFont="1"/>
    <xf numFmtId="0" fontId="25" fillId="33" borderId="13" xfId="0" applyFont="1" applyFill="1" applyBorder="1" applyAlignment="1">
      <alignment horizontal="left"/>
    </xf>
    <xf numFmtId="0" fontId="31" fillId="0" borderId="0" xfId="0" applyFont="1" applyAlignment="1"/>
    <xf numFmtId="0" fontId="25" fillId="0" borderId="0" xfId="61" applyFont="1"/>
    <xf numFmtId="0" fontId="25" fillId="0" borderId="0" xfId="61" applyFont="1" applyAlignment="1">
      <alignment horizontal="center" vertical="top"/>
    </xf>
    <xf numFmtId="0" fontId="25" fillId="0" borderId="10" xfId="61" applyFont="1" applyBorder="1" applyAlignment="1">
      <alignment horizontal="center" vertical="top"/>
    </xf>
    <xf numFmtId="0" fontId="25" fillId="0" borderId="10" xfId="61" applyFont="1" applyFill="1" applyBorder="1" applyAlignment="1">
      <alignment horizontal="center" vertical="top"/>
    </xf>
    <xf numFmtId="0" fontId="27" fillId="0" borderId="0" xfId="61" applyFont="1" applyAlignment="1">
      <alignment horizontal="center"/>
    </xf>
    <xf numFmtId="0" fontId="28" fillId="0" borderId="0" xfId="61" applyFont="1"/>
    <xf numFmtId="0" fontId="29" fillId="0" borderId="0" xfId="61" applyFont="1"/>
    <xf numFmtId="164" fontId="29" fillId="0" borderId="0" xfId="61" applyNumberFormat="1" applyFont="1" applyBorder="1"/>
    <xf numFmtId="165" fontId="29" fillId="0" borderId="0" xfId="62" applyNumberFormat="1" applyFont="1" applyBorder="1"/>
    <xf numFmtId="10" fontId="29" fillId="0" borderId="0" xfId="61" applyNumberFormat="1" applyFont="1" applyFill="1" applyBorder="1"/>
    <xf numFmtId="10" fontId="29" fillId="0" borderId="0" xfId="61" applyNumberFormat="1" applyFont="1" applyFill="1" applyBorder="1" applyProtection="1"/>
    <xf numFmtId="10" fontId="29" fillId="0" borderId="12" xfId="61" applyNumberFormat="1" applyFont="1" applyFill="1" applyBorder="1"/>
    <xf numFmtId="165" fontId="29" fillId="0" borderId="0" xfId="62" applyNumberFormat="1" applyFont="1" applyAlignment="1">
      <alignment vertical="top"/>
    </xf>
    <xf numFmtId="10" fontId="29" fillId="0" borderId="0" xfId="59" applyNumberFormat="1" applyFont="1" applyBorder="1">
      <alignment vertical="top"/>
    </xf>
    <xf numFmtId="10" fontId="29" fillId="0" borderId="0" xfId="59" applyNumberFormat="1" applyFont="1">
      <alignment vertical="top"/>
    </xf>
    <xf numFmtId="10" fontId="29" fillId="0" borderId="0" xfId="62" applyNumberFormat="1" applyFont="1" applyAlignment="1">
      <alignment vertical="top"/>
    </xf>
    <xf numFmtId="10" fontId="29" fillId="0" borderId="10" xfId="59" applyNumberFormat="1" applyFont="1" applyBorder="1">
      <alignment vertical="top"/>
    </xf>
    <xf numFmtId="10" fontId="29" fillId="0" borderId="10" xfId="62" applyNumberFormat="1" applyFont="1" applyBorder="1" applyAlignment="1">
      <alignment vertical="top"/>
    </xf>
    <xf numFmtId="37" fontId="29" fillId="0" borderId="0" xfId="61" applyNumberFormat="1" applyFont="1"/>
    <xf numFmtId="37" fontId="29" fillId="0" borderId="10" xfId="61" applyNumberFormat="1" applyFont="1" applyBorder="1"/>
    <xf numFmtId="37" fontId="29" fillId="0" borderId="11" xfId="61" applyNumberFormat="1" applyFont="1" applyBorder="1"/>
    <xf numFmtId="43" fontId="29" fillId="0" borderId="0" xfId="63" applyFont="1"/>
    <xf numFmtId="10" fontId="29" fillId="0" borderId="0" xfId="1" applyNumberFormat="1" applyFont="1" applyFill="1" applyBorder="1" applyAlignment="1">
      <alignment vertical="top"/>
    </xf>
    <xf numFmtId="0" fontId="27" fillId="0" borderId="0" xfId="0" applyFont="1" applyFill="1" applyAlignment="1">
      <alignment horizontal="center"/>
    </xf>
    <xf numFmtId="165" fontId="29" fillId="0" borderId="0" xfId="1" applyNumberFormat="1" applyFont="1" applyFill="1" applyAlignment="1">
      <alignment vertical="top"/>
    </xf>
    <xf numFmtId="165" fontId="29" fillId="0" borderId="0" xfId="62" applyNumberFormat="1" applyFont="1" applyFill="1" applyAlignment="1">
      <alignment vertical="top"/>
    </xf>
    <xf numFmtId="10" fontId="29" fillId="0" borderId="0" xfId="1" applyNumberFormat="1" applyFont="1"/>
    <xf numFmtId="165" fontId="29" fillId="0" borderId="0" xfId="1" applyNumberFormat="1" applyFont="1" applyAlignment="1">
      <alignment vertical="top"/>
    </xf>
    <xf numFmtId="37" fontId="29" fillId="0" borderId="25" xfId="0" applyNumberFormat="1" applyFont="1" applyBorder="1"/>
    <xf numFmtId="3" fontId="29" fillId="0" borderId="0" xfId="0" applyNumberFormat="1" applyFont="1"/>
    <xf numFmtId="0" fontId="29" fillId="0" borderId="0" xfId="0" applyFont="1" applyFill="1"/>
    <xf numFmtId="0" fontId="25" fillId="0" borderId="0" xfId="0" applyFont="1" applyAlignment="1">
      <alignment horizontal="center"/>
    </xf>
    <xf numFmtId="10" fontId="29" fillId="0" borderId="0" xfId="1" applyNumberFormat="1" applyFont="1" applyFill="1" applyAlignment="1">
      <alignment vertical="top"/>
    </xf>
    <xf numFmtId="10" fontId="29" fillId="0" borderId="0" xfId="1" applyNumberFormat="1" applyFont="1" applyFill="1"/>
    <xf numFmtId="0" fontId="29" fillId="0" borderId="0" xfId="0" applyNumberFormat="1" applyFont="1" applyFill="1" applyBorder="1" applyAlignment="1">
      <alignment horizontal="center"/>
    </xf>
    <xf numFmtId="37" fontId="29" fillId="0" borderId="0" xfId="0" applyNumberFormat="1" applyFont="1" applyFill="1" applyBorder="1" applyAlignment="1">
      <alignment horizontal="center" vertical="center"/>
    </xf>
    <xf numFmtId="37" fontId="29" fillId="0" borderId="10" xfId="0" applyNumberFormat="1" applyFont="1" applyBorder="1"/>
    <xf numFmtId="0" fontId="29" fillId="33" borderId="14" xfId="0" applyFont="1" applyFill="1" applyBorder="1"/>
    <xf numFmtId="37" fontId="29" fillId="33" borderId="14" xfId="0" applyNumberFormat="1" applyFont="1" applyFill="1" applyBorder="1"/>
    <xf numFmtId="37" fontId="29" fillId="33" borderId="15" xfId="0" applyNumberFormat="1" applyFont="1" applyFill="1" applyBorder="1"/>
    <xf numFmtId="37" fontId="29" fillId="33" borderId="0" xfId="0" applyNumberFormat="1" applyFont="1" applyFill="1" applyBorder="1"/>
    <xf numFmtId="37" fontId="29" fillId="0" borderId="0" xfId="0" applyNumberFormat="1" applyFont="1" applyFill="1" applyBorder="1" applyAlignment="1">
      <alignment horizontal="right" vertical="center"/>
    </xf>
    <xf numFmtId="1" fontId="29" fillId="0" borderId="0" xfId="0" applyNumberFormat="1" applyFont="1" applyFill="1"/>
    <xf numFmtId="49" fontId="29" fillId="0" borderId="0" xfId="0" applyNumberFormat="1" applyFont="1" applyFill="1"/>
    <xf numFmtId="37" fontId="29" fillId="0" borderId="0" xfId="0" applyNumberFormat="1" applyFont="1" applyFill="1"/>
    <xf numFmtId="1" fontId="29" fillId="0" borderId="0" xfId="0" applyNumberFormat="1" applyFont="1" applyFill="1" applyAlignment="1">
      <alignment horizontal="right"/>
    </xf>
    <xf numFmtId="167" fontId="29" fillId="0" borderId="0" xfId="63" applyNumberFormat="1" applyFont="1" applyFill="1"/>
    <xf numFmtId="167" fontId="29" fillId="34" borderId="17" xfId="63" applyNumberFormat="1" applyFont="1" applyFill="1" applyBorder="1"/>
    <xf numFmtId="37" fontId="29" fillId="34" borderId="18" xfId="0" applyNumberFormat="1" applyFont="1" applyFill="1" applyBorder="1" applyAlignment="1">
      <alignment horizontal="right" vertical="center"/>
    </xf>
    <xf numFmtId="37" fontId="29" fillId="34" borderId="19" xfId="0" applyNumberFormat="1" applyFont="1" applyFill="1" applyBorder="1" applyAlignment="1">
      <alignment horizontal="right" vertical="center"/>
    </xf>
    <xf numFmtId="37" fontId="29" fillId="34" borderId="17" xfId="0" applyNumberFormat="1" applyFont="1" applyFill="1" applyBorder="1" applyAlignment="1">
      <alignment horizontal="right" vertical="center"/>
    </xf>
    <xf numFmtId="37" fontId="29" fillId="0" borderId="17" xfId="0" applyNumberFormat="1" applyFont="1" applyBorder="1"/>
    <xf numFmtId="37" fontId="29" fillId="0" borderId="18" xfId="0" applyNumberFormat="1" applyFont="1" applyBorder="1"/>
    <xf numFmtId="37" fontId="29" fillId="0" borderId="19" xfId="0" applyNumberFormat="1" applyFont="1" applyBorder="1"/>
    <xf numFmtId="167" fontId="29" fillId="34" borderId="20" xfId="63" applyNumberFormat="1" applyFont="1" applyFill="1" applyBorder="1"/>
    <xf numFmtId="37" fontId="29" fillId="34" borderId="0" xfId="0" applyNumberFormat="1" applyFont="1" applyFill="1" applyBorder="1" applyAlignment="1">
      <alignment horizontal="right" vertical="center"/>
    </xf>
    <xf numFmtId="37" fontId="29" fillId="34" borderId="21" xfId="0" applyNumberFormat="1" applyFont="1" applyFill="1" applyBorder="1" applyAlignment="1">
      <alignment horizontal="right" vertical="center"/>
    </xf>
    <xf numFmtId="37" fontId="29" fillId="34" borderId="20" xfId="0" applyNumberFormat="1" applyFont="1" applyFill="1" applyBorder="1" applyAlignment="1">
      <alignment horizontal="right" vertical="center"/>
    </xf>
    <xf numFmtId="0" fontId="29" fillId="0" borderId="20" xfId="0" applyFont="1" applyBorder="1"/>
    <xf numFmtId="37" fontId="29" fillId="0" borderId="21" xfId="0" applyNumberFormat="1" applyFont="1" applyBorder="1"/>
    <xf numFmtId="167" fontId="29" fillId="34" borderId="22" xfId="63" applyNumberFormat="1" applyFont="1" applyFill="1" applyBorder="1"/>
    <xf numFmtId="37" fontId="29" fillId="34" borderId="23" xfId="0" applyNumberFormat="1" applyFont="1" applyFill="1" applyBorder="1" applyAlignment="1">
      <alignment horizontal="right" vertical="center"/>
    </xf>
    <xf numFmtId="37" fontId="29" fillId="34" borderId="24" xfId="0" applyNumberFormat="1" applyFont="1" applyFill="1" applyBorder="1" applyAlignment="1">
      <alignment horizontal="right" vertical="center"/>
    </xf>
    <xf numFmtId="37" fontId="29" fillId="34" borderId="22" xfId="0" applyNumberFormat="1" applyFont="1" applyFill="1" applyBorder="1" applyAlignment="1">
      <alignment horizontal="right" vertical="center"/>
    </xf>
    <xf numFmtId="1" fontId="29" fillId="0" borderId="0" xfId="0" applyNumberFormat="1" applyFont="1"/>
    <xf numFmtId="49" fontId="29" fillId="0" borderId="0" xfId="0" applyNumberFormat="1" applyFont="1"/>
    <xf numFmtId="37" fontId="29" fillId="0" borderId="20" xfId="0" applyNumberFormat="1" applyFont="1" applyBorder="1"/>
    <xf numFmtId="0" fontId="29" fillId="0" borderId="0" xfId="0" applyFont="1" applyBorder="1"/>
    <xf numFmtId="0" fontId="29" fillId="0" borderId="21" xfId="0" applyFont="1" applyBorder="1"/>
    <xf numFmtId="37" fontId="29" fillId="0" borderId="22" xfId="0" applyNumberFormat="1" applyFont="1" applyBorder="1"/>
    <xf numFmtId="37" fontId="29" fillId="0" borderId="23" xfId="0" applyNumberFormat="1" applyFont="1" applyBorder="1"/>
    <xf numFmtId="37" fontId="29" fillId="0" borderId="24" xfId="0" applyNumberFormat="1" applyFont="1" applyBorder="1"/>
    <xf numFmtId="0" fontId="29" fillId="0" borderId="0" xfId="0" applyFont="1" applyFill="1" applyAlignment="1">
      <alignment horizontal="center"/>
    </xf>
    <xf numFmtId="9" fontId="29" fillId="0" borderId="0" xfId="0" applyNumberFormat="1" applyFont="1"/>
    <xf numFmtId="1" fontId="29" fillId="0" borderId="0" xfId="0" applyNumberFormat="1" applyFont="1" applyFill="1" applyBorder="1" applyAlignment="1"/>
    <xf numFmtId="37" fontId="29" fillId="0" borderId="0" xfId="0" applyNumberFormat="1" applyFont="1" applyFill="1" applyBorder="1" applyAlignment="1">
      <alignment horizontal="left" vertical="center"/>
    </xf>
    <xf numFmtId="49" fontId="29" fillId="0" borderId="0" xfId="0" applyNumberFormat="1" applyFont="1" applyFill="1" applyBorder="1" applyAlignment="1">
      <alignment horizontal="left" vertical="center"/>
    </xf>
    <xf numFmtId="0" fontId="25" fillId="0" borderId="0" xfId="61" quotePrefix="1" applyFont="1" applyAlignment="1">
      <alignment horizontal="center" vertical="top"/>
    </xf>
    <xf numFmtId="0" fontId="29" fillId="0" borderId="0" xfId="61" applyFont="1" applyAlignment="1">
      <alignment horizontal="center"/>
    </xf>
    <xf numFmtId="37" fontId="29" fillId="0" borderId="0" xfId="61" applyNumberFormat="1" applyFont="1" applyFill="1"/>
    <xf numFmtId="5" fontId="53" fillId="0" borderId="25" xfId="0" applyNumberFormat="1" applyFont="1" applyFill="1" applyBorder="1"/>
    <xf numFmtId="5" fontId="53" fillId="0" borderId="25" xfId="0" applyNumberFormat="1" applyFont="1" applyBorder="1"/>
    <xf numFmtId="37" fontId="29" fillId="0" borderId="25" xfId="61" applyNumberFormat="1" applyFont="1" applyBorder="1"/>
    <xf numFmtId="10" fontId="29" fillId="0" borderId="0" xfId="61" applyNumberFormat="1" applyFont="1"/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34" borderId="0" xfId="0" applyFont="1" applyFill="1" applyAlignment="1">
      <alignment horizontal="center" vertical="center" wrapText="1"/>
    </xf>
  </cellXfs>
  <cellStyles count="212">
    <cellStyle name="20% - Accent1" xfId="20" builtinId="30" customBuiltin="1"/>
    <cellStyle name="20% - Accent1 2" xfId="161"/>
    <cellStyle name="20% - Accent1 3" xfId="186"/>
    <cellStyle name="20% - Accent1 4" xfId="200"/>
    <cellStyle name="20% - Accent2" xfId="24" builtinId="34" customBuiltin="1"/>
    <cellStyle name="20% - Accent2 2" xfId="165"/>
    <cellStyle name="20% - Accent2 3" xfId="188"/>
    <cellStyle name="20% - Accent2 4" xfId="202"/>
    <cellStyle name="20% - Accent3" xfId="28" builtinId="38" customBuiltin="1"/>
    <cellStyle name="20% - Accent3 2" xfId="169"/>
    <cellStyle name="20% - Accent3 3" xfId="190"/>
    <cellStyle name="20% - Accent3 4" xfId="204"/>
    <cellStyle name="20% - Accent4" xfId="32" builtinId="42" customBuiltin="1"/>
    <cellStyle name="20% - Accent4 2" xfId="173"/>
    <cellStyle name="20% - Accent4 3" xfId="192"/>
    <cellStyle name="20% - Accent4 4" xfId="206"/>
    <cellStyle name="20% - Accent5" xfId="36" builtinId="46" customBuiltin="1"/>
    <cellStyle name="20% - Accent5 2" xfId="177"/>
    <cellStyle name="20% - Accent5 3" xfId="194"/>
    <cellStyle name="20% - Accent5 4" xfId="208"/>
    <cellStyle name="20% - Accent6" xfId="40" builtinId="50" customBuiltin="1"/>
    <cellStyle name="20% - Accent6 2" xfId="181"/>
    <cellStyle name="20% - Accent6 3" xfId="196"/>
    <cellStyle name="20% - Accent6 4" xfId="210"/>
    <cellStyle name="40% - Accent1" xfId="21" builtinId="31" customBuiltin="1"/>
    <cellStyle name="40% - Accent1 2" xfId="162"/>
    <cellStyle name="40% - Accent1 3" xfId="187"/>
    <cellStyle name="40% - Accent1 4" xfId="201"/>
    <cellStyle name="40% - Accent2" xfId="25" builtinId="35" customBuiltin="1"/>
    <cellStyle name="40% - Accent2 2" xfId="166"/>
    <cellStyle name="40% - Accent2 3" xfId="189"/>
    <cellStyle name="40% - Accent2 4" xfId="203"/>
    <cellStyle name="40% - Accent3" xfId="29" builtinId="39" customBuiltin="1"/>
    <cellStyle name="40% - Accent3 2" xfId="170"/>
    <cellStyle name="40% - Accent3 3" xfId="191"/>
    <cellStyle name="40% - Accent3 4" xfId="205"/>
    <cellStyle name="40% - Accent4" xfId="33" builtinId="43" customBuiltin="1"/>
    <cellStyle name="40% - Accent4 2" xfId="174"/>
    <cellStyle name="40% - Accent4 3" xfId="193"/>
    <cellStyle name="40% - Accent4 4" xfId="207"/>
    <cellStyle name="40% - Accent5" xfId="37" builtinId="47" customBuiltin="1"/>
    <cellStyle name="40% - Accent5 2" xfId="178"/>
    <cellStyle name="40% - Accent5 3" xfId="195"/>
    <cellStyle name="40% - Accent5 4" xfId="209"/>
    <cellStyle name="40% - Accent6" xfId="41" builtinId="51" customBuiltin="1"/>
    <cellStyle name="40% - Accent6 2" xfId="182"/>
    <cellStyle name="40% - Accent6 3" xfId="197"/>
    <cellStyle name="40% - Accent6 4" xfId="211"/>
    <cellStyle name="60% - Accent1" xfId="22" builtinId="32" customBuiltin="1"/>
    <cellStyle name="60% - Accent1 2" xfId="163"/>
    <cellStyle name="60% - Accent2" xfId="26" builtinId="36" customBuiltin="1"/>
    <cellStyle name="60% - Accent2 2" xfId="167"/>
    <cellStyle name="60% - Accent3" xfId="30" builtinId="40" customBuiltin="1"/>
    <cellStyle name="60% - Accent3 2" xfId="171"/>
    <cellStyle name="60% - Accent4" xfId="34" builtinId="44" customBuiltin="1"/>
    <cellStyle name="60% - Accent4 2" xfId="175"/>
    <cellStyle name="60% - Accent5" xfId="38" builtinId="48" customBuiltin="1"/>
    <cellStyle name="60% - Accent5 2" xfId="179"/>
    <cellStyle name="60% - Accent6" xfId="42" builtinId="52" customBuiltin="1"/>
    <cellStyle name="60% - Accent6 2" xfId="183"/>
    <cellStyle name="Accent1" xfId="19" builtinId="29" customBuiltin="1"/>
    <cellStyle name="Accent1 2" xfId="160"/>
    <cellStyle name="Accent2" xfId="23" builtinId="33" customBuiltin="1"/>
    <cellStyle name="Accent2 2" xfId="164"/>
    <cellStyle name="Accent3" xfId="27" builtinId="37" customBuiltin="1"/>
    <cellStyle name="Accent3 2" xfId="168"/>
    <cellStyle name="Accent4" xfId="31" builtinId="41" customBuiltin="1"/>
    <cellStyle name="Accent4 2" xfId="172"/>
    <cellStyle name="Accent5" xfId="35" builtinId="45" customBuiltin="1"/>
    <cellStyle name="Accent5 2" xfId="176"/>
    <cellStyle name="Accent6" xfId="39" builtinId="49" customBuiltin="1"/>
    <cellStyle name="Accent6 2" xfId="180"/>
    <cellStyle name="Bad" xfId="8" builtinId="27" customBuiltin="1"/>
    <cellStyle name="Bad 2" xfId="149"/>
    <cellStyle name="Calculation" xfId="12" builtinId="22" customBuiltin="1"/>
    <cellStyle name="Calculation 2" xfId="153"/>
    <cellStyle name="Check Cell" xfId="14" builtinId="23" customBuiltin="1"/>
    <cellStyle name="Check Cell 2" xfId="155"/>
    <cellStyle name="coma 5" xfId="44"/>
    <cellStyle name="Comma" xfId="63" builtinId="3"/>
    <cellStyle name="Comma [0] 2" xfId="72"/>
    <cellStyle name="Comma 2" xfId="45"/>
    <cellStyle name="Comma 3" xfId="69"/>
    <cellStyle name="Comma 3 2" xfId="75"/>
    <cellStyle name="Comma 3 3" xfId="76"/>
    <cellStyle name="Comma 4" xfId="71"/>
    <cellStyle name="Comma0" xfId="46"/>
    <cellStyle name="Comma4" xfId="47"/>
    <cellStyle name="currency 0" xfId="48"/>
    <cellStyle name="Currency0" xfId="49"/>
    <cellStyle name="Currency4" xfId="50"/>
    <cellStyle name="Date" xfId="51"/>
    <cellStyle name="Explanatory Text" xfId="17" builtinId="53" customBuiltin="1"/>
    <cellStyle name="Explanatory Text 2" xfId="158"/>
    <cellStyle name="Fixed" xfId="52"/>
    <cellStyle name="Good" xfId="7" builtinId="26" customBuiltin="1"/>
    <cellStyle name="Good 2" xfId="148"/>
    <cellStyle name="Heading 1" xfId="3" builtinId="16" customBuiltin="1"/>
    <cellStyle name="Heading 1 2" xfId="144"/>
    <cellStyle name="Heading 2" xfId="4" builtinId="17" customBuiltin="1"/>
    <cellStyle name="Heading 2 2" xfId="145"/>
    <cellStyle name="Heading 3" xfId="5" builtinId="18" customBuiltin="1"/>
    <cellStyle name="Heading 3 2" xfId="146"/>
    <cellStyle name="Heading 4" xfId="6" builtinId="19" customBuiltin="1"/>
    <cellStyle name="Heading 4 2" xfId="147"/>
    <cellStyle name="hidden" xfId="53"/>
    <cellStyle name="hide" xfId="54"/>
    <cellStyle name="Input" xfId="10" builtinId="20" customBuiltin="1"/>
    <cellStyle name="Input 2" xfId="151"/>
    <cellStyle name="Linked Cell" xfId="13" builtinId="24" customBuiltin="1"/>
    <cellStyle name="Linked Cell 2" xfId="154"/>
    <cellStyle name="Neutral" xfId="9" builtinId="28" customBuiltin="1"/>
    <cellStyle name="Neutral 2" xfId="150"/>
    <cellStyle name="Normal" xfId="0" builtinId="0"/>
    <cellStyle name="Normal 2" xfId="55"/>
    <cellStyle name="Normal 2 2" xfId="77"/>
    <cellStyle name="Normal 2 3" xfId="78"/>
    <cellStyle name="Normal 2 4" xfId="79"/>
    <cellStyle name="Normal 2 5" xfId="80"/>
    <cellStyle name="Normal 3" xfId="56"/>
    <cellStyle name="Normal 4" xfId="43"/>
    <cellStyle name="Normal 4 10" xfId="134"/>
    <cellStyle name="Normal 4 11" xfId="139"/>
    <cellStyle name="Normal 4 2" xfId="67"/>
    <cellStyle name="Normal 4 2 2" xfId="81"/>
    <cellStyle name="Normal 4 2 2 2" xfId="82"/>
    <cellStyle name="Normal 4 2 3" xfId="83"/>
    <cellStyle name="Normal 4 2 3 2" xfId="84"/>
    <cellStyle name="Normal 4 2 4" xfId="85"/>
    <cellStyle name="Normal 4 2 4 2" xfId="86"/>
    <cellStyle name="Normal 4 2 5" xfId="87"/>
    <cellStyle name="Normal 4 2 5 2" xfId="88"/>
    <cellStyle name="Normal 4 2 6" xfId="89"/>
    <cellStyle name="Normal 4 2 6 2" xfId="90"/>
    <cellStyle name="Normal 4 2 7" xfId="91"/>
    <cellStyle name="Normal 4 3" xfId="92"/>
    <cellStyle name="Normal 4 3 2" xfId="93"/>
    <cellStyle name="Normal 4 3 2 2" xfId="94"/>
    <cellStyle name="Normal 4 3 3" xfId="95"/>
    <cellStyle name="Normal 4 3 3 2" xfId="96"/>
    <cellStyle name="Normal 4 3 4" xfId="97"/>
    <cellStyle name="Normal 4 3 4 2" xfId="98"/>
    <cellStyle name="Normal 4 3 5" xfId="99"/>
    <cellStyle name="Normal 4 3 5 2" xfId="100"/>
    <cellStyle name="Normal 4 3 6" xfId="101"/>
    <cellStyle name="Normal 4 3 6 2" xfId="102"/>
    <cellStyle name="Normal 4 3 7" xfId="103"/>
    <cellStyle name="Normal 4 4" xfId="104"/>
    <cellStyle name="Normal 4 4 2" xfId="105"/>
    <cellStyle name="Normal 4 5" xfId="106"/>
    <cellStyle name="Normal 4 5 2" xfId="107"/>
    <cellStyle name="Normal 4 6" xfId="108"/>
    <cellStyle name="Normal 4 6 2" xfId="109"/>
    <cellStyle name="Normal 4 7" xfId="110"/>
    <cellStyle name="Normal 4 7 2" xfId="111"/>
    <cellStyle name="Normal 4 8" xfId="112"/>
    <cellStyle name="Normal 4 8 2" xfId="113"/>
    <cellStyle name="Normal 4 9" xfId="73"/>
    <cellStyle name="Normal 4 9 2" xfId="136"/>
    <cellStyle name="Normal 4 9 3" xfId="141"/>
    <cellStyle name="Normal 5" xfId="61"/>
    <cellStyle name="Normal 5 2" xfId="68"/>
    <cellStyle name="Normal 5 2 2" xfId="114"/>
    <cellStyle name="Normal 5 3" xfId="115"/>
    <cellStyle name="Normal 5 3 2" xfId="116"/>
    <cellStyle name="Normal 5 4" xfId="117"/>
    <cellStyle name="Normal 5 4 2" xfId="118"/>
    <cellStyle name="Normal 5 5" xfId="119"/>
    <cellStyle name="Normal 5 5 2" xfId="120"/>
    <cellStyle name="Normal 5 6" xfId="121"/>
    <cellStyle name="Normal 5 6 2" xfId="122"/>
    <cellStyle name="Normal 5 7" xfId="74"/>
    <cellStyle name="Normal 5 7 2" xfId="137"/>
    <cellStyle name="Normal 5 7 3" xfId="142"/>
    <cellStyle name="Normal 5 8" xfId="135"/>
    <cellStyle name="Normal 5 9" xfId="140"/>
    <cellStyle name="Normal 6" xfId="64"/>
    <cellStyle name="Normal 6 2" xfId="123"/>
    <cellStyle name="Normal 6 2 2" xfId="124"/>
    <cellStyle name="Normal 6 3" xfId="125"/>
    <cellStyle name="Normal 6 3 2" xfId="126"/>
    <cellStyle name="Normal 6 4" xfId="127"/>
    <cellStyle name="Normal 6 4 2" xfId="128"/>
    <cellStyle name="Normal 6 5" xfId="129"/>
    <cellStyle name="Normal 6 5 2" xfId="130"/>
    <cellStyle name="Normal 6 6" xfId="65"/>
    <cellStyle name="Normal 6 6 2" xfId="131"/>
    <cellStyle name="Normal 6 6 3" xfId="133"/>
    <cellStyle name="Normal 6 6 4" xfId="138"/>
    <cellStyle name="Normal 6 7" xfId="132"/>
    <cellStyle name="Normal 7" xfId="143"/>
    <cellStyle name="Normal 8" xfId="184"/>
    <cellStyle name="Normal 9" xfId="198"/>
    <cellStyle name="Note" xfId="16" builtinId="10" customBuiltin="1"/>
    <cellStyle name="Note 2" xfId="157"/>
    <cellStyle name="Note 3" xfId="185"/>
    <cellStyle name="Note 4" xfId="199"/>
    <cellStyle name="Outline" xfId="57"/>
    <cellStyle name="Output" xfId="11" builtinId="21" customBuiltin="1"/>
    <cellStyle name="Output 2" xfId="152"/>
    <cellStyle name="Percent" xfId="1" builtinId="5"/>
    <cellStyle name="Percent 2" xfId="58"/>
    <cellStyle name="Percent 2 2" xfId="66"/>
    <cellStyle name="Percent 3" xfId="62"/>
    <cellStyle name="Percent 4" xfId="70"/>
    <cellStyle name="Percent2" xfId="59"/>
    <cellStyle name="percent3" xfId="60"/>
    <cellStyle name="Title" xfId="2" builtinId="15" customBuiltin="1"/>
    <cellStyle name="Total" xfId="18" builtinId="25" customBuiltin="1"/>
    <cellStyle name="Total 2" xfId="159"/>
    <cellStyle name="Warning Text" xfId="15" builtinId="11" customBuiltin="1"/>
    <cellStyle name="Warning Text 2" xfId="156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Z103"/>
  <sheetViews>
    <sheetView zoomScaleNormal="100" zoomScaleSheetLayoutView="85" workbookViewId="0">
      <pane xSplit="64" ySplit="7" topLeftCell="BM8" activePane="bottomRight" state="frozen"/>
      <selection pane="topRight" activeCell="BM1" sqref="BM1"/>
      <selection pane="bottomLeft" activeCell="A8" sqref="A8"/>
      <selection pane="bottomRight" activeCell="BM19" sqref="BM19"/>
    </sheetView>
  </sheetViews>
  <sheetFormatPr defaultRowHeight="12.75" outlineLevelRow="1" outlineLevelCol="1" x14ac:dyDescent="0.2"/>
  <cols>
    <col min="1" max="1" width="7.140625" style="11" customWidth="1"/>
    <col min="2" max="2" width="7.7109375" style="11" bestFit="1" customWidth="1"/>
    <col min="3" max="3" width="13.5703125" style="11" customWidth="1"/>
    <col min="4" max="4" width="22.7109375" style="11" customWidth="1"/>
    <col min="5" max="9" width="15.7109375" style="11" hidden="1" customWidth="1" outlineLevel="1"/>
    <col min="10" max="10" width="15.7109375" style="11" hidden="1" customWidth="1" outlineLevel="1" collapsed="1"/>
    <col min="11" max="16" width="15.7109375" style="11" hidden="1" customWidth="1" outlineLevel="1"/>
    <col min="17" max="17" width="15.7109375" style="11" hidden="1" customWidth="1" outlineLevel="1" collapsed="1"/>
    <col min="18" max="52" width="15.7109375" style="11" hidden="1" customWidth="1" outlineLevel="1"/>
    <col min="53" max="53" width="15.7109375" style="11" hidden="1" customWidth="1" outlineLevel="1" collapsed="1"/>
    <col min="54" max="64" width="15.7109375" style="11" hidden="1" customWidth="1" outlineLevel="1"/>
    <col min="65" max="65" width="15.7109375" style="11" customWidth="1" collapsed="1"/>
    <col min="66" max="69" width="15.7109375" style="11" customWidth="1"/>
    <col min="70" max="70" width="16.85546875" style="11" customWidth="1"/>
    <col min="71" max="89" width="15.7109375" style="11" customWidth="1"/>
    <col min="90" max="90" width="14.42578125" style="11" customWidth="1"/>
    <col min="91" max="104" width="10.28515625" style="11" bestFit="1" customWidth="1"/>
    <col min="105" max="16384" width="9.140625" style="11"/>
  </cols>
  <sheetData>
    <row r="1" spans="1:90" x14ac:dyDescent="0.2">
      <c r="C1" s="1" t="s">
        <v>42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90" x14ac:dyDescent="0.2">
      <c r="C2" s="1" t="s">
        <v>43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N2" s="53"/>
    </row>
    <row r="3" spans="1:90" x14ac:dyDescent="0.2">
      <c r="C3" s="1" t="s">
        <v>103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90" x14ac:dyDescent="0.2">
      <c r="C4" s="1" t="s">
        <v>44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90" x14ac:dyDescent="0.2">
      <c r="C5" s="2"/>
      <c r="D5" s="5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CA5" s="11">
        <v>6</v>
      </c>
      <c r="CB5" s="11">
        <v>7</v>
      </c>
      <c r="CC5" s="11">
        <v>8</v>
      </c>
      <c r="CD5" s="11">
        <v>9</v>
      </c>
      <c r="CE5" s="11">
        <v>10</v>
      </c>
      <c r="CF5" s="11">
        <v>11</v>
      </c>
      <c r="CG5" s="11">
        <v>12</v>
      </c>
      <c r="CH5" s="11">
        <v>13</v>
      </c>
      <c r="CI5" s="11">
        <v>14</v>
      </c>
      <c r="CJ5" s="11">
        <v>15</v>
      </c>
      <c r="CK5" s="11">
        <v>16</v>
      </c>
    </row>
    <row r="6" spans="1:90" x14ac:dyDescent="0.2">
      <c r="E6" s="4">
        <v>2011</v>
      </c>
      <c r="F6" s="4">
        <f>+E6+1</f>
        <v>2012</v>
      </c>
      <c r="G6" s="4">
        <f>+F6</f>
        <v>2012</v>
      </c>
      <c r="H6" s="4">
        <f t="shared" ref="H6:M6" si="0">+G6</f>
        <v>2012</v>
      </c>
      <c r="I6" s="4">
        <f t="shared" si="0"/>
        <v>2012</v>
      </c>
      <c r="J6" s="4">
        <f t="shared" si="0"/>
        <v>2012</v>
      </c>
      <c r="K6" s="4">
        <f t="shared" si="0"/>
        <v>2012</v>
      </c>
      <c r="L6" s="4">
        <f t="shared" si="0"/>
        <v>2012</v>
      </c>
      <c r="M6" s="4">
        <f t="shared" si="0"/>
        <v>2012</v>
      </c>
      <c r="N6" s="4">
        <f t="shared" ref="N6" si="1">+M6</f>
        <v>2012</v>
      </c>
      <c r="O6" s="4">
        <f t="shared" ref="O6" si="2">+N6</f>
        <v>2012</v>
      </c>
      <c r="P6" s="4">
        <f t="shared" ref="P6" si="3">+O6</f>
        <v>2012</v>
      </c>
      <c r="Q6" s="4">
        <f>+P6</f>
        <v>2012</v>
      </c>
      <c r="R6" s="4">
        <v>2013</v>
      </c>
      <c r="S6" s="4">
        <v>2013</v>
      </c>
      <c r="T6" s="4">
        <v>2013</v>
      </c>
      <c r="U6" s="4">
        <f>+T6</f>
        <v>2013</v>
      </c>
      <c r="V6" s="4">
        <f t="shared" ref="V6:AC6" si="4">+U6</f>
        <v>2013</v>
      </c>
      <c r="W6" s="4">
        <f t="shared" si="4"/>
        <v>2013</v>
      </c>
      <c r="X6" s="4">
        <f t="shared" si="4"/>
        <v>2013</v>
      </c>
      <c r="Y6" s="4">
        <f t="shared" si="4"/>
        <v>2013</v>
      </c>
      <c r="Z6" s="4">
        <f t="shared" si="4"/>
        <v>2013</v>
      </c>
      <c r="AA6" s="4">
        <f t="shared" si="4"/>
        <v>2013</v>
      </c>
      <c r="AB6" s="4">
        <f t="shared" si="4"/>
        <v>2013</v>
      </c>
      <c r="AC6" s="4">
        <f t="shared" si="4"/>
        <v>2013</v>
      </c>
      <c r="AD6" s="4">
        <v>2014</v>
      </c>
      <c r="AE6" s="4">
        <f>+AD6</f>
        <v>2014</v>
      </c>
      <c r="AF6" s="4">
        <f t="shared" ref="AF6:AO6" si="5">+AE6</f>
        <v>2014</v>
      </c>
      <c r="AG6" s="4">
        <f t="shared" si="5"/>
        <v>2014</v>
      </c>
      <c r="AH6" s="4">
        <f t="shared" si="5"/>
        <v>2014</v>
      </c>
      <c r="AI6" s="4">
        <f t="shared" si="5"/>
        <v>2014</v>
      </c>
      <c r="AJ6" s="4">
        <f t="shared" si="5"/>
        <v>2014</v>
      </c>
      <c r="AK6" s="4">
        <f t="shared" si="5"/>
        <v>2014</v>
      </c>
      <c r="AL6" s="4">
        <f t="shared" si="5"/>
        <v>2014</v>
      </c>
      <c r="AM6" s="4">
        <f t="shared" si="5"/>
        <v>2014</v>
      </c>
      <c r="AN6" s="4">
        <f t="shared" si="5"/>
        <v>2014</v>
      </c>
      <c r="AO6" s="4">
        <f t="shared" si="5"/>
        <v>2014</v>
      </c>
      <c r="AP6" s="4">
        <f>+AO6+1</f>
        <v>2015</v>
      </c>
      <c r="AQ6" s="4">
        <f>$AP$6</f>
        <v>2015</v>
      </c>
      <c r="AR6" s="4">
        <f t="shared" ref="AR6:BA6" si="6">$AP$6</f>
        <v>2015</v>
      </c>
      <c r="AS6" s="4">
        <f t="shared" si="6"/>
        <v>2015</v>
      </c>
      <c r="AT6" s="4">
        <f t="shared" si="6"/>
        <v>2015</v>
      </c>
      <c r="AU6" s="4">
        <f t="shared" si="6"/>
        <v>2015</v>
      </c>
      <c r="AV6" s="4">
        <f t="shared" si="6"/>
        <v>2015</v>
      </c>
      <c r="AW6" s="4">
        <f t="shared" si="6"/>
        <v>2015</v>
      </c>
      <c r="AX6" s="4">
        <f t="shared" si="6"/>
        <v>2015</v>
      </c>
      <c r="AY6" s="4">
        <f t="shared" si="6"/>
        <v>2015</v>
      </c>
      <c r="AZ6" s="4">
        <f t="shared" si="6"/>
        <v>2015</v>
      </c>
      <c r="BA6" s="4">
        <f t="shared" si="6"/>
        <v>2015</v>
      </c>
      <c r="BB6" s="4">
        <v>2016</v>
      </c>
      <c r="BC6" s="4">
        <v>2016</v>
      </c>
      <c r="BD6" s="4">
        <v>2016</v>
      </c>
      <c r="BE6" s="4">
        <v>2016</v>
      </c>
      <c r="BF6" s="4">
        <v>2016</v>
      </c>
      <c r="BG6" s="4">
        <v>2016</v>
      </c>
      <c r="BH6" s="4">
        <v>2016</v>
      </c>
      <c r="BI6" s="4">
        <v>2016</v>
      </c>
      <c r="BJ6" s="4">
        <v>2016</v>
      </c>
      <c r="BK6" s="4">
        <v>2016</v>
      </c>
      <c r="BL6" s="4">
        <v>2016</v>
      </c>
      <c r="BM6" s="4">
        <v>2016</v>
      </c>
      <c r="BN6" s="4">
        <v>2017</v>
      </c>
      <c r="BO6" s="4">
        <v>2017</v>
      </c>
      <c r="BP6" s="4">
        <v>2017</v>
      </c>
      <c r="BQ6" s="4">
        <v>2017</v>
      </c>
      <c r="BR6" s="4">
        <v>2017</v>
      </c>
      <c r="BS6" s="4">
        <v>2017</v>
      </c>
      <c r="BT6" s="4">
        <v>2017</v>
      </c>
      <c r="BU6" s="4">
        <v>2017</v>
      </c>
      <c r="BV6" s="4">
        <v>2017</v>
      </c>
      <c r="BW6" s="4">
        <v>2017</v>
      </c>
      <c r="BX6" s="4">
        <v>2017</v>
      </c>
      <c r="BY6" s="4">
        <v>2017</v>
      </c>
      <c r="BZ6" s="4">
        <v>2018</v>
      </c>
      <c r="CA6" s="4">
        <v>2018</v>
      </c>
      <c r="CB6" s="4">
        <v>2018</v>
      </c>
      <c r="CC6" s="4">
        <v>2018</v>
      </c>
      <c r="CD6" s="4">
        <v>2018</v>
      </c>
      <c r="CE6" s="4">
        <v>2018</v>
      </c>
      <c r="CF6" s="4">
        <v>2018</v>
      </c>
      <c r="CG6" s="4">
        <v>2018</v>
      </c>
      <c r="CH6" s="4">
        <v>2018</v>
      </c>
      <c r="CI6" s="4">
        <v>2018</v>
      </c>
      <c r="CJ6" s="4">
        <v>2018</v>
      </c>
      <c r="CK6" s="4">
        <v>2018</v>
      </c>
      <c r="CL6" s="55" t="s">
        <v>82</v>
      </c>
    </row>
    <row r="7" spans="1:90" x14ac:dyDescent="0.2">
      <c r="A7" s="5" t="s">
        <v>45</v>
      </c>
      <c r="B7" s="5"/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6" t="s">
        <v>54</v>
      </c>
      <c r="N7" s="6" t="s">
        <v>55</v>
      </c>
      <c r="O7" s="6" t="s">
        <v>56</v>
      </c>
      <c r="P7" s="6" t="s">
        <v>57</v>
      </c>
      <c r="Q7" s="6" t="s">
        <v>46</v>
      </c>
      <c r="R7" s="6" t="s">
        <v>47</v>
      </c>
      <c r="S7" s="6" t="s">
        <v>48</v>
      </c>
      <c r="T7" s="6" t="s">
        <v>49</v>
      </c>
      <c r="U7" s="6" t="s">
        <v>50</v>
      </c>
      <c r="V7" s="6" t="s">
        <v>51</v>
      </c>
      <c r="W7" s="6" t="s">
        <v>52</v>
      </c>
      <c r="X7" s="6" t="s">
        <v>53</v>
      </c>
      <c r="Y7" s="6" t="s">
        <v>54</v>
      </c>
      <c r="Z7" s="6" t="s">
        <v>55</v>
      </c>
      <c r="AA7" s="6" t="s">
        <v>56</v>
      </c>
      <c r="AB7" s="6" t="s">
        <v>57</v>
      </c>
      <c r="AC7" s="6" t="s">
        <v>46</v>
      </c>
      <c r="AD7" s="6" t="s">
        <v>47</v>
      </c>
      <c r="AE7" s="6" t="s">
        <v>48</v>
      </c>
      <c r="AF7" s="6" t="s">
        <v>49</v>
      </c>
      <c r="AG7" s="6" t="s">
        <v>50</v>
      </c>
      <c r="AH7" s="6" t="s">
        <v>51</v>
      </c>
      <c r="AI7" s="6" t="s">
        <v>52</v>
      </c>
      <c r="AJ7" s="6" t="s">
        <v>53</v>
      </c>
      <c r="AK7" s="6" t="s">
        <v>54</v>
      </c>
      <c r="AL7" s="6" t="s">
        <v>55</v>
      </c>
      <c r="AM7" s="6" t="s">
        <v>56</v>
      </c>
      <c r="AN7" s="6" t="s">
        <v>57</v>
      </c>
      <c r="AO7" s="6" t="s">
        <v>46</v>
      </c>
      <c r="AP7" s="6" t="s">
        <v>47</v>
      </c>
      <c r="AQ7" s="6" t="s">
        <v>48</v>
      </c>
      <c r="AR7" s="6" t="s">
        <v>49</v>
      </c>
      <c r="AS7" s="6" t="s">
        <v>50</v>
      </c>
      <c r="AT7" s="6" t="s">
        <v>51</v>
      </c>
      <c r="AU7" s="6" t="s">
        <v>52</v>
      </c>
      <c r="AV7" s="6" t="s">
        <v>53</v>
      </c>
      <c r="AW7" s="6" t="s">
        <v>54</v>
      </c>
      <c r="AX7" s="6" t="s">
        <v>55</v>
      </c>
      <c r="AY7" s="6" t="s">
        <v>56</v>
      </c>
      <c r="AZ7" s="6" t="s">
        <v>57</v>
      </c>
      <c r="BA7" s="6" t="s">
        <v>46</v>
      </c>
      <c r="BB7" s="6" t="s">
        <v>47</v>
      </c>
      <c r="BC7" s="6" t="s">
        <v>48</v>
      </c>
      <c r="BD7" s="6" t="s">
        <v>49</v>
      </c>
      <c r="BE7" s="6" t="s">
        <v>50</v>
      </c>
      <c r="BF7" s="6" t="s">
        <v>51</v>
      </c>
      <c r="BG7" s="6" t="s">
        <v>52</v>
      </c>
      <c r="BH7" s="6" t="s">
        <v>53</v>
      </c>
      <c r="BI7" s="6" t="s">
        <v>54</v>
      </c>
      <c r="BJ7" s="6" t="s">
        <v>55</v>
      </c>
      <c r="BK7" s="6" t="s">
        <v>56</v>
      </c>
      <c r="BL7" s="6" t="s">
        <v>57</v>
      </c>
      <c r="BM7" s="6" t="s">
        <v>46</v>
      </c>
      <c r="BN7" s="6" t="s">
        <v>47</v>
      </c>
      <c r="BO7" s="6" t="s">
        <v>48</v>
      </c>
      <c r="BP7" s="6" t="s">
        <v>49</v>
      </c>
      <c r="BQ7" s="6" t="s">
        <v>50</v>
      </c>
      <c r="BR7" s="6" t="s">
        <v>51</v>
      </c>
      <c r="BS7" s="6" t="s">
        <v>52</v>
      </c>
      <c r="BT7" s="6" t="s">
        <v>53</v>
      </c>
      <c r="BU7" s="6" t="s">
        <v>54</v>
      </c>
      <c r="BV7" s="6" t="s">
        <v>55</v>
      </c>
      <c r="BW7" s="6" t="s">
        <v>56</v>
      </c>
      <c r="BX7" s="6" t="s">
        <v>57</v>
      </c>
      <c r="BY7" s="6" t="s">
        <v>46</v>
      </c>
      <c r="BZ7" s="6" t="s">
        <v>47</v>
      </c>
      <c r="CA7" s="6" t="s">
        <v>48</v>
      </c>
      <c r="CB7" s="6" t="s">
        <v>49</v>
      </c>
      <c r="CC7" s="6" t="s">
        <v>50</v>
      </c>
      <c r="CD7" s="6" t="s">
        <v>51</v>
      </c>
      <c r="CE7" s="6" t="s">
        <v>52</v>
      </c>
      <c r="CF7" s="6" t="s">
        <v>53</v>
      </c>
      <c r="CG7" s="6" t="s">
        <v>54</v>
      </c>
      <c r="CH7" s="6" t="s">
        <v>55</v>
      </c>
      <c r="CI7" s="6" t="s">
        <v>56</v>
      </c>
      <c r="CJ7" s="6" t="s">
        <v>57</v>
      </c>
      <c r="CK7" s="6" t="s">
        <v>46</v>
      </c>
      <c r="CL7" s="7" t="s">
        <v>83</v>
      </c>
    </row>
    <row r="8" spans="1:90" x14ac:dyDescent="0.2">
      <c r="A8" s="8">
        <v>1</v>
      </c>
      <c r="B8" s="8"/>
      <c r="C8" s="9" t="s">
        <v>59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</row>
    <row r="9" spans="1:90" x14ac:dyDescent="0.2">
      <c r="A9" s="8">
        <f t="shared" ref="A9:A76" si="7">+A8+1</f>
        <v>2</v>
      </c>
      <c r="B9" s="8"/>
      <c r="C9" s="11" t="s">
        <v>60</v>
      </c>
      <c r="E9" s="10">
        <v>601700000</v>
      </c>
      <c r="F9" s="10">
        <f t="shared" ref="F9" si="8">-F42</f>
        <v>471700000</v>
      </c>
      <c r="G9" s="10">
        <f t="shared" ref="G9:J9" si="9">-G42</f>
        <v>471700000</v>
      </c>
      <c r="H9" s="10">
        <f t="shared" si="9"/>
        <v>511700000</v>
      </c>
      <c r="I9" s="10">
        <f t="shared" si="9"/>
        <v>511700000</v>
      </c>
      <c r="J9" s="10">
        <f t="shared" si="9"/>
        <v>511700000</v>
      </c>
      <c r="K9" s="10">
        <f t="shared" ref="K9:M9" si="10">-K42</f>
        <v>511700000</v>
      </c>
      <c r="L9" s="10">
        <f t="shared" si="10"/>
        <v>511700000</v>
      </c>
      <c r="M9" s="10">
        <f t="shared" si="10"/>
        <v>511700000</v>
      </c>
      <c r="N9" s="10">
        <f t="shared" ref="N9:P9" si="11">-N42</f>
        <v>511700000</v>
      </c>
      <c r="O9" s="10">
        <f t="shared" si="11"/>
        <v>561700000</v>
      </c>
      <c r="P9" s="10">
        <f t="shared" si="11"/>
        <v>561700000</v>
      </c>
      <c r="Q9" s="10">
        <f t="shared" ref="Q9:AC9" si="12">-Q42</f>
        <v>561700000</v>
      </c>
      <c r="R9" s="10">
        <f t="shared" si="12"/>
        <v>561700000</v>
      </c>
      <c r="S9" s="10">
        <f t="shared" si="12"/>
        <v>561700000</v>
      </c>
      <c r="T9" s="10">
        <f t="shared" si="12"/>
        <v>561700000</v>
      </c>
      <c r="U9" s="10">
        <f t="shared" si="12"/>
        <v>561700000</v>
      </c>
      <c r="V9" s="10">
        <f t="shared" si="12"/>
        <v>561700000</v>
      </c>
      <c r="W9" s="10">
        <f t="shared" si="12"/>
        <v>561700000</v>
      </c>
      <c r="X9" s="10">
        <f t="shared" si="12"/>
        <v>561700000</v>
      </c>
      <c r="Y9" s="10">
        <f t="shared" si="12"/>
        <v>611700000</v>
      </c>
      <c r="Z9" s="10">
        <f t="shared" si="12"/>
        <v>611700000</v>
      </c>
      <c r="AA9" s="10">
        <f t="shared" si="12"/>
        <v>611700000</v>
      </c>
      <c r="AB9" s="10">
        <f t="shared" si="12"/>
        <v>611700000</v>
      </c>
      <c r="AC9" s="10">
        <f t="shared" si="12"/>
        <v>611700000</v>
      </c>
      <c r="AD9" s="10">
        <f t="shared" ref="AD9:AO9" si="13">-AD42</f>
        <v>611700000</v>
      </c>
      <c r="AE9" s="10">
        <f t="shared" si="13"/>
        <v>611700000</v>
      </c>
      <c r="AF9" s="10">
        <f t="shared" si="13"/>
        <v>611700000</v>
      </c>
      <c r="AG9" s="10">
        <f t="shared" si="13"/>
        <v>611700000</v>
      </c>
      <c r="AH9" s="10">
        <f t="shared" si="13"/>
        <v>611700000</v>
      </c>
      <c r="AI9" s="10">
        <f t="shared" si="13"/>
        <v>611700000</v>
      </c>
      <c r="AJ9" s="10">
        <f t="shared" si="13"/>
        <v>611700000</v>
      </c>
      <c r="AK9" s="10">
        <f t="shared" si="13"/>
        <v>611700000</v>
      </c>
      <c r="AL9" s="10">
        <f t="shared" si="13"/>
        <v>601700000</v>
      </c>
      <c r="AM9" s="10">
        <f t="shared" si="13"/>
        <v>601700000</v>
      </c>
      <c r="AN9" s="10">
        <f t="shared" si="13"/>
        <v>601700000</v>
      </c>
      <c r="AO9" s="10">
        <f t="shared" si="13"/>
        <v>601700000</v>
      </c>
      <c r="AP9" s="10">
        <f t="shared" ref="AP9:BA9" si="14">-AP42</f>
        <v>601700000</v>
      </c>
      <c r="AQ9" s="10">
        <f t="shared" si="14"/>
        <v>601700000</v>
      </c>
      <c r="AR9" s="10">
        <f t="shared" si="14"/>
        <v>601700000</v>
      </c>
      <c r="AS9" s="10">
        <f t="shared" si="14"/>
        <v>601700000</v>
      </c>
      <c r="AT9" s="10">
        <f t="shared" si="14"/>
        <v>601700000</v>
      </c>
      <c r="AU9" s="10">
        <f t="shared" si="14"/>
        <v>561700000</v>
      </c>
      <c r="AV9" s="10">
        <f t="shared" si="14"/>
        <v>561700000</v>
      </c>
      <c r="AW9" s="10">
        <f t="shared" si="14"/>
        <v>561700000</v>
      </c>
      <c r="AX9" s="10">
        <f t="shared" si="14"/>
        <v>561700000</v>
      </c>
      <c r="AY9" s="10">
        <f t="shared" si="14"/>
        <v>561700000</v>
      </c>
      <c r="AZ9" s="10">
        <f t="shared" si="14"/>
        <v>561700000</v>
      </c>
      <c r="BA9" s="10">
        <f t="shared" si="14"/>
        <v>561700000</v>
      </c>
      <c r="BB9" s="10">
        <f t="shared" ref="BB9:BM9" si="15">-BB42</f>
        <v>561700000</v>
      </c>
      <c r="BC9" s="10">
        <f t="shared" si="15"/>
        <v>561700000</v>
      </c>
      <c r="BD9" s="10">
        <f t="shared" si="15"/>
        <v>561700000</v>
      </c>
      <c r="BE9" s="10">
        <f t="shared" si="15"/>
        <v>561700000</v>
      </c>
      <c r="BF9" s="10">
        <f t="shared" si="15"/>
        <v>561700000</v>
      </c>
      <c r="BG9" s="10">
        <f t="shared" si="15"/>
        <v>561700000</v>
      </c>
      <c r="BH9" s="10">
        <f t="shared" si="15"/>
        <v>561700000</v>
      </c>
      <c r="BI9" s="10">
        <f t="shared" si="15"/>
        <v>561700000</v>
      </c>
      <c r="BJ9" s="10">
        <f t="shared" si="15"/>
        <v>561700000</v>
      </c>
      <c r="BK9" s="10">
        <f t="shared" si="15"/>
        <v>561700000</v>
      </c>
      <c r="BL9" s="10">
        <f t="shared" si="15"/>
        <v>561700000</v>
      </c>
      <c r="BM9" s="10">
        <f t="shared" si="15"/>
        <v>686700000</v>
      </c>
      <c r="BN9" s="10">
        <f t="shared" ref="BN9:BY9" si="16">-BN42</f>
        <v>686700000</v>
      </c>
      <c r="BO9" s="10">
        <f t="shared" si="16"/>
        <v>686700000</v>
      </c>
      <c r="BP9" s="10">
        <f t="shared" si="16"/>
        <v>686700000</v>
      </c>
      <c r="BQ9" s="10">
        <f t="shared" si="16"/>
        <v>686700000</v>
      </c>
      <c r="BR9" s="10">
        <f t="shared" si="16"/>
        <v>686700000</v>
      </c>
      <c r="BS9" s="10">
        <f t="shared" si="16"/>
        <v>686700000</v>
      </c>
      <c r="BT9" s="10">
        <f t="shared" si="16"/>
        <v>686700000</v>
      </c>
      <c r="BU9" s="10">
        <f t="shared" si="16"/>
        <v>686700000</v>
      </c>
      <c r="BV9" s="10">
        <f t="shared" si="16"/>
        <v>686700000</v>
      </c>
      <c r="BW9" s="10">
        <f t="shared" si="16"/>
        <v>686700000</v>
      </c>
      <c r="BX9" s="10">
        <f t="shared" si="16"/>
        <v>686700000</v>
      </c>
      <c r="BY9" s="10">
        <f t="shared" si="16"/>
        <v>686700000</v>
      </c>
      <c r="BZ9" s="10">
        <f t="shared" ref="BZ9:CK9" si="17">-BZ42</f>
        <v>786700000</v>
      </c>
      <c r="CA9" s="10">
        <f t="shared" si="17"/>
        <v>786700000</v>
      </c>
      <c r="CB9" s="10">
        <f t="shared" si="17"/>
        <v>764700000</v>
      </c>
      <c r="CC9" s="10">
        <f t="shared" si="17"/>
        <v>764700000</v>
      </c>
      <c r="CD9" s="10">
        <f t="shared" si="17"/>
        <v>764700000</v>
      </c>
      <c r="CE9" s="10">
        <f t="shared" si="17"/>
        <v>764700000</v>
      </c>
      <c r="CF9" s="10">
        <f t="shared" si="17"/>
        <v>764700000</v>
      </c>
      <c r="CG9" s="10">
        <f t="shared" si="17"/>
        <v>764700000</v>
      </c>
      <c r="CH9" s="10">
        <f t="shared" si="17"/>
        <v>814700000</v>
      </c>
      <c r="CI9" s="10">
        <f t="shared" si="17"/>
        <v>814700000</v>
      </c>
      <c r="CJ9" s="10">
        <f t="shared" si="17"/>
        <v>814700000</v>
      </c>
      <c r="CK9" s="10">
        <f t="shared" si="17"/>
        <v>739700000</v>
      </c>
      <c r="CL9" s="10">
        <f>((BY9/2)+SUM(BZ9:CJ9)+(CK9/2))/12</f>
        <v>776575000</v>
      </c>
    </row>
    <row r="10" spans="1:90" x14ac:dyDescent="0.2">
      <c r="A10" s="8">
        <f t="shared" si="7"/>
        <v>3</v>
      </c>
      <c r="B10" s="8"/>
      <c r="C10" s="11" t="s">
        <v>61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</row>
    <row r="11" spans="1:90" x14ac:dyDescent="0.2">
      <c r="A11" s="8">
        <f t="shared" si="7"/>
        <v>4</v>
      </c>
      <c r="B11" s="8"/>
      <c r="C11" s="11" t="s">
        <v>62</v>
      </c>
      <c r="E11" s="12">
        <v>541111362.7099998</v>
      </c>
      <c r="F11" s="12">
        <f t="shared" ref="F11" si="18">+F37</f>
        <v>548916606.71000004</v>
      </c>
      <c r="G11" s="12">
        <f t="shared" ref="G11:J11" si="19">+G37</f>
        <v>564170718.58999991</v>
      </c>
      <c r="H11" s="12">
        <f t="shared" si="19"/>
        <v>573219697.94000006</v>
      </c>
      <c r="I11" s="12">
        <f t="shared" si="19"/>
        <v>563628577.18999982</v>
      </c>
      <c r="J11" s="12">
        <f t="shared" si="19"/>
        <v>564963128.20000005</v>
      </c>
      <c r="K11" s="12">
        <f t="shared" ref="K11:M11" si="20">+K37</f>
        <v>563078934.16000009</v>
      </c>
      <c r="L11" s="12">
        <f t="shared" si="20"/>
        <v>548169301.01999998</v>
      </c>
      <c r="M11" s="12">
        <f t="shared" si="20"/>
        <v>546280652.92999995</v>
      </c>
      <c r="N11" s="12">
        <f t="shared" ref="N11:P11" si="21">+N37</f>
        <v>543562533.46000016</v>
      </c>
      <c r="O11" s="12">
        <f t="shared" si="21"/>
        <v>534539527.41000009</v>
      </c>
      <c r="P11" s="12">
        <f t="shared" si="21"/>
        <v>544696007.81000006</v>
      </c>
      <c r="Q11" s="12">
        <f t="shared" ref="Q11:R11" si="22">+Q37</f>
        <v>560196195.62</v>
      </c>
      <c r="R11" s="12">
        <f t="shared" si="22"/>
        <v>564670803.95999992</v>
      </c>
      <c r="S11" s="12">
        <f t="shared" ref="S11:AC11" si="23">+S37</f>
        <v>577898614.66999996</v>
      </c>
      <c r="T11" s="12">
        <f t="shared" si="23"/>
        <v>586493353.3499999</v>
      </c>
      <c r="U11" s="12">
        <f t="shared" si="23"/>
        <v>575073523.46000004</v>
      </c>
      <c r="V11" s="12">
        <f t="shared" si="23"/>
        <v>580652129.43000019</v>
      </c>
      <c r="W11" s="12">
        <f t="shared" si="23"/>
        <v>579412194.37</v>
      </c>
      <c r="X11" s="12">
        <f t="shared" si="23"/>
        <v>564847872.56999981</v>
      </c>
      <c r="Y11" s="12">
        <f t="shared" si="23"/>
        <v>563474457.37</v>
      </c>
      <c r="Z11" s="12">
        <f t="shared" si="23"/>
        <v>561737712.05000007</v>
      </c>
      <c r="AA11" s="12">
        <f t="shared" si="23"/>
        <v>552327607.11000001</v>
      </c>
      <c r="AB11" s="12">
        <f t="shared" si="23"/>
        <v>564474767.83000004</v>
      </c>
      <c r="AC11" s="12">
        <f t="shared" si="23"/>
        <v>585199975.19999993</v>
      </c>
      <c r="AD11" s="12">
        <f t="shared" ref="AD11:AO11" si="24">+AD37</f>
        <v>590119633.24999976</v>
      </c>
      <c r="AE11" s="12">
        <f t="shared" si="24"/>
        <v>605101218.19999993</v>
      </c>
      <c r="AF11" s="12">
        <f t="shared" si="24"/>
        <v>613185357.0200001</v>
      </c>
      <c r="AG11" s="12">
        <f t="shared" si="24"/>
        <v>606344598.12</v>
      </c>
      <c r="AH11" s="12">
        <f t="shared" si="24"/>
        <v>608029980.24999976</v>
      </c>
      <c r="AI11" s="12">
        <f t="shared" si="24"/>
        <v>607760319.30999994</v>
      </c>
      <c r="AJ11" s="12">
        <f t="shared" si="24"/>
        <v>592764678.6500001</v>
      </c>
      <c r="AK11" s="12">
        <f t="shared" si="24"/>
        <v>592019358.52999997</v>
      </c>
      <c r="AL11" s="12">
        <f t="shared" si="24"/>
        <v>591354866.35000002</v>
      </c>
      <c r="AM11" s="12">
        <f t="shared" si="24"/>
        <v>582024425.83000004</v>
      </c>
      <c r="AN11" s="12">
        <f t="shared" si="24"/>
        <v>594693790.13999987</v>
      </c>
      <c r="AO11" s="12">
        <f t="shared" si="24"/>
        <v>609176750.48000002</v>
      </c>
      <c r="AP11" s="12">
        <f t="shared" ref="AP11:BA11" si="25">+AP37</f>
        <v>614072689.5999999</v>
      </c>
      <c r="AQ11" s="12">
        <f t="shared" si="25"/>
        <v>626736262.42999983</v>
      </c>
      <c r="AR11" s="12">
        <f t="shared" si="25"/>
        <v>628594241.57999969</v>
      </c>
      <c r="AS11" s="12">
        <f t="shared" si="25"/>
        <v>621080091.98000002</v>
      </c>
      <c r="AT11" s="12">
        <f t="shared" si="25"/>
        <v>621188045.9599998</v>
      </c>
      <c r="AU11" s="12">
        <f t="shared" si="25"/>
        <v>620432264.83999979</v>
      </c>
      <c r="AV11" s="12">
        <f t="shared" si="25"/>
        <v>605534153.52999985</v>
      </c>
      <c r="AW11" s="12">
        <f t="shared" si="25"/>
        <v>603903490.84999979</v>
      </c>
      <c r="AX11" s="12">
        <f t="shared" si="25"/>
        <v>604023492.24999988</v>
      </c>
      <c r="AY11" s="12">
        <f t="shared" si="25"/>
        <v>595043700.06000006</v>
      </c>
      <c r="AZ11" s="12">
        <f t="shared" si="25"/>
        <v>607089322.06999981</v>
      </c>
      <c r="BA11" s="12">
        <f t="shared" si="25"/>
        <v>614798710.91479588</v>
      </c>
      <c r="BB11" s="12">
        <f t="shared" ref="BB11:BM11" si="26">+BB37</f>
        <v>622367837.95238209</v>
      </c>
      <c r="BC11" s="12">
        <f t="shared" si="26"/>
        <v>633710713.82429588</v>
      </c>
      <c r="BD11" s="12">
        <f t="shared" si="26"/>
        <v>643958225.1143899</v>
      </c>
      <c r="BE11" s="12">
        <f t="shared" si="26"/>
        <v>635454240.29780412</v>
      </c>
      <c r="BF11" s="12">
        <f t="shared" si="26"/>
        <v>636856983.78687</v>
      </c>
      <c r="BG11" s="12">
        <f t="shared" si="26"/>
        <v>638346717.45547402</v>
      </c>
      <c r="BH11" s="12">
        <f t="shared" si="26"/>
        <v>623170809.84777796</v>
      </c>
      <c r="BI11" s="12">
        <f t="shared" si="26"/>
        <v>621133694.34965003</v>
      </c>
      <c r="BJ11" s="12">
        <f t="shared" si="26"/>
        <v>618754932.97332191</v>
      </c>
      <c r="BK11" s="12">
        <f t="shared" si="26"/>
        <v>608564788.48446393</v>
      </c>
      <c r="BL11" s="12">
        <f t="shared" si="26"/>
        <v>677122864.24556601</v>
      </c>
      <c r="BM11" s="12">
        <f t="shared" si="26"/>
        <v>696353713.25920975</v>
      </c>
      <c r="BN11" s="12">
        <f t="shared" ref="BN11:BY11" si="27">+BN37</f>
        <v>704485495.09618771</v>
      </c>
      <c r="BO11" s="12">
        <f t="shared" si="27"/>
        <v>717557371.85491979</v>
      </c>
      <c r="BP11" s="12">
        <f t="shared" si="27"/>
        <v>722461159.63231575</v>
      </c>
      <c r="BQ11" s="12">
        <f t="shared" si="27"/>
        <v>714363485.10224974</v>
      </c>
      <c r="BR11" s="12">
        <f t="shared" si="27"/>
        <v>715162372.31186187</v>
      </c>
      <c r="BS11" s="12">
        <f t="shared" si="27"/>
        <v>714454384.6121279</v>
      </c>
      <c r="BT11" s="12">
        <f t="shared" si="27"/>
        <v>698091953.10583198</v>
      </c>
      <c r="BU11" s="12">
        <f t="shared" si="27"/>
        <v>695165769.92047</v>
      </c>
      <c r="BV11" s="12">
        <f t="shared" si="27"/>
        <v>696431704.938362</v>
      </c>
      <c r="BW11" s="12">
        <f t="shared" si="27"/>
        <v>685207996.33645201</v>
      </c>
      <c r="BX11" s="12">
        <f t="shared" si="27"/>
        <v>697183058.66838205</v>
      </c>
      <c r="BY11" s="12">
        <f t="shared" si="27"/>
        <v>714850526.03315008</v>
      </c>
      <c r="BZ11" s="12">
        <f t="shared" ref="BZ11:CK11" si="28">+BZ37</f>
        <v>721641948.14365685</v>
      </c>
      <c r="CA11" s="12">
        <f t="shared" si="28"/>
        <v>737665279.36644089</v>
      </c>
      <c r="CB11" s="12">
        <f t="shared" si="28"/>
        <v>747544145.74568677</v>
      </c>
      <c r="CC11" s="12">
        <f t="shared" si="28"/>
        <v>739073292.57874477</v>
      </c>
      <c r="CD11" s="12">
        <f t="shared" si="28"/>
        <v>738763094.22346282</v>
      </c>
      <c r="CE11" s="12">
        <f t="shared" si="28"/>
        <v>736679083.56109929</v>
      </c>
      <c r="CF11" s="12">
        <f t="shared" si="28"/>
        <v>719188574.54007089</v>
      </c>
      <c r="CG11" s="12">
        <f t="shared" si="28"/>
        <v>716064116.47956121</v>
      </c>
      <c r="CH11" s="12">
        <f t="shared" si="28"/>
        <v>714858662.4394505</v>
      </c>
      <c r="CI11" s="12">
        <f t="shared" si="28"/>
        <v>749409869.02475286</v>
      </c>
      <c r="CJ11" s="12">
        <f t="shared" si="28"/>
        <v>762949354.41137087</v>
      </c>
      <c r="CK11" s="12">
        <f t="shared" si="28"/>
        <v>782826987.58467877</v>
      </c>
      <c r="CL11" s="12">
        <f t="shared" ref="CL11:CL37" si="29">((BY11/2)+SUM(BZ11:CJ11)+(CK11/2))/12</f>
        <v>736056348.11026764</v>
      </c>
    </row>
    <row r="12" spans="1:90" x14ac:dyDescent="0.2">
      <c r="A12" s="8">
        <f t="shared" si="7"/>
        <v>5</v>
      </c>
      <c r="B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</row>
    <row r="13" spans="1:90" ht="13.5" thickBot="1" x14ac:dyDescent="0.25">
      <c r="A13" s="8">
        <f t="shared" si="7"/>
        <v>6</v>
      </c>
      <c r="B13" s="8"/>
      <c r="C13" s="11" t="s">
        <v>63</v>
      </c>
      <c r="E13" s="13">
        <v>1142811362.7099998</v>
      </c>
      <c r="F13" s="13">
        <f t="shared" ref="F13:J13" si="30">F9+F10+F11</f>
        <v>1020616606.71</v>
      </c>
      <c r="G13" s="13">
        <f t="shared" si="30"/>
        <v>1035870718.5899999</v>
      </c>
      <c r="H13" s="13">
        <f t="shared" si="30"/>
        <v>1084919697.9400001</v>
      </c>
      <c r="I13" s="13">
        <f t="shared" si="30"/>
        <v>1075328577.1899998</v>
      </c>
      <c r="J13" s="13">
        <f t="shared" si="30"/>
        <v>1076663128.2</v>
      </c>
      <c r="K13" s="13">
        <f t="shared" ref="K13:M13" si="31">K9+K10+K11</f>
        <v>1074778934.1600001</v>
      </c>
      <c r="L13" s="13">
        <f t="shared" si="31"/>
        <v>1059869301.02</v>
      </c>
      <c r="M13" s="13">
        <f t="shared" si="31"/>
        <v>1057980652.9299999</v>
      </c>
      <c r="N13" s="13">
        <f t="shared" ref="N13:P13" si="32">N9+N10+N11</f>
        <v>1055262533.4600002</v>
      </c>
      <c r="O13" s="13">
        <f t="shared" si="32"/>
        <v>1096239527.4100001</v>
      </c>
      <c r="P13" s="13">
        <f t="shared" si="32"/>
        <v>1106396007.8099999</v>
      </c>
      <c r="Q13" s="13">
        <f t="shared" ref="Q13:R13" si="33">Q9+Q10+Q11</f>
        <v>1121896195.6199999</v>
      </c>
      <c r="R13" s="13">
        <f t="shared" si="33"/>
        <v>1126370803.96</v>
      </c>
      <c r="S13" s="13">
        <f t="shared" ref="S13:AC13" si="34">S9+S10+S11</f>
        <v>1139598614.6700001</v>
      </c>
      <c r="T13" s="13">
        <f t="shared" si="34"/>
        <v>1148193353.3499999</v>
      </c>
      <c r="U13" s="13">
        <f t="shared" si="34"/>
        <v>1136773523.46</v>
      </c>
      <c r="V13" s="13">
        <f t="shared" si="34"/>
        <v>1142352129.4300003</v>
      </c>
      <c r="W13" s="13">
        <f t="shared" si="34"/>
        <v>1141112194.3699999</v>
      </c>
      <c r="X13" s="13">
        <f t="shared" si="34"/>
        <v>1126547872.5699997</v>
      </c>
      <c r="Y13" s="13">
        <f t="shared" si="34"/>
        <v>1175174457.3699999</v>
      </c>
      <c r="Z13" s="13">
        <f t="shared" si="34"/>
        <v>1173437712.0500002</v>
      </c>
      <c r="AA13" s="13">
        <f t="shared" si="34"/>
        <v>1164027607.1100001</v>
      </c>
      <c r="AB13" s="13">
        <f t="shared" si="34"/>
        <v>1176174767.8299999</v>
      </c>
      <c r="AC13" s="13">
        <f t="shared" si="34"/>
        <v>1196899975.1999998</v>
      </c>
      <c r="AD13" s="13">
        <f t="shared" ref="AD13:AO13" si="35">AD9+AD10+AD11</f>
        <v>1201819633.2499998</v>
      </c>
      <c r="AE13" s="13">
        <f t="shared" si="35"/>
        <v>1216801218.1999998</v>
      </c>
      <c r="AF13" s="13">
        <f t="shared" si="35"/>
        <v>1224885357.02</v>
      </c>
      <c r="AG13" s="13">
        <f t="shared" si="35"/>
        <v>1218044598.1199999</v>
      </c>
      <c r="AH13" s="13">
        <f t="shared" si="35"/>
        <v>1219729980.2499998</v>
      </c>
      <c r="AI13" s="13">
        <f t="shared" si="35"/>
        <v>1219460319.3099999</v>
      </c>
      <c r="AJ13" s="13">
        <f t="shared" si="35"/>
        <v>1204464678.6500001</v>
      </c>
      <c r="AK13" s="13">
        <f t="shared" si="35"/>
        <v>1203719358.53</v>
      </c>
      <c r="AL13" s="13">
        <f t="shared" si="35"/>
        <v>1193054866.3499999</v>
      </c>
      <c r="AM13" s="13">
        <f t="shared" si="35"/>
        <v>1183724425.8299999</v>
      </c>
      <c r="AN13" s="13">
        <f t="shared" si="35"/>
        <v>1196393790.1399999</v>
      </c>
      <c r="AO13" s="13">
        <f t="shared" si="35"/>
        <v>1210876750.48</v>
      </c>
      <c r="AP13" s="13">
        <f t="shared" ref="AP13:BA13" si="36">AP9+AP10+AP11</f>
        <v>1215772689.5999999</v>
      </c>
      <c r="AQ13" s="13">
        <f t="shared" si="36"/>
        <v>1228436262.4299998</v>
      </c>
      <c r="AR13" s="13">
        <f t="shared" si="36"/>
        <v>1230294241.5799997</v>
      </c>
      <c r="AS13" s="13">
        <f t="shared" si="36"/>
        <v>1222780091.98</v>
      </c>
      <c r="AT13" s="13">
        <f t="shared" si="36"/>
        <v>1222888045.9599998</v>
      </c>
      <c r="AU13" s="13">
        <f t="shared" si="36"/>
        <v>1182132264.8399997</v>
      </c>
      <c r="AV13" s="13">
        <f t="shared" si="36"/>
        <v>1167234153.5299997</v>
      </c>
      <c r="AW13" s="13">
        <f t="shared" si="36"/>
        <v>1165603490.8499999</v>
      </c>
      <c r="AX13" s="13">
        <f t="shared" si="36"/>
        <v>1165723492.25</v>
      </c>
      <c r="AY13" s="13">
        <f t="shared" si="36"/>
        <v>1156743700.0599999</v>
      </c>
      <c r="AZ13" s="13">
        <f t="shared" si="36"/>
        <v>1168789322.0699997</v>
      </c>
      <c r="BA13" s="13">
        <f t="shared" si="36"/>
        <v>1176498710.9147959</v>
      </c>
      <c r="BB13" s="13">
        <f t="shared" ref="BB13:BM13" si="37">BB9+BB10+BB11</f>
        <v>1184067837.9523821</v>
      </c>
      <c r="BC13" s="13">
        <f t="shared" si="37"/>
        <v>1195410713.824296</v>
      </c>
      <c r="BD13" s="13">
        <f t="shared" si="37"/>
        <v>1205658225.1143899</v>
      </c>
      <c r="BE13" s="13">
        <f t="shared" si="37"/>
        <v>1197154240.2978041</v>
      </c>
      <c r="BF13" s="13">
        <f t="shared" si="37"/>
        <v>1198556983.78687</v>
      </c>
      <c r="BG13" s="13">
        <f t="shared" si="37"/>
        <v>1200046717.4554739</v>
      </c>
      <c r="BH13" s="13">
        <f t="shared" si="37"/>
        <v>1184870809.8477778</v>
      </c>
      <c r="BI13" s="13">
        <f t="shared" si="37"/>
        <v>1182833694.3496499</v>
      </c>
      <c r="BJ13" s="13">
        <f t="shared" si="37"/>
        <v>1180454932.9733219</v>
      </c>
      <c r="BK13" s="13">
        <f t="shared" si="37"/>
        <v>1170264788.4844639</v>
      </c>
      <c r="BL13" s="13">
        <f t="shared" si="37"/>
        <v>1238822864.2455659</v>
      </c>
      <c r="BM13" s="13">
        <f t="shared" si="37"/>
        <v>1383053713.2592096</v>
      </c>
      <c r="BN13" s="13">
        <f t="shared" ref="BN13:BY13" si="38">BN9+BN10+BN11</f>
        <v>1391185495.0961876</v>
      </c>
      <c r="BO13" s="13">
        <f t="shared" si="38"/>
        <v>1404257371.8549199</v>
      </c>
      <c r="BP13" s="13">
        <f t="shared" si="38"/>
        <v>1409161159.6323156</v>
      </c>
      <c r="BQ13" s="13">
        <f t="shared" si="38"/>
        <v>1401063485.1022496</v>
      </c>
      <c r="BR13" s="13">
        <f t="shared" si="38"/>
        <v>1401862372.311862</v>
      </c>
      <c r="BS13" s="13">
        <f t="shared" si="38"/>
        <v>1401154384.6121278</v>
      </c>
      <c r="BT13" s="13">
        <f t="shared" si="38"/>
        <v>1384791953.1058321</v>
      </c>
      <c r="BU13" s="13">
        <f t="shared" si="38"/>
        <v>1381865769.92047</v>
      </c>
      <c r="BV13" s="13">
        <f t="shared" si="38"/>
        <v>1383131704.9383621</v>
      </c>
      <c r="BW13" s="13">
        <f t="shared" si="38"/>
        <v>1371907996.336452</v>
      </c>
      <c r="BX13" s="13">
        <f t="shared" si="38"/>
        <v>1383883058.6683822</v>
      </c>
      <c r="BY13" s="13">
        <f t="shared" si="38"/>
        <v>1401550526.0331502</v>
      </c>
      <c r="BZ13" s="13">
        <f t="shared" ref="BZ13:CK13" si="39">BZ9+BZ10+BZ11</f>
        <v>1508341948.1436567</v>
      </c>
      <c r="CA13" s="13">
        <f t="shared" si="39"/>
        <v>1524365279.3664408</v>
      </c>
      <c r="CB13" s="13">
        <f t="shared" si="39"/>
        <v>1512244145.7456868</v>
      </c>
      <c r="CC13" s="13">
        <f t="shared" si="39"/>
        <v>1503773292.5787449</v>
      </c>
      <c r="CD13" s="13">
        <f t="shared" si="39"/>
        <v>1503463094.2234628</v>
      </c>
      <c r="CE13" s="13">
        <f t="shared" si="39"/>
        <v>1501379083.5610993</v>
      </c>
      <c r="CF13" s="13">
        <f t="shared" si="39"/>
        <v>1483888574.540071</v>
      </c>
      <c r="CG13" s="13">
        <f t="shared" si="39"/>
        <v>1480764116.4795613</v>
      </c>
      <c r="CH13" s="13">
        <f t="shared" si="39"/>
        <v>1529558662.4394505</v>
      </c>
      <c r="CI13" s="13">
        <f t="shared" si="39"/>
        <v>1564109869.0247529</v>
      </c>
      <c r="CJ13" s="13">
        <f t="shared" si="39"/>
        <v>1577649354.4113708</v>
      </c>
      <c r="CK13" s="13">
        <f t="shared" si="39"/>
        <v>1522526987.5846786</v>
      </c>
      <c r="CL13" s="13">
        <f t="shared" si="29"/>
        <v>1512631348.1102679</v>
      </c>
    </row>
    <row r="14" spans="1:90" ht="13.5" thickTop="1" x14ac:dyDescent="0.2">
      <c r="A14" s="8">
        <f t="shared" si="7"/>
        <v>7</v>
      </c>
      <c r="B14" s="8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</row>
    <row r="15" spans="1:90" x14ac:dyDescent="0.2">
      <c r="A15" s="8">
        <f t="shared" si="7"/>
        <v>8</v>
      </c>
      <c r="B15" s="8"/>
      <c r="C15" s="9" t="s">
        <v>64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</row>
    <row r="16" spans="1:90" x14ac:dyDescent="0.2">
      <c r="A16" s="8">
        <f t="shared" si="7"/>
        <v>9</v>
      </c>
      <c r="B16" s="8"/>
      <c r="C16" s="11" t="s">
        <v>65</v>
      </c>
      <c r="E16" s="16">
        <v>0.52650859068565947</v>
      </c>
      <c r="F16" s="16">
        <f t="shared" ref="F16:AC16" si="40">+F9/F13</f>
        <v>0.46217159009448661</v>
      </c>
      <c r="G16" s="16">
        <f t="shared" si="40"/>
        <v>0.45536570494247164</v>
      </c>
      <c r="H16" s="16">
        <f t="shared" si="40"/>
        <v>0.47164781040623971</v>
      </c>
      <c r="I16" s="16">
        <f t="shared" si="40"/>
        <v>0.47585455353297818</v>
      </c>
      <c r="J16" s="16">
        <f t="shared" si="40"/>
        <v>0.4752647198529743</v>
      </c>
      <c r="K16" s="16">
        <f t="shared" si="40"/>
        <v>0.47609790603118046</v>
      </c>
      <c r="L16" s="16">
        <f t="shared" si="40"/>
        <v>0.48279537817309054</v>
      </c>
      <c r="M16" s="16">
        <f t="shared" si="40"/>
        <v>0.48365723757129614</v>
      </c>
      <c r="N16" s="16">
        <f t="shared" si="40"/>
        <v>0.4849030300755921</v>
      </c>
      <c r="O16" s="16">
        <f t="shared" si="40"/>
        <v>0.51238801918325727</v>
      </c>
      <c r="P16" s="16">
        <f t="shared" si="40"/>
        <v>0.50768440597668907</v>
      </c>
      <c r="Q16" s="16">
        <f t="shared" si="40"/>
        <v>0.50067020656005035</v>
      </c>
      <c r="R16" s="16">
        <f t="shared" si="40"/>
        <v>0.49868124957183035</v>
      </c>
      <c r="S16" s="16">
        <f t="shared" si="40"/>
        <v>0.4928928420667259</v>
      </c>
      <c r="T16" s="16">
        <f t="shared" si="40"/>
        <v>0.48920331959871471</v>
      </c>
      <c r="U16" s="16">
        <f t="shared" si="40"/>
        <v>0.49411777140124841</v>
      </c>
      <c r="V16" s="16">
        <f t="shared" si="40"/>
        <v>0.49170477782561806</v>
      </c>
      <c r="W16" s="16">
        <f t="shared" si="40"/>
        <v>0.49223906533582412</v>
      </c>
      <c r="X16" s="16">
        <f t="shared" si="40"/>
        <v>0.49860286782006946</v>
      </c>
      <c r="Y16" s="16">
        <f t="shared" si="40"/>
        <v>0.52051846103680943</v>
      </c>
      <c r="Z16" s="16">
        <f t="shared" si="40"/>
        <v>0.52128885386797208</v>
      </c>
      <c r="AA16" s="16">
        <f t="shared" si="40"/>
        <v>0.52550300032720321</v>
      </c>
      <c r="AB16" s="16">
        <f t="shared" si="40"/>
        <v>0.5200757716717257</v>
      </c>
      <c r="AC16" s="16">
        <f t="shared" si="40"/>
        <v>0.51107027544034</v>
      </c>
      <c r="AD16" s="16">
        <f t="shared" ref="AD16:AO16" si="41">+AD9/AD13</f>
        <v>0.50897820527845838</v>
      </c>
      <c r="AE16" s="16">
        <f t="shared" si="41"/>
        <v>0.50271152826825805</v>
      </c>
      <c r="AF16" s="16">
        <f t="shared" si="41"/>
        <v>0.49939367508498361</v>
      </c>
      <c r="AG16" s="16">
        <f t="shared" si="41"/>
        <v>0.50219836034257936</v>
      </c>
      <c r="AH16" s="16">
        <f t="shared" si="41"/>
        <v>0.50150443942898248</v>
      </c>
      <c r="AI16" s="16">
        <f t="shared" si="41"/>
        <v>0.50161533779640699</v>
      </c>
      <c r="AJ16" s="16">
        <f t="shared" si="41"/>
        <v>0.50786047182854011</v>
      </c>
      <c r="AK16" s="16">
        <f t="shared" si="41"/>
        <v>0.50817492936810216</v>
      </c>
      <c r="AL16" s="16">
        <f t="shared" si="41"/>
        <v>0.50433556491900899</v>
      </c>
      <c r="AM16" s="16">
        <f t="shared" si="41"/>
        <v>0.50831087613833936</v>
      </c>
      <c r="AN16" s="16">
        <f t="shared" si="41"/>
        <v>0.50292805342093105</v>
      </c>
      <c r="AO16" s="16">
        <f t="shared" si="41"/>
        <v>0.4969126707251435</v>
      </c>
      <c r="AP16" s="16">
        <f t="shared" ref="AP16:BA16" si="42">+AP9/AP13</f>
        <v>0.49491159420431191</v>
      </c>
      <c r="AQ16" s="16">
        <f t="shared" si="42"/>
        <v>0.4898097023037748</v>
      </c>
      <c r="AR16" s="16">
        <f t="shared" si="42"/>
        <v>0.4890699961557729</v>
      </c>
      <c r="AS16" s="16">
        <f t="shared" si="42"/>
        <v>0.49207539765035813</v>
      </c>
      <c r="AT16" s="16">
        <f t="shared" si="42"/>
        <v>0.49203195827108559</v>
      </c>
      <c r="AU16" s="16">
        <f t="shared" si="42"/>
        <v>0.47515833609027286</v>
      </c>
      <c r="AV16" s="16">
        <f t="shared" si="42"/>
        <v>0.48122306762639072</v>
      </c>
      <c r="AW16" s="16">
        <f t="shared" si="42"/>
        <v>0.48189629184311056</v>
      </c>
      <c r="AX16" s="16">
        <f t="shared" si="42"/>
        <v>0.48184668468492897</v>
      </c>
      <c r="AY16" s="16">
        <f t="shared" si="42"/>
        <v>0.48558725668517994</v>
      </c>
      <c r="AZ16" s="16">
        <f t="shared" si="42"/>
        <v>0.48058276148963597</v>
      </c>
      <c r="BA16" s="16">
        <f t="shared" si="42"/>
        <v>0.47743358729500496</v>
      </c>
      <c r="BB16" s="16">
        <f t="shared" ref="BB16:BL16" si="43">+BB9/BB13</f>
        <v>0.47438160382039618</v>
      </c>
      <c r="BC16" s="16">
        <f t="shared" si="43"/>
        <v>0.46988034614734081</v>
      </c>
      <c r="BD16" s="16">
        <f t="shared" si="43"/>
        <v>0.46588659066022403</v>
      </c>
      <c r="BE16" s="16">
        <f t="shared" si="43"/>
        <v>0.46919601592880089</v>
      </c>
      <c r="BF16" s="16">
        <f t="shared" si="43"/>
        <v>0.46864688754746991</v>
      </c>
      <c r="BG16" s="16">
        <f t="shared" si="43"/>
        <v>0.46806511099084869</v>
      </c>
      <c r="BH16" s="16">
        <f t="shared" si="43"/>
        <v>0.4740601214339667</v>
      </c>
      <c r="BI16" s="16">
        <f t="shared" si="43"/>
        <v>0.47487656352978347</v>
      </c>
      <c r="BJ16" s="16">
        <f t="shared" si="43"/>
        <v>0.47583349801012209</v>
      </c>
      <c r="BK16" s="16">
        <f t="shared" si="43"/>
        <v>0.47997684415287095</v>
      </c>
      <c r="BL16" s="16">
        <f t="shared" si="43"/>
        <v>0.45341429853417436</v>
      </c>
      <c r="BM16" s="16">
        <f t="shared" ref="BM16:BY16" si="44">+BM9/BM13</f>
        <v>0.49651000059988259</v>
      </c>
      <c r="BN16" s="16">
        <f t="shared" si="44"/>
        <v>0.49360779164285423</v>
      </c>
      <c r="BO16" s="16">
        <f t="shared" si="44"/>
        <v>0.48901292153654152</v>
      </c>
      <c r="BP16" s="16">
        <f t="shared" si="44"/>
        <v>0.48731118886300889</v>
      </c>
      <c r="BQ16" s="16">
        <f t="shared" si="44"/>
        <v>0.49012768322192385</v>
      </c>
      <c r="BR16" s="16">
        <f t="shared" si="44"/>
        <v>0.48984837139721366</v>
      </c>
      <c r="BS16" s="16">
        <f t="shared" si="44"/>
        <v>0.49009588632168793</v>
      </c>
      <c r="BT16" s="16">
        <f t="shared" si="44"/>
        <v>0.49588676368306372</v>
      </c>
      <c r="BU16" s="16">
        <f t="shared" si="44"/>
        <v>0.4969368334809548</v>
      </c>
      <c r="BV16" s="16">
        <f t="shared" si="44"/>
        <v>0.49648200352012184</v>
      </c>
      <c r="BW16" s="16">
        <f t="shared" si="44"/>
        <v>0.50054376957767288</v>
      </c>
      <c r="BX16" s="16">
        <f t="shared" si="44"/>
        <v>0.49621244779220386</v>
      </c>
      <c r="BY16" s="16">
        <f t="shared" si="44"/>
        <v>0.48995736310954646</v>
      </c>
      <c r="BZ16" s="16">
        <f t="shared" ref="BZ16:CK16" si="45">+BZ9/BZ13</f>
        <v>0.52156608186108311</v>
      </c>
      <c r="CA16" s="16">
        <f t="shared" si="45"/>
        <v>0.51608365176552007</v>
      </c>
      <c r="CB16" s="16">
        <f t="shared" si="45"/>
        <v>0.50567231630639031</v>
      </c>
      <c r="CC16" s="16">
        <f t="shared" si="45"/>
        <v>0.50852080148906931</v>
      </c>
      <c r="CD16" s="16">
        <f t="shared" si="45"/>
        <v>0.5086257208029219</v>
      </c>
      <c r="CE16" s="16">
        <f t="shared" si="45"/>
        <v>0.50933172599302445</v>
      </c>
      <c r="CF16" s="16">
        <f t="shared" si="45"/>
        <v>0.51533518966342706</v>
      </c>
      <c r="CG16" s="16">
        <f t="shared" si="45"/>
        <v>0.51642256284413079</v>
      </c>
      <c r="CH16" s="16">
        <f t="shared" si="45"/>
        <v>0.53263730251486896</v>
      </c>
      <c r="CI16" s="16">
        <f t="shared" si="45"/>
        <v>0.52087133783509609</v>
      </c>
      <c r="CJ16" s="16">
        <f t="shared" si="45"/>
        <v>0.51640118745142127</v>
      </c>
      <c r="CK16" s="16">
        <f t="shared" si="45"/>
        <v>0.48583703673683482</v>
      </c>
      <c r="CL16" s="16">
        <f t="shared" si="29"/>
        <v>0.51328042320417866</v>
      </c>
    </row>
    <row r="17" spans="1:91" x14ac:dyDescent="0.2">
      <c r="A17" s="8">
        <f t="shared" si="7"/>
        <v>10</v>
      </c>
      <c r="B17" s="8"/>
      <c r="C17" s="11" t="s">
        <v>61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6"/>
    </row>
    <row r="18" spans="1:91" x14ac:dyDescent="0.2">
      <c r="A18" s="8">
        <f t="shared" si="7"/>
        <v>11</v>
      </c>
      <c r="B18" s="8"/>
      <c r="C18" s="11" t="s">
        <v>66</v>
      </c>
      <c r="E18" s="16">
        <v>0.47349140931434053</v>
      </c>
      <c r="F18" s="16">
        <f t="shared" ref="F18:AC18" si="46">+F11/F13</f>
        <v>0.53782840990551339</v>
      </c>
      <c r="G18" s="16">
        <f t="shared" si="46"/>
        <v>0.54463429505752836</v>
      </c>
      <c r="H18" s="16">
        <f t="shared" si="46"/>
        <v>0.52835218959376029</v>
      </c>
      <c r="I18" s="16">
        <f t="shared" si="46"/>
        <v>0.52414544646702188</v>
      </c>
      <c r="J18" s="16">
        <f t="shared" si="46"/>
        <v>0.52473528014702564</v>
      </c>
      <c r="K18" s="16">
        <f t="shared" si="46"/>
        <v>0.52390209396881959</v>
      </c>
      <c r="L18" s="16">
        <f t="shared" si="46"/>
        <v>0.51720462182690952</v>
      </c>
      <c r="M18" s="16">
        <f t="shared" si="46"/>
        <v>0.51634276242870381</v>
      </c>
      <c r="N18" s="16">
        <f t="shared" si="46"/>
        <v>0.5150969699244079</v>
      </c>
      <c r="O18" s="16">
        <f t="shared" si="46"/>
        <v>0.48761198081674273</v>
      </c>
      <c r="P18" s="16">
        <f t="shared" si="46"/>
        <v>0.4923155940233111</v>
      </c>
      <c r="Q18" s="16">
        <f t="shared" si="46"/>
        <v>0.49932979343994977</v>
      </c>
      <c r="R18" s="16">
        <f t="shared" si="46"/>
        <v>0.50131875042816954</v>
      </c>
      <c r="S18" s="16">
        <f t="shared" si="46"/>
        <v>0.50710715793327399</v>
      </c>
      <c r="T18" s="16">
        <f t="shared" si="46"/>
        <v>0.51079668040128523</v>
      </c>
      <c r="U18" s="16">
        <f t="shared" si="46"/>
        <v>0.50588222859875154</v>
      </c>
      <c r="V18" s="16">
        <f t="shared" si="46"/>
        <v>0.50829522217438183</v>
      </c>
      <c r="W18" s="16">
        <f t="shared" si="46"/>
        <v>0.50776093466417604</v>
      </c>
      <c r="X18" s="16">
        <f t="shared" si="46"/>
        <v>0.50139713217993065</v>
      </c>
      <c r="Y18" s="16">
        <f t="shared" si="46"/>
        <v>0.47948153896319062</v>
      </c>
      <c r="Z18" s="16">
        <f t="shared" si="46"/>
        <v>0.47871114613202786</v>
      </c>
      <c r="AA18" s="16">
        <f t="shared" si="46"/>
        <v>0.47449699967279668</v>
      </c>
      <c r="AB18" s="16">
        <f t="shared" si="46"/>
        <v>0.47992422832827442</v>
      </c>
      <c r="AC18" s="16">
        <f t="shared" si="46"/>
        <v>0.48892972455966011</v>
      </c>
      <c r="AD18" s="16">
        <f t="shared" ref="AD18:AO18" si="47">+AD11/AD13</f>
        <v>0.49102179472154156</v>
      </c>
      <c r="AE18" s="16">
        <f t="shared" si="47"/>
        <v>0.49728847173174207</v>
      </c>
      <c r="AF18" s="16">
        <f t="shared" si="47"/>
        <v>0.50060632491501655</v>
      </c>
      <c r="AG18" s="16">
        <f t="shared" si="47"/>
        <v>0.49780163965742069</v>
      </c>
      <c r="AH18" s="16">
        <f t="shared" si="47"/>
        <v>0.49849556057101752</v>
      </c>
      <c r="AI18" s="16">
        <f t="shared" si="47"/>
        <v>0.49838466220359295</v>
      </c>
      <c r="AJ18" s="16">
        <f t="shared" si="47"/>
        <v>0.49213952817145989</v>
      </c>
      <c r="AK18" s="16">
        <f t="shared" si="47"/>
        <v>0.49182507063189784</v>
      </c>
      <c r="AL18" s="16">
        <f t="shared" si="47"/>
        <v>0.49566443508099106</v>
      </c>
      <c r="AM18" s="16">
        <f t="shared" si="47"/>
        <v>0.49168912386166069</v>
      </c>
      <c r="AN18" s="16">
        <f t="shared" si="47"/>
        <v>0.49707194657906895</v>
      </c>
      <c r="AO18" s="16">
        <f t="shared" si="47"/>
        <v>0.50308732927485644</v>
      </c>
      <c r="AP18" s="16">
        <f t="shared" ref="AP18:BA18" si="48">+AP11/AP13</f>
        <v>0.50508840579568814</v>
      </c>
      <c r="AQ18" s="16">
        <f t="shared" si="48"/>
        <v>0.51019029769622515</v>
      </c>
      <c r="AR18" s="16">
        <f t="shared" si="48"/>
        <v>0.51093000384422704</v>
      </c>
      <c r="AS18" s="16">
        <f t="shared" si="48"/>
        <v>0.50792460234964187</v>
      </c>
      <c r="AT18" s="16">
        <f t="shared" si="48"/>
        <v>0.50796804172891441</v>
      </c>
      <c r="AU18" s="16">
        <f t="shared" si="48"/>
        <v>0.5248416639097272</v>
      </c>
      <c r="AV18" s="16">
        <f t="shared" si="48"/>
        <v>0.51877693237360933</v>
      </c>
      <c r="AW18" s="16">
        <f t="shared" si="48"/>
        <v>0.51810370815688933</v>
      </c>
      <c r="AX18" s="16">
        <f t="shared" si="48"/>
        <v>0.51815331531507092</v>
      </c>
      <c r="AY18" s="16">
        <f t="shared" si="48"/>
        <v>0.51441274331482012</v>
      </c>
      <c r="AZ18" s="16">
        <f t="shared" si="48"/>
        <v>0.51941723851036414</v>
      </c>
      <c r="BA18" s="16">
        <f t="shared" si="48"/>
        <v>0.52256641270499504</v>
      </c>
      <c r="BB18" s="16">
        <f t="shared" ref="BB18:BL18" si="49">+BB11/BB13</f>
        <v>0.52561839617960382</v>
      </c>
      <c r="BC18" s="16">
        <f t="shared" si="49"/>
        <v>0.53011965385265902</v>
      </c>
      <c r="BD18" s="16">
        <f t="shared" si="49"/>
        <v>0.53411340933977602</v>
      </c>
      <c r="BE18" s="16">
        <f t="shared" si="49"/>
        <v>0.53080398407119911</v>
      </c>
      <c r="BF18" s="16">
        <f t="shared" si="49"/>
        <v>0.53135311245253003</v>
      </c>
      <c r="BG18" s="16">
        <f t="shared" si="49"/>
        <v>0.53193488900915142</v>
      </c>
      <c r="BH18" s="16">
        <f t="shared" si="49"/>
        <v>0.52593987856603341</v>
      </c>
      <c r="BI18" s="16">
        <f t="shared" si="49"/>
        <v>0.52512343647021664</v>
      </c>
      <c r="BJ18" s="16">
        <f t="shared" si="49"/>
        <v>0.52416650198987791</v>
      </c>
      <c r="BK18" s="16">
        <f t="shared" si="49"/>
        <v>0.5200231558471291</v>
      </c>
      <c r="BL18" s="16">
        <f t="shared" si="49"/>
        <v>0.54658570146582575</v>
      </c>
      <c r="BM18" s="16">
        <f t="shared" ref="BM18:BY18" si="50">+BM11/BM13</f>
        <v>0.50348999940011752</v>
      </c>
      <c r="BN18" s="16">
        <f t="shared" si="50"/>
        <v>0.50639220835714582</v>
      </c>
      <c r="BO18" s="16">
        <f t="shared" si="50"/>
        <v>0.51098707846345837</v>
      </c>
      <c r="BP18" s="16">
        <f t="shared" si="50"/>
        <v>0.51268881113699116</v>
      </c>
      <c r="BQ18" s="16">
        <f t="shared" si="50"/>
        <v>0.50987231677807621</v>
      </c>
      <c r="BR18" s="16">
        <f t="shared" si="50"/>
        <v>0.51015162860278629</v>
      </c>
      <c r="BS18" s="16">
        <f t="shared" si="50"/>
        <v>0.50990411367831212</v>
      </c>
      <c r="BT18" s="16">
        <f t="shared" si="50"/>
        <v>0.50411323631693616</v>
      </c>
      <c r="BU18" s="16">
        <f t="shared" si="50"/>
        <v>0.50306316651904515</v>
      </c>
      <c r="BV18" s="16">
        <f t="shared" si="50"/>
        <v>0.50351799647987805</v>
      </c>
      <c r="BW18" s="16">
        <f t="shared" si="50"/>
        <v>0.49945623042232706</v>
      </c>
      <c r="BX18" s="16">
        <f t="shared" si="50"/>
        <v>0.50378755220779603</v>
      </c>
      <c r="BY18" s="16">
        <f t="shared" si="50"/>
        <v>0.51004263689045348</v>
      </c>
      <c r="BZ18" s="16">
        <f t="shared" ref="BZ18:CK18" si="51">+BZ11/BZ13</f>
        <v>0.478433918138917</v>
      </c>
      <c r="CA18" s="16">
        <f t="shared" si="51"/>
        <v>0.48391634823447999</v>
      </c>
      <c r="CB18" s="16">
        <f t="shared" si="51"/>
        <v>0.49432768369360963</v>
      </c>
      <c r="CC18" s="16">
        <f t="shared" si="51"/>
        <v>0.49147919851093064</v>
      </c>
      <c r="CD18" s="16">
        <f t="shared" si="51"/>
        <v>0.49137427919707816</v>
      </c>
      <c r="CE18" s="16">
        <f t="shared" si="51"/>
        <v>0.49066827400697555</v>
      </c>
      <c r="CF18" s="16">
        <f t="shared" si="51"/>
        <v>0.48466481033657283</v>
      </c>
      <c r="CG18" s="16">
        <f t="shared" si="51"/>
        <v>0.48357743715586915</v>
      </c>
      <c r="CH18" s="16">
        <f t="shared" si="51"/>
        <v>0.46736269748513098</v>
      </c>
      <c r="CI18" s="16">
        <f t="shared" si="51"/>
        <v>0.47912866216490385</v>
      </c>
      <c r="CJ18" s="16">
        <f t="shared" si="51"/>
        <v>0.48359881254857884</v>
      </c>
      <c r="CK18" s="16">
        <f t="shared" si="51"/>
        <v>0.51416296326316524</v>
      </c>
      <c r="CL18" s="16">
        <f t="shared" si="29"/>
        <v>0.48671957679582128</v>
      </c>
    </row>
    <row r="19" spans="1:91" ht="13.5" thickBot="1" x14ac:dyDescent="0.25">
      <c r="A19" s="8">
        <f t="shared" si="7"/>
        <v>12</v>
      </c>
      <c r="B19" s="8"/>
      <c r="E19" s="18">
        <v>1</v>
      </c>
      <c r="F19" s="18">
        <f t="shared" ref="F19:J19" si="52">SUM(F16:F18)</f>
        <v>1</v>
      </c>
      <c r="G19" s="18">
        <f t="shared" si="52"/>
        <v>1</v>
      </c>
      <c r="H19" s="18">
        <f t="shared" si="52"/>
        <v>1</v>
      </c>
      <c r="I19" s="18">
        <f t="shared" si="52"/>
        <v>1</v>
      </c>
      <c r="J19" s="18">
        <f t="shared" si="52"/>
        <v>1</v>
      </c>
      <c r="K19" s="18">
        <f t="shared" ref="K19:M19" si="53">SUM(K16:K18)</f>
        <v>1</v>
      </c>
      <c r="L19" s="18">
        <f t="shared" si="53"/>
        <v>1</v>
      </c>
      <c r="M19" s="18">
        <f t="shared" si="53"/>
        <v>1</v>
      </c>
      <c r="N19" s="18">
        <f t="shared" ref="N19:P19" si="54">SUM(N16:N18)</f>
        <v>1</v>
      </c>
      <c r="O19" s="18">
        <f t="shared" si="54"/>
        <v>1</v>
      </c>
      <c r="P19" s="18">
        <f t="shared" si="54"/>
        <v>1.0000000000000002</v>
      </c>
      <c r="Q19" s="18">
        <f t="shared" ref="Q19:R19" si="55">SUM(Q16:Q18)</f>
        <v>1</v>
      </c>
      <c r="R19" s="18">
        <f t="shared" si="55"/>
        <v>0.99999999999999989</v>
      </c>
      <c r="S19" s="18">
        <f t="shared" ref="S19:T19" si="56">SUM(S16:S18)</f>
        <v>0.99999999999999989</v>
      </c>
      <c r="T19" s="18">
        <f t="shared" si="56"/>
        <v>1</v>
      </c>
      <c r="U19" s="18">
        <f t="shared" ref="U19:AC19" si="57">SUM(U16:U18)</f>
        <v>1</v>
      </c>
      <c r="V19" s="18">
        <f t="shared" si="57"/>
        <v>0.99999999999999989</v>
      </c>
      <c r="W19" s="18">
        <f t="shared" si="57"/>
        <v>1.0000000000000002</v>
      </c>
      <c r="X19" s="18">
        <f t="shared" si="57"/>
        <v>1</v>
      </c>
      <c r="Y19" s="18">
        <f t="shared" si="57"/>
        <v>1</v>
      </c>
      <c r="Z19" s="18">
        <f t="shared" si="57"/>
        <v>1</v>
      </c>
      <c r="AA19" s="18">
        <f t="shared" si="57"/>
        <v>0.99999999999999989</v>
      </c>
      <c r="AB19" s="18">
        <f t="shared" si="57"/>
        <v>1</v>
      </c>
      <c r="AC19" s="18">
        <f t="shared" si="57"/>
        <v>1</v>
      </c>
      <c r="AD19" s="18">
        <f t="shared" ref="AD19:AO19" si="58">SUM(AD16:AD18)</f>
        <v>1</v>
      </c>
      <c r="AE19" s="18">
        <f t="shared" si="58"/>
        <v>1</v>
      </c>
      <c r="AF19" s="18">
        <f t="shared" si="58"/>
        <v>1.0000000000000002</v>
      </c>
      <c r="AG19" s="18">
        <f t="shared" si="58"/>
        <v>1</v>
      </c>
      <c r="AH19" s="18">
        <f t="shared" si="58"/>
        <v>1</v>
      </c>
      <c r="AI19" s="18">
        <f t="shared" si="58"/>
        <v>1</v>
      </c>
      <c r="AJ19" s="18">
        <f t="shared" si="58"/>
        <v>1</v>
      </c>
      <c r="AK19" s="18">
        <f t="shared" si="58"/>
        <v>1</v>
      </c>
      <c r="AL19" s="18">
        <f t="shared" si="58"/>
        <v>1</v>
      </c>
      <c r="AM19" s="18">
        <f t="shared" si="58"/>
        <v>1</v>
      </c>
      <c r="AN19" s="18">
        <f t="shared" si="58"/>
        <v>1</v>
      </c>
      <c r="AO19" s="18">
        <f t="shared" si="58"/>
        <v>1</v>
      </c>
      <c r="AP19" s="18">
        <f t="shared" ref="AP19:BA19" si="59">SUM(AP16:AP18)</f>
        <v>1</v>
      </c>
      <c r="AQ19" s="18">
        <f t="shared" si="59"/>
        <v>1</v>
      </c>
      <c r="AR19" s="18">
        <f t="shared" si="59"/>
        <v>1</v>
      </c>
      <c r="AS19" s="18">
        <f t="shared" si="59"/>
        <v>1</v>
      </c>
      <c r="AT19" s="18">
        <f t="shared" si="59"/>
        <v>1</v>
      </c>
      <c r="AU19" s="18">
        <f t="shared" si="59"/>
        <v>1</v>
      </c>
      <c r="AV19" s="18">
        <f t="shared" si="59"/>
        <v>1</v>
      </c>
      <c r="AW19" s="18">
        <f t="shared" si="59"/>
        <v>0.99999999999999989</v>
      </c>
      <c r="AX19" s="18">
        <f t="shared" si="59"/>
        <v>0.99999999999999989</v>
      </c>
      <c r="AY19" s="18">
        <f t="shared" si="59"/>
        <v>1</v>
      </c>
      <c r="AZ19" s="18">
        <f t="shared" si="59"/>
        <v>1</v>
      </c>
      <c r="BA19" s="18">
        <f t="shared" si="59"/>
        <v>1</v>
      </c>
      <c r="BB19" s="18">
        <f t="shared" ref="BB19:BY19" si="60">SUM(BB16:BB18)</f>
        <v>1</v>
      </c>
      <c r="BC19" s="18">
        <f t="shared" si="60"/>
        <v>0.99999999999999978</v>
      </c>
      <c r="BD19" s="18">
        <f t="shared" si="60"/>
        <v>1</v>
      </c>
      <c r="BE19" s="18">
        <f t="shared" si="60"/>
        <v>1</v>
      </c>
      <c r="BF19" s="18">
        <f t="shared" si="60"/>
        <v>1</v>
      </c>
      <c r="BG19" s="18">
        <f t="shared" si="60"/>
        <v>1</v>
      </c>
      <c r="BH19" s="18">
        <f t="shared" si="60"/>
        <v>1</v>
      </c>
      <c r="BI19" s="18">
        <f t="shared" si="60"/>
        <v>1</v>
      </c>
      <c r="BJ19" s="18">
        <f t="shared" si="60"/>
        <v>1</v>
      </c>
      <c r="BK19" s="18">
        <f t="shared" si="60"/>
        <v>1</v>
      </c>
      <c r="BL19" s="18">
        <f t="shared" si="60"/>
        <v>1</v>
      </c>
      <c r="BM19" s="18">
        <f t="shared" si="60"/>
        <v>1</v>
      </c>
      <c r="BN19" s="18">
        <f t="shared" si="60"/>
        <v>1</v>
      </c>
      <c r="BO19" s="18">
        <f t="shared" si="60"/>
        <v>0.99999999999999989</v>
      </c>
      <c r="BP19" s="18">
        <f t="shared" si="60"/>
        <v>1</v>
      </c>
      <c r="BQ19" s="18">
        <f t="shared" si="60"/>
        <v>1</v>
      </c>
      <c r="BR19" s="18">
        <f t="shared" si="60"/>
        <v>1</v>
      </c>
      <c r="BS19" s="18">
        <f t="shared" si="60"/>
        <v>1</v>
      </c>
      <c r="BT19" s="18">
        <f t="shared" si="60"/>
        <v>0.99999999999999989</v>
      </c>
      <c r="BU19" s="18">
        <f t="shared" si="60"/>
        <v>1</v>
      </c>
      <c r="BV19" s="18">
        <f t="shared" si="60"/>
        <v>0.99999999999999989</v>
      </c>
      <c r="BW19" s="18">
        <f t="shared" si="60"/>
        <v>1</v>
      </c>
      <c r="BX19" s="18">
        <f t="shared" si="60"/>
        <v>0.99999999999999989</v>
      </c>
      <c r="BY19" s="18">
        <f t="shared" si="60"/>
        <v>1</v>
      </c>
      <c r="BZ19" s="18">
        <f t="shared" ref="BZ19:CK19" si="61">SUM(BZ16:BZ18)</f>
        <v>1</v>
      </c>
      <c r="CA19" s="18">
        <f t="shared" si="61"/>
        <v>1</v>
      </c>
      <c r="CB19" s="18">
        <f t="shared" si="61"/>
        <v>1</v>
      </c>
      <c r="CC19" s="18">
        <f t="shared" si="61"/>
        <v>1</v>
      </c>
      <c r="CD19" s="18">
        <f t="shared" si="61"/>
        <v>1</v>
      </c>
      <c r="CE19" s="18">
        <f t="shared" si="61"/>
        <v>1</v>
      </c>
      <c r="CF19" s="18">
        <f t="shared" si="61"/>
        <v>0.99999999999999989</v>
      </c>
      <c r="CG19" s="18">
        <f t="shared" si="61"/>
        <v>1</v>
      </c>
      <c r="CH19" s="18">
        <f t="shared" si="61"/>
        <v>1</v>
      </c>
      <c r="CI19" s="18">
        <f t="shared" si="61"/>
        <v>1</v>
      </c>
      <c r="CJ19" s="18">
        <f t="shared" si="61"/>
        <v>1</v>
      </c>
      <c r="CK19" s="18">
        <f t="shared" si="61"/>
        <v>1</v>
      </c>
      <c r="CL19" s="18">
        <f t="shared" si="29"/>
        <v>1</v>
      </c>
    </row>
    <row r="20" spans="1:91" ht="13.5" thickTop="1" x14ac:dyDescent="0.2">
      <c r="A20" s="8">
        <f t="shared" si="7"/>
        <v>13</v>
      </c>
      <c r="B20" s="8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</row>
    <row r="21" spans="1:91" x14ac:dyDescent="0.2">
      <c r="A21" s="8">
        <f t="shared" si="7"/>
        <v>14</v>
      </c>
      <c r="B21" s="8"/>
      <c r="C21" s="9" t="s">
        <v>67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</row>
    <row r="22" spans="1:91" x14ac:dyDescent="0.2">
      <c r="A22" s="8">
        <f t="shared" si="7"/>
        <v>15</v>
      </c>
      <c r="B22" s="8"/>
      <c r="C22" s="11" t="s">
        <v>65</v>
      </c>
      <c r="E22" s="48">
        <v>6.3839999999999994E-2</v>
      </c>
      <c r="F22" s="48">
        <f>+E22</f>
        <v>6.3839999999999994E-2</v>
      </c>
      <c r="G22" s="48">
        <f>+F22</f>
        <v>6.3839999999999994E-2</v>
      </c>
      <c r="H22" s="48">
        <v>6.3259999999999997E-2</v>
      </c>
      <c r="I22" s="48">
        <v>6.3259999999999997E-2</v>
      </c>
      <c r="J22" s="48">
        <v>6.3259999999999997E-2</v>
      </c>
      <c r="K22" s="48">
        <v>6.3259999999999997E-2</v>
      </c>
      <c r="L22" s="48">
        <v>6.3259999999999997E-2</v>
      </c>
      <c r="M22" s="48">
        <v>6.3259999999999997E-2</v>
      </c>
      <c r="N22" s="48">
        <v>6.3259999999999997E-2</v>
      </c>
      <c r="O22" s="48">
        <v>6.1530000000000001E-2</v>
      </c>
      <c r="P22" s="48">
        <v>6.1519999999999998E-2</v>
      </c>
      <c r="Q22" s="48">
        <f>+P22</f>
        <v>6.1519999999999998E-2</v>
      </c>
      <c r="R22" s="48">
        <f>+Q22</f>
        <v>6.1519999999999998E-2</v>
      </c>
      <c r="S22" s="48">
        <f>+R22</f>
        <v>6.1519999999999998E-2</v>
      </c>
      <c r="T22" s="48">
        <f>+S22</f>
        <v>6.1519999999999998E-2</v>
      </c>
      <c r="U22" s="48">
        <f>+T22</f>
        <v>6.1519999999999998E-2</v>
      </c>
      <c r="V22" s="48">
        <f t="shared" ref="V22:X22" si="62">+U22</f>
        <v>6.1519999999999998E-2</v>
      </c>
      <c r="W22" s="48">
        <f t="shared" si="62"/>
        <v>6.1519999999999998E-2</v>
      </c>
      <c r="X22" s="48">
        <f t="shared" si="62"/>
        <v>6.1519999999999998E-2</v>
      </c>
      <c r="Y22" s="48">
        <v>5.978E-2</v>
      </c>
      <c r="Z22" s="48">
        <f t="shared" ref="Z22:AA22" si="63">+Y22</f>
        <v>5.978E-2</v>
      </c>
      <c r="AA22" s="48">
        <f t="shared" si="63"/>
        <v>5.978E-2</v>
      </c>
      <c r="AB22" s="48">
        <v>5.9769999999999997E-2</v>
      </c>
      <c r="AC22" s="48">
        <v>5.9769999999999997E-2</v>
      </c>
      <c r="AD22" s="48">
        <v>5.9769999999999997E-2</v>
      </c>
      <c r="AE22" s="48">
        <v>5.9769999999999997E-2</v>
      </c>
      <c r="AF22" s="48">
        <v>5.9769999999999997E-2</v>
      </c>
      <c r="AG22" s="48">
        <v>5.9769999999999997E-2</v>
      </c>
      <c r="AH22" s="48">
        <v>5.9769999999999997E-2</v>
      </c>
      <c r="AI22" s="48">
        <v>5.9769999999999997E-2</v>
      </c>
      <c r="AJ22" s="48">
        <v>6.1179999999999998E-2</v>
      </c>
      <c r="AK22" s="48">
        <v>6.1179999999999998E-2</v>
      </c>
      <c r="AL22" s="48">
        <v>6.0690000000000001E-2</v>
      </c>
      <c r="AM22" s="48">
        <f t="shared" ref="AM22:AO22" si="64">+AL22</f>
        <v>6.0690000000000001E-2</v>
      </c>
      <c r="AN22" s="48">
        <f t="shared" si="64"/>
        <v>6.0690000000000001E-2</v>
      </c>
      <c r="AO22" s="48">
        <f t="shared" si="64"/>
        <v>6.0690000000000001E-2</v>
      </c>
      <c r="AP22" s="48">
        <v>6.0690000000000001E-2</v>
      </c>
      <c r="AQ22" s="48">
        <v>6.0690000000000001E-2</v>
      </c>
      <c r="AR22" s="48">
        <v>6.0690000000000001E-2</v>
      </c>
      <c r="AS22" s="48">
        <v>6.0690000000000001E-2</v>
      </c>
      <c r="AT22" s="48">
        <v>6.0690000000000001E-2</v>
      </c>
      <c r="AU22" s="48">
        <v>6.1519999999999998E-2</v>
      </c>
      <c r="AV22" s="48">
        <v>6.1519999999999998E-2</v>
      </c>
      <c r="AW22" s="48">
        <v>6.1519999999999998E-2</v>
      </c>
      <c r="AX22" s="48">
        <v>6.1519999999999998E-2</v>
      </c>
      <c r="AY22" s="48">
        <v>6.1519999999999998E-2</v>
      </c>
      <c r="AZ22" s="48">
        <v>6.1519999999999998E-2</v>
      </c>
      <c r="BA22" s="48">
        <v>6.1519999999999998E-2</v>
      </c>
      <c r="BB22" s="48">
        <v>6.1519999999999998E-2</v>
      </c>
      <c r="BC22" s="48">
        <v>6.1519999999999998E-2</v>
      </c>
      <c r="BD22" s="48">
        <v>6.1519999999999998E-2</v>
      </c>
      <c r="BE22" s="48">
        <v>6.1519999999999998E-2</v>
      </c>
      <c r="BF22" s="48">
        <v>6.1519999999999998E-2</v>
      </c>
      <c r="BG22" s="48">
        <v>6.1519999999999998E-2</v>
      </c>
      <c r="BH22" s="48">
        <v>6.1519999999999998E-2</v>
      </c>
      <c r="BI22" s="48">
        <v>6.1519999999999998E-2</v>
      </c>
      <c r="BJ22" s="48">
        <v>6.1519999999999998E-2</v>
      </c>
      <c r="BK22" s="48">
        <v>6.1519999999999998E-2</v>
      </c>
      <c r="BL22" s="48">
        <v>6.1519999999999998E-2</v>
      </c>
      <c r="BM22" s="48">
        <v>5.5109999999999999E-2</v>
      </c>
      <c r="BN22" s="48">
        <v>5.5109999999999999E-2</v>
      </c>
      <c r="BO22" s="48">
        <v>5.5109999999999999E-2</v>
      </c>
      <c r="BP22" s="48">
        <v>5.5109999999999999E-2</v>
      </c>
      <c r="BQ22" s="48">
        <v>5.5109999999999999E-2</v>
      </c>
      <c r="BR22" s="48">
        <v>5.5109999999999999E-2</v>
      </c>
      <c r="BS22" s="48">
        <v>5.5109999999999999E-2</v>
      </c>
      <c r="BT22" s="48">
        <v>5.5109999999999999E-2</v>
      </c>
      <c r="BU22" s="48">
        <v>5.4190000000000002E-2</v>
      </c>
      <c r="BV22" s="48">
        <v>5.1839999999999997E-2</v>
      </c>
      <c r="BW22" s="48">
        <v>5.1839999999999997E-2</v>
      </c>
      <c r="BX22" s="48">
        <v>5.1839999999999997E-2</v>
      </c>
      <c r="BY22" s="48">
        <v>5.1839999999999997E-2</v>
      </c>
      <c r="BZ22" s="48">
        <v>5.1830000000000001E-2</v>
      </c>
      <c r="CA22" s="48">
        <v>5.1830000000000001E-2</v>
      </c>
      <c r="CB22" s="48">
        <v>5.126E-2</v>
      </c>
      <c r="CC22" s="48">
        <v>5.126E-2</v>
      </c>
      <c r="CD22" s="48">
        <v>5.126E-2</v>
      </c>
      <c r="CE22" s="48">
        <v>5.126E-2</v>
      </c>
      <c r="CF22" s="48">
        <v>5.126E-2</v>
      </c>
      <c r="CG22" s="48">
        <v>5.126E-2</v>
      </c>
      <c r="CH22" s="48">
        <v>5.0659999999999997E-2</v>
      </c>
      <c r="CI22" s="48">
        <v>5.0659999999999997E-2</v>
      </c>
      <c r="CJ22" s="48">
        <v>5.0659999999999997E-2</v>
      </c>
      <c r="CK22" s="48">
        <v>5.3789999999999998E-2</v>
      </c>
      <c r="CL22" s="48">
        <f t="shared" si="29"/>
        <v>5.1334583333333322E-2</v>
      </c>
    </row>
    <row r="23" spans="1:91" x14ac:dyDescent="0.2">
      <c r="A23" s="8">
        <f t="shared" si="7"/>
        <v>16</v>
      </c>
      <c r="B23" s="8"/>
      <c r="C23" s="11" t="s">
        <v>61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</row>
    <row r="24" spans="1:91" x14ac:dyDescent="0.2">
      <c r="A24" s="8">
        <f t="shared" si="7"/>
        <v>17</v>
      </c>
      <c r="B24" s="8"/>
      <c r="C24" s="11" t="s">
        <v>66</v>
      </c>
      <c r="E24" s="19">
        <v>0.10199999999999999</v>
      </c>
      <c r="F24" s="19">
        <v>0.10199999999999999</v>
      </c>
      <c r="G24" s="19">
        <v>0.10199999999999999</v>
      </c>
      <c r="H24" s="19">
        <v>0.10199999999999999</v>
      </c>
      <c r="I24" s="19">
        <v>0.10199999999999999</v>
      </c>
      <c r="J24" s="19">
        <v>0.10199999999999999</v>
      </c>
      <c r="K24" s="19">
        <v>0.10199999999999999</v>
      </c>
      <c r="L24" s="19">
        <v>0.10199999999999999</v>
      </c>
      <c r="M24" s="19">
        <v>0.10199999999999999</v>
      </c>
      <c r="N24" s="19">
        <v>0.10199999999999999</v>
      </c>
      <c r="O24" s="19">
        <v>0.10199999999999999</v>
      </c>
      <c r="P24" s="19">
        <v>9.5000000000000001E-2</v>
      </c>
      <c r="Q24" s="19">
        <f>+P24</f>
        <v>9.5000000000000001E-2</v>
      </c>
      <c r="R24" s="19">
        <v>9.5000000000000001E-2</v>
      </c>
      <c r="S24" s="19">
        <v>9.5000000000000001E-2</v>
      </c>
      <c r="T24" s="19">
        <v>9.5000000000000001E-2</v>
      </c>
      <c r="U24" s="19">
        <v>9.5000000000000001E-2</v>
      </c>
      <c r="V24" s="19">
        <v>9.5000000000000001E-2</v>
      </c>
      <c r="W24" s="19">
        <v>9.5000000000000001E-2</v>
      </c>
      <c r="X24" s="19">
        <v>9.5000000000000001E-2</v>
      </c>
      <c r="Y24" s="19">
        <v>9.5000000000000001E-2</v>
      </c>
      <c r="Z24" s="19">
        <v>9.5000000000000001E-2</v>
      </c>
      <c r="AA24" s="19">
        <v>9.5000000000000001E-2</v>
      </c>
      <c r="AB24" s="19">
        <v>9.5000000000000001E-2</v>
      </c>
      <c r="AC24" s="19">
        <v>9.5000000000000001E-2</v>
      </c>
      <c r="AD24" s="19">
        <v>9.5000000000000001E-2</v>
      </c>
      <c r="AE24" s="19">
        <v>9.5000000000000001E-2</v>
      </c>
      <c r="AF24" s="19">
        <v>9.5000000000000001E-2</v>
      </c>
      <c r="AG24" s="19">
        <v>9.5000000000000001E-2</v>
      </c>
      <c r="AH24" s="19">
        <v>9.5000000000000001E-2</v>
      </c>
      <c r="AI24" s="19">
        <v>9.5000000000000001E-2</v>
      </c>
      <c r="AJ24" s="19">
        <v>9.5000000000000001E-2</v>
      </c>
      <c r="AK24" s="19">
        <v>9.5000000000000001E-2</v>
      </c>
      <c r="AL24" s="19">
        <v>9.5000000000000001E-2</v>
      </c>
      <c r="AM24" s="19">
        <v>9.5000000000000001E-2</v>
      </c>
      <c r="AN24" s="19">
        <v>9.5000000000000001E-2</v>
      </c>
      <c r="AO24" s="19">
        <v>9.5000000000000001E-2</v>
      </c>
      <c r="AP24" s="19">
        <v>9.5000000000000001E-2</v>
      </c>
      <c r="AQ24" s="19">
        <v>9.5000000000000001E-2</v>
      </c>
      <c r="AR24" s="19">
        <v>9.5000000000000001E-2</v>
      </c>
      <c r="AS24" s="19">
        <v>9.5000000000000001E-2</v>
      </c>
      <c r="AT24" s="19">
        <v>9.5000000000000001E-2</v>
      </c>
      <c r="AU24" s="19">
        <v>9.5000000000000001E-2</v>
      </c>
      <c r="AV24" s="19">
        <v>9.5000000000000001E-2</v>
      </c>
      <c r="AW24" s="19">
        <v>9.5000000000000001E-2</v>
      </c>
      <c r="AX24" s="19">
        <v>9.5000000000000001E-2</v>
      </c>
      <c r="AY24" s="19">
        <v>9.5000000000000001E-2</v>
      </c>
      <c r="AZ24" s="19">
        <v>9.5000000000000001E-2</v>
      </c>
      <c r="BA24" s="56">
        <v>9.5000000000000001E-2</v>
      </c>
      <c r="BB24" s="56">
        <v>9.5000000000000001E-2</v>
      </c>
      <c r="BC24" s="56">
        <v>9.5000000000000001E-2</v>
      </c>
      <c r="BD24" s="56">
        <v>9.5000000000000001E-2</v>
      </c>
      <c r="BE24" s="56">
        <v>9.5000000000000001E-2</v>
      </c>
      <c r="BF24" s="56">
        <v>9.5000000000000001E-2</v>
      </c>
      <c r="BG24" s="56">
        <v>9.5000000000000001E-2</v>
      </c>
      <c r="BH24" s="56">
        <v>9.5000000000000001E-2</v>
      </c>
      <c r="BI24" s="56">
        <v>9.5000000000000001E-2</v>
      </c>
      <c r="BJ24" s="56">
        <v>9.5000000000000001E-2</v>
      </c>
      <c r="BK24" s="56">
        <v>9.5000000000000001E-2</v>
      </c>
      <c r="BL24" s="56">
        <v>9.5000000000000001E-2</v>
      </c>
      <c r="BM24" s="19">
        <v>9.5000000000000001E-2</v>
      </c>
      <c r="BN24" s="19">
        <v>9.5000000000000001E-2</v>
      </c>
      <c r="BO24" s="19">
        <v>9.5000000000000001E-2</v>
      </c>
      <c r="BP24" s="19">
        <v>9.5000000000000001E-2</v>
      </c>
      <c r="BQ24" s="19">
        <v>9.5000000000000001E-2</v>
      </c>
      <c r="BR24" s="19">
        <v>9.5000000000000001E-2</v>
      </c>
      <c r="BS24" s="19">
        <v>9.5000000000000001E-2</v>
      </c>
      <c r="BT24" s="19">
        <v>9.5000000000000001E-2</v>
      </c>
      <c r="BU24" s="19">
        <v>9.5000000000000001E-2</v>
      </c>
      <c r="BV24" s="19">
        <v>9.5000000000000001E-2</v>
      </c>
      <c r="BW24" s="19">
        <v>9.5000000000000001E-2</v>
      </c>
      <c r="BX24" s="19">
        <v>9.5000000000000001E-2</v>
      </c>
      <c r="BY24" s="19">
        <v>9.5000000000000001E-2</v>
      </c>
      <c r="BZ24" s="19">
        <v>9.5000000000000001E-2</v>
      </c>
      <c r="CA24" s="19">
        <v>9.5000000000000001E-2</v>
      </c>
      <c r="CB24" s="19">
        <v>9.5000000000000001E-2</v>
      </c>
      <c r="CC24" s="19">
        <v>9.5000000000000001E-2</v>
      </c>
      <c r="CD24" s="19">
        <v>9.5000000000000001E-2</v>
      </c>
      <c r="CE24" s="19">
        <v>9.5000000000000001E-2</v>
      </c>
      <c r="CF24" s="19">
        <v>9.5000000000000001E-2</v>
      </c>
      <c r="CG24" s="19">
        <v>9.5000000000000001E-2</v>
      </c>
      <c r="CH24" s="19">
        <v>9.5000000000000001E-2</v>
      </c>
      <c r="CI24" s="19">
        <v>9.5000000000000001E-2</v>
      </c>
      <c r="CJ24" s="19">
        <v>9.4E-2</v>
      </c>
      <c r="CK24" s="19">
        <v>9.4E-2</v>
      </c>
      <c r="CL24" s="51">
        <f t="shared" si="29"/>
        <v>9.4874999999999987E-2</v>
      </c>
    </row>
    <row r="25" spans="1:91" x14ac:dyDescent="0.2">
      <c r="A25" s="8">
        <f t="shared" si="7"/>
        <v>18</v>
      </c>
      <c r="B25" s="8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7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</row>
    <row r="26" spans="1:91" x14ac:dyDescent="0.2">
      <c r="A26" s="8">
        <f t="shared" si="7"/>
        <v>19</v>
      </c>
      <c r="B26" s="8"/>
      <c r="C26" s="9" t="s">
        <v>68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</row>
    <row r="27" spans="1:91" x14ac:dyDescent="0.2">
      <c r="A27" s="8">
        <f t="shared" si="7"/>
        <v>20</v>
      </c>
      <c r="B27" s="8"/>
      <c r="C27" s="11" t="s">
        <v>65</v>
      </c>
      <c r="E27" s="19">
        <v>3.3599999999999998E-2</v>
      </c>
      <c r="F27" s="19">
        <f t="shared" ref="F27:AC27" si="65">ROUND((+F22*F16),4)</f>
        <v>2.9499999999999998E-2</v>
      </c>
      <c r="G27" s="19">
        <f t="shared" si="65"/>
        <v>2.9100000000000001E-2</v>
      </c>
      <c r="H27" s="19">
        <f t="shared" si="65"/>
        <v>2.98E-2</v>
      </c>
      <c r="I27" s="19">
        <f t="shared" si="65"/>
        <v>3.0099999999999998E-2</v>
      </c>
      <c r="J27" s="19">
        <f t="shared" si="65"/>
        <v>3.0099999999999998E-2</v>
      </c>
      <c r="K27" s="19">
        <f t="shared" si="65"/>
        <v>3.0099999999999998E-2</v>
      </c>
      <c r="L27" s="19">
        <f t="shared" si="65"/>
        <v>3.0499999999999999E-2</v>
      </c>
      <c r="M27" s="19">
        <f t="shared" si="65"/>
        <v>3.0599999999999999E-2</v>
      </c>
      <c r="N27" s="19">
        <f t="shared" si="65"/>
        <v>3.0700000000000002E-2</v>
      </c>
      <c r="O27" s="19">
        <f t="shared" si="65"/>
        <v>3.15E-2</v>
      </c>
      <c r="P27" s="19">
        <f t="shared" si="65"/>
        <v>3.1199999999999999E-2</v>
      </c>
      <c r="Q27" s="19">
        <f t="shared" si="65"/>
        <v>3.0800000000000001E-2</v>
      </c>
      <c r="R27" s="19">
        <f t="shared" si="65"/>
        <v>3.0700000000000002E-2</v>
      </c>
      <c r="S27" s="19">
        <f t="shared" si="65"/>
        <v>3.0300000000000001E-2</v>
      </c>
      <c r="T27" s="19">
        <f t="shared" si="65"/>
        <v>3.0099999999999998E-2</v>
      </c>
      <c r="U27" s="19">
        <f t="shared" si="65"/>
        <v>3.04E-2</v>
      </c>
      <c r="V27" s="19">
        <f t="shared" si="65"/>
        <v>3.0200000000000001E-2</v>
      </c>
      <c r="W27" s="19">
        <f t="shared" si="65"/>
        <v>3.0300000000000001E-2</v>
      </c>
      <c r="X27" s="19">
        <f t="shared" si="65"/>
        <v>3.0700000000000002E-2</v>
      </c>
      <c r="Y27" s="19">
        <f t="shared" si="65"/>
        <v>3.1099999999999999E-2</v>
      </c>
      <c r="Z27" s="19">
        <f t="shared" si="65"/>
        <v>3.1199999999999999E-2</v>
      </c>
      <c r="AA27" s="19">
        <f t="shared" si="65"/>
        <v>3.1399999999999997E-2</v>
      </c>
      <c r="AB27" s="19">
        <f t="shared" si="65"/>
        <v>3.1099999999999999E-2</v>
      </c>
      <c r="AC27" s="19">
        <f t="shared" si="65"/>
        <v>3.0499999999999999E-2</v>
      </c>
      <c r="AD27" s="19">
        <f t="shared" ref="AD27:AO27" si="66">ROUND((+AD22*AD16),4)</f>
        <v>3.04E-2</v>
      </c>
      <c r="AE27" s="19">
        <f t="shared" si="66"/>
        <v>0.03</v>
      </c>
      <c r="AF27" s="19">
        <f t="shared" si="66"/>
        <v>2.98E-2</v>
      </c>
      <c r="AG27" s="19">
        <f t="shared" si="66"/>
        <v>0.03</v>
      </c>
      <c r="AH27" s="19">
        <f t="shared" si="66"/>
        <v>0.03</v>
      </c>
      <c r="AI27" s="19">
        <f t="shared" si="66"/>
        <v>0.03</v>
      </c>
      <c r="AJ27" s="19">
        <f t="shared" si="66"/>
        <v>3.1099999999999999E-2</v>
      </c>
      <c r="AK27" s="19">
        <f t="shared" si="66"/>
        <v>3.1099999999999999E-2</v>
      </c>
      <c r="AL27" s="19">
        <f t="shared" si="66"/>
        <v>3.0599999999999999E-2</v>
      </c>
      <c r="AM27" s="19">
        <f t="shared" si="66"/>
        <v>3.0800000000000001E-2</v>
      </c>
      <c r="AN27" s="19">
        <f t="shared" si="66"/>
        <v>3.0499999999999999E-2</v>
      </c>
      <c r="AO27" s="19">
        <f t="shared" si="66"/>
        <v>3.0200000000000001E-2</v>
      </c>
      <c r="AP27" s="19">
        <f t="shared" ref="AP27:BA27" si="67">ROUND((+AP22*AP16),4)</f>
        <v>0.03</v>
      </c>
      <c r="AQ27" s="19">
        <f t="shared" si="67"/>
        <v>2.9700000000000001E-2</v>
      </c>
      <c r="AR27" s="19">
        <f t="shared" si="67"/>
        <v>2.9700000000000001E-2</v>
      </c>
      <c r="AS27" s="19">
        <f t="shared" si="67"/>
        <v>2.9899999999999999E-2</v>
      </c>
      <c r="AT27" s="19">
        <f t="shared" si="67"/>
        <v>2.9899999999999999E-2</v>
      </c>
      <c r="AU27" s="19">
        <f t="shared" si="67"/>
        <v>2.92E-2</v>
      </c>
      <c r="AV27" s="19">
        <f t="shared" si="67"/>
        <v>2.9600000000000001E-2</v>
      </c>
      <c r="AW27" s="19">
        <f t="shared" si="67"/>
        <v>2.9600000000000001E-2</v>
      </c>
      <c r="AX27" s="19">
        <f t="shared" si="67"/>
        <v>2.9600000000000001E-2</v>
      </c>
      <c r="AY27" s="19">
        <f t="shared" si="67"/>
        <v>2.9899999999999999E-2</v>
      </c>
      <c r="AZ27" s="19">
        <f t="shared" si="67"/>
        <v>2.9600000000000001E-2</v>
      </c>
      <c r="BA27" s="19">
        <f t="shared" si="67"/>
        <v>2.9399999999999999E-2</v>
      </c>
      <c r="BB27" s="19">
        <f t="shared" ref="BB27:BM27" si="68">ROUND((+BB22*BB16),4)</f>
        <v>2.92E-2</v>
      </c>
      <c r="BC27" s="19">
        <f t="shared" si="68"/>
        <v>2.8899999999999999E-2</v>
      </c>
      <c r="BD27" s="19">
        <f t="shared" si="68"/>
        <v>2.87E-2</v>
      </c>
      <c r="BE27" s="19">
        <f t="shared" si="68"/>
        <v>2.8899999999999999E-2</v>
      </c>
      <c r="BF27" s="19">
        <f t="shared" si="68"/>
        <v>2.8799999999999999E-2</v>
      </c>
      <c r="BG27" s="19">
        <f t="shared" si="68"/>
        <v>2.8799999999999999E-2</v>
      </c>
      <c r="BH27" s="19">
        <f t="shared" si="68"/>
        <v>2.92E-2</v>
      </c>
      <c r="BI27" s="19">
        <f t="shared" si="68"/>
        <v>2.92E-2</v>
      </c>
      <c r="BJ27" s="19">
        <f t="shared" si="68"/>
        <v>2.93E-2</v>
      </c>
      <c r="BK27" s="19">
        <f t="shared" si="68"/>
        <v>2.9499999999999998E-2</v>
      </c>
      <c r="BL27" s="19">
        <f t="shared" si="68"/>
        <v>2.7900000000000001E-2</v>
      </c>
      <c r="BM27" s="19">
        <f t="shared" si="68"/>
        <v>2.7400000000000001E-2</v>
      </c>
      <c r="BN27" s="19">
        <f t="shared" ref="BN27:BY27" si="69">ROUND((+BN22*BN16),4)</f>
        <v>2.7199999999999998E-2</v>
      </c>
      <c r="BO27" s="19">
        <f t="shared" si="69"/>
        <v>2.69E-2</v>
      </c>
      <c r="BP27" s="19">
        <f t="shared" si="69"/>
        <v>2.69E-2</v>
      </c>
      <c r="BQ27" s="19">
        <f t="shared" si="69"/>
        <v>2.7E-2</v>
      </c>
      <c r="BR27" s="19">
        <f t="shared" si="69"/>
        <v>2.7E-2</v>
      </c>
      <c r="BS27" s="19">
        <f t="shared" si="69"/>
        <v>2.7E-2</v>
      </c>
      <c r="BT27" s="19">
        <f t="shared" si="69"/>
        <v>2.7300000000000001E-2</v>
      </c>
      <c r="BU27" s="19">
        <f t="shared" si="69"/>
        <v>2.69E-2</v>
      </c>
      <c r="BV27" s="19">
        <f t="shared" si="69"/>
        <v>2.5700000000000001E-2</v>
      </c>
      <c r="BW27" s="19">
        <f t="shared" si="69"/>
        <v>2.5899999999999999E-2</v>
      </c>
      <c r="BX27" s="19">
        <f t="shared" si="69"/>
        <v>2.5700000000000001E-2</v>
      </c>
      <c r="BY27" s="19">
        <f t="shared" si="69"/>
        <v>2.5399999999999999E-2</v>
      </c>
      <c r="BZ27" s="19">
        <f t="shared" ref="BZ27:CK27" si="70">ROUND((+BZ22*BZ16),4)</f>
        <v>2.7E-2</v>
      </c>
      <c r="CA27" s="19">
        <f t="shared" si="70"/>
        <v>2.6700000000000002E-2</v>
      </c>
      <c r="CB27" s="19">
        <f t="shared" si="70"/>
        <v>2.5899999999999999E-2</v>
      </c>
      <c r="CC27" s="19">
        <f t="shared" si="70"/>
        <v>2.6100000000000002E-2</v>
      </c>
      <c r="CD27" s="19">
        <f t="shared" si="70"/>
        <v>2.6100000000000002E-2</v>
      </c>
      <c r="CE27" s="19">
        <f t="shared" si="70"/>
        <v>2.6100000000000002E-2</v>
      </c>
      <c r="CF27" s="19">
        <f t="shared" si="70"/>
        <v>2.64E-2</v>
      </c>
      <c r="CG27" s="19">
        <f t="shared" si="70"/>
        <v>2.6499999999999999E-2</v>
      </c>
      <c r="CH27" s="19">
        <f t="shared" si="70"/>
        <v>2.7E-2</v>
      </c>
      <c r="CI27" s="19">
        <f t="shared" si="70"/>
        <v>2.64E-2</v>
      </c>
      <c r="CJ27" s="19">
        <f t="shared" si="70"/>
        <v>2.6200000000000001E-2</v>
      </c>
      <c r="CK27" s="19">
        <f t="shared" si="70"/>
        <v>2.6100000000000002E-2</v>
      </c>
      <c r="CL27" s="19">
        <f t="shared" si="29"/>
        <v>2.6345833333333332E-2</v>
      </c>
    </row>
    <row r="28" spans="1:91" x14ac:dyDescent="0.2">
      <c r="A28" s="8">
        <f t="shared" si="7"/>
        <v>21</v>
      </c>
      <c r="B28" s="8"/>
      <c r="C28" s="11" t="s">
        <v>61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</row>
    <row r="29" spans="1:91" x14ac:dyDescent="0.2">
      <c r="A29" s="8">
        <f t="shared" si="7"/>
        <v>22</v>
      </c>
      <c r="B29" s="8"/>
      <c r="C29" s="11" t="s">
        <v>66</v>
      </c>
      <c r="E29" s="20">
        <v>4.8300000000000003E-2</v>
      </c>
      <c r="F29" s="20">
        <f t="shared" ref="F29:AC29" si="71">ROUND((+F24*F18),4)</f>
        <v>5.4899999999999997E-2</v>
      </c>
      <c r="G29" s="20">
        <f t="shared" si="71"/>
        <v>5.5599999999999997E-2</v>
      </c>
      <c r="H29" s="20">
        <f t="shared" si="71"/>
        <v>5.3900000000000003E-2</v>
      </c>
      <c r="I29" s="20">
        <f t="shared" si="71"/>
        <v>5.3499999999999999E-2</v>
      </c>
      <c r="J29" s="20">
        <f t="shared" si="71"/>
        <v>5.3499999999999999E-2</v>
      </c>
      <c r="K29" s="20">
        <f t="shared" si="71"/>
        <v>5.3400000000000003E-2</v>
      </c>
      <c r="L29" s="20">
        <f t="shared" si="71"/>
        <v>5.28E-2</v>
      </c>
      <c r="M29" s="20">
        <f t="shared" si="71"/>
        <v>5.2699999999999997E-2</v>
      </c>
      <c r="N29" s="20">
        <f t="shared" si="71"/>
        <v>5.2499999999999998E-2</v>
      </c>
      <c r="O29" s="20">
        <f t="shared" si="71"/>
        <v>4.9700000000000001E-2</v>
      </c>
      <c r="P29" s="20">
        <f t="shared" si="71"/>
        <v>4.6800000000000001E-2</v>
      </c>
      <c r="Q29" s="20">
        <f t="shared" si="71"/>
        <v>4.7399999999999998E-2</v>
      </c>
      <c r="R29" s="20">
        <f t="shared" si="71"/>
        <v>4.7600000000000003E-2</v>
      </c>
      <c r="S29" s="20">
        <f t="shared" si="71"/>
        <v>4.82E-2</v>
      </c>
      <c r="T29" s="20">
        <f t="shared" si="71"/>
        <v>4.8500000000000001E-2</v>
      </c>
      <c r="U29" s="20">
        <f t="shared" si="71"/>
        <v>4.8099999999999997E-2</v>
      </c>
      <c r="V29" s="20">
        <f t="shared" si="71"/>
        <v>4.8300000000000003E-2</v>
      </c>
      <c r="W29" s="20">
        <f t="shared" si="71"/>
        <v>4.82E-2</v>
      </c>
      <c r="X29" s="20">
        <f t="shared" si="71"/>
        <v>4.7600000000000003E-2</v>
      </c>
      <c r="Y29" s="20">
        <f t="shared" si="71"/>
        <v>4.5600000000000002E-2</v>
      </c>
      <c r="Z29" s="20">
        <f t="shared" si="71"/>
        <v>4.5499999999999999E-2</v>
      </c>
      <c r="AA29" s="20">
        <f t="shared" si="71"/>
        <v>4.5100000000000001E-2</v>
      </c>
      <c r="AB29" s="20">
        <f t="shared" si="71"/>
        <v>4.5600000000000002E-2</v>
      </c>
      <c r="AC29" s="20">
        <f t="shared" si="71"/>
        <v>4.6399999999999997E-2</v>
      </c>
      <c r="AD29" s="20">
        <f t="shared" ref="AD29:AO29" si="72">ROUND((+AD24*AD18),4)</f>
        <v>4.6600000000000003E-2</v>
      </c>
      <c r="AE29" s="20">
        <f t="shared" si="72"/>
        <v>4.7199999999999999E-2</v>
      </c>
      <c r="AF29" s="20">
        <f t="shared" si="72"/>
        <v>4.7600000000000003E-2</v>
      </c>
      <c r="AG29" s="20">
        <f t="shared" si="72"/>
        <v>4.7300000000000002E-2</v>
      </c>
      <c r="AH29" s="20">
        <f t="shared" si="72"/>
        <v>4.7399999999999998E-2</v>
      </c>
      <c r="AI29" s="20">
        <f t="shared" si="72"/>
        <v>4.7300000000000002E-2</v>
      </c>
      <c r="AJ29" s="20">
        <f t="shared" si="72"/>
        <v>4.6800000000000001E-2</v>
      </c>
      <c r="AK29" s="20">
        <f t="shared" si="72"/>
        <v>4.6699999999999998E-2</v>
      </c>
      <c r="AL29" s="20">
        <f t="shared" si="72"/>
        <v>4.7100000000000003E-2</v>
      </c>
      <c r="AM29" s="20">
        <f t="shared" si="72"/>
        <v>4.6699999999999998E-2</v>
      </c>
      <c r="AN29" s="20">
        <f t="shared" si="72"/>
        <v>4.7199999999999999E-2</v>
      </c>
      <c r="AO29" s="20">
        <f t="shared" si="72"/>
        <v>4.7800000000000002E-2</v>
      </c>
      <c r="AP29" s="20">
        <f t="shared" ref="AP29:BA29" si="73">ROUND((+AP24*AP18),4)</f>
        <v>4.8000000000000001E-2</v>
      </c>
      <c r="AQ29" s="20">
        <f t="shared" si="73"/>
        <v>4.8500000000000001E-2</v>
      </c>
      <c r="AR29" s="20">
        <f t="shared" si="73"/>
        <v>4.8500000000000001E-2</v>
      </c>
      <c r="AS29" s="20">
        <f t="shared" si="73"/>
        <v>4.8300000000000003E-2</v>
      </c>
      <c r="AT29" s="20">
        <f t="shared" si="73"/>
        <v>4.8300000000000003E-2</v>
      </c>
      <c r="AU29" s="20">
        <f t="shared" si="73"/>
        <v>4.99E-2</v>
      </c>
      <c r="AV29" s="20">
        <f t="shared" si="73"/>
        <v>4.9299999999999997E-2</v>
      </c>
      <c r="AW29" s="20">
        <f t="shared" si="73"/>
        <v>4.9200000000000001E-2</v>
      </c>
      <c r="AX29" s="20">
        <f t="shared" si="73"/>
        <v>4.9200000000000001E-2</v>
      </c>
      <c r="AY29" s="20">
        <f t="shared" si="73"/>
        <v>4.8899999999999999E-2</v>
      </c>
      <c r="AZ29" s="20">
        <f t="shared" si="73"/>
        <v>4.9299999999999997E-2</v>
      </c>
      <c r="BA29" s="20">
        <f t="shared" si="73"/>
        <v>4.9599999999999998E-2</v>
      </c>
      <c r="BB29" s="20">
        <f t="shared" ref="BB29:BM29" si="74">ROUND((+BB24*BB18),4)</f>
        <v>4.99E-2</v>
      </c>
      <c r="BC29" s="20">
        <f t="shared" si="74"/>
        <v>5.04E-2</v>
      </c>
      <c r="BD29" s="20">
        <f t="shared" si="74"/>
        <v>5.0700000000000002E-2</v>
      </c>
      <c r="BE29" s="20">
        <f t="shared" si="74"/>
        <v>5.04E-2</v>
      </c>
      <c r="BF29" s="20">
        <f t="shared" si="74"/>
        <v>5.0500000000000003E-2</v>
      </c>
      <c r="BG29" s="20">
        <f t="shared" si="74"/>
        <v>5.0500000000000003E-2</v>
      </c>
      <c r="BH29" s="20">
        <f t="shared" si="74"/>
        <v>0.05</v>
      </c>
      <c r="BI29" s="20">
        <f t="shared" si="74"/>
        <v>4.99E-2</v>
      </c>
      <c r="BJ29" s="20">
        <f t="shared" si="74"/>
        <v>4.9799999999999997E-2</v>
      </c>
      <c r="BK29" s="20">
        <f t="shared" si="74"/>
        <v>4.9399999999999999E-2</v>
      </c>
      <c r="BL29" s="20">
        <f t="shared" si="74"/>
        <v>5.1900000000000002E-2</v>
      </c>
      <c r="BM29" s="20">
        <f t="shared" si="74"/>
        <v>4.7800000000000002E-2</v>
      </c>
      <c r="BN29" s="20">
        <f t="shared" ref="BN29:BY29" si="75">ROUND((+BN24*BN18),4)</f>
        <v>4.8099999999999997E-2</v>
      </c>
      <c r="BO29" s="20">
        <f t="shared" si="75"/>
        <v>4.8500000000000001E-2</v>
      </c>
      <c r="BP29" s="20">
        <f t="shared" si="75"/>
        <v>4.87E-2</v>
      </c>
      <c r="BQ29" s="20">
        <f t="shared" si="75"/>
        <v>4.8399999999999999E-2</v>
      </c>
      <c r="BR29" s="20">
        <f t="shared" si="75"/>
        <v>4.8500000000000001E-2</v>
      </c>
      <c r="BS29" s="20">
        <f t="shared" si="75"/>
        <v>4.8399999999999999E-2</v>
      </c>
      <c r="BT29" s="20">
        <f t="shared" si="75"/>
        <v>4.7899999999999998E-2</v>
      </c>
      <c r="BU29" s="20">
        <f t="shared" si="75"/>
        <v>4.7800000000000002E-2</v>
      </c>
      <c r="BV29" s="20">
        <f t="shared" si="75"/>
        <v>4.7800000000000002E-2</v>
      </c>
      <c r="BW29" s="20">
        <f t="shared" si="75"/>
        <v>4.7399999999999998E-2</v>
      </c>
      <c r="BX29" s="20">
        <f t="shared" si="75"/>
        <v>4.7899999999999998E-2</v>
      </c>
      <c r="BY29" s="20">
        <f t="shared" si="75"/>
        <v>4.8500000000000001E-2</v>
      </c>
      <c r="BZ29" s="20">
        <f t="shared" ref="BZ29:CK29" si="76">ROUND((+BZ24*BZ18),4)</f>
        <v>4.5499999999999999E-2</v>
      </c>
      <c r="CA29" s="20">
        <f t="shared" si="76"/>
        <v>4.5999999999999999E-2</v>
      </c>
      <c r="CB29" s="20">
        <f t="shared" si="76"/>
        <v>4.7E-2</v>
      </c>
      <c r="CC29" s="20">
        <f t="shared" si="76"/>
        <v>4.6699999999999998E-2</v>
      </c>
      <c r="CD29" s="20">
        <f t="shared" si="76"/>
        <v>4.6699999999999998E-2</v>
      </c>
      <c r="CE29" s="20">
        <f t="shared" si="76"/>
        <v>4.6600000000000003E-2</v>
      </c>
      <c r="CF29" s="20">
        <f t="shared" si="76"/>
        <v>4.5999999999999999E-2</v>
      </c>
      <c r="CG29" s="20">
        <f t="shared" si="76"/>
        <v>4.5900000000000003E-2</v>
      </c>
      <c r="CH29" s="20">
        <f t="shared" si="76"/>
        <v>4.4400000000000002E-2</v>
      </c>
      <c r="CI29" s="20">
        <f t="shared" si="76"/>
        <v>4.5499999999999999E-2</v>
      </c>
      <c r="CJ29" s="20">
        <f t="shared" si="76"/>
        <v>4.5499999999999999E-2</v>
      </c>
      <c r="CK29" s="20">
        <f t="shared" si="76"/>
        <v>4.8300000000000003E-2</v>
      </c>
      <c r="CL29" s="20">
        <f t="shared" si="29"/>
        <v>4.6183333333333326E-2</v>
      </c>
      <c r="CM29" s="46"/>
    </row>
    <row r="30" spans="1:91" x14ac:dyDescent="0.2">
      <c r="A30" s="8">
        <f t="shared" si="7"/>
        <v>23</v>
      </c>
      <c r="B30" s="8"/>
      <c r="E30" s="50">
        <v>8.1900000000000001E-2</v>
      </c>
      <c r="F30" s="50">
        <f t="shared" ref="F30:J30" si="77">SUM(F27:F29)</f>
        <v>8.4400000000000003E-2</v>
      </c>
      <c r="G30" s="50">
        <f t="shared" si="77"/>
        <v>8.4699999999999998E-2</v>
      </c>
      <c r="H30" s="50">
        <f t="shared" si="77"/>
        <v>8.3699999999999997E-2</v>
      </c>
      <c r="I30" s="50">
        <f t="shared" si="77"/>
        <v>8.3599999999999994E-2</v>
      </c>
      <c r="J30" s="50">
        <f t="shared" si="77"/>
        <v>8.3599999999999994E-2</v>
      </c>
      <c r="K30" s="50">
        <f t="shared" ref="K30:M30" si="78">SUM(K27:K29)</f>
        <v>8.3500000000000005E-2</v>
      </c>
      <c r="L30" s="50">
        <f t="shared" si="78"/>
        <v>8.3299999999999999E-2</v>
      </c>
      <c r="M30" s="50">
        <f t="shared" si="78"/>
        <v>8.3299999999999999E-2</v>
      </c>
      <c r="N30" s="50">
        <f t="shared" ref="N30:P30" si="79">SUM(N27:N29)</f>
        <v>8.3199999999999996E-2</v>
      </c>
      <c r="O30" s="50">
        <f t="shared" si="79"/>
        <v>8.1199999999999994E-2</v>
      </c>
      <c r="P30" s="50">
        <f t="shared" si="79"/>
        <v>7.8E-2</v>
      </c>
      <c r="Q30" s="50">
        <f t="shared" ref="Q30:R30" si="80">SUM(Q27:Q29)</f>
        <v>7.8199999999999992E-2</v>
      </c>
      <c r="R30" s="50">
        <f t="shared" si="80"/>
        <v>7.8300000000000008E-2</v>
      </c>
      <c r="S30" s="50">
        <f t="shared" ref="S30:T30" si="81">SUM(S27:S29)</f>
        <v>7.85E-2</v>
      </c>
      <c r="T30" s="50">
        <f t="shared" si="81"/>
        <v>7.8600000000000003E-2</v>
      </c>
      <c r="U30" s="50">
        <f t="shared" ref="U30:AC30" si="82">SUM(U27:U29)</f>
        <v>7.85E-2</v>
      </c>
      <c r="V30" s="50">
        <f t="shared" si="82"/>
        <v>7.85E-2</v>
      </c>
      <c r="W30" s="50">
        <f t="shared" si="82"/>
        <v>7.85E-2</v>
      </c>
      <c r="X30" s="50">
        <f t="shared" si="82"/>
        <v>7.8300000000000008E-2</v>
      </c>
      <c r="Y30" s="50">
        <f t="shared" si="82"/>
        <v>7.6700000000000004E-2</v>
      </c>
      <c r="Z30" s="50">
        <f t="shared" si="82"/>
        <v>7.669999999999999E-2</v>
      </c>
      <c r="AA30" s="50">
        <f t="shared" si="82"/>
        <v>7.6499999999999999E-2</v>
      </c>
      <c r="AB30" s="50">
        <f t="shared" si="82"/>
        <v>7.6700000000000004E-2</v>
      </c>
      <c r="AC30" s="50">
        <f t="shared" si="82"/>
        <v>7.6899999999999996E-2</v>
      </c>
      <c r="AD30" s="50">
        <f t="shared" ref="AD30:AO30" si="83">SUM(AD27:AD29)</f>
        <v>7.6999999999999999E-2</v>
      </c>
      <c r="AE30" s="50">
        <f t="shared" si="83"/>
        <v>7.7199999999999991E-2</v>
      </c>
      <c r="AF30" s="50">
        <f t="shared" si="83"/>
        <v>7.7399999999999997E-2</v>
      </c>
      <c r="AG30" s="50">
        <f t="shared" si="83"/>
        <v>7.7300000000000008E-2</v>
      </c>
      <c r="AH30" s="50">
        <f t="shared" si="83"/>
        <v>7.7399999999999997E-2</v>
      </c>
      <c r="AI30" s="50">
        <f t="shared" si="83"/>
        <v>7.7300000000000008E-2</v>
      </c>
      <c r="AJ30" s="50">
        <f t="shared" si="83"/>
        <v>7.7899999999999997E-2</v>
      </c>
      <c r="AK30" s="50">
        <f t="shared" si="83"/>
        <v>7.7799999999999994E-2</v>
      </c>
      <c r="AL30" s="50">
        <f t="shared" si="83"/>
        <v>7.7700000000000005E-2</v>
      </c>
      <c r="AM30" s="50">
        <f t="shared" si="83"/>
        <v>7.7499999999999999E-2</v>
      </c>
      <c r="AN30" s="50">
        <f t="shared" si="83"/>
        <v>7.7699999999999991E-2</v>
      </c>
      <c r="AO30" s="50">
        <f t="shared" si="83"/>
        <v>7.8E-2</v>
      </c>
      <c r="AP30" s="50">
        <f t="shared" ref="AP30:BA30" si="84">SUM(AP27:AP29)</f>
        <v>7.8E-2</v>
      </c>
      <c r="AQ30" s="50">
        <f t="shared" si="84"/>
        <v>7.8200000000000006E-2</v>
      </c>
      <c r="AR30" s="50">
        <f t="shared" si="84"/>
        <v>7.8200000000000006E-2</v>
      </c>
      <c r="AS30" s="50">
        <f t="shared" si="84"/>
        <v>7.8200000000000006E-2</v>
      </c>
      <c r="AT30" s="50">
        <f t="shared" si="84"/>
        <v>7.8200000000000006E-2</v>
      </c>
      <c r="AU30" s="50">
        <f t="shared" si="84"/>
        <v>7.9100000000000004E-2</v>
      </c>
      <c r="AV30" s="50">
        <f t="shared" si="84"/>
        <v>7.8899999999999998E-2</v>
      </c>
      <c r="AW30" s="50">
        <f t="shared" si="84"/>
        <v>7.8800000000000009E-2</v>
      </c>
      <c r="AX30" s="50">
        <f t="shared" si="84"/>
        <v>7.8800000000000009E-2</v>
      </c>
      <c r="AY30" s="50">
        <f t="shared" si="84"/>
        <v>7.8799999999999995E-2</v>
      </c>
      <c r="AZ30" s="50">
        <f t="shared" si="84"/>
        <v>7.8899999999999998E-2</v>
      </c>
      <c r="BA30" s="50">
        <f t="shared" si="84"/>
        <v>7.9000000000000001E-2</v>
      </c>
      <c r="BB30" s="50">
        <f t="shared" ref="BB30:BY30" si="85">SUM(BB27:BB29)</f>
        <v>7.9100000000000004E-2</v>
      </c>
      <c r="BC30" s="50">
        <f t="shared" si="85"/>
        <v>7.9299999999999995E-2</v>
      </c>
      <c r="BD30" s="50">
        <f t="shared" si="85"/>
        <v>7.9399999999999998E-2</v>
      </c>
      <c r="BE30" s="50">
        <f t="shared" si="85"/>
        <v>7.9299999999999995E-2</v>
      </c>
      <c r="BF30" s="50">
        <f t="shared" si="85"/>
        <v>7.9300000000000009E-2</v>
      </c>
      <c r="BG30" s="50">
        <f t="shared" si="85"/>
        <v>7.9300000000000009E-2</v>
      </c>
      <c r="BH30" s="50">
        <f t="shared" si="85"/>
        <v>7.9200000000000007E-2</v>
      </c>
      <c r="BI30" s="50">
        <f t="shared" si="85"/>
        <v>7.9100000000000004E-2</v>
      </c>
      <c r="BJ30" s="50">
        <f t="shared" si="85"/>
        <v>7.9100000000000004E-2</v>
      </c>
      <c r="BK30" s="50">
        <f t="shared" si="85"/>
        <v>7.8899999999999998E-2</v>
      </c>
      <c r="BL30" s="50">
        <f t="shared" si="85"/>
        <v>7.980000000000001E-2</v>
      </c>
      <c r="BM30" s="50">
        <f t="shared" si="85"/>
        <v>7.5200000000000003E-2</v>
      </c>
      <c r="BN30" s="50">
        <f t="shared" si="85"/>
        <v>7.5299999999999992E-2</v>
      </c>
      <c r="BO30" s="50">
        <f t="shared" si="85"/>
        <v>7.5399999999999995E-2</v>
      </c>
      <c r="BP30" s="50">
        <f t="shared" si="85"/>
        <v>7.5600000000000001E-2</v>
      </c>
      <c r="BQ30" s="50">
        <f t="shared" si="85"/>
        <v>7.5399999999999995E-2</v>
      </c>
      <c r="BR30" s="50">
        <f t="shared" si="85"/>
        <v>7.5499999999999998E-2</v>
      </c>
      <c r="BS30" s="50">
        <f t="shared" si="85"/>
        <v>7.5399999999999995E-2</v>
      </c>
      <c r="BT30" s="50">
        <f t="shared" si="85"/>
        <v>7.5200000000000003E-2</v>
      </c>
      <c r="BU30" s="50">
        <f t="shared" si="85"/>
        <v>7.4700000000000003E-2</v>
      </c>
      <c r="BV30" s="50">
        <f t="shared" si="85"/>
        <v>7.350000000000001E-2</v>
      </c>
      <c r="BW30" s="50">
        <f t="shared" si="85"/>
        <v>7.3300000000000004E-2</v>
      </c>
      <c r="BX30" s="50">
        <f t="shared" si="85"/>
        <v>7.3599999999999999E-2</v>
      </c>
      <c r="BY30" s="50">
        <f t="shared" si="85"/>
        <v>7.3899999999999993E-2</v>
      </c>
      <c r="BZ30" s="50">
        <f t="shared" ref="BZ30:CK30" si="86">SUM(BZ27:BZ29)</f>
        <v>7.2499999999999995E-2</v>
      </c>
      <c r="CA30" s="50">
        <f t="shared" si="86"/>
        <v>7.2700000000000001E-2</v>
      </c>
      <c r="CB30" s="50">
        <f t="shared" si="86"/>
        <v>7.2899999999999993E-2</v>
      </c>
      <c r="CC30" s="50">
        <f t="shared" si="86"/>
        <v>7.2800000000000004E-2</v>
      </c>
      <c r="CD30" s="50">
        <f t="shared" si="86"/>
        <v>7.2800000000000004E-2</v>
      </c>
      <c r="CE30" s="50">
        <f t="shared" si="86"/>
        <v>7.2700000000000001E-2</v>
      </c>
      <c r="CF30" s="50">
        <f t="shared" si="86"/>
        <v>7.2399999999999992E-2</v>
      </c>
      <c r="CG30" s="50">
        <f t="shared" si="86"/>
        <v>7.2400000000000006E-2</v>
      </c>
      <c r="CH30" s="50">
        <f t="shared" si="86"/>
        <v>7.1400000000000005E-2</v>
      </c>
      <c r="CI30" s="50">
        <f t="shared" si="86"/>
        <v>7.1899999999999992E-2</v>
      </c>
      <c r="CJ30" s="50">
        <f t="shared" si="86"/>
        <v>7.17E-2</v>
      </c>
      <c r="CK30" s="50">
        <f t="shared" si="86"/>
        <v>7.4400000000000008E-2</v>
      </c>
      <c r="CL30" s="50">
        <f t="shared" si="29"/>
        <v>7.2529166666666672E-2</v>
      </c>
    </row>
    <row r="31" spans="1:91" x14ac:dyDescent="0.2">
      <c r="A31" s="8">
        <f t="shared" si="7"/>
        <v>24</v>
      </c>
      <c r="B31" s="8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</row>
    <row r="32" spans="1:91" outlineLevel="1" x14ac:dyDescent="0.2">
      <c r="A32" s="8">
        <f t="shared" si="7"/>
        <v>25</v>
      </c>
      <c r="B32" s="8"/>
      <c r="C32" s="21" t="s">
        <v>69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4"/>
      <c r="V32" s="14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</row>
    <row r="33" spans="1:91" outlineLevel="1" x14ac:dyDescent="0.2">
      <c r="A33" s="8">
        <f t="shared" si="7"/>
        <v>26</v>
      </c>
      <c r="B33" s="8"/>
      <c r="C33" s="11" t="s">
        <v>70</v>
      </c>
      <c r="E33" s="10">
        <v>714487446.25999987</v>
      </c>
      <c r="F33" s="10">
        <f t="shared" ref="F33:J33" si="87">-F41</f>
        <v>721984269.25999999</v>
      </c>
      <c r="G33" s="10">
        <f t="shared" si="87"/>
        <v>736870008.13999999</v>
      </c>
      <c r="H33" s="10">
        <f t="shared" si="87"/>
        <v>745970058.49000001</v>
      </c>
      <c r="I33" s="10">
        <f t="shared" si="87"/>
        <v>738119640.73999989</v>
      </c>
      <c r="J33" s="10">
        <f t="shared" si="87"/>
        <v>739213135.75</v>
      </c>
      <c r="K33" s="10">
        <f t="shared" ref="K33:M33" si="88">-K41</f>
        <v>737569333.3900001</v>
      </c>
      <c r="L33" s="10">
        <f t="shared" si="88"/>
        <v>722455792.25</v>
      </c>
      <c r="M33" s="10">
        <f t="shared" si="88"/>
        <v>720381482.05999994</v>
      </c>
      <c r="N33" s="10">
        <f t="shared" ref="N33:P33" si="89">-N41</f>
        <v>717559072.59000015</v>
      </c>
      <c r="O33" s="10">
        <f t="shared" si="89"/>
        <v>708323944.54000008</v>
      </c>
      <c r="P33" s="10">
        <f t="shared" si="89"/>
        <v>718501466.94000006</v>
      </c>
      <c r="Q33" s="10">
        <f t="shared" ref="Q33:T33" si="90">-Q41</f>
        <v>733830283.75</v>
      </c>
      <c r="R33" s="10">
        <f t="shared" si="90"/>
        <v>738379166.08999991</v>
      </c>
      <c r="S33" s="10">
        <f t="shared" si="90"/>
        <v>751442099.79999995</v>
      </c>
      <c r="T33" s="10">
        <f t="shared" si="90"/>
        <v>760165971.4799999</v>
      </c>
      <c r="U33" s="10">
        <f t="shared" ref="U33:V33" si="91">-U41</f>
        <v>748645593.59000003</v>
      </c>
      <c r="V33" s="10">
        <f t="shared" si="91"/>
        <v>750049783.56000018</v>
      </c>
      <c r="W33" s="10">
        <f t="shared" ref="W33:Y33" si="92">-W41</f>
        <v>748548671.5</v>
      </c>
      <c r="X33" s="10">
        <f t="shared" si="92"/>
        <v>733837748.69999981</v>
      </c>
      <c r="Y33" s="10">
        <f t="shared" si="92"/>
        <v>732252524.5</v>
      </c>
      <c r="Z33" s="10">
        <f t="shared" ref="Z33:AB33" si="93">-Z41</f>
        <v>730291076.18000007</v>
      </c>
      <c r="AA33" s="10">
        <f t="shared" si="93"/>
        <v>720736884.24000001</v>
      </c>
      <c r="AB33" s="10">
        <f t="shared" si="93"/>
        <v>732656075.96000004</v>
      </c>
      <c r="AC33" s="10">
        <f t="shared" ref="AC33:AO33" si="94">-AC41</f>
        <v>753092019.32999992</v>
      </c>
      <c r="AD33" s="10">
        <f t="shared" si="94"/>
        <v>757967517.37999976</v>
      </c>
      <c r="AE33" s="10">
        <f t="shared" si="94"/>
        <v>772802382.18999994</v>
      </c>
      <c r="AF33" s="10">
        <f t="shared" si="94"/>
        <v>780387734.8900001</v>
      </c>
      <c r="AG33" s="10">
        <f t="shared" si="94"/>
        <v>772554697.99000001</v>
      </c>
      <c r="AH33" s="10">
        <f t="shared" si="94"/>
        <v>773346360.11999977</v>
      </c>
      <c r="AI33" s="10">
        <f t="shared" si="94"/>
        <v>772051434.99000001</v>
      </c>
      <c r="AJ33" s="10">
        <f t="shared" si="94"/>
        <v>756410666.33000004</v>
      </c>
      <c r="AK33" s="10">
        <f t="shared" si="94"/>
        <v>755163649.21000004</v>
      </c>
      <c r="AL33" s="10">
        <f t="shared" si="94"/>
        <v>753497691.57000005</v>
      </c>
      <c r="AM33" s="10">
        <f t="shared" si="94"/>
        <v>743335790.05000007</v>
      </c>
      <c r="AN33" s="10">
        <f t="shared" si="94"/>
        <v>754992076.3599999</v>
      </c>
      <c r="AO33" s="10">
        <f t="shared" si="94"/>
        <v>768855090.34000003</v>
      </c>
      <c r="AP33" s="10">
        <f t="shared" ref="AP33:BA33" si="95">-AP41</f>
        <v>773222404.45999992</v>
      </c>
      <c r="AQ33" s="10">
        <f t="shared" si="95"/>
        <v>785257822.28999984</v>
      </c>
      <c r="AR33" s="10">
        <f t="shared" si="95"/>
        <v>786547676.77999973</v>
      </c>
      <c r="AS33" s="10">
        <f t="shared" si="95"/>
        <v>778440272.32000005</v>
      </c>
      <c r="AT33" s="10">
        <f t="shared" si="95"/>
        <v>780107113.29999983</v>
      </c>
      <c r="AU33" s="10">
        <f t="shared" si="95"/>
        <v>778826979.17999983</v>
      </c>
      <c r="AV33" s="10">
        <f t="shared" si="95"/>
        <v>763588872.86999989</v>
      </c>
      <c r="AW33" s="10">
        <f t="shared" si="95"/>
        <v>761592826.18999982</v>
      </c>
      <c r="AX33" s="10">
        <f t="shared" si="95"/>
        <v>761367991.58999991</v>
      </c>
      <c r="AY33" s="10">
        <f t="shared" si="95"/>
        <v>752000933.4000001</v>
      </c>
      <c r="AZ33" s="10">
        <f t="shared" si="95"/>
        <v>763550850.40999985</v>
      </c>
      <c r="BA33" s="10">
        <f t="shared" si="95"/>
        <v>780832633.25479591</v>
      </c>
      <c r="BB33" s="10">
        <f t="shared" ref="BB33:BL33" si="96">-BB41</f>
        <v>788353568.29238212</v>
      </c>
      <c r="BC33" s="10">
        <f t="shared" si="96"/>
        <v>799413868.16429591</v>
      </c>
      <c r="BD33" s="10">
        <f t="shared" si="96"/>
        <v>808394658.56438982</v>
      </c>
      <c r="BE33" s="10">
        <f t="shared" si="96"/>
        <v>799175640.74780405</v>
      </c>
      <c r="BF33" s="10">
        <f t="shared" si="96"/>
        <v>800385497.67686999</v>
      </c>
      <c r="BG33" s="10">
        <f t="shared" si="96"/>
        <v>801562902.345474</v>
      </c>
      <c r="BH33" s="10">
        <f t="shared" si="96"/>
        <v>786235006.73777795</v>
      </c>
      <c r="BI33" s="10">
        <f t="shared" si="96"/>
        <v>783801514.23965001</v>
      </c>
      <c r="BJ33" s="10">
        <f t="shared" si="96"/>
        <v>780927565.8633219</v>
      </c>
      <c r="BK33" s="10">
        <f t="shared" si="96"/>
        <v>770179494.37446392</v>
      </c>
      <c r="BL33" s="10">
        <f t="shared" si="96"/>
        <v>838510930.135566</v>
      </c>
      <c r="BM33" s="10">
        <f t="shared" ref="BM33:BY33" si="97">-BM41</f>
        <v>856501382.41920972</v>
      </c>
      <c r="BN33" s="10">
        <f t="shared" si="97"/>
        <v>861580658.82618773</v>
      </c>
      <c r="BO33" s="10">
        <f t="shared" si="97"/>
        <v>876175604.01491976</v>
      </c>
      <c r="BP33" s="10">
        <f t="shared" si="97"/>
        <v>880829844.61231577</v>
      </c>
      <c r="BQ33" s="10">
        <f t="shared" si="97"/>
        <v>872911105.08224976</v>
      </c>
      <c r="BR33" s="10">
        <f t="shared" si="97"/>
        <v>873287058.92186189</v>
      </c>
      <c r="BS33" s="10">
        <f t="shared" si="97"/>
        <v>871891504.46212792</v>
      </c>
      <c r="BT33" s="10">
        <f t="shared" si="97"/>
        <v>855568941.955832</v>
      </c>
      <c r="BU33" s="10">
        <f t="shared" si="97"/>
        <v>852620773.77047002</v>
      </c>
      <c r="BV33" s="10">
        <f t="shared" si="97"/>
        <v>853423681.96836197</v>
      </c>
      <c r="BW33" s="10">
        <f t="shared" si="97"/>
        <v>842453597.36645198</v>
      </c>
      <c r="BX33" s="10">
        <f t="shared" si="97"/>
        <v>854338065.69838202</v>
      </c>
      <c r="BY33" s="10">
        <f t="shared" si="97"/>
        <v>871945689.7631501</v>
      </c>
      <c r="BZ33" s="10">
        <f t="shared" ref="BZ33:CK33" si="98">-BZ41</f>
        <v>755296443.79365683</v>
      </c>
      <c r="CA33" s="10">
        <f t="shared" si="98"/>
        <v>770783115.01644087</v>
      </c>
      <c r="CB33" s="10">
        <f t="shared" si="98"/>
        <v>780183331.19568682</v>
      </c>
      <c r="CC33" s="10">
        <f t="shared" si="98"/>
        <v>771700112.02874482</v>
      </c>
      <c r="CD33" s="10">
        <f t="shared" si="98"/>
        <v>771230808.21346283</v>
      </c>
      <c r="CE33" s="10">
        <f t="shared" si="98"/>
        <v>767905510.5510993</v>
      </c>
      <c r="CF33" s="10">
        <f t="shared" si="98"/>
        <v>750333805.5300709</v>
      </c>
      <c r="CG33" s="10">
        <f t="shared" si="98"/>
        <v>746962215.46956122</v>
      </c>
      <c r="CH33" s="10">
        <f t="shared" si="98"/>
        <v>745800142.42945051</v>
      </c>
      <c r="CI33" s="10">
        <f t="shared" si="98"/>
        <v>749409869.02475286</v>
      </c>
      <c r="CJ33" s="10">
        <f t="shared" si="98"/>
        <v>762949354.41137087</v>
      </c>
      <c r="CK33" s="10">
        <f t="shared" si="98"/>
        <v>782826987.58467877</v>
      </c>
      <c r="CL33" s="10">
        <f t="shared" si="29"/>
        <v>766661753.86151779</v>
      </c>
    </row>
    <row r="34" spans="1:91" outlineLevel="1" x14ac:dyDescent="0.2">
      <c r="A34" s="8">
        <f t="shared" si="7"/>
        <v>27</v>
      </c>
      <c r="B34" s="58" t="s">
        <v>75</v>
      </c>
      <c r="C34" s="58">
        <v>123016</v>
      </c>
      <c r="D34" s="59" t="s">
        <v>0</v>
      </c>
      <c r="E34" s="10">
        <v>870105.99</v>
      </c>
      <c r="F34" s="10">
        <f>F99</f>
        <v>870105.99</v>
      </c>
      <c r="G34" s="10">
        <f t="shared" ref="G34:J34" si="99">G99</f>
        <v>870105.99</v>
      </c>
      <c r="H34" s="10">
        <f t="shared" si="99"/>
        <v>870105.99</v>
      </c>
      <c r="I34" s="10">
        <f t="shared" si="99"/>
        <v>870105.99</v>
      </c>
      <c r="J34" s="10">
        <f t="shared" si="99"/>
        <v>870105.99</v>
      </c>
      <c r="K34" s="10">
        <f t="shared" ref="K34:M34" si="100">K99</f>
        <v>870734.67</v>
      </c>
      <c r="L34" s="10">
        <f t="shared" si="100"/>
        <v>870734.67</v>
      </c>
      <c r="M34" s="10">
        <f t="shared" si="100"/>
        <v>870734.67</v>
      </c>
      <c r="N34" s="10">
        <f t="shared" ref="N34:P34" si="101">N99</f>
        <v>867192.67</v>
      </c>
      <c r="O34" s="10">
        <f t="shared" si="101"/>
        <v>867192.67</v>
      </c>
      <c r="P34" s="10">
        <f t="shared" si="101"/>
        <v>867192.67</v>
      </c>
      <c r="Q34" s="10">
        <f t="shared" ref="Q34:T34" si="102">Q99</f>
        <v>937212.67</v>
      </c>
      <c r="R34" s="10">
        <f t="shared" si="102"/>
        <v>937212.67</v>
      </c>
      <c r="S34" s="10">
        <f t="shared" si="102"/>
        <v>937212.67</v>
      </c>
      <c r="T34" s="10">
        <f t="shared" si="102"/>
        <v>935178.67</v>
      </c>
      <c r="U34" s="10">
        <f t="shared" ref="U34:V34" si="103">U99</f>
        <v>935178.67</v>
      </c>
      <c r="V34" s="10">
        <f t="shared" si="103"/>
        <v>935178.67</v>
      </c>
      <c r="W34" s="10">
        <f t="shared" ref="W34:Y34" si="104">W99</f>
        <v>933144.67</v>
      </c>
      <c r="X34" s="10">
        <f t="shared" si="104"/>
        <v>933144.67</v>
      </c>
      <c r="Y34" s="10">
        <f t="shared" si="104"/>
        <v>933144.67</v>
      </c>
      <c r="Z34" s="10">
        <f t="shared" ref="Z34:AB34" si="105">Z99</f>
        <v>887624.67</v>
      </c>
      <c r="AA34" s="10">
        <f t="shared" si="105"/>
        <v>887624.67</v>
      </c>
      <c r="AB34" s="10">
        <f t="shared" si="105"/>
        <v>887624.67</v>
      </c>
      <c r="AC34" s="10">
        <f t="shared" ref="AC34:AO34" si="106">AC99</f>
        <v>884474.67</v>
      </c>
      <c r="AD34" s="10">
        <f t="shared" si="106"/>
        <v>884474.67</v>
      </c>
      <c r="AE34" s="10">
        <f t="shared" si="106"/>
        <v>884474.67</v>
      </c>
      <c r="AF34" s="10">
        <f t="shared" si="106"/>
        <v>879706.67</v>
      </c>
      <c r="AG34" s="10">
        <f t="shared" si="106"/>
        <v>879706.67</v>
      </c>
      <c r="AH34" s="10">
        <f t="shared" si="106"/>
        <v>879706.67</v>
      </c>
      <c r="AI34" s="10">
        <f t="shared" si="106"/>
        <v>875524.67</v>
      </c>
      <c r="AJ34" s="10">
        <f t="shared" si="106"/>
        <v>875524.67</v>
      </c>
      <c r="AK34" s="10">
        <f t="shared" si="106"/>
        <v>875524.67</v>
      </c>
      <c r="AL34" s="10">
        <f t="shared" si="106"/>
        <v>464727.07</v>
      </c>
      <c r="AM34" s="10">
        <f t="shared" si="106"/>
        <v>464727.07</v>
      </c>
      <c r="AN34" s="10">
        <f t="shared" si="106"/>
        <v>464727.07</v>
      </c>
      <c r="AO34" s="10">
        <f t="shared" si="106"/>
        <v>459939.07</v>
      </c>
      <c r="AP34" s="10">
        <f t="shared" ref="AP34:BA34" si="107">AP99</f>
        <v>459939.07</v>
      </c>
      <c r="AQ34" s="10">
        <f t="shared" si="107"/>
        <v>459939.07</v>
      </c>
      <c r="AR34" s="10">
        <f t="shared" si="107"/>
        <v>452218.07</v>
      </c>
      <c r="AS34" s="10">
        <f t="shared" si="107"/>
        <v>452214.99</v>
      </c>
      <c r="AT34" s="10">
        <f t="shared" si="107"/>
        <v>452214.99</v>
      </c>
      <c r="AU34" s="10">
        <f t="shared" si="107"/>
        <v>444494.99</v>
      </c>
      <c r="AV34" s="10">
        <f t="shared" si="107"/>
        <v>444494.99</v>
      </c>
      <c r="AW34" s="10">
        <f t="shared" si="107"/>
        <v>444494.99</v>
      </c>
      <c r="AX34" s="10">
        <f t="shared" si="107"/>
        <v>436802.99</v>
      </c>
      <c r="AY34" s="10">
        <f t="shared" si="107"/>
        <v>436802.99</v>
      </c>
      <c r="AZ34" s="10">
        <f t="shared" si="107"/>
        <v>436541.99</v>
      </c>
      <c r="BA34" s="10">
        <f t="shared" si="107"/>
        <v>368659.99</v>
      </c>
      <c r="BB34" s="10">
        <f t="shared" ref="BB34:BL34" si="108">BB99</f>
        <v>368659.99</v>
      </c>
      <c r="BC34" s="10">
        <f t="shared" si="108"/>
        <v>367764.99</v>
      </c>
      <c r="BD34" s="10">
        <f t="shared" si="108"/>
        <v>361427.99</v>
      </c>
      <c r="BE34" s="10">
        <f t="shared" si="108"/>
        <v>361288.99</v>
      </c>
      <c r="BF34" s="10">
        <f t="shared" si="108"/>
        <v>361138.99</v>
      </c>
      <c r="BG34" s="10">
        <f t="shared" si="108"/>
        <v>354652.99</v>
      </c>
      <c r="BH34" s="10">
        <f t="shared" si="108"/>
        <v>354652.99</v>
      </c>
      <c r="BI34" s="10">
        <f t="shared" si="108"/>
        <v>354577.99</v>
      </c>
      <c r="BJ34" s="10">
        <f t="shared" si="108"/>
        <v>348241.99</v>
      </c>
      <c r="BK34" s="10">
        <f t="shared" si="108"/>
        <v>348241.99</v>
      </c>
      <c r="BL34" s="10">
        <f t="shared" si="108"/>
        <v>348165.99</v>
      </c>
      <c r="BM34" s="10">
        <f t="shared" ref="BM34:BY34" si="109">BM99</f>
        <v>172076.99</v>
      </c>
      <c r="BN34" s="10">
        <f t="shared" si="109"/>
        <v>272009.99</v>
      </c>
      <c r="BO34" s="10">
        <f t="shared" si="109"/>
        <v>251961.99</v>
      </c>
      <c r="BP34" s="10">
        <f t="shared" si="109"/>
        <v>248404.99</v>
      </c>
      <c r="BQ34" s="10">
        <f t="shared" si="109"/>
        <v>248404.99</v>
      </c>
      <c r="BR34" s="10">
        <f t="shared" si="109"/>
        <v>248404.99</v>
      </c>
      <c r="BS34" s="10">
        <f t="shared" si="109"/>
        <v>244848.99</v>
      </c>
      <c r="BT34" s="10">
        <f t="shared" si="109"/>
        <v>244848.99</v>
      </c>
      <c r="BU34" s="10">
        <f t="shared" si="109"/>
        <v>244848.99</v>
      </c>
      <c r="BV34" s="10">
        <f t="shared" si="109"/>
        <v>241292.99</v>
      </c>
      <c r="BW34" s="10">
        <f t="shared" si="109"/>
        <v>240974.99</v>
      </c>
      <c r="BX34" s="10">
        <f t="shared" si="109"/>
        <v>240974.99</v>
      </c>
      <c r="BY34" s="10">
        <f t="shared" si="109"/>
        <v>272009.99</v>
      </c>
      <c r="BZ34" s="10">
        <f t="shared" ref="BZ34:CK34" si="110">BZ99</f>
        <v>271929.99</v>
      </c>
      <c r="CA34" s="10">
        <f t="shared" si="110"/>
        <v>272009.99</v>
      </c>
      <c r="CB34" s="10">
        <f t="shared" si="110"/>
        <v>269158.99</v>
      </c>
      <c r="CC34" s="10">
        <f t="shared" si="110"/>
        <v>269158.99</v>
      </c>
      <c r="CD34" s="10">
        <f t="shared" si="110"/>
        <v>269161.09999999998</v>
      </c>
      <c r="CE34" s="10">
        <f t="shared" si="110"/>
        <v>278728.09999999998</v>
      </c>
      <c r="CF34" s="10">
        <f t="shared" si="110"/>
        <v>282597.09999999998</v>
      </c>
      <c r="CG34" s="10">
        <f t="shared" si="110"/>
        <v>286047.09999999998</v>
      </c>
      <c r="CH34" s="10">
        <f t="shared" si="110"/>
        <v>289323.09999999998</v>
      </c>
      <c r="CI34" s="10">
        <f t="shared" si="110"/>
        <v>0</v>
      </c>
      <c r="CJ34" s="10">
        <f t="shared" si="110"/>
        <v>0</v>
      </c>
      <c r="CK34" s="10">
        <f t="shared" si="110"/>
        <v>0</v>
      </c>
      <c r="CL34" s="10">
        <f t="shared" si="29"/>
        <v>218676.62125000005</v>
      </c>
      <c r="CM34" s="10"/>
    </row>
    <row r="35" spans="1:91" outlineLevel="1" x14ac:dyDescent="0.2">
      <c r="A35" s="8">
        <f t="shared" si="7"/>
        <v>28</v>
      </c>
      <c r="B35" s="58" t="s">
        <v>75</v>
      </c>
      <c r="C35" s="58">
        <v>123020</v>
      </c>
      <c r="D35" s="59" t="s">
        <v>2</v>
      </c>
      <c r="E35" s="10">
        <v>150000</v>
      </c>
      <c r="F35" s="10">
        <f t="shared" ref="F35:Q35" si="111">+F101</f>
        <v>150000</v>
      </c>
      <c r="G35" s="10">
        <f t="shared" si="111"/>
        <v>150000</v>
      </c>
      <c r="H35" s="10">
        <f t="shared" si="111"/>
        <v>150000</v>
      </c>
      <c r="I35" s="10">
        <f t="shared" si="111"/>
        <v>150000</v>
      </c>
      <c r="J35" s="10">
        <f t="shared" si="111"/>
        <v>150000</v>
      </c>
      <c r="K35" s="10">
        <f t="shared" si="111"/>
        <v>150000</v>
      </c>
      <c r="L35" s="10">
        <f t="shared" si="111"/>
        <v>150000</v>
      </c>
      <c r="M35" s="10">
        <f t="shared" si="111"/>
        <v>150000</v>
      </c>
      <c r="N35" s="10">
        <f t="shared" si="111"/>
        <v>150000</v>
      </c>
      <c r="O35" s="10">
        <f t="shared" si="111"/>
        <v>150000</v>
      </c>
      <c r="P35" s="10">
        <f t="shared" si="111"/>
        <v>150000</v>
      </c>
      <c r="Q35" s="10">
        <f t="shared" si="111"/>
        <v>150000</v>
      </c>
      <c r="R35" s="10">
        <f>+R101</f>
        <v>150000</v>
      </c>
      <c r="S35" s="10">
        <f>+S101</f>
        <v>150000</v>
      </c>
      <c r="T35" s="10">
        <f>+T101</f>
        <v>150000</v>
      </c>
      <c r="U35" s="10">
        <f t="shared" ref="U35:V35" si="112">+U101</f>
        <v>150000</v>
      </c>
      <c r="V35" s="10">
        <f t="shared" si="112"/>
        <v>150000</v>
      </c>
      <c r="W35" s="10">
        <f t="shared" ref="W35:Y35" si="113">+W101</f>
        <v>150000</v>
      </c>
      <c r="X35" s="10">
        <f t="shared" si="113"/>
        <v>150000</v>
      </c>
      <c r="Y35" s="10">
        <f t="shared" si="113"/>
        <v>150000</v>
      </c>
      <c r="Z35" s="10">
        <f t="shared" ref="Z35:AB35" si="114">+Z101</f>
        <v>150000</v>
      </c>
      <c r="AA35" s="10">
        <f t="shared" si="114"/>
        <v>150000</v>
      </c>
      <c r="AB35" s="10">
        <f t="shared" si="114"/>
        <v>150000</v>
      </c>
      <c r="AC35" s="10">
        <f t="shared" ref="AC35:AO35" si="115">+AC101</f>
        <v>150000</v>
      </c>
      <c r="AD35" s="10">
        <f t="shared" si="115"/>
        <v>150000</v>
      </c>
      <c r="AE35" s="10">
        <f t="shared" si="115"/>
        <v>150000</v>
      </c>
      <c r="AF35" s="10">
        <f t="shared" si="115"/>
        <v>116679.05</v>
      </c>
      <c r="AG35" s="10">
        <f t="shared" si="115"/>
        <v>116679.05</v>
      </c>
      <c r="AH35" s="10">
        <f t="shared" si="115"/>
        <v>116679.05</v>
      </c>
      <c r="AI35" s="10">
        <f t="shared" si="115"/>
        <v>96322.86</v>
      </c>
      <c r="AJ35" s="10">
        <f t="shared" si="115"/>
        <v>96322.86</v>
      </c>
      <c r="AK35" s="10">
        <f t="shared" si="115"/>
        <v>96322.86</v>
      </c>
      <c r="AL35" s="10">
        <f t="shared" si="115"/>
        <v>60333</v>
      </c>
      <c r="AM35" s="10">
        <f t="shared" si="115"/>
        <v>60333</v>
      </c>
      <c r="AN35" s="10">
        <f t="shared" si="115"/>
        <v>60333</v>
      </c>
      <c r="AO35" s="10">
        <f t="shared" si="115"/>
        <v>47188.639999999999</v>
      </c>
      <c r="AP35" s="10">
        <f t="shared" ref="AP35:BA35" si="116">+AP101</f>
        <v>47188.639999999999</v>
      </c>
      <c r="AQ35" s="10">
        <f t="shared" si="116"/>
        <v>47188.639999999999</v>
      </c>
      <c r="AR35" s="10">
        <f t="shared" si="116"/>
        <v>30400.639999999999</v>
      </c>
      <c r="AS35" s="10">
        <f t="shared" si="116"/>
        <v>30400.639999999999</v>
      </c>
      <c r="AT35" s="10">
        <f t="shared" si="116"/>
        <v>30400.639999999999</v>
      </c>
      <c r="AU35" s="10">
        <f t="shared" si="116"/>
        <v>30400.639999999999</v>
      </c>
      <c r="AV35" s="10">
        <f t="shared" si="116"/>
        <v>30400.639999999999</v>
      </c>
      <c r="AW35" s="10">
        <f t="shared" si="116"/>
        <v>30400.639999999999</v>
      </c>
      <c r="AX35" s="10">
        <f t="shared" si="116"/>
        <v>30400.639999999999</v>
      </c>
      <c r="AY35" s="10">
        <f t="shared" si="116"/>
        <v>30400.639999999999</v>
      </c>
      <c r="AZ35" s="10">
        <f t="shared" si="116"/>
        <v>30400.639999999999</v>
      </c>
      <c r="BA35" s="10">
        <f t="shared" si="116"/>
        <v>30400.639999999999</v>
      </c>
      <c r="BB35" s="10">
        <f t="shared" ref="BB35:BL35" si="117">+BB101</f>
        <v>30400.639999999999</v>
      </c>
      <c r="BC35" s="10">
        <f t="shared" si="117"/>
        <v>30400.639999999999</v>
      </c>
      <c r="BD35" s="10">
        <f t="shared" si="117"/>
        <v>30400.639999999999</v>
      </c>
      <c r="BE35" s="10">
        <f t="shared" si="117"/>
        <v>30400.639999999999</v>
      </c>
      <c r="BF35" s="10">
        <f t="shared" si="117"/>
        <v>28868.080000000002</v>
      </c>
      <c r="BG35" s="10">
        <f t="shared" si="117"/>
        <v>28868.080000000002</v>
      </c>
      <c r="BH35" s="10">
        <f t="shared" si="117"/>
        <v>28868.080000000002</v>
      </c>
      <c r="BI35" s="10">
        <f t="shared" si="117"/>
        <v>28868.080000000002</v>
      </c>
      <c r="BJ35" s="10">
        <f t="shared" si="117"/>
        <v>28868.080000000002</v>
      </c>
      <c r="BK35" s="10">
        <f t="shared" si="117"/>
        <v>28868.080000000002</v>
      </c>
      <c r="BL35" s="10">
        <f t="shared" si="117"/>
        <v>28868.080000000002</v>
      </c>
      <c r="BM35" s="10">
        <f t="shared" ref="BM35:BY35" si="118">+BM101</f>
        <v>27222.36</v>
      </c>
      <c r="BN35" s="10">
        <f t="shared" si="118"/>
        <v>40553.480000000003</v>
      </c>
      <c r="BO35" s="10">
        <f t="shared" si="118"/>
        <v>27222.36</v>
      </c>
      <c r="BP35" s="10">
        <f t="shared" si="118"/>
        <v>27222.36</v>
      </c>
      <c r="BQ35" s="10">
        <f t="shared" si="118"/>
        <v>27222.36</v>
      </c>
      <c r="BR35" s="10">
        <f t="shared" si="118"/>
        <v>27222.36</v>
      </c>
      <c r="BS35" s="10">
        <f t="shared" si="118"/>
        <v>29802.6</v>
      </c>
      <c r="BT35" s="10">
        <f t="shared" si="118"/>
        <v>29802.6</v>
      </c>
      <c r="BU35" s="10">
        <f t="shared" si="118"/>
        <v>29802.6</v>
      </c>
      <c r="BV35" s="10">
        <f t="shared" si="118"/>
        <v>33956.78</v>
      </c>
      <c r="BW35" s="10">
        <f t="shared" si="118"/>
        <v>33956.78</v>
      </c>
      <c r="BX35" s="10">
        <f t="shared" si="118"/>
        <v>33956.78</v>
      </c>
      <c r="BY35" s="10">
        <f t="shared" si="118"/>
        <v>40553.480000000003</v>
      </c>
      <c r="BZ35" s="10">
        <f t="shared" ref="BZ35:CK35" si="119">+BZ101</f>
        <v>40553.480000000003</v>
      </c>
      <c r="CA35" s="10">
        <f t="shared" si="119"/>
        <v>40553.480000000003</v>
      </c>
      <c r="CB35" s="10">
        <f t="shared" si="119"/>
        <v>46703.43</v>
      </c>
      <c r="CC35" s="10">
        <f t="shared" si="119"/>
        <v>46703.43</v>
      </c>
      <c r="CD35" s="10">
        <f t="shared" si="119"/>
        <v>46703.43</v>
      </c>
      <c r="CE35" s="10">
        <f t="shared" si="119"/>
        <v>52928.43</v>
      </c>
      <c r="CF35" s="10">
        <f t="shared" si="119"/>
        <v>52928.43</v>
      </c>
      <c r="CG35" s="10">
        <f t="shared" si="119"/>
        <v>52928.43</v>
      </c>
      <c r="CH35" s="10">
        <f t="shared" si="119"/>
        <v>59153.43</v>
      </c>
      <c r="CI35" s="10">
        <f t="shared" si="119"/>
        <v>0</v>
      </c>
      <c r="CJ35" s="10">
        <f t="shared" si="119"/>
        <v>0</v>
      </c>
      <c r="CK35" s="10">
        <f t="shared" si="119"/>
        <v>0</v>
      </c>
      <c r="CL35" s="10">
        <f t="shared" si="29"/>
        <v>38286.059166666666</v>
      </c>
      <c r="CM35" s="10"/>
    </row>
    <row r="36" spans="1:91" outlineLevel="1" x14ac:dyDescent="0.2">
      <c r="A36" s="8">
        <f t="shared" si="7"/>
        <v>29</v>
      </c>
      <c r="B36" s="58" t="s">
        <v>75</v>
      </c>
      <c r="C36" s="58">
        <v>123410</v>
      </c>
      <c r="D36" s="59" t="s">
        <v>1</v>
      </c>
      <c r="E36" s="14">
        <v>172355977.56</v>
      </c>
      <c r="F36" s="14">
        <f>+F100</f>
        <v>172047556.56</v>
      </c>
      <c r="G36" s="14">
        <f t="shared" ref="G36:J36" si="120">+G100</f>
        <v>171679183.56</v>
      </c>
      <c r="H36" s="14">
        <f t="shared" si="120"/>
        <v>171730254.56</v>
      </c>
      <c r="I36" s="14">
        <f t="shared" si="120"/>
        <v>173470957.56</v>
      </c>
      <c r="J36" s="14">
        <f t="shared" si="120"/>
        <v>173229901.56</v>
      </c>
      <c r="K36" s="14">
        <f t="shared" ref="K36:M36" si="121">+K100</f>
        <v>173469664.56</v>
      </c>
      <c r="L36" s="14">
        <f t="shared" si="121"/>
        <v>173265756.56</v>
      </c>
      <c r="M36" s="14">
        <f t="shared" si="121"/>
        <v>173080094.46000001</v>
      </c>
      <c r="N36" s="14">
        <f t="shared" ref="N36:P36" si="122">+N100</f>
        <v>172979346.46000001</v>
      </c>
      <c r="O36" s="14">
        <f t="shared" si="122"/>
        <v>172767224.46000001</v>
      </c>
      <c r="P36" s="14">
        <f t="shared" si="122"/>
        <v>172788266.46000001</v>
      </c>
      <c r="Q36" s="14">
        <f t="shared" ref="Q36:T36" si="123">+Q100</f>
        <v>172546875.46000001</v>
      </c>
      <c r="R36" s="14">
        <f t="shared" si="123"/>
        <v>172621149.46000001</v>
      </c>
      <c r="S36" s="14">
        <f t="shared" si="123"/>
        <v>172456272.46000001</v>
      </c>
      <c r="T36" s="14">
        <f t="shared" si="123"/>
        <v>172587439.46000001</v>
      </c>
      <c r="U36" s="14">
        <f t="shared" ref="U36:V36" si="124">+U100</f>
        <v>172486891.46000001</v>
      </c>
      <c r="V36" s="14">
        <f t="shared" si="124"/>
        <v>168312475.46000001</v>
      </c>
      <c r="W36" s="14">
        <f t="shared" ref="W36:Y36" si="125">+W100</f>
        <v>168053332.46000001</v>
      </c>
      <c r="X36" s="14">
        <f t="shared" si="125"/>
        <v>167906731.46000001</v>
      </c>
      <c r="Y36" s="14">
        <f t="shared" si="125"/>
        <v>167694922.46000001</v>
      </c>
      <c r="Z36" s="14">
        <f t="shared" ref="Z36:AB36" si="126">+Z100</f>
        <v>167515739.46000001</v>
      </c>
      <c r="AA36" s="14">
        <f t="shared" si="126"/>
        <v>167371652.46000001</v>
      </c>
      <c r="AB36" s="14">
        <f t="shared" si="126"/>
        <v>167143683.46000001</v>
      </c>
      <c r="AC36" s="14">
        <f t="shared" ref="AC36:AO36" si="127">+AC100</f>
        <v>166857569.46000001</v>
      </c>
      <c r="AD36" s="14">
        <f t="shared" si="127"/>
        <v>166813409.46000001</v>
      </c>
      <c r="AE36" s="14">
        <f t="shared" si="127"/>
        <v>166666689.31999999</v>
      </c>
      <c r="AF36" s="14">
        <f t="shared" si="127"/>
        <v>166205992.15000001</v>
      </c>
      <c r="AG36" s="14">
        <f t="shared" si="127"/>
        <v>165213714.15000001</v>
      </c>
      <c r="AH36" s="14">
        <f t="shared" si="127"/>
        <v>164319994.15000001</v>
      </c>
      <c r="AI36" s="14">
        <f t="shared" si="127"/>
        <v>163319268.15000001</v>
      </c>
      <c r="AJ36" s="14">
        <f t="shared" si="127"/>
        <v>162674140.15000001</v>
      </c>
      <c r="AK36" s="14">
        <f t="shared" si="127"/>
        <v>162172443.15000001</v>
      </c>
      <c r="AL36" s="14">
        <f t="shared" si="127"/>
        <v>161617765.15000001</v>
      </c>
      <c r="AM36" s="14">
        <f t="shared" si="127"/>
        <v>160786304.15000001</v>
      </c>
      <c r="AN36" s="14">
        <f t="shared" si="127"/>
        <v>159773226.15000001</v>
      </c>
      <c r="AO36" s="14">
        <f t="shared" si="127"/>
        <v>159171212.15000001</v>
      </c>
      <c r="AP36" s="14">
        <f t="shared" ref="AP36:BA36" si="128">+AP100</f>
        <v>158642587.15000001</v>
      </c>
      <c r="AQ36" s="14">
        <f t="shared" si="128"/>
        <v>158014432.15000001</v>
      </c>
      <c r="AR36" s="14">
        <f t="shared" si="128"/>
        <v>157470816.49000001</v>
      </c>
      <c r="AS36" s="14">
        <f t="shared" si="128"/>
        <v>156877564.71000001</v>
      </c>
      <c r="AT36" s="14">
        <f t="shared" si="128"/>
        <v>158436451.71000001</v>
      </c>
      <c r="AU36" s="14">
        <f t="shared" si="128"/>
        <v>157919818.71000001</v>
      </c>
      <c r="AV36" s="14">
        <f t="shared" si="128"/>
        <v>157579823.71000001</v>
      </c>
      <c r="AW36" s="14">
        <f t="shared" si="128"/>
        <v>157214439.71000001</v>
      </c>
      <c r="AX36" s="14">
        <f t="shared" si="128"/>
        <v>156877295.71000001</v>
      </c>
      <c r="AY36" s="14">
        <f t="shared" si="128"/>
        <v>156490029.71000001</v>
      </c>
      <c r="AZ36" s="14">
        <f t="shared" si="128"/>
        <v>155994585.71000001</v>
      </c>
      <c r="BA36" s="14">
        <f t="shared" si="128"/>
        <v>165634861.71000001</v>
      </c>
      <c r="BB36" s="14">
        <f t="shared" ref="BB36:BL36" si="129">+BB100</f>
        <v>165586669.71000001</v>
      </c>
      <c r="BC36" s="14">
        <f t="shared" si="129"/>
        <v>165304988.71000001</v>
      </c>
      <c r="BD36" s="14">
        <f t="shared" si="129"/>
        <v>164044604.81999999</v>
      </c>
      <c r="BE36" s="14">
        <f t="shared" si="129"/>
        <v>163329710.81999999</v>
      </c>
      <c r="BF36" s="14">
        <f t="shared" si="129"/>
        <v>163138506.81999999</v>
      </c>
      <c r="BG36" s="14">
        <f t="shared" si="129"/>
        <v>162832663.81999999</v>
      </c>
      <c r="BH36" s="14">
        <f t="shared" si="129"/>
        <v>162680675.81999999</v>
      </c>
      <c r="BI36" s="14">
        <f t="shared" si="129"/>
        <v>162284373.81999999</v>
      </c>
      <c r="BJ36" s="14">
        <f t="shared" si="129"/>
        <v>161795522.81999999</v>
      </c>
      <c r="BK36" s="14">
        <f t="shared" si="129"/>
        <v>161237595.81999999</v>
      </c>
      <c r="BL36" s="14">
        <f t="shared" si="129"/>
        <v>161011031.81999999</v>
      </c>
      <c r="BM36" s="14">
        <f t="shared" ref="BM36:BY36" si="130">+BM100</f>
        <v>159948369.81</v>
      </c>
      <c r="BN36" s="14">
        <f t="shared" si="130"/>
        <v>156782600.25999999</v>
      </c>
      <c r="BO36" s="14">
        <f t="shared" si="130"/>
        <v>158339047.81</v>
      </c>
      <c r="BP36" s="14">
        <f t="shared" si="130"/>
        <v>158093057.63</v>
      </c>
      <c r="BQ36" s="14">
        <f t="shared" si="130"/>
        <v>158271992.63</v>
      </c>
      <c r="BR36" s="14">
        <f t="shared" si="130"/>
        <v>157849059.25999999</v>
      </c>
      <c r="BS36" s="14">
        <f t="shared" si="130"/>
        <v>157162468.25999999</v>
      </c>
      <c r="BT36" s="14">
        <f t="shared" si="130"/>
        <v>157202337.25999999</v>
      </c>
      <c r="BU36" s="14">
        <f t="shared" si="130"/>
        <v>157180352.25999999</v>
      </c>
      <c r="BV36" s="14">
        <f t="shared" si="130"/>
        <v>156716727.25999999</v>
      </c>
      <c r="BW36" s="14">
        <f t="shared" si="130"/>
        <v>156970669.25999999</v>
      </c>
      <c r="BX36" s="14">
        <f t="shared" si="130"/>
        <v>156880075.25999999</v>
      </c>
      <c r="BY36" s="14">
        <f t="shared" si="130"/>
        <v>156782600.25999999</v>
      </c>
      <c r="BZ36" s="14">
        <f t="shared" ref="BZ36:CK36" si="131">+BZ100</f>
        <v>33342012.18</v>
      </c>
      <c r="CA36" s="14">
        <f t="shared" si="131"/>
        <v>32805272.18</v>
      </c>
      <c r="CB36" s="14">
        <f t="shared" si="131"/>
        <v>32323323.030000001</v>
      </c>
      <c r="CC36" s="14">
        <f t="shared" si="131"/>
        <v>32310957.030000001</v>
      </c>
      <c r="CD36" s="14">
        <f t="shared" si="131"/>
        <v>32151849.460000001</v>
      </c>
      <c r="CE36" s="14">
        <f t="shared" si="131"/>
        <v>30894770.460000001</v>
      </c>
      <c r="CF36" s="14">
        <f t="shared" si="131"/>
        <v>30809705.460000001</v>
      </c>
      <c r="CG36" s="14">
        <f t="shared" si="131"/>
        <v>30559123.460000001</v>
      </c>
      <c r="CH36" s="14">
        <f t="shared" si="131"/>
        <v>30593003.460000001</v>
      </c>
      <c r="CI36" s="14">
        <f t="shared" si="131"/>
        <v>0</v>
      </c>
      <c r="CJ36" s="14">
        <f t="shared" si="131"/>
        <v>0</v>
      </c>
      <c r="CK36" s="14">
        <f t="shared" si="131"/>
        <v>0</v>
      </c>
      <c r="CL36" s="14">
        <f t="shared" si="29"/>
        <v>30348443.070833337</v>
      </c>
      <c r="CM36" s="10"/>
    </row>
    <row r="37" spans="1:91" outlineLevel="1" x14ac:dyDescent="0.2">
      <c r="A37" s="8">
        <f t="shared" si="7"/>
        <v>30</v>
      </c>
      <c r="B37" s="8"/>
      <c r="C37" s="11" t="s">
        <v>71</v>
      </c>
      <c r="E37" s="10">
        <v>541111362.7099998</v>
      </c>
      <c r="F37" s="10">
        <f t="shared" ref="F37:S37" si="132">+F33-SUM(F34:F36)</f>
        <v>548916606.71000004</v>
      </c>
      <c r="G37" s="10">
        <f t="shared" si="132"/>
        <v>564170718.58999991</v>
      </c>
      <c r="H37" s="10">
        <f t="shared" si="132"/>
        <v>573219697.94000006</v>
      </c>
      <c r="I37" s="10">
        <f t="shared" si="132"/>
        <v>563628577.18999982</v>
      </c>
      <c r="J37" s="10">
        <f t="shared" si="132"/>
        <v>564963128.20000005</v>
      </c>
      <c r="K37" s="10">
        <f t="shared" si="132"/>
        <v>563078934.16000009</v>
      </c>
      <c r="L37" s="10">
        <f t="shared" si="132"/>
        <v>548169301.01999998</v>
      </c>
      <c r="M37" s="10">
        <f t="shared" si="132"/>
        <v>546280652.92999995</v>
      </c>
      <c r="N37" s="10">
        <f t="shared" si="132"/>
        <v>543562533.46000016</v>
      </c>
      <c r="O37" s="10">
        <f t="shared" si="132"/>
        <v>534539527.41000009</v>
      </c>
      <c r="P37" s="10">
        <f t="shared" si="132"/>
        <v>544696007.81000006</v>
      </c>
      <c r="Q37" s="60">
        <f t="shared" si="132"/>
        <v>560196195.62</v>
      </c>
      <c r="R37" s="60">
        <f t="shared" si="132"/>
        <v>564670803.95999992</v>
      </c>
      <c r="S37" s="60">
        <f t="shared" si="132"/>
        <v>577898614.66999996</v>
      </c>
      <c r="T37" s="60">
        <f t="shared" ref="T37:AB37" si="133">+T33-SUM(T34:T35,T36:T36)</f>
        <v>586493353.3499999</v>
      </c>
      <c r="U37" s="60">
        <f t="shared" si="133"/>
        <v>575073523.46000004</v>
      </c>
      <c r="V37" s="60">
        <f t="shared" si="133"/>
        <v>580652129.43000019</v>
      </c>
      <c r="W37" s="60">
        <f t="shared" si="133"/>
        <v>579412194.37</v>
      </c>
      <c r="X37" s="60">
        <f t="shared" si="133"/>
        <v>564847872.56999981</v>
      </c>
      <c r="Y37" s="60">
        <f t="shared" si="133"/>
        <v>563474457.37</v>
      </c>
      <c r="Z37" s="60">
        <f t="shared" si="133"/>
        <v>561737712.05000007</v>
      </c>
      <c r="AA37" s="60">
        <f t="shared" si="133"/>
        <v>552327607.11000001</v>
      </c>
      <c r="AB37" s="60">
        <f t="shared" si="133"/>
        <v>564474767.83000004</v>
      </c>
      <c r="AC37" s="60">
        <f>+AC33-SUM(AC34:AC36)</f>
        <v>585199975.19999993</v>
      </c>
      <c r="AD37" s="60">
        <f>+AD33-SUM(AD34:AD36)</f>
        <v>590119633.24999976</v>
      </c>
      <c r="AE37" s="60">
        <f t="shared" ref="AE37:AO37" si="134">+AE33-SUM(AE34:AE36)</f>
        <v>605101218.19999993</v>
      </c>
      <c r="AF37" s="60">
        <f t="shared" si="134"/>
        <v>613185357.0200001</v>
      </c>
      <c r="AG37" s="60">
        <f t="shared" si="134"/>
        <v>606344598.12</v>
      </c>
      <c r="AH37" s="60">
        <f t="shared" si="134"/>
        <v>608029980.24999976</v>
      </c>
      <c r="AI37" s="60">
        <f t="shared" si="134"/>
        <v>607760319.30999994</v>
      </c>
      <c r="AJ37" s="60">
        <f t="shared" si="134"/>
        <v>592764678.6500001</v>
      </c>
      <c r="AK37" s="60">
        <f t="shared" si="134"/>
        <v>592019358.52999997</v>
      </c>
      <c r="AL37" s="60">
        <f t="shared" si="134"/>
        <v>591354866.35000002</v>
      </c>
      <c r="AM37" s="60">
        <f t="shared" si="134"/>
        <v>582024425.83000004</v>
      </c>
      <c r="AN37" s="60">
        <f t="shared" si="134"/>
        <v>594693790.13999987</v>
      </c>
      <c r="AO37" s="60">
        <f t="shared" si="134"/>
        <v>609176750.48000002</v>
      </c>
      <c r="AP37" s="60">
        <f t="shared" ref="AP37:BA37" si="135">+AP33-SUM(AP34:AP36)</f>
        <v>614072689.5999999</v>
      </c>
      <c r="AQ37" s="60">
        <f t="shared" si="135"/>
        <v>626736262.42999983</v>
      </c>
      <c r="AR37" s="60">
        <f t="shared" si="135"/>
        <v>628594241.57999969</v>
      </c>
      <c r="AS37" s="60">
        <f t="shared" si="135"/>
        <v>621080091.98000002</v>
      </c>
      <c r="AT37" s="60">
        <f t="shared" si="135"/>
        <v>621188045.9599998</v>
      </c>
      <c r="AU37" s="60">
        <f t="shared" si="135"/>
        <v>620432264.83999979</v>
      </c>
      <c r="AV37" s="60">
        <f t="shared" si="135"/>
        <v>605534153.52999985</v>
      </c>
      <c r="AW37" s="60">
        <f t="shared" si="135"/>
        <v>603903490.84999979</v>
      </c>
      <c r="AX37" s="60">
        <f t="shared" si="135"/>
        <v>604023492.24999988</v>
      </c>
      <c r="AY37" s="60">
        <f t="shared" si="135"/>
        <v>595043700.06000006</v>
      </c>
      <c r="AZ37" s="60">
        <f t="shared" si="135"/>
        <v>607089322.06999981</v>
      </c>
      <c r="BA37" s="60">
        <f t="shared" si="135"/>
        <v>614798710.91479588</v>
      </c>
      <c r="BB37" s="60">
        <f t="shared" ref="BB37:BL37" si="136">+BB33-SUM(BB34:BB36)</f>
        <v>622367837.95238209</v>
      </c>
      <c r="BC37" s="60">
        <f t="shared" si="136"/>
        <v>633710713.82429588</v>
      </c>
      <c r="BD37" s="60">
        <f t="shared" si="136"/>
        <v>643958225.1143899</v>
      </c>
      <c r="BE37" s="60">
        <f t="shared" si="136"/>
        <v>635454240.29780412</v>
      </c>
      <c r="BF37" s="60">
        <f t="shared" si="136"/>
        <v>636856983.78687</v>
      </c>
      <c r="BG37" s="60">
        <f t="shared" si="136"/>
        <v>638346717.45547402</v>
      </c>
      <c r="BH37" s="60">
        <f t="shared" si="136"/>
        <v>623170809.84777796</v>
      </c>
      <c r="BI37" s="60">
        <f t="shared" si="136"/>
        <v>621133694.34965003</v>
      </c>
      <c r="BJ37" s="60">
        <f t="shared" si="136"/>
        <v>618754932.97332191</v>
      </c>
      <c r="BK37" s="60">
        <f t="shared" si="136"/>
        <v>608564788.48446393</v>
      </c>
      <c r="BL37" s="60">
        <f t="shared" si="136"/>
        <v>677122864.24556601</v>
      </c>
      <c r="BM37" s="60">
        <f t="shared" ref="BM37:BY37" si="137">+BM33-SUM(BM34:BM36)</f>
        <v>696353713.25920975</v>
      </c>
      <c r="BN37" s="60">
        <f t="shared" si="137"/>
        <v>704485495.09618771</v>
      </c>
      <c r="BO37" s="60">
        <f t="shared" si="137"/>
        <v>717557371.85491979</v>
      </c>
      <c r="BP37" s="60">
        <f t="shared" si="137"/>
        <v>722461159.63231575</v>
      </c>
      <c r="BQ37" s="60">
        <f t="shared" si="137"/>
        <v>714363485.10224974</v>
      </c>
      <c r="BR37" s="60">
        <f t="shared" si="137"/>
        <v>715162372.31186187</v>
      </c>
      <c r="BS37" s="60">
        <f t="shared" si="137"/>
        <v>714454384.6121279</v>
      </c>
      <c r="BT37" s="60">
        <f t="shared" si="137"/>
        <v>698091953.10583198</v>
      </c>
      <c r="BU37" s="60">
        <f t="shared" si="137"/>
        <v>695165769.92047</v>
      </c>
      <c r="BV37" s="60">
        <f t="shared" si="137"/>
        <v>696431704.938362</v>
      </c>
      <c r="BW37" s="60">
        <f t="shared" si="137"/>
        <v>685207996.33645201</v>
      </c>
      <c r="BX37" s="60">
        <f t="shared" si="137"/>
        <v>697183058.66838205</v>
      </c>
      <c r="BY37" s="60">
        <f t="shared" si="137"/>
        <v>714850526.03315008</v>
      </c>
      <c r="BZ37" s="60">
        <f t="shared" ref="BZ37:CK37" si="138">+BZ33-SUM(BZ34:BZ36)</f>
        <v>721641948.14365685</v>
      </c>
      <c r="CA37" s="60">
        <f t="shared" si="138"/>
        <v>737665279.36644089</v>
      </c>
      <c r="CB37" s="60">
        <f t="shared" si="138"/>
        <v>747544145.74568677</v>
      </c>
      <c r="CC37" s="60">
        <f t="shared" si="138"/>
        <v>739073292.57874477</v>
      </c>
      <c r="CD37" s="60">
        <f t="shared" si="138"/>
        <v>738763094.22346282</v>
      </c>
      <c r="CE37" s="60">
        <f t="shared" si="138"/>
        <v>736679083.56109929</v>
      </c>
      <c r="CF37" s="60">
        <f t="shared" si="138"/>
        <v>719188574.54007089</v>
      </c>
      <c r="CG37" s="60">
        <f t="shared" si="138"/>
        <v>716064116.47956121</v>
      </c>
      <c r="CH37" s="60">
        <f t="shared" si="138"/>
        <v>714858662.4394505</v>
      </c>
      <c r="CI37" s="60">
        <f t="shared" si="138"/>
        <v>749409869.02475286</v>
      </c>
      <c r="CJ37" s="60">
        <f t="shared" si="138"/>
        <v>762949354.41137087</v>
      </c>
      <c r="CK37" s="60">
        <f t="shared" si="138"/>
        <v>782826987.58467877</v>
      </c>
      <c r="CL37" s="60">
        <f t="shared" si="29"/>
        <v>736056348.11026764</v>
      </c>
    </row>
    <row r="38" spans="1:91" ht="13.5" outlineLevel="1" thickBot="1" x14ac:dyDescent="0.25">
      <c r="A38" s="8">
        <f t="shared" si="7"/>
        <v>31</v>
      </c>
      <c r="B38" s="8"/>
      <c r="C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</row>
    <row r="39" spans="1:91" ht="13.5" outlineLevel="1" thickBot="1" x14ac:dyDescent="0.25">
      <c r="A39" s="8">
        <f t="shared" si="7"/>
        <v>32</v>
      </c>
      <c r="B39" s="8"/>
      <c r="C39" s="22" t="s">
        <v>72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3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</row>
    <row r="40" spans="1:91" outlineLevel="1" x14ac:dyDescent="0.2">
      <c r="A40" s="8">
        <f t="shared" si="7"/>
        <v>33</v>
      </c>
      <c r="B40" s="8"/>
      <c r="C40" s="11" t="s">
        <v>73</v>
      </c>
      <c r="E40" s="10">
        <v>0</v>
      </c>
      <c r="F40" s="10">
        <f t="shared" ref="F40:W40" si="139">+F41+F42-SUM(F45:F89)</f>
        <v>0</v>
      </c>
      <c r="G40" s="10">
        <f t="shared" si="139"/>
        <v>0</v>
      </c>
      <c r="H40" s="10">
        <f t="shared" si="139"/>
        <v>0</v>
      </c>
      <c r="I40" s="10">
        <f t="shared" si="139"/>
        <v>0</v>
      </c>
      <c r="J40" s="10">
        <f t="shared" si="139"/>
        <v>0</v>
      </c>
      <c r="K40" s="10">
        <f t="shared" si="139"/>
        <v>0</v>
      </c>
      <c r="L40" s="10">
        <f t="shared" si="139"/>
        <v>0</v>
      </c>
      <c r="M40" s="10">
        <f t="shared" si="139"/>
        <v>0</v>
      </c>
      <c r="N40" s="10">
        <f t="shared" si="139"/>
        <v>0</v>
      </c>
      <c r="O40" s="10">
        <f t="shared" si="139"/>
        <v>0</v>
      </c>
      <c r="P40" s="10">
        <f t="shared" si="139"/>
        <v>0</v>
      </c>
      <c r="Q40" s="10">
        <f t="shared" si="139"/>
        <v>0</v>
      </c>
      <c r="R40" s="10">
        <f t="shared" si="139"/>
        <v>0</v>
      </c>
      <c r="S40" s="10">
        <f t="shared" si="139"/>
        <v>0</v>
      </c>
      <c r="T40" s="10">
        <f t="shared" si="139"/>
        <v>0</v>
      </c>
      <c r="U40" s="10">
        <f t="shared" si="139"/>
        <v>0</v>
      </c>
      <c r="V40" s="10">
        <f t="shared" si="139"/>
        <v>0</v>
      </c>
      <c r="W40" s="10">
        <f t="shared" si="139"/>
        <v>0</v>
      </c>
      <c r="X40" s="10">
        <f t="shared" ref="X40:BC40" si="140">+X41+X42-SUM(X45:X97)</f>
        <v>0</v>
      </c>
      <c r="Y40" s="10">
        <f t="shared" si="140"/>
        <v>0</v>
      </c>
      <c r="Z40" s="10">
        <f t="shared" si="140"/>
        <v>0</v>
      </c>
      <c r="AA40" s="10">
        <f t="shared" si="140"/>
        <v>0</v>
      </c>
      <c r="AB40" s="10">
        <f t="shared" si="140"/>
        <v>0</v>
      </c>
      <c r="AC40" s="10">
        <f t="shared" si="140"/>
        <v>0</v>
      </c>
      <c r="AD40" s="10">
        <f t="shared" si="140"/>
        <v>0</v>
      </c>
      <c r="AE40" s="10">
        <f t="shared" si="140"/>
        <v>0</v>
      </c>
      <c r="AF40" s="10">
        <f t="shared" si="140"/>
        <v>0</v>
      </c>
      <c r="AG40" s="10">
        <f t="shared" si="140"/>
        <v>0</v>
      </c>
      <c r="AH40" s="10">
        <f t="shared" si="140"/>
        <v>0</v>
      </c>
      <c r="AI40" s="10">
        <f t="shared" si="140"/>
        <v>0</v>
      </c>
      <c r="AJ40" s="10">
        <f t="shared" si="140"/>
        <v>0</v>
      </c>
      <c r="AK40" s="10">
        <f t="shared" si="140"/>
        <v>0</v>
      </c>
      <c r="AL40" s="10">
        <f t="shared" si="140"/>
        <v>0</v>
      </c>
      <c r="AM40" s="10">
        <f t="shared" si="140"/>
        <v>0</v>
      </c>
      <c r="AN40" s="10">
        <f t="shared" si="140"/>
        <v>0</v>
      </c>
      <c r="AO40" s="10">
        <f t="shared" si="140"/>
        <v>0</v>
      </c>
      <c r="AP40" s="10">
        <f t="shared" si="140"/>
        <v>0</v>
      </c>
      <c r="AQ40" s="10">
        <f t="shared" si="140"/>
        <v>0</v>
      </c>
      <c r="AR40" s="10">
        <f t="shared" si="140"/>
        <v>0</v>
      </c>
      <c r="AS40" s="10">
        <f t="shared" si="140"/>
        <v>0</v>
      </c>
      <c r="AT40" s="10">
        <f t="shared" si="140"/>
        <v>0</v>
      </c>
      <c r="AU40" s="10">
        <f t="shared" si="140"/>
        <v>0</v>
      </c>
      <c r="AV40" s="10">
        <f t="shared" si="140"/>
        <v>0</v>
      </c>
      <c r="AW40" s="10">
        <f t="shared" si="140"/>
        <v>0</v>
      </c>
      <c r="AX40" s="10">
        <f t="shared" si="140"/>
        <v>0</v>
      </c>
      <c r="AY40" s="10">
        <f t="shared" si="140"/>
        <v>0</v>
      </c>
      <c r="AZ40" s="10">
        <f t="shared" si="140"/>
        <v>0</v>
      </c>
      <c r="BA40" s="10">
        <f t="shared" si="140"/>
        <v>922520.00520372391</v>
      </c>
      <c r="BB40" s="10">
        <f t="shared" si="140"/>
        <v>932772.32761788368</v>
      </c>
      <c r="BC40" s="10">
        <f t="shared" si="140"/>
        <v>947495.48570394516</v>
      </c>
      <c r="BD40" s="10">
        <f t="shared" ref="BD40:CI40" si="141">+BD41+BD42-SUM(BD45:BD97)</f>
        <v>957098.45561027527</v>
      </c>
      <c r="BE40" s="10">
        <f t="shared" si="141"/>
        <v>979331.33219575882</v>
      </c>
      <c r="BF40" s="10">
        <f t="shared" si="141"/>
        <v>1007570.9531302452</v>
      </c>
      <c r="BG40" s="10">
        <f t="shared" si="141"/>
        <v>1040091.8345258236</v>
      </c>
      <c r="BH40" s="10">
        <f t="shared" si="141"/>
        <v>1074725.3422219753</v>
      </c>
      <c r="BI40" s="10">
        <f t="shared" si="141"/>
        <v>1110884.2703499794</v>
      </c>
      <c r="BJ40" s="10">
        <f t="shared" si="141"/>
        <v>1147783.2866780758</v>
      </c>
      <c r="BK40" s="10">
        <f t="shared" si="141"/>
        <v>1192176.0255358219</v>
      </c>
      <c r="BL40" s="10">
        <f t="shared" si="141"/>
        <v>1216485.574434042</v>
      </c>
      <c r="BM40" s="10">
        <f t="shared" si="141"/>
        <v>1257596.9107899666</v>
      </c>
      <c r="BN40" s="10">
        <f t="shared" si="141"/>
        <v>1301863.0638122559</v>
      </c>
      <c r="BO40" s="10">
        <f t="shared" si="141"/>
        <v>1349615.8150801659</v>
      </c>
      <c r="BP40" s="10">
        <f t="shared" si="141"/>
        <v>1398716.3176841736</v>
      </c>
      <c r="BQ40" s="10">
        <f t="shared" si="141"/>
        <v>1451141.5177502632</v>
      </c>
      <c r="BR40" s="10">
        <f t="shared" si="141"/>
        <v>1507035.958137989</v>
      </c>
      <c r="BS40" s="10">
        <f t="shared" si="141"/>
        <v>1563673.7178719044</v>
      </c>
      <c r="BT40" s="10">
        <f t="shared" si="141"/>
        <v>1622578.3641681671</v>
      </c>
      <c r="BU40" s="10">
        <f t="shared" si="141"/>
        <v>1683617.759529829</v>
      </c>
      <c r="BV40" s="10">
        <f t="shared" si="141"/>
        <v>1749123.2816381454</v>
      </c>
      <c r="BW40" s="10">
        <f t="shared" si="141"/>
        <v>1813438.7235481739</v>
      </c>
      <c r="BX40" s="10">
        <f t="shared" si="141"/>
        <v>1867152.6516180038</v>
      </c>
      <c r="BY40" s="10">
        <f t="shared" si="141"/>
        <v>1923871.9568500519</v>
      </c>
      <c r="BZ40" s="10">
        <f t="shared" si="141"/>
        <v>1341624.4963431358</v>
      </c>
      <c r="CA40" s="10">
        <f t="shared" si="141"/>
        <v>1385703.2335591316</v>
      </c>
      <c r="CB40" s="10">
        <f t="shared" si="141"/>
        <v>1430707.1143131256</v>
      </c>
      <c r="CC40" s="10">
        <f t="shared" si="141"/>
        <v>1478459.9212553501</v>
      </c>
      <c r="CD40" s="10">
        <f t="shared" si="141"/>
        <v>1527923.0265371799</v>
      </c>
      <c r="CE40" s="10">
        <f t="shared" si="141"/>
        <v>1578965.738900423</v>
      </c>
      <c r="CF40" s="10">
        <f t="shared" si="141"/>
        <v>1631398.2499294281</v>
      </c>
      <c r="CG40" s="10">
        <f t="shared" si="141"/>
        <v>1682845.6604390144</v>
      </c>
      <c r="CH40" s="10">
        <f t="shared" si="141"/>
        <v>1734134.4305496216</v>
      </c>
      <c r="CI40" s="10">
        <f t="shared" si="141"/>
        <v>1784604.2152471542</v>
      </c>
      <c r="CJ40" s="10">
        <f t="shared" ref="CJ40:CK40" si="142">+CJ41+CJ42-SUM(CJ45:CJ97)</f>
        <v>1827607.2886292934</v>
      </c>
      <c r="CK40" s="10">
        <f t="shared" si="142"/>
        <v>1862683.4053213596</v>
      </c>
      <c r="CL40" s="65"/>
    </row>
    <row r="41" spans="1:91" outlineLevel="1" x14ac:dyDescent="0.2">
      <c r="A41" s="8">
        <f t="shared" si="7"/>
        <v>34</v>
      </c>
      <c r="B41" s="8"/>
      <c r="C41" s="11" t="s">
        <v>76</v>
      </c>
      <c r="E41" s="10">
        <v>-714487446.25999999</v>
      </c>
      <c r="F41" s="10">
        <f t="shared" ref="F41:AB41" si="143">SUM(F45:F60)</f>
        <v>-721984269.25999999</v>
      </c>
      <c r="G41" s="10">
        <f t="shared" si="143"/>
        <v>-736870008.13999999</v>
      </c>
      <c r="H41" s="10">
        <f t="shared" si="143"/>
        <v>-745970058.49000001</v>
      </c>
      <c r="I41" s="10">
        <f t="shared" si="143"/>
        <v>-738119640.73999989</v>
      </c>
      <c r="J41" s="10">
        <f t="shared" si="143"/>
        <v>-739213135.75</v>
      </c>
      <c r="K41" s="10">
        <f t="shared" si="143"/>
        <v>-737569333.3900001</v>
      </c>
      <c r="L41" s="10">
        <f t="shared" si="143"/>
        <v>-722455792.25</v>
      </c>
      <c r="M41" s="10">
        <f t="shared" si="143"/>
        <v>-720381482.05999994</v>
      </c>
      <c r="N41" s="10">
        <f t="shared" si="143"/>
        <v>-717559072.59000015</v>
      </c>
      <c r="O41" s="10">
        <f t="shared" si="143"/>
        <v>-708323944.54000008</v>
      </c>
      <c r="P41" s="10">
        <f t="shared" si="143"/>
        <v>-718501466.94000006</v>
      </c>
      <c r="Q41" s="10">
        <f t="shared" si="143"/>
        <v>-733830283.75</v>
      </c>
      <c r="R41" s="10">
        <f t="shared" si="143"/>
        <v>-738379166.08999991</v>
      </c>
      <c r="S41" s="10">
        <f t="shared" si="143"/>
        <v>-751442099.79999995</v>
      </c>
      <c r="T41" s="10">
        <f t="shared" si="143"/>
        <v>-760165971.4799999</v>
      </c>
      <c r="U41" s="10">
        <f t="shared" si="143"/>
        <v>-748645593.59000003</v>
      </c>
      <c r="V41" s="10">
        <f t="shared" si="143"/>
        <v>-750049783.56000018</v>
      </c>
      <c r="W41" s="10">
        <f t="shared" si="143"/>
        <v>-748548671.5</v>
      </c>
      <c r="X41" s="10">
        <f t="shared" si="143"/>
        <v>-733837748.69999981</v>
      </c>
      <c r="Y41" s="10">
        <f t="shared" si="143"/>
        <v>-732252524.5</v>
      </c>
      <c r="Z41" s="10">
        <f t="shared" si="143"/>
        <v>-730291076.18000007</v>
      </c>
      <c r="AA41" s="10">
        <f t="shared" si="143"/>
        <v>-720736884.24000001</v>
      </c>
      <c r="AB41" s="10">
        <f t="shared" si="143"/>
        <v>-732656075.96000004</v>
      </c>
      <c r="AC41" s="10">
        <f t="shared" ref="AC41:AZ41" si="144">SUM(AC45:AC66)</f>
        <v>-753092019.32999992</v>
      </c>
      <c r="AD41" s="10">
        <f t="shared" si="144"/>
        <v>-757967517.37999976</v>
      </c>
      <c r="AE41" s="10">
        <f t="shared" si="144"/>
        <v>-772802382.18999994</v>
      </c>
      <c r="AF41" s="10">
        <f t="shared" si="144"/>
        <v>-780387734.8900001</v>
      </c>
      <c r="AG41" s="10">
        <f t="shared" si="144"/>
        <v>-772554697.99000001</v>
      </c>
      <c r="AH41" s="10">
        <f t="shared" si="144"/>
        <v>-773346360.11999977</v>
      </c>
      <c r="AI41" s="10">
        <f t="shared" si="144"/>
        <v>-772051434.99000001</v>
      </c>
      <c r="AJ41" s="10">
        <f t="shared" si="144"/>
        <v>-756410666.33000004</v>
      </c>
      <c r="AK41" s="10">
        <f t="shared" si="144"/>
        <v>-755163649.21000004</v>
      </c>
      <c r="AL41" s="10">
        <f t="shared" si="144"/>
        <v>-753497691.57000005</v>
      </c>
      <c r="AM41" s="10">
        <f t="shared" si="144"/>
        <v>-743335790.05000007</v>
      </c>
      <c r="AN41" s="10">
        <f t="shared" si="144"/>
        <v>-754992076.3599999</v>
      </c>
      <c r="AO41" s="10">
        <f t="shared" si="144"/>
        <v>-768855090.34000003</v>
      </c>
      <c r="AP41" s="10">
        <f t="shared" si="144"/>
        <v>-773222404.45999992</v>
      </c>
      <c r="AQ41" s="10">
        <f t="shared" si="144"/>
        <v>-785257822.28999984</v>
      </c>
      <c r="AR41" s="10">
        <f t="shared" si="144"/>
        <v>-786547676.77999973</v>
      </c>
      <c r="AS41" s="10">
        <f t="shared" si="144"/>
        <v>-778440272.32000005</v>
      </c>
      <c r="AT41" s="10">
        <f t="shared" si="144"/>
        <v>-780107113.29999983</v>
      </c>
      <c r="AU41" s="10">
        <f t="shared" si="144"/>
        <v>-778826979.17999983</v>
      </c>
      <c r="AV41" s="10">
        <f t="shared" si="144"/>
        <v>-763588872.86999989</v>
      </c>
      <c r="AW41" s="10">
        <f t="shared" si="144"/>
        <v>-761592826.18999982</v>
      </c>
      <c r="AX41" s="10">
        <f t="shared" si="144"/>
        <v>-761367991.58999991</v>
      </c>
      <c r="AY41" s="10">
        <f t="shared" si="144"/>
        <v>-752000933.4000001</v>
      </c>
      <c r="AZ41" s="10">
        <f t="shared" si="144"/>
        <v>-763550850.40999985</v>
      </c>
      <c r="BA41" s="10">
        <f>SUM(BA45:BA66)-((SUM(BA61:BA66)*0.076)+((SUM(BA61:BA66)-(SUM(BA61:BA66)*0.076))*0.35))</f>
        <v>-780832633.25479591</v>
      </c>
      <c r="BB41" s="10">
        <f>SUM(BB45:BB66)-((SUM(BB61:BB66)*0.076)+((SUM(BB61:BB66)-(SUM(BB61:BB66)*0.076))*0.35))</f>
        <v>-788353568.29238212</v>
      </c>
      <c r="BC41" s="10">
        <f t="shared" ref="BC41:BM41" si="145">SUM(BC45:BC66)-((SUM(BC61:BC66)*0.076)+((SUM(BC61:BC66)-(SUM(BC61:BC66)*0.076))*0.35))</f>
        <v>-799413868.16429591</v>
      </c>
      <c r="BD41" s="10">
        <f t="shared" si="145"/>
        <v>-808394658.56438982</v>
      </c>
      <c r="BE41" s="10">
        <f t="shared" si="145"/>
        <v>-799175640.74780405</v>
      </c>
      <c r="BF41" s="10">
        <f t="shared" si="145"/>
        <v>-800385497.67686999</v>
      </c>
      <c r="BG41" s="10">
        <f t="shared" si="145"/>
        <v>-801562902.345474</v>
      </c>
      <c r="BH41" s="10">
        <f t="shared" si="145"/>
        <v>-786235006.73777795</v>
      </c>
      <c r="BI41" s="10">
        <f t="shared" si="145"/>
        <v>-783801514.23965001</v>
      </c>
      <c r="BJ41" s="10">
        <f t="shared" si="145"/>
        <v>-780927565.8633219</v>
      </c>
      <c r="BK41" s="10">
        <f t="shared" si="145"/>
        <v>-770179494.37446392</v>
      </c>
      <c r="BL41" s="10">
        <f t="shared" si="145"/>
        <v>-838510930.135566</v>
      </c>
      <c r="BM41" s="10">
        <f t="shared" si="145"/>
        <v>-856501382.41920972</v>
      </c>
      <c r="BN41" s="10">
        <f t="shared" ref="BN41:BY41" si="146">SUM(BN45:BN66)-((SUM(BN61:BN66)*0.076)+((SUM(BN61:BN66)-(SUM(BN61:BN66)*0.076))*0.35))</f>
        <v>-861580658.82618773</v>
      </c>
      <c r="BO41" s="10">
        <f t="shared" si="146"/>
        <v>-876175604.01491976</v>
      </c>
      <c r="BP41" s="10">
        <f t="shared" si="146"/>
        <v>-880829844.61231577</v>
      </c>
      <c r="BQ41" s="10">
        <f t="shared" si="146"/>
        <v>-872911105.08224976</v>
      </c>
      <c r="BR41" s="10">
        <f t="shared" si="146"/>
        <v>-873287058.92186189</v>
      </c>
      <c r="BS41" s="10">
        <f t="shared" si="146"/>
        <v>-871891504.46212792</v>
      </c>
      <c r="BT41" s="10">
        <f t="shared" si="146"/>
        <v>-855568941.955832</v>
      </c>
      <c r="BU41" s="10">
        <f t="shared" si="146"/>
        <v>-852620773.77047002</v>
      </c>
      <c r="BV41" s="10">
        <f t="shared" si="146"/>
        <v>-853423681.96836197</v>
      </c>
      <c r="BW41" s="10">
        <f t="shared" si="146"/>
        <v>-842453597.36645198</v>
      </c>
      <c r="BX41" s="10">
        <f t="shared" si="146"/>
        <v>-854338065.69838202</v>
      </c>
      <c r="BY41" s="10">
        <f t="shared" si="146"/>
        <v>-871945689.7631501</v>
      </c>
      <c r="BZ41" s="10">
        <f>SUM(BZ45:BZ66)-((SUM(BZ61:BZ66)*0.076)+((SUM(BZ61:BZ66)-(SUM(BZ61:BZ66)*0.076))*0.21))</f>
        <v>-755296443.79365683</v>
      </c>
      <c r="CA41" s="10">
        <f t="shared" ref="CA41:CK41" si="147">SUM(CA45:CA66)-((SUM(CA61:CA66)*0.076)+((SUM(CA61:CA66)-(SUM(CA61:CA66)*0.076))*0.21))</f>
        <v>-770783115.01644087</v>
      </c>
      <c r="CB41" s="10">
        <f t="shared" si="147"/>
        <v>-780183331.19568682</v>
      </c>
      <c r="CC41" s="10">
        <f t="shared" si="147"/>
        <v>-771700112.02874482</v>
      </c>
      <c r="CD41" s="10">
        <f t="shared" si="147"/>
        <v>-771230808.21346283</v>
      </c>
      <c r="CE41" s="10">
        <f t="shared" si="147"/>
        <v>-767905510.5510993</v>
      </c>
      <c r="CF41" s="10">
        <f t="shared" si="147"/>
        <v>-750333805.5300709</v>
      </c>
      <c r="CG41" s="10">
        <f t="shared" si="147"/>
        <v>-746962215.46956122</v>
      </c>
      <c r="CH41" s="10">
        <f t="shared" si="147"/>
        <v>-745800142.42945051</v>
      </c>
      <c r="CI41" s="10">
        <f t="shared" si="147"/>
        <v>-749409869.02475286</v>
      </c>
      <c r="CJ41" s="10">
        <f t="shared" si="147"/>
        <v>-762949354.41137087</v>
      </c>
      <c r="CK41" s="10">
        <f t="shared" si="147"/>
        <v>-782826987.58467877</v>
      </c>
      <c r="CL41" s="65"/>
    </row>
    <row r="42" spans="1:91" outlineLevel="1" x14ac:dyDescent="0.2">
      <c r="A42" s="8">
        <f t="shared" si="7"/>
        <v>35</v>
      </c>
      <c r="B42" s="8"/>
      <c r="C42" s="11" t="s">
        <v>81</v>
      </c>
      <c r="E42" s="10">
        <v>-601700000</v>
      </c>
      <c r="F42" s="10">
        <f>SUM(F67:F89)</f>
        <v>-471700000</v>
      </c>
      <c r="G42" s="10">
        <f>SUM(G67:G89)</f>
        <v>-471700000</v>
      </c>
      <c r="H42" s="10">
        <f>SUM(H67:H89)</f>
        <v>-511700000</v>
      </c>
      <c r="I42" s="10">
        <f>SUM(I67:I89)</f>
        <v>-511700000</v>
      </c>
      <c r="J42" s="10">
        <f t="shared" ref="J42:P42" si="148">SUM(J67:J90)</f>
        <v>-511700000</v>
      </c>
      <c r="K42" s="10">
        <f t="shared" si="148"/>
        <v>-511700000</v>
      </c>
      <c r="L42" s="10">
        <f t="shared" si="148"/>
        <v>-511700000</v>
      </c>
      <c r="M42" s="10">
        <f t="shared" si="148"/>
        <v>-511700000</v>
      </c>
      <c r="N42" s="10">
        <f t="shared" si="148"/>
        <v>-511700000</v>
      </c>
      <c r="O42" s="10">
        <f t="shared" si="148"/>
        <v>-561700000</v>
      </c>
      <c r="P42" s="10">
        <f t="shared" si="148"/>
        <v>-561700000</v>
      </c>
      <c r="Q42" s="10">
        <f t="shared" ref="Q42:AV42" si="149">SUM(Q67:Q97)</f>
        <v>-561700000</v>
      </c>
      <c r="R42" s="10">
        <f t="shared" si="149"/>
        <v>-561700000</v>
      </c>
      <c r="S42" s="10">
        <f t="shared" si="149"/>
        <v>-561700000</v>
      </c>
      <c r="T42" s="10">
        <f t="shared" si="149"/>
        <v>-561700000</v>
      </c>
      <c r="U42" s="10">
        <f t="shared" si="149"/>
        <v>-561700000</v>
      </c>
      <c r="V42" s="10">
        <f t="shared" si="149"/>
        <v>-561700000</v>
      </c>
      <c r="W42" s="10">
        <f t="shared" si="149"/>
        <v>-561700000</v>
      </c>
      <c r="X42" s="10">
        <f t="shared" si="149"/>
        <v>-561700000</v>
      </c>
      <c r="Y42" s="10">
        <f t="shared" si="149"/>
        <v>-611700000</v>
      </c>
      <c r="Z42" s="10">
        <f t="shared" si="149"/>
        <v>-611700000</v>
      </c>
      <c r="AA42" s="10">
        <f t="shared" si="149"/>
        <v>-611700000</v>
      </c>
      <c r="AB42" s="10">
        <f t="shared" si="149"/>
        <v>-611700000</v>
      </c>
      <c r="AC42" s="10">
        <f t="shared" si="149"/>
        <v>-611700000</v>
      </c>
      <c r="AD42" s="10">
        <f t="shared" si="149"/>
        <v>-611700000</v>
      </c>
      <c r="AE42" s="10">
        <f t="shared" si="149"/>
        <v>-611700000</v>
      </c>
      <c r="AF42" s="10">
        <f t="shared" si="149"/>
        <v>-611700000</v>
      </c>
      <c r="AG42" s="10">
        <f t="shared" si="149"/>
        <v>-611700000</v>
      </c>
      <c r="AH42" s="10">
        <f t="shared" si="149"/>
        <v>-611700000</v>
      </c>
      <c r="AI42" s="10">
        <f t="shared" si="149"/>
        <v>-611700000</v>
      </c>
      <c r="AJ42" s="10">
        <f t="shared" si="149"/>
        <v>-611700000</v>
      </c>
      <c r="AK42" s="10">
        <f t="shared" si="149"/>
        <v>-611700000</v>
      </c>
      <c r="AL42" s="10">
        <f t="shared" si="149"/>
        <v>-601700000</v>
      </c>
      <c r="AM42" s="10">
        <f t="shared" si="149"/>
        <v>-601700000</v>
      </c>
      <c r="AN42" s="10">
        <f t="shared" si="149"/>
        <v>-601700000</v>
      </c>
      <c r="AO42" s="10">
        <f t="shared" si="149"/>
        <v>-601700000</v>
      </c>
      <c r="AP42" s="10">
        <f t="shared" si="149"/>
        <v>-601700000</v>
      </c>
      <c r="AQ42" s="10">
        <f t="shared" si="149"/>
        <v>-601700000</v>
      </c>
      <c r="AR42" s="10">
        <f t="shared" si="149"/>
        <v>-601700000</v>
      </c>
      <c r="AS42" s="10">
        <f t="shared" si="149"/>
        <v>-601700000</v>
      </c>
      <c r="AT42" s="10">
        <f t="shared" si="149"/>
        <v>-601700000</v>
      </c>
      <c r="AU42" s="10">
        <f t="shared" si="149"/>
        <v>-561700000</v>
      </c>
      <c r="AV42" s="10">
        <f t="shared" si="149"/>
        <v>-561700000</v>
      </c>
      <c r="AW42" s="10">
        <f t="shared" ref="AW42:CB42" si="150">SUM(AW67:AW97)</f>
        <v>-561700000</v>
      </c>
      <c r="AX42" s="10">
        <f t="shared" si="150"/>
        <v>-561700000</v>
      </c>
      <c r="AY42" s="10">
        <f t="shared" si="150"/>
        <v>-561700000</v>
      </c>
      <c r="AZ42" s="10">
        <f t="shared" si="150"/>
        <v>-561700000</v>
      </c>
      <c r="BA42" s="10">
        <f t="shared" si="150"/>
        <v>-561700000</v>
      </c>
      <c r="BB42" s="10">
        <f t="shared" si="150"/>
        <v>-561700000</v>
      </c>
      <c r="BC42" s="10">
        <f t="shared" si="150"/>
        <v>-561700000</v>
      </c>
      <c r="BD42" s="10">
        <f t="shared" si="150"/>
        <v>-561700000</v>
      </c>
      <c r="BE42" s="10">
        <f t="shared" si="150"/>
        <v>-561700000</v>
      </c>
      <c r="BF42" s="10">
        <f t="shared" si="150"/>
        <v>-561700000</v>
      </c>
      <c r="BG42" s="10">
        <f t="shared" si="150"/>
        <v>-561700000</v>
      </c>
      <c r="BH42" s="10">
        <f t="shared" si="150"/>
        <v>-561700000</v>
      </c>
      <c r="BI42" s="10">
        <f t="shared" si="150"/>
        <v>-561700000</v>
      </c>
      <c r="BJ42" s="10">
        <f t="shared" si="150"/>
        <v>-561700000</v>
      </c>
      <c r="BK42" s="10">
        <f t="shared" si="150"/>
        <v>-561700000</v>
      </c>
      <c r="BL42" s="10">
        <f t="shared" si="150"/>
        <v>-561700000</v>
      </c>
      <c r="BM42" s="10">
        <f t="shared" si="150"/>
        <v>-686700000</v>
      </c>
      <c r="BN42" s="10">
        <f t="shared" si="150"/>
        <v>-686700000</v>
      </c>
      <c r="BO42" s="10">
        <f t="shared" si="150"/>
        <v>-686700000</v>
      </c>
      <c r="BP42" s="10">
        <f t="shared" si="150"/>
        <v>-686700000</v>
      </c>
      <c r="BQ42" s="10">
        <f t="shared" si="150"/>
        <v>-686700000</v>
      </c>
      <c r="BR42" s="10">
        <f t="shared" si="150"/>
        <v>-686700000</v>
      </c>
      <c r="BS42" s="10">
        <f t="shared" si="150"/>
        <v>-686700000</v>
      </c>
      <c r="BT42" s="10">
        <f t="shared" si="150"/>
        <v>-686700000</v>
      </c>
      <c r="BU42" s="10">
        <f t="shared" si="150"/>
        <v>-686700000</v>
      </c>
      <c r="BV42" s="10">
        <f t="shared" si="150"/>
        <v>-686700000</v>
      </c>
      <c r="BW42" s="10">
        <f t="shared" si="150"/>
        <v>-686700000</v>
      </c>
      <c r="BX42" s="10">
        <f t="shared" si="150"/>
        <v>-686700000</v>
      </c>
      <c r="BY42" s="10">
        <f t="shared" si="150"/>
        <v>-686700000</v>
      </c>
      <c r="BZ42" s="10">
        <f t="shared" si="150"/>
        <v>-786700000</v>
      </c>
      <c r="CA42" s="10">
        <f t="shared" si="150"/>
        <v>-786700000</v>
      </c>
      <c r="CB42" s="10">
        <f t="shared" si="150"/>
        <v>-764700000</v>
      </c>
      <c r="CC42" s="10">
        <f t="shared" ref="CC42:CK42" si="151">SUM(CC67:CC97)</f>
        <v>-764700000</v>
      </c>
      <c r="CD42" s="10">
        <f t="shared" si="151"/>
        <v>-764700000</v>
      </c>
      <c r="CE42" s="10">
        <f t="shared" si="151"/>
        <v>-764700000</v>
      </c>
      <c r="CF42" s="10">
        <f t="shared" si="151"/>
        <v>-764700000</v>
      </c>
      <c r="CG42" s="10">
        <f t="shared" si="151"/>
        <v>-764700000</v>
      </c>
      <c r="CH42" s="10">
        <f t="shared" si="151"/>
        <v>-814700000</v>
      </c>
      <c r="CI42" s="10">
        <f t="shared" si="151"/>
        <v>-814700000</v>
      </c>
      <c r="CJ42" s="10">
        <f t="shared" si="151"/>
        <v>-814700000</v>
      </c>
      <c r="CK42" s="10">
        <f t="shared" si="151"/>
        <v>-739700000</v>
      </c>
      <c r="CL42" s="65"/>
    </row>
    <row r="43" spans="1:91" outlineLevel="1" x14ac:dyDescent="0.2">
      <c r="A43" s="8">
        <f t="shared" si="7"/>
        <v>36</v>
      </c>
      <c r="B43" s="2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</row>
    <row r="44" spans="1:91" outlineLevel="1" x14ac:dyDescent="0.2">
      <c r="A44" s="8">
        <f t="shared" si="7"/>
        <v>37</v>
      </c>
      <c r="B44" s="8"/>
      <c r="C44" s="9" t="s">
        <v>74</v>
      </c>
      <c r="D44" s="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</row>
    <row r="45" spans="1:91" outlineLevel="1" x14ac:dyDescent="0.2">
      <c r="A45" s="8">
        <f t="shared" si="7"/>
        <v>38</v>
      </c>
      <c r="B45" s="8"/>
      <c r="C45" s="66">
        <v>201000</v>
      </c>
      <c r="D45" s="67" t="s">
        <v>3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68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65">
        <v>0</v>
      </c>
      <c r="AD45" s="65">
        <v>0</v>
      </c>
      <c r="AE45" s="65">
        <v>0</v>
      </c>
      <c r="AF45" s="65">
        <v>0</v>
      </c>
      <c r="AG45" s="65">
        <v>0</v>
      </c>
      <c r="AH45" s="65">
        <v>0</v>
      </c>
      <c r="AI45" s="65">
        <v>0</v>
      </c>
      <c r="AJ45" s="65">
        <v>0</v>
      </c>
      <c r="AK45" s="65">
        <v>0</v>
      </c>
      <c r="AL45" s="65">
        <v>0</v>
      </c>
      <c r="AM45" s="65">
        <v>0</v>
      </c>
      <c r="AN45" s="65">
        <v>0</v>
      </c>
      <c r="AO45" s="65">
        <v>0</v>
      </c>
      <c r="AP45" s="65">
        <v>0</v>
      </c>
      <c r="AQ45" s="65">
        <v>0</v>
      </c>
      <c r="AR45" s="65">
        <v>0</v>
      </c>
      <c r="AS45" s="65">
        <v>0</v>
      </c>
      <c r="AT45" s="65">
        <v>0</v>
      </c>
      <c r="AU45" s="65">
        <v>0</v>
      </c>
      <c r="AV45" s="65">
        <v>0</v>
      </c>
      <c r="AW45" s="65">
        <v>0</v>
      </c>
      <c r="AX45" s="65">
        <v>0</v>
      </c>
      <c r="AY45" s="65">
        <v>0</v>
      </c>
      <c r="AZ45" s="65">
        <v>0</v>
      </c>
      <c r="BA45" s="65">
        <v>0</v>
      </c>
      <c r="BB45" s="65">
        <v>0</v>
      </c>
      <c r="BC45" s="65">
        <v>0</v>
      </c>
      <c r="BD45" s="65">
        <v>0</v>
      </c>
      <c r="BE45" s="65">
        <v>0</v>
      </c>
      <c r="BF45" s="65">
        <v>0</v>
      </c>
      <c r="BG45" s="65">
        <v>0</v>
      </c>
      <c r="BH45" s="65">
        <v>0</v>
      </c>
      <c r="BI45" s="65">
        <v>0</v>
      </c>
      <c r="BJ45" s="65">
        <v>0</v>
      </c>
      <c r="BK45" s="65">
        <v>0</v>
      </c>
      <c r="BL45" s="65">
        <v>0</v>
      </c>
      <c r="BM45" s="65">
        <v>0</v>
      </c>
      <c r="BN45" s="65">
        <v>0</v>
      </c>
      <c r="BO45" s="65">
        <v>0</v>
      </c>
      <c r="BP45" s="65">
        <v>0</v>
      </c>
      <c r="BQ45" s="65">
        <v>0</v>
      </c>
      <c r="BR45" s="65">
        <v>0</v>
      </c>
      <c r="BS45" s="65">
        <v>0</v>
      </c>
      <c r="BT45" s="65">
        <v>0</v>
      </c>
      <c r="BU45" s="65">
        <v>0</v>
      </c>
      <c r="BV45" s="65">
        <v>0</v>
      </c>
      <c r="BW45" s="65">
        <v>0</v>
      </c>
      <c r="BX45" s="65">
        <v>0</v>
      </c>
      <c r="BY45" s="65">
        <v>0</v>
      </c>
      <c r="BZ45" s="65">
        <v>0</v>
      </c>
      <c r="CA45" s="65">
        <v>0</v>
      </c>
      <c r="CB45" s="65">
        <v>0</v>
      </c>
      <c r="CC45" s="65">
        <v>0</v>
      </c>
      <c r="CD45" s="65">
        <v>0</v>
      </c>
      <c r="CE45" s="65">
        <v>0</v>
      </c>
      <c r="CF45" s="65">
        <v>0</v>
      </c>
      <c r="CG45" s="65">
        <v>0</v>
      </c>
      <c r="CH45" s="65">
        <v>0</v>
      </c>
      <c r="CI45" s="65">
        <v>0</v>
      </c>
      <c r="CJ45" s="65">
        <v>0</v>
      </c>
      <c r="CK45" s="65">
        <v>0</v>
      </c>
      <c r="CL45" s="10"/>
      <c r="CM45" s="10"/>
    </row>
    <row r="46" spans="1:91" outlineLevel="1" x14ac:dyDescent="0.2">
      <c r="A46" s="8">
        <f t="shared" si="7"/>
        <v>39</v>
      </c>
      <c r="B46" s="8"/>
      <c r="C46" s="66">
        <v>201100</v>
      </c>
      <c r="D46" s="67" t="s">
        <v>4</v>
      </c>
      <c r="E46" s="10">
        <v>-342396248.58999997</v>
      </c>
      <c r="F46" s="10">
        <v>-342995665.14999998</v>
      </c>
      <c r="G46" s="10">
        <v>-344020708.74000001</v>
      </c>
      <c r="H46" s="10">
        <v>-344915735.52999997</v>
      </c>
      <c r="I46" s="10">
        <v>-345012207.93000001</v>
      </c>
      <c r="J46" s="10">
        <v>-345977872.62</v>
      </c>
      <c r="K46" s="10">
        <v>-346215962.79000002</v>
      </c>
      <c r="L46" s="10">
        <v>-346417035.31999999</v>
      </c>
      <c r="M46" s="10">
        <v>-347975530.13</v>
      </c>
      <c r="N46" s="10">
        <v>-348095471.05000001</v>
      </c>
      <c r="O46" s="10">
        <v>-348539297.88999999</v>
      </c>
      <c r="P46" s="10">
        <v>-349412566.63999999</v>
      </c>
      <c r="Q46" s="10">
        <v>-350300804.67000002</v>
      </c>
      <c r="R46" s="65">
        <v>-349555383.00999999</v>
      </c>
      <c r="S46" s="65">
        <v>-350408126.98000002</v>
      </c>
      <c r="T46" s="65">
        <v>-351392576.81</v>
      </c>
      <c r="U46" s="10">
        <v>-351392576.81</v>
      </c>
      <c r="V46" s="10">
        <v>-352354996.55000001</v>
      </c>
      <c r="W46" s="68">
        <v>-352476020</v>
      </c>
      <c r="X46" s="10">
        <v>-352605726.13</v>
      </c>
      <c r="Y46" s="10">
        <v>-353535235.49000001</v>
      </c>
      <c r="Z46" s="10">
        <v>-353714162.73000002</v>
      </c>
      <c r="AA46" s="10">
        <v>-353772284.57999998</v>
      </c>
      <c r="AB46" s="10">
        <v>-354903252.55000001</v>
      </c>
      <c r="AC46" s="65">
        <v>-356509190.66000003</v>
      </c>
      <c r="AD46" s="65">
        <v>-356660871.41000003</v>
      </c>
      <c r="AE46" s="65">
        <v>-357561968.25999999</v>
      </c>
      <c r="AF46" s="65">
        <v>-359034832.89999998</v>
      </c>
      <c r="AG46" s="65">
        <v>-359619745.11000001</v>
      </c>
      <c r="AH46" s="65">
        <v>-360638626.19</v>
      </c>
      <c r="AI46" s="65">
        <v>-360972768.81</v>
      </c>
      <c r="AJ46" s="65">
        <v>-361560548.82999998</v>
      </c>
      <c r="AK46" s="65">
        <v>-363271625.38999999</v>
      </c>
      <c r="AL46" s="65">
        <v>-362563924.06999999</v>
      </c>
      <c r="AM46" s="65">
        <v>-362790381.35000002</v>
      </c>
      <c r="AN46" s="65">
        <v>-363841552</v>
      </c>
      <c r="AO46" s="65">
        <v>-366050719.39999998</v>
      </c>
      <c r="AP46" s="65">
        <v>-366203517.68000001</v>
      </c>
      <c r="AQ46" s="65">
        <v>-367030655.17000002</v>
      </c>
      <c r="AR46" s="65">
        <v>-369301359.27999997</v>
      </c>
      <c r="AS46" s="65">
        <v>-369508567.29000002</v>
      </c>
      <c r="AT46" s="65">
        <v>-370470798.75999999</v>
      </c>
      <c r="AU46" s="65">
        <v>-370841318.63999999</v>
      </c>
      <c r="AV46" s="65">
        <v>-370841318.63999999</v>
      </c>
      <c r="AW46" s="65">
        <v>-370865080.92000002</v>
      </c>
      <c r="AX46" s="65">
        <v>-371034309.88</v>
      </c>
      <c r="AY46" s="65">
        <v>-371271971.48000002</v>
      </c>
      <c r="AZ46" s="65">
        <v>-371762912.01999998</v>
      </c>
      <c r="BA46" s="65">
        <v>-373776500.93000001</v>
      </c>
      <c r="BB46" s="65">
        <v>-373892093.82999998</v>
      </c>
      <c r="BC46" s="65">
        <v>-374196144.77999997</v>
      </c>
      <c r="BD46" s="65">
        <v>-376662796.31999999</v>
      </c>
      <c r="BE46" s="65">
        <v>-376660814.31</v>
      </c>
      <c r="BF46" s="65">
        <v>-377618630.16000003</v>
      </c>
      <c r="BG46" s="65">
        <v>-379778420.52999997</v>
      </c>
      <c r="BH46" s="65">
        <v>-379778420.52999997</v>
      </c>
      <c r="BI46" s="65">
        <v>-380150691.11000001</v>
      </c>
      <c r="BJ46" s="65">
        <v>-380195256.69</v>
      </c>
      <c r="BK46" s="65">
        <v>-380195256.69</v>
      </c>
      <c r="BL46" s="65">
        <v>-438976889.49000001</v>
      </c>
      <c r="BM46" s="65">
        <v>-439891750.02999997</v>
      </c>
      <c r="BN46" s="65">
        <v>-439917819.52999997</v>
      </c>
      <c r="BO46" s="65">
        <v>-440126375.52999997</v>
      </c>
      <c r="BP46" s="65">
        <v>-439516374.98000002</v>
      </c>
      <c r="BQ46" s="65">
        <v>-439516374.98000002</v>
      </c>
      <c r="BR46" s="65">
        <v>-439713588.75</v>
      </c>
      <c r="BS46" s="65">
        <v>-440397001.92000002</v>
      </c>
      <c r="BT46" s="65">
        <v>-440397002.04000002</v>
      </c>
      <c r="BU46" s="65">
        <v>-440773166.20999998</v>
      </c>
      <c r="BV46" s="65">
        <v>-442983357.81</v>
      </c>
      <c r="BW46" s="65">
        <v>-442983357.81</v>
      </c>
      <c r="BX46" s="65">
        <v>-443230792.37</v>
      </c>
      <c r="BY46" s="65">
        <v>-444119215.37</v>
      </c>
      <c r="BZ46" s="65">
        <v>-444159107.85000002</v>
      </c>
      <c r="CA46" s="65">
        <v>-444990487.85000002</v>
      </c>
      <c r="CB46" s="65">
        <v>-446367839.01999998</v>
      </c>
      <c r="CC46" s="65">
        <v>-446505232.73000002</v>
      </c>
      <c r="CD46" s="65">
        <v>-447434156.23000002</v>
      </c>
      <c r="CE46" s="65">
        <v>-447481193.52999997</v>
      </c>
      <c r="CF46" s="65">
        <v>-447524241</v>
      </c>
      <c r="CG46" s="65">
        <v>-449139675.89999998</v>
      </c>
      <c r="CH46" s="65">
        <v>-449904224.92000002</v>
      </c>
      <c r="CI46" s="65">
        <v>-449937680.94999999</v>
      </c>
      <c r="CJ46" s="65">
        <v>-449937680.94999999</v>
      </c>
      <c r="CK46" s="65">
        <v>-449904224.92000002</v>
      </c>
      <c r="CL46" s="10"/>
      <c r="CM46" s="10"/>
    </row>
    <row r="47" spans="1:91" outlineLevel="1" x14ac:dyDescent="0.2">
      <c r="A47" s="8">
        <f t="shared" si="7"/>
        <v>40</v>
      </c>
      <c r="B47" s="8"/>
      <c r="C47" s="66">
        <v>214001</v>
      </c>
      <c r="D47" s="67" t="s">
        <v>5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68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65">
        <v>0</v>
      </c>
      <c r="AD47" s="65">
        <v>0</v>
      </c>
      <c r="AE47" s="65">
        <v>0</v>
      </c>
      <c r="AF47" s="65">
        <v>0</v>
      </c>
      <c r="AG47" s="65">
        <v>0</v>
      </c>
      <c r="AH47" s="65">
        <v>0</v>
      </c>
      <c r="AI47" s="65">
        <v>0</v>
      </c>
      <c r="AJ47" s="65">
        <v>0</v>
      </c>
      <c r="AK47" s="65">
        <v>0</v>
      </c>
      <c r="AL47" s="65">
        <v>0</v>
      </c>
      <c r="AM47" s="65">
        <v>0</v>
      </c>
      <c r="AN47" s="65"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65">
        <v>0</v>
      </c>
      <c r="BB47" s="65">
        <v>0</v>
      </c>
      <c r="BC47" s="65">
        <v>0</v>
      </c>
      <c r="BD47" s="65">
        <v>0</v>
      </c>
      <c r="BE47" s="65">
        <v>0</v>
      </c>
      <c r="BF47" s="65">
        <v>0</v>
      </c>
      <c r="BG47" s="65">
        <v>0</v>
      </c>
      <c r="BH47" s="65">
        <v>0</v>
      </c>
      <c r="BI47" s="65">
        <v>0</v>
      </c>
      <c r="BJ47" s="65">
        <v>0</v>
      </c>
      <c r="BK47" s="65">
        <v>4922.16</v>
      </c>
      <c r="BL47" s="65">
        <v>6880.06</v>
      </c>
      <c r="BM47" s="65">
        <v>6880.06</v>
      </c>
      <c r="BN47" s="65">
        <v>6880.06</v>
      </c>
      <c r="BO47" s="65">
        <v>6880.06</v>
      </c>
      <c r="BP47" s="65">
        <v>6880.06</v>
      </c>
      <c r="BQ47" s="65">
        <v>6880.06</v>
      </c>
      <c r="BR47" s="65">
        <v>6880.06</v>
      </c>
      <c r="BS47" s="65">
        <v>6880.06</v>
      </c>
      <c r="BT47" s="65">
        <v>6880.06</v>
      </c>
      <c r="BU47" s="65">
        <v>6880.06</v>
      </c>
      <c r="BV47" s="65">
        <v>6880.06</v>
      </c>
      <c r="BW47" s="65">
        <v>6880.06</v>
      </c>
      <c r="BX47" s="65">
        <v>6880.06</v>
      </c>
      <c r="BY47" s="65">
        <v>6880.06</v>
      </c>
      <c r="BZ47" s="65">
        <v>6880.06</v>
      </c>
      <c r="CA47" s="65">
        <v>6880.06</v>
      </c>
      <c r="CB47" s="65">
        <v>6880.06</v>
      </c>
      <c r="CC47" s="65">
        <v>6880.06</v>
      </c>
      <c r="CD47" s="65">
        <v>6880.06</v>
      </c>
      <c r="CE47" s="65">
        <v>6880.06</v>
      </c>
      <c r="CF47" s="65">
        <v>6880.06</v>
      </c>
      <c r="CG47" s="65">
        <v>6880.06</v>
      </c>
      <c r="CH47" s="65">
        <v>6880.06</v>
      </c>
      <c r="CI47" s="65">
        <v>6880.06</v>
      </c>
      <c r="CJ47" s="65">
        <v>6880.06</v>
      </c>
      <c r="CK47" s="65">
        <v>6880.06</v>
      </c>
      <c r="CL47" s="10"/>
      <c r="CM47" s="10"/>
    </row>
    <row r="48" spans="1:91" outlineLevel="1" x14ac:dyDescent="0.2">
      <c r="A48" s="8">
        <f t="shared" si="7"/>
        <v>41</v>
      </c>
      <c r="B48" s="8"/>
      <c r="C48" s="66">
        <v>207001</v>
      </c>
      <c r="D48" s="67" t="s">
        <v>6</v>
      </c>
      <c r="E48" s="10">
        <v>-293561404.88999999</v>
      </c>
      <c r="F48" s="10">
        <v>-293561404.88999999</v>
      </c>
      <c r="G48" s="10">
        <v>-293561404.88999999</v>
      </c>
      <c r="H48" s="10">
        <v>-293561404.88999999</v>
      </c>
      <c r="I48" s="10">
        <v>-293561404.88999999</v>
      </c>
      <c r="J48" s="10">
        <v>-293561404.88999999</v>
      </c>
      <c r="K48" s="10">
        <v>-293561404.88999999</v>
      </c>
      <c r="L48" s="10">
        <v>-293561404.88999999</v>
      </c>
      <c r="M48" s="10">
        <v>-293561404.88999999</v>
      </c>
      <c r="N48" s="10">
        <v>-293561404.88999999</v>
      </c>
      <c r="O48" s="10">
        <v>-293561404.88999999</v>
      </c>
      <c r="P48" s="10">
        <v>-293561404.88999999</v>
      </c>
      <c r="Q48" s="10">
        <v>-293561404.88999999</v>
      </c>
      <c r="R48" s="10">
        <v>-293561404.88999999</v>
      </c>
      <c r="S48" s="10">
        <v>-293561404.88999999</v>
      </c>
      <c r="T48" s="10">
        <v>-293561404.88999999</v>
      </c>
      <c r="U48" s="10">
        <v>-293561404.88999999</v>
      </c>
      <c r="V48" s="10">
        <v>-293561404.88999999</v>
      </c>
      <c r="W48" s="68">
        <v>-293561404.88999999</v>
      </c>
      <c r="X48" s="10">
        <v>-293561404.88999999</v>
      </c>
      <c r="Y48" s="10">
        <v>-293561404.88999999</v>
      </c>
      <c r="Z48" s="10">
        <v>-293561404.88999999</v>
      </c>
      <c r="AA48" s="10">
        <v>-293561404.88999999</v>
      </c>
      <c r="AB48" s="10">
        <v>-293561404.88999999</v>
      </c>
      <c r="AC48" s="65">
        <v>-293561404.88999999</v>
      </c>
      <c r="AD48" s="65">
        <v>-293561404.88999999</v>
      </c>
      <c r="AE48" s="65">
        <v>-293561404.88999999</v>
      </c>
      <c r="AF48" s="65">
        <v>-293561404.88999999</v>
      </c>
      <c r="AG48" s="65">
        <v>-293561404.88999999</v>
      </c>
      <c r="AH48" s="65">
        <v>-293561404.88999999</v>
      </c>
      <c r="AI48" s="65">
        <v>-293561404.88999999</v>
      </c>
      <c r="AJ48" s="65">
        <v>-293561404.88999999</v>
      </c>
      <c r="AK48" s="65">
        <v>-293561404.88999999</v>
      </c>
      <c r="AL48" s="65">
        <v>-293561404.88999999</v>
      </c>
      <c r="AM48" s="65">
        <v>-293561404.88999999</v>
      </c>
      <c r="AN48" s="65">
        <v>-293561404.88999999</v>
      </c>
      <c r="AO48" s="65">
        <v>-293561404.88999999</v>
      </c>
      <c r="AP48" s="65">
        <v>-293561404.88999999</v>
      </c>
      <c r="AQ48" s="65">
        <v>-293561404.88999999</v>
      </c>
      <c r="AR48" s="65">
        <v>-293561404.88999999</v>
      </c>
      <c r="AS48" s="65">
        <v>-293561404.88999999</v>
      </c>
      <c r="AT48" s="65">
        <v>-293561404.88999999</v>
      </c>
      <c r="AU48" s="65">
        <v>-293561404.88999999</v>
      </c>
      <c r="AV48" s="65">
        <v>-293561404.88999999</v>
      </c>
      <c r="AW48" s="65">
        <v>-293561404.88999999</v>
      </c>
      <c r="AX48" s="65">
        <v>-293561404.88999999</v>
      </c>
      <c r="AY48" s="65">
        <v>-293561404.88999999</v>
      </c>
      <c r="AZ48" s="65">
        <v>-293561404.88999999</v>
      </c>
      <c r="BA48" s="65">
        <v>-293561404.88999999</v>
      </c>
      <c r="BB48" s="65">
        <v>-293561404.88999999</v>
      </c>
      <c r="BC48" s="65">
        <v>-293561404.88999999</v>
      </c>
      <c r="BD48" s="65">
        <v>-293561404.88999999</v>
      </c>
      <c r="BE48" s="65">
        <v>-293561404.88999999</v>
      </c>
      <c r="BF48" s="65">
        <v>-293561404.88999999</v>
      </c>
      <c r="BG48" s="65">
        <v>-293561404.88999999</v>
      </c>
      <c r="BH48" s="65">
        <v>-293561404.88999999</v>
      </c>
      <c r="BI48" s="65">
        <v>-293561404.88999999</v>
      </c>
      <c r="BJ48" s="65">
        <v>-293561404.88999999</v>
      </c>
      <c r="BK48" s="65">
        <v>-293561404.88999999</v>
      </c>
      <c r="BL48" s="65">
        <v>-293561404.88999999</v>
      </c>
      <c r="BM48" s="65">
        <v>-293561404.88999999</v>
      </c>
      <c r="BN48" s="65">
        <v>-293561404.88999999</v>
      </c>
      <c r="BO48" s="65">
        <v>-293561404.88999999</v>
      </c>
      <c r="BP48" s="65">
        <v>-293561404.88999999</v>
      </c>
      <c r="BQ48" s="65">
        <v>-293561404.88999999</v>
      </c>
      <c r="BR48" s="65">
        <v>-293561404.88999999</v>
      </c>
      <c r="BS48" s="65">
        <v>-293561404.88999999</v>
      </c>
      <c r="BT48" s="65">
        <v>-293561404.88999999</v>
      </c>
      <c r="BU48" s="65">
        <v>-293561404.88999999</v>
      </c>
      <c r="BV48" s="65">
        <v>-293561404.88999999</v>
      </c>
      <c r="BW48" s="65">
        <v>-293561404.88999999</v>
      </c>
      <c r="BX48" s="65">
        <v>-293561404.88999999</v>
      </c>
      <c r="BY48" s="65">
        <v>-293561404.88999999</v>
      </c>
      <c r="BZ48" s="65">
        <v>-293561404.88999999</v>
      </c>
      <c r="CA48" s="65">
        <v>-293561404.88999999</v>
      </c>
      <c r="CB48" s="65">
        <v>-293561404.88999999</v>
      </c>
      <c r="CC48" s="65">
        <v>-293561404.88999999</v>
      </c>
      <c r="CD48" s="65">
        <v>-293561404.88999999</v>
      </c>
      <c r="CE48" s="65">
        <v>-293561404.88999999</v>
      </c>
      <c r="CF48" s="65">
        <v>-293561404.88999999</v>
      </c>
      <c r="CG48" s="65">
        <v>-293561404.88999999</v>
      </c>
      <c r="CH48" s="65">
        <v>-293561404.88999999</v>
      </c>
      <c r="CI48" s="65">
        <v>-293561404.88999999</v>
      </c>
      <c r="CJ48" s="65">
        <v>-293561404.88999999</v>
      </c>
      <c r="CK48" s="65">
        <v>-293561404.88999999</v>
      </c>
      <c r="CL48" s="10"/>
      <c r="CM48" s="10"/>
    </row>
    <row r="49" spans="1:104" outlineLevel="1" x14ac:dyDescent="0.2">
      <c r="A49" s="8">
        <f t="shared" si="7"/>
        <v>42</v>
      </c>
      <c r="B49" s="8"/>
      <c r="C49" s="66">
        <v>207003</v>
      </c>
      <c r="D49" s="67" t="s">
        <v>7</v>
      </c>
      <c r="E49" s="10">
        <v>-2702604.43</v>
      </c>
      <c r="F49" s="10">
        <v>-2680360.25</v>
      </c>
      <c r="G49" s="10">
        <v>-2721508.16</v>
      </c>
      <c r="H49" s="10">
        <v>-2819682.33</v>
      </c>
      <c r="I49" s="10">
        <v>-2885345.18</v>
      </c>
      <c r="J49" s="10">
        <v>-2921688.43</v>
      </c>
      <c r="K49" s="10">
        <v>-2973223.99</v>
      </c>
      <c r="L49" s="10">
        <v>-3022362.82</v>
      </c>
      <c r="M49" s="10">
        <v>-3008855.15</v>
      </c>
      <c r="N49" s="10">
        <v>-3071122.77</v>
      </c>
      <c r="O49" s="10">
        <v>-3093469.32</v>
      </c>
      <c r="P49" s="10">
        <v>-3159774.32</v>
      </c>
      <c r="Q49" s="10">
        <v>-3232907.32</v>
      </c>
      <c r="R49" s="10">
        <v>-3293907.32</v>
      </c>
      <c r="S49" s="10">
        <v>-3354907.32</v>
      </c>
      <c r="T49" s="10">
        <v>-3178869.07</v>
      </c>
      <c r="U49" s="10">
        <v>-3230451.84</v>
      </c>
      <c r="V49" s="10">
        <v>-3350520.69</v>
      </c>
      <c r="W49" s="68">
        <v>-3436204.69</v>
      </c>
      <c r="X49" s="10">
        <v>-3520899.55</v>
      </c>
      <c r="Y49" s="10">
        <v>-3606583.55</v>
      </c>
      <c r="Z49" s="10">
        <v>-3699729.36</v>
      </c>
      <c r="AA49" s="10">
        <v>-3797971.36</v>
      </c>
      <c r="AB49" s="10">
        <v>-3887821.36</v>
      </c>
      <c r="AC49" s="65">
        <v>-3914802.81</v>
      </c>
      <c r="AD49" s="65">
        <v>-3985684.38</v>
      </c>
      <c r="AE49" s="65">
        <v>-4061273.38</v>
      </c>
      <c r="AF49" s="65">
        <v>-3572872.75</v>
      </c>
      <c r="AG49" s="65">
        <v>-3624992.14</v>
      </c>
      <c r="AH49" s="65">
        <v>-3723289.49</v>
      </c>
      <c r="AI49" s="65">
        <v>-3797784.67</v>
      </c>
      <c r="AJ49" s="65">
        <v>-3847867.19</v>
      </c>
      <c r="AK49" s="65">
        <v>-3952838.19</v>
      </c>
      <c r="AL49" s="65">
        <v>-4052061.51</v>
      </c>
      <c r="AM49" s="65">
        <v>-4142332.86</v>
      </c>
      <c r="AN49" s="65">
        <v>-4223916.84</v>
      </c>
      <c r="AO49" s="65">
        <v>-4193428.95</v>
      </c>
      <c r="AP49" s="65">
        <v>-4270503.33</v>
      </c>
      <c r="AQ49" s="65">
        <v>-4360951.8600000003</v>
      </c>
      <c r="AR49" s="65">
        <v>-3598752.68</v>
      </c>
      <c r="AS49" s="65">
        <v>-3696430.01</v>
      </c>
      <c r="AT49" s="65">
        <v>-3819370.01</v>
      </c>
      <c r="AU49" s="65">
        <v>-3905371.41</v>
      </c>
      <c r="AV49" s="65">
        <v>-4038830.41</v>
      </c>
      <c r="AW49" s="65">
        <v>-4168987.81</v>
      </c>
      <c r="AX49" s="65">
        <v>-4275548.17</v>
      </c>
      <c r="AY49" s="65">
        <v>-4374853.57</v>
      </c>
      <c r="AZ49" s="65">
        <v>-4433137.78</v>
      </c>
      <c r="BA49" s="65">
        <v>-4404304.72</v>
      </c>
      <c r="BB49" s="65">
        <v>-4506998.82</v>
      </c>
      <c r="BC49" s="65">
        <v>-4592463.87</v>
      </c>
      <c r="BD49" s="65">
        <v>-3645253.77</v>
      </c>
      <c r="BE49" s="65">
        <v>-3727731.25</v>
      </c>
      <c r="BF49" s="65">
        <v>-3589561.28</v>
      </c>
      <c r="BG49" s="65">
        <v>-3462351.41</v>
      </c>
      <c r="BH49" s="65">
        <v>-3547858.41</v>
      </c>
      <c r="BI49" s="65">
        <v>-3586508.83</v>
      </c>
      <c r="BJ49" s="65">
        <v>-3601078.75</v>
      </c>
      <c r="BK49" s="65">
        <v>-3674256.75</v>
      </c>
      <c r="BL49" s="65">
        <v>-3515632.95</v>
      </c>
      <c r="BM49" s="65">
        <v>-3564230.87</v>
      </c>
      <c r="BN49" s="65">
        <v>-3687975.37</v>
      </c>
      <c r="BO49" s="65">
        <v>-3785156.37</v>
      </c>
      <c r="BP49" s="65">
        <v>-2894869.56</v>
      </c>
      <c r="BQ49" s="65">
        <v>-3037809.56</v>
      </c>
      <c r="BR49" s="65">
        <v>-2938301.49</v>
      </c>
      <c r="BS49" s="65">
        <v>-2938824.82</v>
      </c>
      <c r="BT49" s="65">
        <v>-2989106.2</v>
      </c>
      <c r="BU49" s="65">
        <v>-3043069.03</v>
      </c>
      <c r="BV49" s="65">
        <v>-2872439.43</v>
      </c>
      <c r="BW49" s="65">
        <v>-2974581.43</v>
      </c>
      <c r="BX49" s="65">
        <v>-3048916.37</v>
      </c>
      <c r="BY49" s="65">
        <v>-3148794.37</v>
      </c>
      <c r="BZ49" s="65">
        <v>-3287749.37</v>
      </c>
      <c r="CA49" s="65">
        <v>-3426704.37</v>
      </c>
      <c r="CB49" s="65">
        <v>-2680749.8199999998</v>
      </c>
      <c r="CC49" s="65">
        <v>-2708893.96</v>
      </c>
      <c r="CD49" s="65">
        <v>-2641992.16</v>
      </c>
      <c r="CE49" s="65">
        <v>-2754669.16</v>
      </c>
      <c r="CF49" s="65">
        <v>-2865863.07</v>
      </c>
      <c r="CG49" s="65">
        <v>-2885432.77</v>
      </c>
      <c r="CH49" s="65">
        <v>-2914607.47</v>
      </c>
      <c r="CI49" s="65">
        <v>-2914607.47</v>
      </c>
      <c r="CJ49" s="65">
        <v>-2914607.47</v>
      </c>
      <c r="CK49" s="65">
        <v>-2914607.47</v>
      </c>
      <c r="CL49" s="10"/>
      <c r="CM49" s="10"/>
    </row>
    <row r="50" spans="1:104" s="54" customFormat="1" outlineLevel="1" x14ac:dyDescent="0.2">
      <c r="A50" s="8">
        <f t="shared" si="7"/>
        <v>43</v>
      </c>
      <c r="B50" s="47"/>
      <c r="C50" s="66">
        <v>207004</v>
      </c>
      <c r="D50" s="67" t="s">
        <v>8</v>
      </c>
      <c r="E50" s="68">
        <v>-1609420</v>
      </c>
      <c r="F50" s="68">
        <v>-1609420</v>
      </c>
      <c r="G50" s="68">
        <v>-1609420</v>
      </c>
      <c r="H50" s="68">
        <v>-1373288</v>
      </c>
      <c r="I50" s="68">
        <v>-1373288</v>
      </c>
      <c r="J50" s="68">
        <v>-1373288</v>
      </c>
      <c r="K50" s="68">
        <v>-1695685</v>
      </c>
      <c r="L50" s="68">
        <v>-1695685</v>
      </c>
      <c r="M50" s="68">
        <v>-1695685</v>
      </c>
      <c r="N50" s="68">
        <v>-1868977</v>
      </c>
      <c r="O50" s="68">
        <v>-1868977</v>
      </c>
      <c r="P50" s="68">
        <v>-1868977</v>
      </c>
      <c r="Q50" s="68">
        <v>-2163769</v>
      </c>
      <c r="R50" s="68">
        <v>-2163769</v>
      </c>
      <c r="S50" s="68">
        <v>-2163769</v>
      </c>
      <c r="T50" s="68">
        <v>-1513561</v>
      </c>
      <c r="U50" s="68">
        <v>-1513561</v>
      </c>
      <c r="V50" s="68">
        <v>-1513561</v>
      </c>
      <c r="W50" s="68">
        <v>-1831885</v>
      </c>
      <c r="X50" s="68">
        <v>-1831885</v>
      </c>
      <c r="Y50" s="68">
        <v>-1831885</v>
      </c>
      <c r="Z50" s="68">
        <v>-2179285</v>
      </c>
      <c r="AA50" s="68">
        <v>-2179285</v>
      </c>
      <c r="AB50" s="68">
        <v>-2179285</v>
      </c>
      <c r="AC50" s="65">
        <v>-2449485</v>
      </c>
      <c r="AD50" s="65">
        <v>-2449485</v>
      </c>
      <c r="AE50" s="65">
        <v>-2449485</v>
      </c>
      <c r="AF50" s="65">
        <v>-1999085</v>
      </c>
      <c r="AG50" s="65">
        <v>-1999085</v>
      </c>
      <c r="AH50" s="65">
        <v>-1999085</v>
      </c>
      <c r="AI50" s="65">
        <v>-2393185</v>
      </c>
      <c r="AJ50" s="65">
        <v>-2393185</v>
      </c>
      <c r="AK50" s="65">
        <v>-2393185</v>
      </c>
      <c r="AL50" s="65">
        <v>-2689085</v>
      </c>
      <c r="AM50" s="65">
        <v>-2689085</v>
      </c>
      <c r="AN50" s="65">
        <v>-2689085</v>
      </c>
      <c r="AO50" s="65">
        <v>-3198684</v>
      </c>
      <c r="AP50" s="65">
        <v>-3198684</v>
      </c>
      <c r="AQ50" s="65">
        <v>-3198684</v>
      </c>
      <c r="AR50" s="65">
        <v>-1833928</v>
      </c>
      <c r="AS50" s="65">
        <v>-1833928</v>
      </c>
      <c r="AT50" s="65">
        <v>-1833928</v>
      </c>
      <c r="AU50" s="65">
        <v>-2053415.66</v>
      </c>
      <c r="AV50" s="65">
        <v>-2055990.32</v>
      </c>
      <c r="AW50" s="65">
        <v>-2050800</v>
      </c>
      <c r="AX50" s="65">
        <v>-2644700</v>
      </c>
      <c r="AY50" s="65">
        <v>-2644700</v>
      </c>
      <c r="AZ50" s="65">
        <v>-2644700</v>
      </c>
      <c r="BA50" s="65">
        <v>-3293000</v>
      </c>
      <c r="BB50" s="65">
        <v>-3293000</v>
      </c>
      <c r="BC50" s="65">
        <v>-3293000</v>
      </c>
      <c r="BD50" s="65">
        <v>-3024382.12</v>
      </c>
      <c r="BE50" s="65">
        <v>-3024382.12</v>
      </c>
      <c r="BF50" s="65">
        <v>-3024382.12</v>
      </c>
      <c r="BG50" s="65">
        <v>-3655868.78</v>
      </c>
      <c r="BH50" s="65">
        <v>-3655868.78</v>
      </c>
      <c r="BI50" s="65">
        <v>-3655868.78</v>
      </c>
      <c r="BJ50" s="65">
        <v>-3797368.78</v>
      </c>
      <c r="BK50" s="65">
        <v>-3797368.78</v>
      </c>
      <c r="BL50" s="65">
        <v>-3797368.78</v>
      </c>
      <c r="BM50" s="65">
        <v>-4177122.78</v>
      </c>
      <c r="BN50" s="65">
        <v>-4177122.78</v>
      </c>
      <c r="BO50" s="65">
        <v>-4177122.78</v>
      </c>
      <c r="BP50" s="65">
        <v>-2403477.62</v>
      </c>
      <c r="BQ50" s="65">
        <v>-2403477.62</v>
      </c>
      <c r="BR50" s="65">
        <v>-2403477.62</v>
      </c>
      <c r="BS50" s="65">
        <v>-2687077.62</v>
      </c>
      <c r="BT50" s="65">
        <v>-2687077.62</v>
      </c>
      <c r="BU50" s="65">
        <v>-2687077.62</v>
      </c>
      <c r="BV50" s="65">
        <v>-3040433.62</v>
      </c>
      <c r="BW50" s="65">
        <v>-3040433.62</v>
      </c>
      <c r="BX50" s="65">
        <v>-3040433.62</v>
      </c>
      <c r="BY50" s="65">
        <v>-4014088.62</v>
      </c>
      <c r="BZ50" s="65">
        <v>-4014088.62</v>
      </c>
      <c r="CA50" s="65">
        <v>-4014088.62</v>
      </c>
      <c r="CB50" s="65">
        <v>-3444193.62</v>
      </c>
      <c r="CC50" s="65">
        <v>-3444193.62</v>
      </c>
      <c r="CD50" s="65">
        <v>-3444193.62</v>
      </c>
      <c r="CE50" s="65">
        <v>-3809166.62</v>
      </c>
      <c r="CF50" s="65">
        <v>-3809166.62</v>
      </c>
      <c r="CG50" s="65">
        <v>-3809166.62</v>
      </c>
      <c r="CH50" s="65">
        <v>-3698477.62</v>
      </c>
      <c r="CI50" s="65">
        <v>-3698477.62</v>
      </c>
      <c r="CJ50" s="65">
        <v>-3698477.62</v>
      </c>
      <c r="CK50" s="65">
        <v>-3698477.62</v>
      </c>
      <c r="CL50" s="10"/>
      <c r="CM50" s="10"/>
    </row>
    <row r="51" spans="1:104" outlineLevel="1" x14ac:dyDescent="0.2">
      <c r="A51" s="8">
        <f t="shared" si="7"/>
        <v>44</v>
      </c>
      <c r="B51" s="8"/>
      <c r="C51" s="66">
        <v>209000</v>
      </c>
      <c r="D51" s="67" t="s">
        <v>9</v>
      </c>
      <c r="E51" s="10">
        <v>293561404.88999999</v>
      </c>
      <c r="F51" s="10">
        <v>293561404.88999999</v>
      </c>
      <c r="G51" s="10">
        <v>293561404.88999999</v>
      </c>
      <c r="H51" s="10">
        <v>293561404.88999999</v>
      </c>
      <c r="I51" s="10">
        <v>293561404.88999999</v>
      </c>
      <c r="J51" s="10">
        <v>293561404.88999999</v>
      </c>
      <c r="K51" s="10">
        <v>293561404.88999999</v>
      </c>
      <c r="L51" s="10">
        <v>293561404.88999999</v>
      </c>
      <c r="M51" s="10">
        <v>293561404.88999999</v>
      </c>
      <c r="N51" s="10">
        <v>293561404.88999999</v>
      </c>
      <c r="O51" s="10">
        <v>293561404.88999999</v>
      </c>
      <c r="P51" s="10">
        <v>293561404.88999999</v>
      </c>
      <c r="Q51" s="10">
        <v>293561404.88999999</v>
      </c>
      <c r="R51" s="10">
        <v>293561404.88999999</v>
      </c>
      <c r="S51" s="10">
        <v>293561404.88999999</v>
      </c>
      <c r="T51" s="10">
        <v>293561404.88999999</v>
      </c>
      <c r="U51" s="10">
        <v>293561404.88999999</v>
      </c>
      <c r="V51" s="10">
        <v>293561404.88999999</v>
      </c>
      <c r="W51" s="68">
        <v>293561404.88999999</v>
      </c>
      <c r="X51" s="10">
        <v>293561404.88999999</v>
      </c>
      <c r="Y51" s="10">
        <v>293561404.88999999</v>
      </c>
      <c r="Z51" s="10">
        <v>293561404.88999999</v>
      </c>
      <c r="AA51" s="10">
        <v>293561404.88999999</v>
      </c>
      <c r="AB51" s="10">
        <v>293561404.88999999</v>
      </c>
      <c r="AC51" s="65">
        <v>293561404.88999999</v>
      </c>
      <c r="AD51" s="65">
        <v>293561404.88999999</v>
      </c>
      <c r="AE51" s="65">
        <v>293561404.88999999</v>
      </c>
      <c r="AF51" s="65">
        <v>293561404.88999999</v>
      </c>
      <c r="AG51" s="65">
        <v>293561404.88999999</v>
      </c>
      <c r="AH51" s="65">
        <v>293561404.88999999</v>
      </c>
      <c r="AI51" s="65">
        <v>293561404.88999999</v>
      </c>
      <c r="AJ51" s="65">
        <v>293561404.88999999</v>
      </c>
      <c r="AK51" s="65">
        <v>293561404.88999999</v>
      </c>
      <c r="AL51" s="65">
        <v>293561404.88999999</v>
      </c>
      <c r="AM51" s="65">
        <v>293561404.88999999</v>
      </c>
      <c r="AN51" s="65">
        <v>293561404.88999999</v>
      </c>
      <c r="AO51" s="65">
        <v>293561404.88999999</v>
      </c>
      <c r="AP51" s="65">
        <v>293561404.88999999</v>
      </c>
      <c r="AQ51" s="65">
        <v>293561404.88999999</v>
      </c>
      <c r="AR51" s="65">
        <v>293561404.88999999</v>
      </c>
      <c r="AS51" s="65">
        <v>293561404.88999999</v>
      </c>
      <c r="AT51" s="65">
        <v>293561404.88999999</v>
      </c>
      <c r="AU51" s="65">
        <v>293561404.88999999</v>
      </c>
      <c r="AV51" s="65">
        <v>293561404.88999999</v>
      </c>
      <c r="AW51" s="65">
        <v>293561404.88999999</v>
      </c>
      <c r="AX51" s="65">
        <v>293561404.88999999</v>
      </c>
      <c r="AY51" s="65">
        <v>293561404.88999999</v>
      </c>
      <c r="AZ51" s="65">
        <v>293561404.88999999</v>
      </c>
      <c r="BA51" s="65">
        <v>293561404.88999999</v>
      </c>
      <c r="BB51" s="65">
        <v>293561404.88999999</v>
      </c>
      <c r="BC51" s="65">
        <v>293561404.88999999</v>
      </c>
      <c r="BD51" s="65">
        <v>293561404.88999999</v>
      </c>
      <c r="BE51" s="65">
        <v>293561404.88999999</v>
      </c>
      <c r="BF51" s="65">
        <v>293561404.88999999</v>
      </c>
      <c r="BG51" s="65">
        <v>293561404.88999999</v>
      </c>
      <c r="BH51" s="65">
        <v>293561404.88999999</v>
      </c>
      <c r="BI51" s="65">
        <v>293561404.88999999</v>
      </c>
      <c r="BJ51" s="65">
        <v>293561404.88999999</v>
      </c>
      <c r="BK51" s="65">
        <v>293561404.88999999</v>
      </c>
      <c r="BL51" s="65">
        <v>293561404.88999999</v>
      </c>
      <c r="BM51" s="65">
        <v>293561404.88999999</v>
      </c>
      <c r="BN51" s="65">
        <v>293561404.88999999</v>
      </c>
      <c r="BO51" s="65">
        <v>293561404.88999999</v>
      </c>
      <c r="BP51" s="65">
        <v>293561404.88999999</v>
      </c>
      <c r="BQ51" s="65">
        <v>293561404.88999999</v>
      </c>
      <c r="BR51" s="65">
        <v>293561404.88999999</v>
      </c>
      <c r="BS51" s="65">
        <v>293561404.88999999</v>
      </c>
      <c r="BT51" s="65">
        <v>293561404.88999999</v>
      </c>
      <c r="BU51" s="65">
        <v>293561404.88999999</v>
      </c>
      <c r="BV51" s="65">
        <v>293561404.88999999</v>
      </c>
      <c r="BW51" s="65">
        <v>293561404.88999999</v>
      </c>
      <c r="BX51" s="65">
        <v>293561404.88999999</v>
      </c>
      <c r="BY51" s="65">
        <v>293561404.88999999</v>
      </c>
      <c r="BZ51" s="65">
        <v>293561404.88999999</v>
      </c>
      <c r="CA51" s="65">
        <v>293561404.88999999</v>
      </c>
      <c r="CB51" s="65">
        <v>293561404.88999999</v>
      </c>
      <c r="CC51" s="65">
        <v>293561404.88999999</v>
      </c>
      <c r="CD51" s="65">
        <v>293561404.88999999</v>
      </c>
      <c r="CE51" s="65">
        <v>293561404.88999999</v>
      </c>
      <c r="CF51" s="65">
        <v>293561404.88999999</v>
      </c>
      <c r="CG51" s="65">
        <v>293561404.88999999</v>
      </c>
      <c r="CH51" s="65">
        <v>293561404.88999999</v>
      </c>
      <c r="CI51" s="65">
        <v>293561404.88999999</v>
      </c>
      <c r="CJ51" s="65">
        <v>293561404.88999999</v>
      </c>
      <c r="CK51" s="65">
        <v>293561404.88999999</v>
      </c>
      <c r="CL51" s="10"/>
      <c r="CM51" s="10"/>
    </row>
    <row r="52" spans="1:104" outlineLevel="1" x14ac:dyDescent="0.2">
      <c r="A52" s="8">
        <f t="shared" si="7"/>
        <v>45</v>
      </c>
      <c r="B52" s="8"/>
      <c r="C52" s="66">
        <v>210000</v>
      </c>
      <c r="D52" s="67" t="s">
        <v>10</v>
      </c>
      <c r="E52" s="10">
        <v>-1649863.59</v>
      </c>
      <c r="F52" s="10">
        <v>-1649863.59</v>
      </c>
      <c r="G52" s="10">
        <v>-1649863.59</v>
      </c>
      <c r="H52" s="10">
        <v>-1649863.59</v>
      </c>
      <c r="I52" s="10">
        <v>-1649863.59</v>
      </c>
      <c r="J52" s="10">
        <v>-1649863.59</v>
      </c>
      <c r="K52" s="10">
        <v>-1649863.59</v>
      </c>
      <c r="L52" s="10">
        <v>-1649863.59</v>
      </c>
      <c r="M52" s="10">
        <v>-1649863.59</v>
      </c>
      <c r="N52" s="10">
        <v>-1649863.59</v>
      </c>
      <c r="O52" s="10">
        <v>-1649863.59</v>
      </c>
      <c r="P52" s="10">
        <v>-1649863.59</v>
      </c>
      <c r="Q52" s="10">
        <v>-1649863.59</v>
      </c>
      <c r="R52" s="10">
        <v>-1649863.59</v>
      </c>
      <c r="S52" s="10">
        <v>-1649863.59</v>
      </c>
      <c r="T52" s="10">
        <v>-1649863.59</v>
      </c>
      <c r="U52" s="10">
        <v>-1649863.59</v>
      </c>
      <c r="V52" s="10">
        <v>-1649863.59</v>
      </c>
      <c r="W52" s="68">
        <v>-1649863.59</v>
      </c>
      <c r="X52" s="10">
        <v>-1649863.59</v>
      </c>
      <c r="Y52" s="10">
        <v>-1649863.59</v>
      </c>
      <c r="Z52" s="10">
        <v>-1649863.59</v>
      </c>
      <c r="AA52" s="10">
        <v>-1649863.59</v>
      </c>
      <c r="AB52" s="10">
        <v>-1649863.59</v>
      </c>
      <c r="AC52" s="65">
        <v>-1649863.59</v>
      </c>
      <c r="AD52" s="65">
        <v>-1649863.59</v>
      </c>
      <c r="AE52" s="65">
        <v>-1649863.59</v>
      </c>
      <c r="AF52" s="65">
        <v>-1649863.59</v>
      </c>
      <c r="AG52" s="65">
        <v>-1649863.59</v>
      </c>
      <c r="AH52" s="65">
        <v>-1649863.59</v>
      </c>
      <c r="AI52" s="65">
        <v>-1649863.59</v>
      </c>
      <c r="AJ52" s="65">
        <v>-1649863.59</v>
      </c>
      <c r="AK52" s="65">
        <v>-1649863.59</v>
      </c>
      <c r="AL52" s="65">
        <v>-1649863.59</v>
      </c>
      <c r="AM52" s="65">
        <v>-1649863.59</v>
      </c>
      <c r="AN52" s="65">
        <v>-1649863.59</v>
      </c>
      <c r="AO52" s="65">
        <v>-1649863.59</v>
      </c>
      <c r="AP52" s="65">
        <v>-1649863.59</v>
      </c>
      <c r="AQ52" s="65">
        <v>-1649863.59</v>
      </c>
      <c r="AR52" s="65">
        <v>-1649863.59</v>
      </c>
      <c r="AS52" s="65">
        <v>-1649863.59</v>
      </c>
      <c r="AT52" s="65">
        <v>-1649863.59</v>
      </c>
      <c r="AU52" s="65">
        <v>-1649863.59</v>
      </c>
      <c r="AV52" s="65">
        <v>-1649863.59</v>
      </c>
      <c r="AW52" s="65">
        <v>-1649863.59</v>
      </c>
      <c r="AX52" s="65">
        <v>-1649863.59</v>
      </c>
      <c r="AY52" s="65">
        <v>-1649863.59</v>
      </c>
      <c r="AZ52" s="65">
        <v>-1649863.59</v>
      </c>
      <c r="BA52" s="65">
        <v>-1649863.59</v>
      </c>
      <c r="BB52" s="65">
        <v>-1649863.59</v>
      </c>
      <c r="BC52" s="65">
        <v>-1649863.59</v>
      </c>
      <c r="BD52" s="65">
        <v>-1649863.59</v>
      </c>
      <c r="BE52" s="65">
        <v>-1649863.59</v>
      </c>
      <c r="BF52" s="65">
        <v>-1649863.59</v>
      </c>
      <c r="BG52" s="65">
        <v>-1649863.59</v>
      </c>
      <c r="BH52" s="65">
        <v>-1649863.59</v>
      </c>
      <c r="BI52" s="65">
        <v>-1649863.59</v>
      </c>
      <c r="BJ52" s="65">
        <v>-1649863.59</v>
      </c>
      <c r="BK52" s="65">
        <v>-1649863.59</v>
      </c>
      <c r="BL52" s="65">
        <v>-1649863.59</v>
      </c>
      <c r="BM52" s="65">
        <v>-1649863.59</v>
      </c>
      <c r="BN52" s="65">
        <v>-1649863.59</v>
      </c>
      <c r="BO52" s="65">
        <v>-1649863.59</v>
      </c>
      <c r="BP52" s="65">
        <v>-1649863.59</v>
      </c>
      <c r="BQ52" s="65">
        <v>-1649863.59</v>
      </c>
      <c r="BR52" s="65">
        <v>-1649863.59</v>
      </c>
      <c r="BS52" s="65">
        <v>-1649863.59</v>
      </c>
      <c r="BT52" s="65">
        <v>-1649863.59</v>
      </c>
      <c r="BU52" s="65">
        <v>-1649863.59</v>
      </c>
      <c r="BV52" s="65">
        <v>-1649863.59</v>
      </c>
      <c r="BW52" s="65">
        <v>-1649863.59</v>
      </c>
      <c r="BX52" s="65">
        <v>-1649863.59</v>
      </c>
      <c r="BY52" s="65">
        <v>-1649863.59</v>
      </c>
      <c r="BZ52" s="65">
        <v>-1649863.59</v>
      </c>
      <c r="CA52" s="65">
        <v>-1649863.59</v>
      </c>
      <c r="CB52" s="65">
        <v>-1649863.59</v>
      </c>
      <c r="CC52" s="65">
        <v>-1649863.59</v>
      </c>
      <c r="CD52" s="65">
        <v>-1649863.59</v>
      </c>
      <c r="CE52" s="65">
        <v>-1649863.59</v>
      </c>
      <c r="CF52" s="65">
        <v>-1649863.59</v>
      </c>
      <c r="CG52" s="65">
        <v>-1649863.59</v>
      </c>
      <c r="CH52" s="65">
        <v>-1649863.59</v>
      </c>
      <c r="CI52" s="65">
        <v>-1649863.59</v>
      </c>
      <c r="CJ52" s="65">
        <v>-1649863.59</v>
      </c>
      <c r="CK52" s="65">
        <v>-1649863.59</v>
      </c>
      <c r="CL52" s="10"/>
      <c r="CM52" s="10"/>
    </row>
    <row r="53" spans="1:104" outlineLevel="1" x14ac:dyDescent="0.2">
      <c r="A53" s="8">
        <f t="shared" si="7"/>
        <v>46</v>
      </c>
      <c r="B53" s="8"/>
      <c r="C53" s="66">
        <v>212001</v>
      </c>
      <c r="D53" s="67" t="s">
        <v>11</v>
      </c>
      <c r="E53" s="10">
        <v>-24454.6</v>
      </c>
      <c r="F53" s="10">
        <v>-86515.48</v>
      </c>
      <c r="G53" s="10">
        <v>-173837.78</v>
      </c>
      <c r="H53" s="10">
        <v>-246288.89</v>
      </c>
      <c r="I53" s="10">
        <v>-316800.53000000003</v>
      </c>
      <c r="J53" s="10">
        <v>-367370.17</v>
      </c>
      <c r="K53" s="10">
        <v>-419844.13</v>
      </c>
      <c r="L53" s="10">
        <v>-472458.58</v>
      </c>
      <c r="M53" s="10">
        <v>-527306.46</v>
      </c>
      <c r="N53" s="10">
        <v>-590711.56000000006</v>
      </c>
      <c r="O53" s="10">
        <v>-649181.96</v>
      </c>
      <c r="P53" s="10">
        <v>-692176.2</v>
      </c>
      <c r="Q53" s="10">
        <v>-20215.38</v>
      </c>
      <c r="R53" s="10">
        <v>-76207.64</v>
      </c>
      <c r="S53" s="10">
        <v>-146812.06</v>
      </c>
      <c r="T53" s="10">
        <v>-221984.18</v>
      </c>
      <c r="U53" s="10">
        <v>-277627.32</v>
      </c>
      <c r="V53" s="10">
        <v>-323481.53000000003</v>
      </c>
      <c r="W53" s="68">
        <v>-377813.88</v>
      </c>
      <c r="X53" s="10">
        <v>-431281</v>
      </c>
      <c r="Y53" s="10">
        <v>-483007.6</v>
      </c>
      <c r="Z53" s="10">
        <v>-545460.85</v>
      </c>
      <c r="AA53" s="10">
        <v>-585528.06000000006</v>
      </c>
      <c r="AB53" s="10">
        <v>-593404.05000000005</v>
      </c>
      <c r="AC53" s="65">
        <v>-25349.759999999998</v>
      </c>
      <c r="AD53" s="65">
        <v>-99176.43</v>
      </c>
      <c r="AE53" s="65">
        <v>-203385.02</v>
      </c>
      <c r="AF53" s="65">
        <v>-303059.34000000003</v>
      </c>
      <c r="AG53" s="65">
        <v>-373874.48</v>
      </c>
      <c r="AH53" s="65">
        <v>-431719.88</v>
      </c>
      <c r="AI53" s="65">
        <v>-501230.08000000002</v>
      </c>
      <c r="AJ53" s="65">
        <v>-553537.97</v>
      </c>
      <c r="AK53" s="65">
        <v>-634065</v>
      </c>
      <c r="AL53" s="65">
        <v>-701749.74</v>
      </c>
      <c r="AM53" s="65">
        <v>-759073.84</v>
      </c>
      <c r="AN53" s="65">
        <v>-824688.58</v>
      </c>
      <c r="AO53" s="65">
        <v>-24249.15</v>
      </c>
      <c r="AP53" s="65">
        <v>-92605.24</v>
      </c>
      <c r="AQ53" s="65">
        <v>-196761.64</v>
      </c>
      <c r="AR53" s="65">
        <v>-272147.75</v>
      </c>
      <c r="AS53" s="65">
        <v>-334835.21000000002</v>
      </c>
      <c r="AT53" s="65">
        <v>-391155.65</v>
      </c>
      <c r="AU53" s="65">
        <v>-436666.71</v>
      </c>
      <c r="AV53" s="65">
        <v>-481681.07</v>
      </c>
      <c r="AW53" s="65">
        <v>-548432.18999999994</v>
      </c>
      <c r="AX53" s="65">
        <v>-603206.15</v>
      </c>
      <c r="AY53" s="65">
        <v>-651055.97</v>
      </c>
      <c r="AZ53" s="65">
        <v>-708223.75</v>
      </c>
      <c r="BA53" s="65">
        <v>-20657.45</v>
      </c>
      <c r="BB53" s="65">
        <v>-96040.58</v>
      </c>
      <c r="BC53" s="65">
        <v>-190754.63</v>
      </c>
      <c r="BD53" s="65">
        <v>-249661.53</v>
      </c>
      <c r="BE53" s="65">
        <v>-298018.86</v>
      </c>
      <c r="BF53" s="65">
        <v>-358330.04</v>
      </c>
      <c r="BG53" s="65">
        <v>-420624.54</v>
      </c>
      <c r="BH53" s="65">
        <v>-492586.96</v>
      </c>
      <c r="BI53" s="65">
        <v>-542530</v>
      </c>
      <c r="BJ53" s="65">
        <v>-590250.79</v>
      </c>
      <c r="BK53" s="65">
        <v>-643444.71</v>
      </c>
      <c r="BL53" s="65">
        <v>-700975.8</v>
      </c>
      <c r="BM53" s="65">
        <v>-24333.06</v>
      </c>
      <c r="BN53" s="65">
        <v>-111024.97</v>
      </c>
      <c r="BO53" s="65">
        <v>-242699.62</v>
      </c>
      <c r="BP53" s="65">
        <v>-300706.82</v>
      </c>
      <c r="BQ53" s="65">
        <v>-372139.82</v>
      </c>
      <c r="BR53" s="65">
        <v>-441922.82</v>
      </c>
      <c r="BS53" s="65">
        <v>-503882.96</v>
      </c>
      <c r="BT53" s="65">
        <v>-585314.18000000005</v>
      </c>
      <c r="BU53" s="65">
        <v>-654512.43999999994</v>
      </c>
      <c r="BV53" s="65">
        <v>-701099.93</v>
      </c>
      <c r="BW53" s="65">
        <v>-780903.53</v>
      </c>
      <c r="BX53" s="65">
        <v>-849400.35</v>
      </c>
      <c r="BY53" s="65">
        <v>-51283.18</v>
      </c>
      <c r="BZ53" s="65">
        <v>-151893.24</v>
      </c>
      <c r="CA53" s="65">
        <v>-316660.13</v>
      </c>
      <c r="CB53" s="65">
        <v>-383481.5</v>
      </c>
      <c r="CC53" s="65">
        <v>-471818.04</v>
      </c>
      <c r="CD53" s="65">
        <v>-549126.15</v>
      </c>
      <c r="CE53" s="65">
        <v>-618754.66</v>
      </c>
      <c r="CF53" s="65">
        <v>-718742.43</v>
      </c>
      <c r="CG53" s="65">
        <v>-785622.36</v>
      </c>
      <c r="CH53" s="65">
        <v>-870271.94</v>
      </c>
      <c r="CI53" s="65">
        <v>-931404.58</v>
      </c>
      <c r="CJ53" s="65">
        <v>-1013398.04</v>
      </c>
      <c r="CK53" s="65">
        <v>-51578.51</v>
      </c>
      <c r="CL53" s="10"/>
      <c r="CM53" s="10"/>
    </row>
    <row r="54" spans="1:104" outlineLevel="1" x14ac:dyDescent="0.2">
      <c r="A54" s="8">
        <f t="shared" si="7"/>
        <v>47</v>
      </c>
      <c r="B54" s="8"/>
      <c r="C54" s="66">
        <v>218000</v>
      </c>
      <c r="D54" s="67" t="s">
        <v>12</v>
      </c>
      <c r="E54" s="10">
        <v>7799650.2800000003</v>
      </c>
      <c r="F54" s="10">
        <v>7744253.7800000003</v>
      </c>
      <c r="G54" s="10">
        <v>7688857.2800000003</v>
      </c>
      <c r="H54" s="10">
        <v>7633460.7800000003</v>
      </c>
      <c r="I54" s="10">
        <v>7578064.2800000003</v>
      </c>
      <c r="J54" s="10">
        <v>7522667.7800000003</v>
      </c>
      <c r="K54" s="10">
        <v>7467271.2800000003</v>
      </c>
      <c r="L54" s="10">
        <v>7411874.7800000003</v>
      </c>
      <c r="M54" s="10">
        <v>7356478.2800000003</v>
      </c>
      <c r="N54" s="10">
        <v>7301081.7800000003</v>
      </c>
      <c r="O54" s="10">
        <v>7245685.2800000003</v>
      </c>
      <c r="P54" s="10">
        <v>7190288.7800000003</v>
      </c>
      <c r="Q54" s="10">
        <v>9290676.6600000001</v>
      </c>
      <c r="R54" s="10">
        <v>9213246.8300000001</v>
      </c>
      <c r="S54" s="10">
        <v>9135817</v>
      </c>
      <c r="T54" s="10">
        <v>9058387.1699999999</v>
      </c>
      <c r="U54" s="10">
        <v>8980957.3399999999</v>
      </c>
      <c r="V54" s="10">
        <v>8903527.5099999998</v>
      </c>
      <c r="W54" s="68">
        <v>8826097.6799999997</v>
      </c>
      <c r="X54" s="10">
        <v>8748667.8499999996</v>
      </c>
      <c r="Y54" s="10">
        <v>8671238.0199999996</v>
      </c>
      <c r="Z54" s="10">
        <v>8593808.1899999995</v>
      </c>
      <c r="AA54" s="10">
        <v>8516378.3599999994</v>
      </c>
      <c r="AB54" s="10">
        <v>8433522.5299999993</v>
      </c>
      <c r="AC54" s="65">
        <v>6358470.2000000002</v>
      </c>
      <c r="AD54" s="65">
        <v>6303220.3700000001</v>
      </c>
      <c r="AE54" s="65">
        <v>6247970.54</v>
      </c>
      <c r="AF54" s="65">
        <v>6192720.71</v>
      </c>
      <c r="AG54" s="65">
        <v>6137470.8799999999</v>
      </c>
      <c r="AH54" s="65">
        <v>6082221.0499999998</v>
      </c>
      <c r="AI54" s="65">
        <v>6026971.2199999997</v>
      </c>
      <c r="AJ54" s="65">
        <v>5971721.3899999997</v>
      </c>
      <c r="AK54" s="65">
        <v>5916471.5599999996</v>
      </c>
      <c r="AL54" s="65">
        <v>5861221.7300000004</v>
      </c>
      <c r="AM54" s="65">
        <v>5805971.9000000004</v>
      </c>
      <c r="AN54" s="65">
        <v>5767083.0700000003</v>
      </c>
      <c r="AO54" s="65">
        <v>10075949.039999999</v>
      </c>
      <c r="AP54" s="65">
        <v>9965407.1300000008</v>
      </c>
      <c r="AQ54" s="65">
        <v>9854865.2200000007</v>
      </c>
      <c r="AR54" s="65">
        <v>9744323.3100000005</v>
      </c>
      <c r="AS54" s="65">
        <v>9633781.4000000004</v>
      </c>
      <c r="AT54" s="65">
        <v>9523239.4900000002</v>
      </c>
      <c r="AU54" s="65">
        <v>9412697.5800000001</v>
      </c>
      <c r="AV54" s="65">
        <v>9302155.6699999999</v>
      </c>
      <c r="AW54" s="65">
        <v>9191613.7599999998</v>
      </c>
      <c r="AX54" s="65">
        <v>9081071.8499999996</v>
      </c>
      <c r="AY54" s="65">
        <v>8970529.9399999995</v>
      </c>
      <c r="AZ54" s="65">
        <v>8799891.0299999993</v>
      </c>
      <c r="BA54" s="65">
        <v>8689349.1199999992</v>
      </c>
      <c r="BB54" s="65">
        <v>7097463.8899999997</v>
      </c>
      <c r="BC54" s="65">
        <v>7032725.4699999997</v>
      </c>
      <c r="BD54" s="65">
        <v>6967987.0499999998</v>
      </c>
      <c r="BE54" s="65">
        <v>6954903.5099999998</v>
      </c>
      <c r="BF54" s="65">
        <v>6890165.0899999999</v>
      </c>
      <c r="BG54" s="65">
        <v>6825426.6699999999</v>
      </c>
      <c r="BH54" s="65">
        <v>6760688.25</v>
      </c>
      <c r="BI54" s="65">
        <v>6695949.8300000001</v>
      </c>
      <c r="BJ54" s="65">
        <v>7569756.7999999998</v>
      </c>
      <c r="BK54" s="65">
        <v>7505018.3799999999</v>
      </c>
      <c r="BL54" s="65">
        <v>7409219.96</v>
      </c>
      <c r="BM54" s="65">
        <v>6950692.9100000001</v>
      </c>
      <c r="BN54" s="65">
        <v>6905324.9100000001</v>
      </c>
      <c r="BO54" s="65">
        <v>6859956.9100000001</v>
      </c>
      <c r="BP54" s="65">
        <v>6814588.9100000001</v>
      </c>
      <c r="BQ54" s="65">
        <v>6769220.9100000001</v>
      </c>
      <c r="BR54" s="65">
        <v>6723852.9100000001</v>
      </c>
      <c r="BS54" s="65">
        <v>6678484.9100000001</v>
      </c>
      <c r="BT54" s="65">
        <v>6628449.5800000001</v>
      </c>
      <c r="BU54" s="65">
        <v>6578414.25</v>
      </c>
      <c r="BV54" s="65">
        <v>6528378.9199999999</v>
      </c>
      <c r="BW54" s="65">
        <v>6478343.5899999999</v>
      </c>
      <c r="BX54" s="65">
        <v>6428308.2599999998</v>
      </c>
      <c r="BY54" s="65">
        <v>6378272.9299999997</v>
      </c>
      <c r="BZ54" s="65">
        <v>8386667.9400000004</v>
      </c>
      <c r="CA54" s="65">
        <v>8335497.3600000003</v>
      </c>
      <c r="CB54" s="65">
        <v>8284326.7800000003</v>
      </c>
      <c r="CC54" s="65">
        <v>8233156.2000000002</v>
      </c>
      <c r="CD54" s="65">
        <v>8181985.6200000001</v>
      </c>
      <c r="CE54" s="65">
        <v>8130815.04</v>
      </c>
      <c r="CF54" s="65">
        <v>8079644.46</v>
      </c>
      <c r="CG54" s="65">
        <v>8028473.8799999999</v>
      </c>
      <c r="CH54" s="65">
        <v>7977303.2999999998</v>
      </c>
      <c r="CI54" s="65">
        <v>7926132.7199999997</v>
      </c>
      <c r="CJ54" s="65">
        <v>7874962.1399999997</v>
      </c>
      <c r="CK54" s="65">
        <v>7646984.2800000003</v>
      </c>
      <c r="CL54" s="10"/>
    </row>
    <row r="55" spans="1:104" outlineLevel="1" x14ac:dyDescent="0.2">
      <c r="A55" s="8">
        <f t="shared" si="7"/>
        <v>48</v>
      </c>
      <c r="B55" s="8"/>
      <c r="C55" s="66">
        <v>216000</v>
      </c>
      <c r="D55" s="67" t="s">
        <v>13</v>
      </c>
      <c r="E55" s="10">
        <v>-332279058.38999999</v>
      </c>
      <c r="F55" s="10">
        <v>-349486897.16000003</v>
      </c>
      <c r="G55" s="10">
        <v>-349486897.16000003</v>
      </c>
      <c r="H55" s="10">
        <v>-349486897.16000003</v>
      </c>
      <c r="I55" s="10">
        <v>-349486897.16000003</v>
      </c>
      <c r="J55" s="10">
        <v>-349486897.16000003</v>
      </c>
      <c r="K55" s="10">
        <v>-349486897.16000003</v>
      </c>
      <c r="L55" s="10">
        <v>-349486897.16000003</v>
      </c>
      <c r="M55" s="10">
        <v>-349486897.16000003</v>
      </c>
      <c r="N55" s="10">
        <v>-349486897.16000003</v>
      </c>
      <c r="O55" s="10">
        <v>-349486897.16000003</v>
      </c>
      <c r="P55" s="10">
        <v>-349486897.16000003</v>
      </c>
      <c r="Q55" s="10">
        <v>-349486897.16000003</v>
      </c>
      <c r="R55" s="10">
        <v>-361335792.27999997</v>
      </c>
      <c r="S55" s="10">
        <v>-361335792.27999997</v>
      </c>
      <c r="T55" s="10">
        <v>-361335792.27999997</v>
      </c>
      <c r="U55" s="10">
        <v>-357929483.22000003</v>
      </c>
      <c r="V55" s="10">
        <v>-357929483.22000003</v>
      </c>
      <c r="W55" s="68">
        <v>-357929483.22000003</v>
      </c>
      <c r="X55" s="10">
        <v>-357929483.22000003</v>
      </c>
      <c r="Y55" s="10">
        <v>-357929483.22000003</v>
      </c>
      <c r="Z55" s="10">
        <v>-357929483.22000003</v>
      </c>
      <c r="AA55" s="10">
        <v>-357929483.22000003</v>
      </c>
      <c r="AB55" s="10">
        <v>-357929483.22000003</v>
      </c>
      <c r="AC55" s="65">
        <v>-357929483.22000003</v>
      </c>
      <c r="AD55" s="65">
        <v>-369263683.63</v>
      </c>
      <c r="AE55" s="65">
        <v>-369263683.63</v>
      </c>
      <c r="AF55" s="65">
        <v>-369263683.63</v>
      </c>
      <c r="AG55" s="65">
        <v>-369263683.63</v>
      </c>
      <c r="AH55" s="65">
        <v>-369263683.63</v>
      </c>
      <c r="AI55" s="65">
        <v>-369263683.63</v>
      </c>
      <c r="AJ55" s="65">
        <v>-369263683.63</v>
      </c>
      <c r="AK55" s="65">
        <v>-369263683.63</v>
      </c>
      <c r="AL55" s="65">
        <v>-369263683.63</v>
      </c>
      <c r="AM55" s="65">
        <v>-369263683.63</v>
      </c>
      <c r="AN55" s="65">
        <v>-369263683.63</v>
      </c>
      <c r="AO55" s="65">
        <v>-369263683.63</v>
      </c>
      <c r="AP55" s="65">
        <v>-377862064.44999999</v>
      </c>
      <c r="AQ55" s="65">
        <v>-377862064.44999999</v>
      </c>
      <c r="AR55" s="65">
        <v>-377862064.44999999</v>
      </c>
      <c r="AS55" s="65">
        <v>-377862064.44999999</v>
      </c>
      <c r="AT55" s="65">
        <v>-377862064.44999999</v>
      </c>
      <c r="AU55" s="65">
        <v>-377862064.44999999</v>
      </c>
      <c r="AV55" s="65">
        <v>-377862064.44999999</v>
      </c>
      <c r="AW55" s="65">
        <v>-377862064.44999999</v>
      </c>
      <c r="AX55" s="65">
        <v>-377862064.44999999</v>
      </c>
      <c r="AY55" s="65">
        <v>-377862064.44999999</v>
      </c>
      <c r="AZ55" s="65">
        <v>-377862064.44999999</v>
      </c>
      <c r="BA55" s="65">
        <v>-377862064.44999999</v>
      </c>
      <c r="BB55" s="65">
        <v>-380572802.86000001</v>
      </c>
      <c r="BC55" s="65">
        <v>-380572802.86000001</v>
      </c>
      <c r="BD55" s="65">
        <v>-380572802.86000001</v>
      </c>
      <c r="BE55" s="65">
        <v>-380572802.86000001</v>
      </c>
      <c r="BF55" s="65">
        <v>-380572802.86000001</v>
      </c>
      <c r="BG55" s="65">
        <v>-380572802.86000001</v>
      </c>
      <c r="BH55" s="65">
        <v>-380572802.86000001</v>
      </c>
      <c r="BI55" s="65">
        <v>-380572802.86000001</v>
      </c>
      <c r="BJ55" s="65">
        <v>-380572802.86000001</v>
      </c>
      <c r="BK55" s="65">
        <v>-380572802.86000001</v>
      </c>
      <c r="BL55" s="65">
        <v>-380572802.86000001</v>
      </c>
      <c r="BM55" s="65">
        <v>-380572802.86000001</v>
      </c>
      <c r="BN55" s="65">
        <v>-387340926.68000001</v>
      </c>
      <c r="BO55" s="65">
        <v>-387842928.44999999</v>
      </c>
      <c r="BP55" s="65">
        <v>-387842928.44999999</v>
      </c>
      <c r="BQ55" s="65">
        <v>-387842928.44999999</v>
      </c>
      <c r="BR55" s="65">
        <v>-387842928.44999999</v>
      </c>
      <c r="BS55" s="65">
        <v>-387842928.44999999</v>
      </c>
      <c r="BT55" s="65">
        <v>-387842928.44999999</v>
      </c>
      <c r="BU55" s="65">
        <v>-387842928.44999999</v>
      </c>
      <c r="BV55" s="65">
        <v>-387842928.44999999</v>
      </c>
      <c r="BW55" s="65">
        <v>-387842928.44999999</v>
      </c>
      <c r="BX55" s="65">
        <v>-387842928.44999999</v>
      </c>
      <c r="BY55" s="65">
        <v>-387842928.44999999</v>
      </c>
      <c r="BZ55" s="65">
        <v>-277931215</v>
      </c>
      <c r="CA55" s="65">
        <v>-277931215</v>
      </c>
      <c r="CB55" s="65">
        <v>-277931215</v>
      </c>
      <c r="CC55" s="65">
        <v>-277931215</v>
      </c>
      <c r="CD55" s="65">
        <v>-277931215</v>
      </c>
      <c r="CE55" s="65">
        <v>-277931215</v>
      </c>
      <c r="CF55" s="65">
        <v>-277931215</v>
      </c>
      <c r="CG55" s="65">
        <v>-277931215</v>
      </c>
      <c r="CH55" s="65">
        <v>-277931215</v>
      </c>
      <c r="CI55" s="65">
        <v>-277931215</v>
      </c>
      <c r="CJ55" s="65">
        <v>-277931215</v>
      </c>
      <c r="CK55" s="65">
        <v>-277931215</v>
      </c>
      <c r="CL55" s="10"/>
    </row>
    <row r="56" spans="1:104" outlineLevel="1" x14ac:dyDescent="0.2">
      <c r="A56" s="8">
        <f t="shared" si="7"/>
        <v>49</v>
      </c>
      <c r="B56" s="8"/>
      <c r="C56" s="66">
        <v>216016</v>
      </c>
      <c r="D56" s="67" t="s">
        <v>14</v>
      </c>
      <c r="E56" s="10">
        <v>2562211.71</v>
      </c>
      <c r="F56" s="10">
        <v>2562211.71</v>
      </c>
      <c r="G56" s="10">
        <v>2562211.71</v>
      </c>
      <c r="H56" s="10">
        <v>2562211.71</v>
      </c>
      <c r="I56" s="10">
        <v>2562211.71</v>
      </c>
      <c r="J56" s="10">
        <v>2562211.71</v>
      </c>
      <c r="K56" s="10">
        <v>2562211.71</v>
      </c>
      <c r="L56" s="10">
        <v>2562211.71</v>
      </c>
      <c r="M56" s="10">
        <v>2562211.71</v>
      </c>
      <c r="N56" s="10">
        <v>2562211.71</v>
      </c>
      <c r="O56" s="10">
        <v>2562211.71</v>
      </c>
      <c r="P56" s="10">
        <v>2562211.71</v>
      </c>
      <c r="Q56" s="10">
        <v>2562211.71</v>
      </c>
      <c r="R56" s="10">
        <v>2562211.71</v>
      </c>
      <c r="S56" s="10">
        <v>2562211.71</v>
      </c>
      <c r="T56" s="10">
        <v>2562211.71</v>
      </c>
      <c r="U56" s="10">
        <v>2562211.71</v>
      </c>
      <c r="V56" s="10">
        <v>2562211.71</v>
      </c>
      <c r="W56" s="68">
        <v>2562211.71</v>
      </c>
      <c r="X56" s="10">
        <v>2562211.71</v>
      </c>
      <c r="Y56" s="10">
        <v>2562211.71</v>
      </c>
      <c r="Z56" s="10">
        <v>2562211.71</v>
      </c>
      <c r="AA56" s="10">
        <v>2562211.71</v>
      </c>
      <c r="AB56" s="10">
        <v>2562211.71</v>
      </c>
      <c r="AC56" s="65">
        <v>2562211.71</v>
      </c>
      <c r="AD56" s="65">
        <v>2562211.71</v>
      </c>
      <c r="AE56" s="65">
        <v>2562211.71</v>
      </c>
      <c r="AF56" s="65">
        <v>2562211.71</v>
      </c>
      <c r="AG56" s="65">
        <v>2562211.71</v>
      </c>
      <c r="AH56" s="65">
        <v>2562211.71</v>
      </c>
      <c r="AI56" s="65">
        <v>2562211.71</v>
      </c>
      <c r="AJ56" s="65">
        <v>2562211.71</v>
      </c>
      <c r="AK56" s="65">
        <v>2562211.71</v>
      </c>
      <c r="AL56" s="65">
        <v>2562211.71</v>
      </c>
      <c r="AM56" s="65">
        <v>2562211.71</v>
      </c>
      <c r="AN56" s="65">
        <v>2562211.71</v>
      </c>
      <c r="AO56" s="65">
        <v>2562211.71</v>
      </c>
      <c r="AP56" s="65">
        <v>2562211.71</v>
      </c>
      <c r="AQ56" s="65">
        <v>2562211.71</v>
      </c>
      <c r="AR56" s="65">
        <v>2562211.71</v>
      </c>
      <c r="AS56" s="65">
        <v>2562211.71</v>
      </c>
      <c r="AT56" s="65">
        <v>2562211.71</v>
      </c>
      <c r="AU56" s="65">
        <v>2562211.71</v>
      </c>
      <c r="AV56" s="65">
        <v>2562211.71</v>
      </c>
      <c r="AW56" s="65">
        <v>2562211.71</v>
      </c>
      <c r="AX56" s="65">
        <v>2562211.71</v>
      </c>
      <c r="AY56" s="65">
        <v>2562211.71</v>
      </c>
      <c r="AZ56" s="65">
        <v>2562211.71</v>
      </c>
      <c r="BA56" s="65">
        <v>2562211.71</v>
      </c>
      <c r="BB56" s="65">
        <v>2562211.71</v>
      </c>
      <c r="BC56" s="65">
        <v>2562211.71</v>
      </c>
      <c r="BD56" s="65">
        <v>2562211.71</v>
      </c>
      <c r="BE56" s="65">
        <v>2562211.71</v>
      </c>
      <c r="BF56" s="65">
        <v>2562211.71</v>
      </c>
      <c r="BG56" s="65">
        <v>2562211.71</v>
      </c>
      <c r="BH56" s="65">
        <v>2562211.71</v>
      </c>
      <c r="BI56" s="65">
        <v>2562211.71</v>
      </c>
      <c r="BJ56" s="65">
        <v>2562211.71</v>
      </c>
      <c r="BK56" s="65">
        <v>2562211.71</v>
      </c>
      <c r="BL56" s="65">
        <v>2562211.71</v>
      </c>
      <c r="BM56" s="65">
        <v>2562211.71</v>
      </c>
      <c r="BN56" s="65">
        <v>2562211.71</v>
      </c>
      <c r="BO56" s="65">
        <v>2562211.71</v>
      </c>
      <c r="BP56" s="65">
        <v>2562211.71</v>
      </c>
      <c r="BQ56" s="65">
        <v>2562211.71</v>
      </c>
      <c r="BR56" s="65">
        <v>2562211.71</v>
      </c>
      <c r="BS56" s="65">
        <v>2562211.71</v>
      </c>
      <c r="BT56" s="65">
        <v>2562211.71</v>
      </c>
      <c r="BU56" s="65">
        <v>2562211.71</v>
      </c>
      <c r="BV56" s="65">
        <v>2562211.71</v>
      </c>
      <c r="BW56" s="65">
        <v>2562211.71</v>
      </c>
      <c r="BX56" s="65">
        <v>2562211.71</v>
      </c>
      <c r="BY56" s="65">
        <v>2562211.71</v>
      </c>
      <c r="BZ56" s="65">
        <v>2562211.71</v>
      </c>
      <c r="CA56" s="65">
        <v>2562211.71</v>
      </c>
      <c r="CB56" s="65">
        <v>2562211.71</v>
      </c>
      <c r="CC56" s="65">
        <v>2562211.71</v>
      </c>
      <c r="CD56" s="65">
        <v>2562211.71</v>
      </c>
      <c r="CE56" s="65">
        <v>2562211.71</v>
      </c>
      <c r="CF56" s="65">
        <v>2562211.71</v>
      </c>
      <c r="CG56" s="65">
        <v>2562211.71</v>
      </c>
      <c r="CH56" s="65">
        <v>2562211.71</v>
      </c>
      <c r="CI56" s="65">
        <v>2562211.71</v>
      </c>
      <c r="CJ56" s="65">
        <v>2562211.71</v>
      </c>
      <c r="CK56" s="65">
        <v>2562211.71</v>
      </c>
      <c r="CL56" s="10"/>
    </row>
    <row r="57" spans="1:104" outlineLevel="1" x14ac:dyDescent="0.2">
      <c r="A57" s="8">
        <f t="shared" si="7"/>
        <v>50</v>
      </c>
      <c r="B57" s="8"/>
      <c r="C57" s="66">
        <v>216018</v>
      </c>
      <c r="D57" s="67" t="s">
        <v>15</v>
      </c>
      <c r="E57" s="10">
        <v>8436924.7599999998</v>
      </c>
      <c r="F57" s="10">
        <v>8436924.7599999998</v>
      </c>
      <c r="G57" s="10">
        <v>8436924.7599999998</v>
      </c>
      <c r="H57" s="10">
        <v>8436924.7599999998</v>
      </c>
      <c r="I57" s="10">
        <v>8436924.7599999998</v>
      </c>
      <c r="J57" s="10">
        <v>8436924.7599999998</v>
      </c>
      <c r="K57" s="10">
        <v>8436924.7599999998</v>
      </c>
      <c r="L57" s="10">
        <v>8436924.7599999998</v>
      </c>
      <c r="M57" s="10">
        <v>8436924.7599999998</v>
      </c>
      <c r="N57" s="10">
        <v>8436924.7599999998</v>
      </c>
      <c r="O57" s="10">
        <v>8436924.7599999998</v>
      </c>
      <c r="P57" s="10">
        <v>8436924.7599999998</v>
      </c>
      <c r="Q57" s="10">
        <v>8436924.7599999998</v>
      </c>
      <c r="R57" s="10">
        <v>8436924.7599999998</v>
      </c>
      <c r="S57" s="10">
        <v>8436924.7599999998</v>
      </c>
      <c r="T57" s="10">
        <v>8436924.7599999998</v>
      </c>
      <c r="U57" s="10">
        <v>8436924.7599999998</v>
      </c>
      <c r="V57" s="10">
        <v>8436924.7599999998</v>
      </c>
      <c r="W57" s="68">
        <v>8436924.7599999998</v>
      </c>
      <c r="X57" s="10">
        <v>8436924.7599999998</v>
      </c>
      <c r="Y57" s="10">
        <v>8436924.7599999998</v>
      </c>
      <c r="Z57" s="10">
        <v>8436924.7599999998</v>
      </c>
      <c r="AA57" s="10">
        <v>8436924.7599999998</v>
      </c>
      <c r="AB57" s="10">
        <v>8436924.7599999998</v>
      </c>
      <c r="AC57" s="65">
        <v>8436924.7599999998</v>
      </c>
      <c r="AD57" s="65">
        <v>8436924.7599999998</v>
      </c>
      <c r="AE57" s="65">
        <v>8436924.7599999998</v>
      </c>
      <c r="AF57" s="65">
        <v>8436924.7599999998</v>
      </c>
      <c r="AG57" s="65">
        <v>8436924.7599999998</v>
      </c>
      <c r="AH57" s="65">
        <v>8436924.7599999998</v>
      </c>
      <c r="AI57" s="65">
        <v>8436924.7599999998</v>
      </c>
      <c r="AJ57" s="65">
        <v>8436924.7599999998</v>
      </c>
      <c r="AK57" s="65">
        <v>8436924.7599999998</v>
      </c>
      <c r="AL57" s="65">
        <v>8436924.7599999998</v>
      </c>
      <c r="AM57" s="65">
        <v>8436924.7599999998</v>
      </c>
      <c r="AN57" s="65">
        <v>8436924.7599999998</v>
      </c>
      <c r="AO57" s="65">
        <v>8436924.7599999998</v>
      </c>
      <c r="AP57" s="65">
        <v>8436924.7599999998</v>
      </c>
      <c r="AQ57" s="65">
        <v>8436924.7599999998</v>
      </c>
      <c r="AR57" s="65">
        <v>8436924.7599999998</v>
      </c>
      <c r="AS57" s="65">
        <v>8436924.7599999998</v>
      </c>
      <c r="AT57" s="65">
        <v>8436924.7599999998</v>
      </c>
      <c r="AU57" s="65">
        <v>8436924.7599999998</v>
      </c>
      <c r="AV57" s="65">
        <v>8436924.7599999998</v>
      </c>
      <c r="AW57" s="65">
        <v>8436924.7599999998</v>
      </c>
      <c r="AX57" s="65">
        <v>8436924.7599999998</v>
      </c>
      <c r="AY57" s="65">
        <v>8436924.7599999998</v>
      </c>
      <c r="AZ57" s="65">
        <v>8436924.7599999998</v>
      </c>
      <c r="BA57" s="65">
        <v>8436924.7599999998</v>
      </c>
      <c r="BB57" s="65">
        <v>8436924.7599999998</v>
      </c>
      <c r="BC57" s="65">
        <v>8436924.7599999998</v>
      </c>
      <c r="BD57" s="65">
        <v>8436924.7599999998</v>
      </c>
      <c r="BE57" s="65">
        <v>8436924.7599999998</v>
      </c>
      <c r="BF57" s="65">
        <v>8436924.7599999998</v>
      </c>
      <c r="BG57" s="65">
        <v>8436924.7599999998</v>
      </c>
      <c r="BH57" s="65">
        <v>8436924.7599999998</v>
      </c>
      <c r="BI57" s="65">
        <v>8436924.7599999998</v>
      </c>
      <c r="BJ57" s="65">
        <v>8436924.7599999998</v>
      </c>
      <c r="BK57" s="65">
        <v>8436924.7599999998</v>
      </c>
      <c r="BL57" s="65">
        <v>8436924.7599999998</v>
      </c>
      <c r="BM57" s="65">
        <v>8436924.7599999998</v>
      </c>
      <c r="BN57" s="65">
        <v>8436924.7599999998</v>
      </c>
      <c r="BO57" s="65">
        <v>8436924.7599999998</v>
      </c>
      <c r="BP57" s="65">
        <v>8436924.7599999998</v>
      </c>
      <c r="BQ57" s="65">
        <v>8436924.7599999998</v>
      </c>
      <c r="BR57" s="65">
        <v>8436924.7599999998</v>
      </c>
      <c r="BS57" s="65">
        <v>8436924.7599999998</v>
      </c>
      <c r="BT57" s="65">
        <v>8436924.7599999998</v>
      </c>
      <c r="BU57" s="65">
        <v>8436924.7599999998</v>
      </c>
      <c r="BV57" s="65">
        <v>8436924.7599999998</v>
      </c>
      <c r="BW57" s="65">
        <v>8436924.7599999998</v>
      </c>
      <c r="BX57" s="65">
        <v>8436924.7599999998</v>
      </c>
      <c r="BY57" s="65">
        <v>8436924.7599999998</v>
      </c>
      <c r="BZ57" s="65">
        <v>8436924.7599999998</v>
      </c>
      <c r="CA57" s="65">
        <v>8436924.7599999998</v>
      </c>
      <c r="CB57" s="65">
        <v>8436924.7599999998</v>
      </c>
      <c r="CC57" s="65">
        <v>8436924.7599999998</v>
      </c>
      <c r="CD57" s="65">
        <v>8436924.7599999998</v>
      </c>
      <c r="CE57" s="65">
        <v>8436924.7599999998</v>
      </c>
      <c r="CF57" s="65">
        <v>8436924.7599999998</v>
      </c>
      <c r="CG57" s="65">
        <v>8436924.7599999998</v>
      </c>
      <c r="CH57" s="65">
        <v>8436924.7599999998</v>
      </c>
      <c r="CI57" s="65">
        <v>8436924.7599999998</v>
      </c>
      <c r="CJ57" s="65">
        <v>8436924.7599999998</v>
      </c>
      <c r="CK57" s="65">
        <v>8436924.7599999998</v>
      </c>
      <c r="CL57" s="10"/>
    </row>
    <row r="58" spans="1:104" outlineLevel="1" x14ac:dyDescent="0.2">
      <c r="A58" s="8">
        <f t="shared" si="7"/>
        <v>51</v>
      </c>
      <c r="B58" s="8"/>
      <c r="C58" s="66">
        <v>216100</v>
      </c>
      <c r="D58" s="67" t="s">
        <v>16</v>
      </c>
      <c r="E58" s="10">
        <v>933350.75</v>
      </c>
      <c r="F58" s="10">
        <v>933350.75</v>
      </c>
      <c r="G58" s="10">
        <v>933350.75</v>
      </c>
      <c r="H58" s="10">
        <v>933350.75</v>
      </c>
      <c r="I58" s="10">
        <v>933350.75</v>
      </c>
      <c r="J58" s="10">
        <v>933350.75</v>
      </c>
      <c r="K58" s="10">
        <v>933350.75</v>
      </c>
      <c r="L58" s="10">
        <v>933350.75</v>
      </c>
      <c r="M58" s="10">
        <v>933350.75</v>
      </c>
      <c r="N58" s="10">
        <v>933350.75</v>
      </c>
      <c r="O58" s="10">
        <v>933350.75</v>
      </c>
      <c r="P58" s="10">
        <v>933350.75</v>
      </c>
      <c r="Q58" s="10">
        <v>933350.75</v>
      </c>
      <c r="R58" s="10">
        <v>933350.75</v>
      </c>
      <c r="S58" s="10">
        <v>933350.75</v>
      </c>
      <c r="T58" s="10">
        <v>933350.75</v>
      </c>
      <c r="U58" s="10">
        <v>933350.75</v>
      </c>
      <c r="V58" s="10">
        <v>933350.75</v>
      </c>
      <c r="W58" s="68">
        <v>933350.75</v>
      </c>
      <c r="X58" s="10">
        <v>933350.75</v>
      </c>
      <c r="Y58" s="10">
        <v>933350.75</v>
      </c>
      <c r="Z58" s="10">
        <v>933350.75</v>
      </c>
      <c r="AA58" s="10">
        <v>933350.75</v>
      </c>
      <c r="AB58" s="10">
        <v>933350.75</v>
      </c>
      <c r="AC58" s="65">
        <v>933350.75</v>
      </c>
      <c r="AD58" s="65">
        <v>933350.75</v>
      </c>
      <c r="AE58" s="65">
        <v>933350.75</v>
      </c>
      <c r="AF58" s="65">
        <v>933350.75</v>
      </c>
      <c r="AG58" s="65">
        <v>933350.75</v>
      </c>
      <c r="AH58" s="65">
        <v>933350.75</v>
      </c>
      <c r="AI58" s="65">
        <v>933350.75</v>
      </c>
      <c r="AJ58" s="65">
        <v>933350.75</v>
      </c>
      <c r="AK58" s="65">
        <v>933350.75</v>
      </c>
      <c r="AL58" s="65">
        <v>933350.75</v>
      </c>
      <c r="AM58" s="65">
        <v>933350.75</v>
      </c>
      <c r="AN58" s="65">
        <v>933350.75</v>
      </c>
      <c r="AO58" s="65">
        <v>933350.75</v>
      </c>
      <c r="AP58" s="65">
        <v>933350.75</v>
      </c>
      <c r="AQ58" s="65">
        <v>933350.75</v>
      </c>
      <c r="AR58" s="65">
        <v>933350.75</v>
      </c>
      <c r="AS58" s="65">
        <v>933350.75</v>
      </c>
      <c r="AT58" s="65">
        <v>933350.75</v>
      </c>
      <c r="AU58" s="65">
        <v>933350.75</v>
      </c>
      <c r="AV58" s="65">
        <v>933350.75</v>
      </c>
      <c r="AW58" s="65">
        <v>933350.75</v>
      </c>
      <c r="AX58" s="65">
        <v>933350.75</v>
      </c>
      <c r="AY58" s="65">
        <v>933350.75</v>
      </c>
      <c r="AZ58" s="65">
        <v>933350.75</v>
      </c>
      <c r="BA58" s="65">
        <v>933350.75</v>
      </c>
      <c r="BB58" s="65">
        <v>933350.75</v>
      </c>
      <c r="BC58" s="65">
        <v>933350.75</v>
      </c>
      <c r="BD58" s="65">
        <v>933350.75</v>
      </c>
      <c r="BE58" s="65">
        <v>933350.75</v>
      </c>
      <c r="BF58" s="65">
        <v>933350.75</v>
      </c>
      <c r="BG58" s="65">
        <v>933350.75</v>
      </c>
      <c r="BH58" s="65">
        <v>933350.75</v>
      </c>
      <c r="BI58" s="65">
        <v>933350.75</v>
      </c>
      <c r="BJ58" s="65">
        <v>933350.75</v>
      </c>
      <c r="BK58" s="65">
        <v>933350.75</v>
      </c>
      <c r="BL58" s="65">
        <v>933350.75</v>
      </c>
      <c r="BM58" s="65">
        <v>933350.75</v>
      </c>
      <c r="BN58" s="65">
        <v>933350.75</v>
      </c>
      <c r="BO58" s="65">
        <v>933350.75</v>
      </c>
      <c r="BP58" s="65">
        <v>933350.75</v>
      </c>
      <c r="BQ58" s="65">
        <v>933350.75</v>
      </c>
      <c r="BR58" s="65">
        <v>933350.75</v>
      </c>
      <c r="BS58" s="65">
        <v>933350.75</v>
      </c>
      <c r="BT58" s="65">
        <v>933350.75</v>
      </c>
      <c r="BU58" s="65">
        <v>933350.75</v>
      </c>
      <c r="BV58" s="65">
        <v>933350.75</v>
      </c>
      <c r="BW58" s="65">
        <v>933350.75</v>
      </c>
      <c r="BX58" s="65">
        <v>933350.75</v>
      </c>
      <c r="BY58" s="65">
        <v>933350.75</v>
      </c>
      <c r="BZ58" s="65">
        <v>933350.75</v>
      </c>
      <c r="CA58" s="65">
        <v>933350.75</v>
      </c>
      <c r="CB58" s="65">
        <v>933350.75</v>
      </c>
      <c r="CC58" s="65">
        <v>933350.75</v>
      </c>
      <c r="CD58" s="65">
        <v>933350.75</v>
      </c>
      <c r="CE58" s="65">
        <v>933350.75</v>
      </c>
      <c r="CF58" s="65">
        <v>933350.75</v>
      </c>
      <c r="CG58" s="65">
        <v>933350.75</v>
      </c>
      <c r="CH58" s="65">
        <v>933350.75</v>
      </c>
      <c r="CI58" s="65">
        <v>933350.75</v>
      </c>
      <c r="CJ58" s="65">
        <v>933350.75</v>
      </c>
      <c r="CK58" s="65">
        <v>933350.75</v>
      </c>
      <c r="CL58" s="10"/>
    </row>
    <row r="59" spans="1:104" ht="13.5" outlineLevel="1" thickBot="1" x14ac:dyDescent="0.25">
      <c r="A59" s="8">
        <f t="shared" si="7"/>
        <v>52</v>
      </c>
      <c r="B59" s="8"/>
      <c r="C59" s="66">
        <v>216999</v>
      </c>
      <c r="D59" s="67" t="s">
        <v>17</v>
      </c>
      <c r="E59" s="10">
        <v>-36350095.390000001</v>
      </c>
      <c r="F59" s="10">
        <v>-36350095.390000001</v>
      </c>
      <c r="G59" s="10">
        <v>-36350095.390000001</v>
      </c>
      <c r="H59" s="10">
        <v>-36350095.390000001</v>
      </c>
      <c r="I59" s="10">
        <v>-36350095.390000001</v>
      </c>
      <c r="J59" s="10">
        <v>-36350095.390000001</v>
      </c>
      <c r="K59" s="10">
        <v>-36350095.390000001</v>
      </c>
      <c r="L59" s="10">
        <v>-36350095.390000001</v>
      </c>
      <c r="M59" s="10">
        <v>-36350095.390000001</v>
      </c>
      <c r="N59" s="10">
        <v>-36350095.390000001</v>
      </c>
      <c r="O59" s="10">
        <v>-36350095.390000001</v>
      </c>
      <c r="P59" s="10">
        <v>-36350095.390000001</v>
      </c>
      <c r="Q59" s="10">
        <v>-36350095.390000001</v>
      </c>
      <c r="R59" s="10">
        <v>-36350095.390000001</v>
      </c>
      <c r="S59" s="10">
        <v>-36350095.390000001</v>
      </c>
      <c r="T59" s="10">
        <v>-36350095.390000001</v>
      </c>
      <c r="U59" s="10">
        <v>-36350095.390000001</v>
      </c>
      <c r="V59" s="10">
        <v>-36350095.390000001</v>
      </c>
      <c r="W59" s="68">
        <v>-36350095.390000001</v>
      </c>
      <c r="X59" s="10">
        <v>-36350095.390000001</v>
      </c>
      <c r="Y59" s="10">
        <v>-36350095.390000001</v>
      </c>
      <c r="Z59" s="10">
        <v>-36350095.390000001</v>
      </c>
      <c r="AA59" s="10">
        <v>-36350095.390000001</v>
      </c>
      <c r="AB59" s="10">
        <v>-36350095.390000001</v>
      </c>
      <c r="AC59" s="65">
        <v>-36350095.390000001</v>
      </c>
      <c r="AD59" s="65">
        <v>-36350095.390000001</v>
      </c>
      <c r="AE59" s="65">
        <v>-36350095.390000001</v>
      </c>
      <c r="AF59" s="65">
        <v>-36350095.390000001</v>
      </c>
      <c r="AG59" s="65">
        <v>-36350095.390000001</v>
      </c>
      <c r="AH59" s="65">
        <v>-36350095.390000001</v>
      </c>
      <c r="AI59" s="65">
        <v>-36350095.390000001</v>
      </c>
      <c r="AJ59" s="65">
        <v>-36350095.390000001</v>
      </c>
      <c r="AK59" s="65">
        <v>-36350095.390000001</v>
      </c>
      <c r="AL59" s="65">
        <v>-36350095.390000001</v>
      </c>
      <c r="AM59" s="65">
        <v>-36350095.390000001</v>
      </c>
      <c r="AN59" s="65">
        <v>-36350095.390000001</v>
      </c>
      <c r="AO59" s="65">
        <v>-36350095.390000001</v>
      </c>
      <c r="AP59" s="65">
        <v>-36350095.390000001</v>
      </c>
      <c r="AQ59" s="65">
        <v>-36350095.390000001</v>
      </c>
      <c r="AR59" s="65">
        <v>-36350095.390000001</v>
      </c>
      <c r="AS59" s="65">
        <v>-36350095.390000001</v>
      </c>
      <c r="AT59" s="65">
        <v>-36350095.390000001</v>
      </c>
      <c r="AU59" s="65">
        <v>-36350095.390000001</v>
      </c>
      <c r="AV59" s="65">
        <v>-36350095.390000001</v>
      </c>
      <c r="AW59" s="65">
        <v>-36350095.390000001</v>
      </c>
      <c r="AX59" s="65">
        <v>-36350095.390000001</v>
      </c>
      <c r="AY59" s="65">
        <v>-36350095.390000001</v>
      </c>
      <c r="AZ59" s="65">
        <v>-36350095.390000001</v>
      </c>
      <c r="BA59" s="65">
        <v>-36350095.390000001</v>
      </c>
      <c r="BB59" s="65">
        <v>-36350095.390000001</v>
      </c>
      <c r="BC59" s="65">
        <v>-36350095.390000001</v>
      </c>
      <c r="BD59" s="65">
        <v>-36350095.390000001</v>
      </c>
      <c r="BE59" s="65">
        <v>-36350095.390000001</v>
      </c>
      <c r="BF59" s="65">
        <v>-36350095.390000001</v>
      </c>
      <c r="BG59" s="65">
        <v>-36350095.390000001</v>
      </c>
      <c r="BH59" s="65">
        <v>-36350095.390000001</v>
      </c>
      <c r="BI59" s="65">
        <v>-36350095.390000001</v>
      </c>
      <c r="BJ59" s="65">
        <v>-36350095.390000001</v>
      </c>
      <c r="BK59" s="65">
        <v>-36350095.390000001</v>
      </c>
      <c r="BL59" s="65">
        <v>-36350095.390000001</v>
      </c>
      <c r="BM59" s="65">
        <v>-36350095.390000001</v>
      </c>
      <c r="BN59" s="65">
        <v>-36350095.390000001</v>
      </c>
      <c r="BO59" s="65">
        <v>-36350095.390000001</v>
      </c>
      <c r="BP59" s="65">
        <v>-36350095.390000001</v>
      </c>
      <c r="BQ59" s="65">
        <v>-36350095.390000001</v>
      </c>
      <c r="BR59" s="65">
        <v>-36350095.390000001</v>
      </c>
      <c r="BS59" s="65">
        <v>-36350095.390000001</v>
      </c>
      <c r="BT59" s="65">
        <v>-36350095.390000001</v>
      </c>
      <c r="BU59" s="65">
        <v>-36350095.390000001</v>
      </c>
      <c r="BV59" s="65">
        <v>-36350095.390000001</v>
      </c>
      <c r="BW59" s="65">
        <v>-36350095.390000001</v>
      </c>
      <c r="BX59" s="65">
        <v>-36350095.390000001</v>
      </c>
      <c r="BY59" s="65">
        <v>-36350095.390000001</v>
      </c>
      <c r="BZ59" s="65">
        <v>-36350095.390000001</v>
      </c>
      <c r="CA59" s="65">
        <v>-36350095.390000001</v>
      </c>
      <c r="CB59" s="65">
        <v>-36350095.390000001</v>
      </c>
      <c r="CC59" s="65">
        <v>-36350095.390000001</v>
      </c>
      <c r="CD59" s="65">
        <v>-36350095.390000001</v>
      </c>
      <c r="CE59" s="65">
        <v>-36350095.390000001</v>
      </c>
      <c r="CF59" s="65">
        <v>-36350095.390000001</v>
      </c>
      <c r="CG59" s="65">
        <v>-36350095.390000001</v>
      </c>
      <c r="CH59" s="65">
        <v>-36350095.390000001</v>
      </c>
      <c r="CI59" s="65">
        <v>-36350095.390000001</v>
      </c>
      <c r="CJ59" s="65">
        <v>-36350095.390000001</v>
      </c>
      <c r="CK59" s="65">
        <v>-36350095.390000001</v>
      </c>
      <c r="CL59" s="10"/>
      <c r="CM59" s="10"/>
    </row>
    <row r="60" spans="1:104" ht="13.5" outlineLevel="1" thickBot="1" x14ac:dyDescent="0.25">
      <c r="A60" s="8">
        <f t="shared" si="7"/>
        <v>53</v>
      </c>
      <c r="B60" s="8"/>
      <c r="C60" s="69" t="s">
        <v>41</v>
      </c>
      <c r="D60" s="67" t="s">
        <v>18</v>
      </c>
      <c r="E60" s="68">
        <v>-17207838.77</v>
      </c>
      <c r="F60" s="68">
        <v>-6802193.2400000002</v>
      </c>
      <c r="G60" s="68">
        <v>-20479021.82</v>
      </c>
      <c r="H60" s="68">
        <v>-28694155.600000001</v>
      </c>
      <c r="I60" s="68">
        <v>-20555694.460000001</v>
      </c>
      <c r="J60" s="68">
        <v>-20541215.390000001</v>
      </c>
      <c r="K60" s="68">
        <v>-18177519.84</v>
      </c>
      <c r="L60" s="10">
        <v>-2705756.39</v>
      </c>
      <c r="M60" s="10">
        <v>1023785.32</v>
      </c>
      <c r="N60" s="10">
        <v>4320496.93</v>
      </c>
      <c r="O60" s="10">
        <v>14135665.27</v>
      </c>
      <c r="P60" s="10">
        <v>4996107.3600000003</v>
      </c>
      <c r="Q60" s="10">
        <v>-11848895.119999999</v>
      </c>
      <c r="R60" s="10">
        <v>-5099881.91</v>
      </c>
      <c r="S60" s="10">
        <v>-17101037.399999999</v>
      </c>
      <c r="T60" s="10">
        <v>-25514103.550000001</v>
      </c>
      <c r="U60" s="10">
        <v>-17215378.98</v>
      </c>
      <c r="V60" s="10">
        <v>-17413796.32</v>
      </c>
      <c r="W60" s="68">
        <v>-15255890.630000001</v>
      </c>
      <c r="X60" s="10">
        <v>-199669.89</v>
      </c>
      <c r="Y60" s="10">
        <v>2529904.1</v>
      </c>
      <c r="Z60" s="10">
        <v>5250708.55</v>
      </c>
      <c r="AA60" s="10">
        <v>15078761.380000001</v>
      </c>
      <c r="AB60" s="10">
        <v>4471119.45</v>
      </c>
      <c r="AC60" s="65">
        <v>-11743783.82</v>
      </c>
      <c r="AD60" s="65">
        <v>-4903182.12</v>
      </c>
      <c r="AE60" s="65">
        <v>-18567836.239999998</v>
      </c>
      <c r="AF60" s="65">
        <v>-25427683.34</v>
      </c>
      <c r="AG60" s="65">
        <v>-16785935.260000002</v>
      </c>
      <c r="AH60" s="65">
        <v>-16295950.560000001</v>
      </c>
      <c r="AI60" s="65">
        <v>-14016227.189999999</v>
      </c>
      <c r="AJ60" s="65">
        <v>2424860.75</v>
      </c>
      <c r="AK60" s="65">
        <v>5681203.4100000001</v>
      </c>
      <c r="AL60" s="65">
        <v>7219817.2800000003</v>
      </c>
      <c r="AM60" s="65">
        <v>17874210.300000001</v>
      </c>
      <c r="AN60" s="65">
        <v>7707033.3600000003</v>
      </c>
      <c r="AO60" s="65">
        <v>-8598380.8200000003</v>
      </c>
      <c r="AP60" s="65">
        <v>-3940515.17</v>
      </c>
      <c r="AQ60" s="65">
        <v>-14807404.779999999</v>
      </c>
      <c r="AR60" s="65">
        <v>-15723183.060000001</v>
      </c>
      <c r="AS60" s="65">
        <v>-7075535.2300000004</v>
      </c>
      <c r="AT60" s="65">
        <v>-7410801.6299999999</v>
      </c>
      <c r="AU60" s="65">
        <v>-5210210.72</v>
      </c>
      <c r="AV60" s="65">
        <v>10414568.039999999</v>
      </c>
      <c r="AW60" s="65">
        <v>12836423.67</v>
      </c>
      <c r="AX60" s="65">
        <v>14197808.01</v>
      </c>
      <c r="AY60" s="65">
        <v>24153545.239999998</v>
      </c>
      <c r="AZ60" s="65">
        <v>13415929.720000001</v>
      </c>
      <c r="BA60" s="65">
        <v>-2710738.41</v>
      </c>
      <c r="BB60" s="65">
        <v>-5619962.6900000004</v>
      </c>
      <c r="BC60" s="65">
        <v>-16109154.060000001</v>
      </c>
      <c r="BD60" s="65">
        <v>-23701035.059999999</v>
      </c>
      <c r="BE60" s="65">
        <v>-14306648.09</v>
      </c>
      <c r="BF60" s="65">
        <v>-14529344.050000001</v>
      </c>
      <c r="BG60" s="65">
        <v>-12866745.18</v>
      </c>
      <c r="BH60" s="65">
        <v>2735438.6</v>
      </c>
      <c r="BI60" s="65">
        <v>5748907.75</v>
      </c>
      <c r="BJ60" s="65">
        <v>8052892.5499999998</v>
      </c>
      <c r="BK60" s="65">
        <v>19053908.050000001</v>
      </c>
      <c r="BL60" s="65">
        <v>9533408.5199999996</v>
      </c>
      <c r="BM60" s="65">
        <v>-7270125.5899999999</v>
      </c>
      <c r="BN60" s="65">
        <v>-5232838.79</v>
      </c>
      <c r="BO60" s="65">
        <v>-18771194.09</v>
      </c>
      <c r="BP60" s="65">
        <v>-26522156.850000001</v>
      </c>
      <c r="BQ60" s="65">
        <v>-18264841.629999999</v>
      </c>
      <c r="BR60" s="65">
        <v>-18343887.190000001</v>
      </c>
      <c r="BS60" s="65">
        <v>-15788298.74</v>
      </c>
      <c r="BT60" s="65">
        <v>804590.01</v>
      </c>
      <c r="BU60" s="65">
        <v>4393907.12</v>
      </c>
      <c r="BV60" s="65">
        <v>6179044.04</v>
      </c>
      <c r="BW60" s="65">
        <v>17477824.280000001</v>
      </c>
      <c r="BX60" s="65">
        <v>6114430.2199999997</v>
      </c>
      <c r="BY60" s="65">
        <v>-10194027.710000001</v>
      </c>
      <c r="BZ60" s="65">
        <v>-4451846.87</v>
      </c>
      <c r="CA60" s="65">
        <v>-18633093.960000001</v>
      </c>
      <c r="CB60" s="65">
        <v>-27732164.100000001</v>
      </c>
      <c r="CC60" s="65">
        <v>-18814816.719999999</v>
      </c>
      <c r="CD60" s="65">
        <v>-17221306.07</v>
      </c>
      <c r="CE60" s="65">
        <v>-13112545.65</v>
      </c>
      <c r="CF60" s="65">
        <v>4906292.3099999996</v>
      </c>
      <c r="CG60" s="65">
        <v>10170007.810000001</v>
      </c>
      <c r="CH60" s="65">
        <v>12289577.23</v>
      </c>
      <c r="CI60" s="65">
        <v>8962037.5399999991</v>
      </c>
      <c r="CJ60" s="65">
        <v>-4328039.83</v>
      </c>
      <c r="CK60" s="65">
        <v>-24878154.52</v>
      </c>
      <c r="CM60" s="108" t="s">
        <v>99</v>
      </c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10"/>
    </row>
    <row r="61" spans="1:104" outlineLevel="1" x14ac:dyDescent="0.2">
      <c r="A61" s="8">
        <f t="shared" si="7"/>
        <v>54</v>
      </c>
      <c r="B61" s="111" t="s">
        <v>100</v>
      </c>
      <c r="C61" s="66">
        <v>191452</v>
      </c>
      <c r="D61" s="54" t="s">
        <v>84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70">
        <v>0</v>
      </c>
      <c r="AD61" s="70">
        <v>0</v>
      </c>
      <c r="AE61" s="70">
        <v>0</v>
      </c>
      <c r="AF61" s="70">
        <v>0</v>
      </c>
      <c r="AG61" s="70">
        <v>0</v>
      </c>
      <c r="AH61" s="70">
        <v>0</v>
      </c>
      <c r="AI61" s="70">
        <v>0</v>
      </c>
      <c r="AJ61" s="70">
        <v>0</v>
      </c>
      <c r="AK61" s="70">
        <v>0</v>
      </c>
      <c r="AL61" s="70">
        <v>0</v>
      </c>
      <c r="AM61" s="70">
        <v>0</v>
      </c>
      <c r="AN61" s="70">
        <v>-3148</v>
      </c>
      <c r="AO61" s="70">
        <v>-9653</v>
      </c>
      <c r="AP61" s="70">
        <v>-18624</v>
      </c>
      <c r="AQ61" s="70">
        <v>-30612</v>
      </c>
      <c r="AR61" s="70">
        <v>-46148</v>
      </c>
      <c r="AS61" s="70">
        <v>-63794</v>
      </c>
      <c r="AT61" s="70">
        <v>-82303</v>
      </c>
      <c r="AU61" s="70">
        <v>-100606</v>
      </c>
      <c r="AV61" s="70">
        <v>-119238</v>
      </c>
      <c r="AW61" s="70">
        <v>-138069</v>
      </c>
      <c r="AX61" s="70">
        <v>-156809</v>
      </c>
      <c r="AY61" s="70">
        <v>-176517</v>
      </c>
      <c r="AZ61" s="70">
        <v>-1527.62</v>
      </c>
      <c r="BA61" s="71">
        <v>-3658.92</v>
      </c>
      <c r="BB61" s="72">
        <v>-7029.48</v>
      </c>
      <c r="BC61" s="72">
        <v>-11942.81</v>
      </c>
      <c r="BD61" s="72">
        <v>-18591.8</v>
      </c>
      <c r="BE61" s="72">
        <v>-27112.53</v>
      </c>
      <c r="BF61" s="72">
        <v>-37625.370000000003</v>
      </c>
      <c r="BG61" s="72">
        <v>-48837.45</v>
      </c>
      <c r="BH61" s="72">
        <v>-60110.69</v>
      </c>
      <c r="BI61" s="72">
        <v>-71440.929999999993</v>
      </c>
      <c r="BJ61" s="72">
        <v>-82632.14</v>
      </c>
      <c r="BK61" s="72">
        <v>-93793.3</v>
      </c>
      <c r="BL61" s="72">
        <v>-830.42</v>
      </c>
      <c r="BM61" s="73">
        <v>0</v>
      </c>
      <c r="BN61" s="74">
        <v>0</v>
      </c>
      <c r="BO61" s="72">
        <v>0</v>
      </c>
      <c r="BP61" s="72">
        <v>0</v>
      </c>
      <c r="BQ61" s="72">
        <v>0</v>
      </c>
      <c r="BR61" s="72">
        <v>0</v>
      </c>
      <c r="BS61" s="72">
        <v>0</v>
      </c>
      <c r="BT61" s="72">
        <v>0</v>
      </c>
      <c r="BU61" s="72">
        <v>0</v>
      </c>
      <c r="BV61" s="72">
        <v>0</v>
      </c>
      <c r="BW61" s="72">
        <v>0</v>
      </c>
      <c r="BX61" s="72">
        <v>0</v>
      </c>
      <c r="BY61" s="73">
        <v>0</v>
      </c>
      <c r="BZ61" s="65">
        <v>0</v>
      </c>
      <c r="CA61" s="65">
        <v>0</v>
      </c>
      <c r="CB61" s="65">
        <v>0</v>
      </c>
      <c r="CC61" s="65">
        <v>0</v>
      </c>
      <c r="CD61" s="65">
        <v>0</v>
      </c>
      <c r="CE61" s="65">
        <v>0</v>
      </c>
      <c r="CF61" s="65">
        <v>0</v>
      </c>
      <c r="CG61" s="65">
        <v>0</v>
      </c>
      <c r="CH61" s="65">
        <v>0</v>
      </c>
      <c r="CI61" s="65">
        <v>0</v>
      </c>
      <c r="CJ61" s="65">
        <v>-919.34</v>
      </c>
      <c r="CK61" s="65">
        <v>-919.34</v>
      </c>
      <c r="CM61" s="75"/>
      <c r="CN61" s="76" t="s">
        <v>46</v>
      </c>
      <c r="CO61" s="76" t="s">
        <v>47</v>
      </c>
      <c r="CP61" s="76" t="s">
        <v>48</v>
      </c>
      <c r="CQ61" s="76" t="s">
        <v>49</v>
      </c>
      <c r="CR61" s="76" t="s">
        <v>50</v>
      </c>
      <c r="CS61" s="76" t="s">
        <v>51</v>
      </c>
      <c r="CT61" s="76" t="s">
        <v>52</v>
      </c>
      <c r="CU61" s="76" t="s">
        <v>53</v>
      </c>
      <c r="CV61" s="76" t="s">
        <v>54</v>
      </c>
      <c r="CW61" s="76" t="s">
        <v>55</v>
      </c>
      <c r="CX61" s="76" t="s">
        <v>56</v>
      </c>
      <c r="CY61" s="76" t="s">
        <v>57</v>
      </c>
      <c r="CZ61" s="77" t="s">
        <v>46</v>
      </c>
    </row>
    <row r="62" spans="1:104" outlineLevel="1" x14ac:dyDescent="0.2">
      <c r="A62" s="8">
        <f t="shared" si="7"/>
        <v>55</v>
      </c>
      <c r="B62" s="111"/>
      <c r="C62" s="66">
        <v>186231</v>
      </c>
      <c r="D62" s="54" t="s">
        <v>85</v>
      </c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70">
        <v>-10622.54</v>
      </c>
      <c r="AD62" s="70">
        <v>-15985.52</v>
      </c>
      <c r="AE62" s="70">
        <v>-21383.27</v>
      </c>
      <c r="AF62" s="70">
        <v>-25380.21</v>
      </c>
      <c r="AG62" s="70">
        <v>-32283.96</v>
      </c>
      <c r="AH62" s="70">
        <v>-37787.379999999997</v>
      </c>
      <c r="AI62" s="70">
        <v>-43326.48</v>
      </c>
      <c r="AJ62" s="70">
        <v>-48465.51</v>
      </c>
      <c r="AK62" s="70">
        <v>-53637.85</v>
      </c>
      <c r="AL62" s="70">
        <v>-58997.21</v>
      </c>
      <c r="AM62" s="70">
        <v>-64391.32</v>
      </c>
      <c r="AN62" s="70">
        <v>-5429.08</v>
      </c>
      <c r="AO62" s="70">
        <v>-8994.02</v>
      </c>
      <c r="AP62" s="70">
        <v>-13534.81</v>
      </c>
      <c r="AQ62" s="70">
        <v>-18105.04</v>
      </c>
      <c r="AR62" s="70">
        <v>-18105.04</v>
      </c>
      <c r="AS62" s="70">
        <v>-18836.599999999999</v>
      </c>
      <c r="AT62" s="70">
        <v>-20304.45</v>
      </c>
      <c r="AU62" s="70">
        <v>-21710.15</v>
      </c>
      <c r="AV62" s="70">
        <v>-23821.03</v>
      </c>
      <c r="AW62" s="70">
        <v>-26636.89</v>
      </c>
      <c r="AX62" s="70">
        <v>-29466.22</v>
      </c>
      <c r="AY62" s="70">
        <v>-33009.96</v>
      </c>
      <c r="AZ62" s="70">
        <v>-4262.79</v>
      </c>
      <c r="BA62" s="78">
        <v>-8524.84</v>
      </c>
      <c r="BB62" s="79">
        <v>-12871.45</v>
      </c>
      <c r="BC62" s="79">
        <v>-17217.689999999999</v>
      </c>
      <c r="BD62" s="79">
        <v>-17217.689999999999</v>
      </c>
      <c r="BE62" s="79">
        <v>-17902.14</v>
      </c>
      <c r="BF62" s="79">
        <v>-19275.48</v>
      </c>
      <c r="BG62" s="79">
        <v>-20657.72</v>
      </c>
      <c r="BH62" s="79">
        <v>-22733.37</v>
      </c>
      <c r="BI62" s="79">
        <v>-25506.93</v>
      </c>
      <c r="BJ62" s="79">
        <v>-28298.47</v>
      </c>
      <c r="BK62" s="79">
        <v>-31792.560000000001</v>
      </c>
      <c r="BL62" s="79">
        <v>-4201.1899999999996</v>
      </c>
      <c r="BM62" s="80">
        <v>-10562.77</v>
      </c>
      <c r="BN62" s="81">
        <v>-17435.52</v>
      </c>
      <c r="BO62" s="79">
        <v>-24350.95</v>
      </c>
      <c r="BP62" s="79">
        <v>-25975.48</v>
      </c>
      <c r="BQ62" s="79">
        <v>-29236.51</v>
      </c>
      <c r="BR62" s="79">
        <v>-32518.67</v>
      </c>
      <c r="BS62" s="79">
        <v>-35822.11</v>
      </c>
      <c r="BT62" s="79">
        <v>-41036.129999999997</v>
      </c>
      <c r="BU62" s="79">
        <v>-48462.74</v>
      </c>
      <c r="BV62" s="79">
        <v>-56682.11</v>
      </c>
      <c r="BW62" s="79">
        <v>-67332.59</v>
      </c>
      <c r="BX62" s="79">
        <v>-13097.35</v>
      </c>
      <c r="BY62" s="80">
        <v>-26279.59</v>
      </c>
      <c r="BZ62" s="65">
        <v>-39552.39</v>
      </c>
      <c r="CA62" s="65">
        <v>-52911.22</v>
      </c>
      <c r="CB62" s="65">
        <v>-52911.22</v>
      </c>
      <c r="CC62" s="65">
        <v>-52911.22</v>
      </c>
      <c r="CD62" s="65">
        <v>-52911.22</v>
      </c>
      <c r="CE62" s="65">
        <v>-52911.22</v>
      </c>
      <c r="CF62" s="65">
        <v>-52911.22</v>
      </c>
      <c r="CG62" s="65">
        <v>-52911.22</v>
      </c>
      <c r="CH62" s="65">
        <v>-52911.22</v>
      </c>
      <c r="CI62" s="65">
        <v>-53498.85</v>
      </c>
      <c r="CJ62" s="65">
        <v>-978.64</v>
      </c>
      <c r="CK62" s="65">
        <v>-2077.4899999999998</v>
      </c>
      <c r="CM62" s="82" t="s">
        <v>95</v>
      </c>
      <c r="CN62" s="14">
        <f t="shared" ref="CN62:CZ62" si="152">-SUM(BM61:BM66)</f>
        <v>3148715.3499999996</v>
      </c>
      <c r="CO62" s="14">
        <f t="shared" si="152"/>
        <v>3259546.98</v>
      </c>
      <c r="CP62" s="14">
        <f t="shared" si="152"/>
        <v>3379108.1999999997</v>
      </c>
      <c r="CQ62" s="14">
        <f t="shared" si="152"/>
        <v>3502043.86</v>
      </c>
      <c r="CR62" s="14">
        <f t="shared" si="152"/>
        <v>3633303.75</v>
      </c>
      <c r="CS62" s="14">
        <f t="shared" si="152"/>
        <v>3773249.77</v>
      </c>
      <c r="CT62" s="14">
        <f t="shared" si="152"/>
        <v>3915056.88</v>
      </c>
      <c r="CU62" s="14">
        <f t="shared" si="152"/>
        <v>4062539.7199999997</v>
      </c>
      <c r="CV62" s="14">
        <f t="shared" si="152"/>
        <v>4215367.45</v>
      </c>
      <c r="CW62" s="14">
        <f t="shared" si="152"/>
        <v>4379377.2699999996</v>
      </c>
      <c r="CX62" s="14">
        <f t="shared" si="152"/>
        <v>4540407.42</v>
      </c>
      <c r="CY62" s="14">
        <f t="shared" si="152"/>
        <v>4674893.97</v>
      </c>
      <c r="CZ62" s="83">
        <f t="shared" si="152"/>
        <v>4816905.25</v>
      </c>
    </row>
    <row r="63" spans="1:104" outlineLevel="1" x14ac:dyDescent="0.2">
      <c r="A63" s="8">
        <f t="shared" si="7"/>
        <v>56</v>
      </c>
      <c r="B63" s="111"/>
      <c r="C63" s="66">
        <v>186272</v>
      </c>
      <c r="D63" s="54" t="s">
        <v>86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70">
        <v>-2785.97</v>
      </c>
      <c r="AD63" s="70">
        <v>-6621.06</v>
      </c>
      <c r="AE63" s="70">
        <v>-10875.09</v>
      </c>
      <c r="AF63" s="70">
        <v>-16257.29</v>
      </c>
      <c r="AG63" s="70">
        <v>-22511.16</v>
      </c>
      <c r="AH63" s="70">
        <v>-29958.29</v>
      </c>
      <c r="AI63" s="70">
        <v>-38567.379999999997</v>
      </c>
      <c r="AJ63" s="70">
        <v>-47214.8</v>
      </c>
      <c r="AK63" s="70">
        <v>-56924.67</v>
      </c>
      <c r="AL63" s="70">
        <v>-67861.16</v>
      </c>
      <c r="AM63" s="70">
        <v>-80175.89</v>
      </c>
      <c r="AN63" s="70">
        <v>-4787.84</v>
      </c>
      <c r="AO63" s="70">
        <v>-11304.82</v>
      </c>
      <c r="AP63" s="70">
        <v>-19102.830000000002</v>
      </c>
      <c r="AQ63" s="70">
        <v>-28591.41</v>
      </c>
      <c r="AR63" s="70">
        <v>-39219.35</v>
      </c>
      <c r="AS63" s="70">
        <v>-51163.26</v>
      </c>
      <c r="AT63" s="70">
        <v>-64453.89</v>
      </c>
      <c r="AU63" s="70">
        <v>-78297.36</v>
      </c>
      <c r="AV63" s="70">
        <v>-93323.6</v>
      </c>
      <c r="AW63" s="70">
        <v>-109465.61</v>
      </c>
      <c r="AX63" s="70">
        <v>-126422.08</v>
      </c>
      <c r="AY63" s="70">
        <v>-144679.78</v>
      </c>
      <c r="AZ63" s="70">
        <v>-5138.8999999999996</v>
      </c>
      <c r="BA63" s="78">
        <v>-11548.41</v>
      </c>
      <c r="BB63" s="79">
        <v>-19292.43</v>
      </c>
      <c r="BC63" s="79">
        <v>-27885.040000000001</v>
      </c>
      <c r="BD63" s="79">
        <v>-37080.51</v>
      </c>
      <c r="BE63" s="79">
        <v>-47051.76</v>
      </c>
      <c r="BF63" s="79">
        <v>-58098.36</v>
      </c>
      <c r="BG63" s="79">
        <v>-70479.73</v>
      </c>
      <c r="BH63" s="79">
        <v>-83936.54</v>
      </c>
      <c r="BI63" s="79">
        <v>-98516.21</v>
      </c>
      <c r="BJ63" s="79">
        <v>-113951.02</v>
      </c>
      <c r="BK63" s="79">
        <v>-130103.52</v>
      </c>
      <c r="BL63" s="79">
        <v>-4411.8599999999997</v>
      </c>
      <c r="BM63" s="80">
        <v>-13586.4</v>
      </c>
      <c r="BN63" s="81">
        <v>-25507.54</v>
      </c>
      <c r="BO63" s="79">
        <v>-39788.68</v>
      </c>
      <c r="BP63" s="79">
        <v>-55813.919999999998</v>
      </c>
      <c r="BQ63" s="79">
        <v>-73520.98</v>
      </c>
      <c r="BR63" s="79">
        <v>-93182.22</v>
      </c>
      <c r="BS63" s="79">
        <v>-114676.92</v>
      </c>
      <c r="BT63" s="79">
        <v>-137731.29</v>
      </c>
      <c r="BU63" s="79">
        <v>-163464.29999999999</v>
      </c>
      <c r="BV63" s="79">
        <v>-193588.2</v>
      </c>
      <c r="BW63" s="79">
        <v>-225013.57</v>
      </c>
      <c r="BX63" s="79">
        <v>-7079.03</v>
      </c>
      <c r="BY63" s="80">
        <v>-17006.87</v>
      </c>
      <c r="BZ63" s="65">
        <v>-28813.84</v>
      </c>
      <c r="CA63" s="65">
        <v>-42267.74</v>
      </c>
      <c r="CB63" s="65">
        <v>-58617.41</v>
      </c>
      <c r="CC63" s="65">
        <v>-76811.39</v>
      </c>
      <c r="CD63" s="65">
        <v>-96911.39</v>
      </c>
      <c r="CE63" s="65">
        <v>-119058.78</v>
      </c>
      <c r="CF63" s="65">
        <v>-142642.93</v>
      </c>
      <c r="CG63" s="65">
        <v>-168088.01</v>
      </c>
      <c r="CH63" s="65">
        <v>-195764.72</v>
      </c>
      <c r="CI63" s="65">
        <v>-225290.25</v>
      </c>
      <c r="CJ63" s="65">
        <v>-6136.7</v>
      </c>
      <c r="CK63" s="65">
        <v>-11111.59</v>
      </c>
      <c r="CM63" s="82" t="s">
        <v>94</v>
      </c>
      <c r="CN63" s="14">
        <f>CN62*0.076</f>
        <v>239302.36659999998</v>
      </c>
      <c r="CO63" s="14">
        <f t="shared" ref="CO63:CZ63" si="153">CO62*0.076</f>
        <v>247725.57047999999</v>
      </c>
      <c r="CP63" s="14">
        <f t="shared" si="153"/>
        <v>256812.22319999998</v>
      </c>
      <c r="CQ63" s="14">
        <f t="shared" si="153"/>
        <v>266155.33335999999</v>
      </c>
      <c r="CR63" s="14">
        <f t="shared" si="153"/>
        <v>276131.08500000002</v>
      </c>
      <c r="CS63" s="14">
        <f t="shared" si="153"/>
        <v>286766.98252000002</v>
      </c>
      <c r="CT63" s="14">
        <f t="shared" si="153"/>
        <v>297544.32287999999</v>
      </c>
      <c r="CU63" s="14">
        <f t="shared" si="153"/>
        <v>308753.01871999999</v>
      </c>
      <c r="CV63" s="14">
        <f t="shared" si="153"/>
        <v>320367.92619999999</v>
      </c>
      <c r="CW63" s="14">
        <f t="shared" si="153"/>
        <v>332832.67251999996</v>
      </c>
      <c r="CX63" s="14">
        <f t="shared" si="153"/>
        <v>345070.96392000001</v>
      </c>
      <c r="CY63" s="14">
        <f t="shared" si="153"/>
        <v>355291.94171999994</v>
      </c>
      <c r="CZ63" s="83">
        <f t="shared" si="153"/>
        <v>366084.799</v>
      </c>
    </row>
    <row r="64" spans="1:104" outlineLevel="1" x14ac:dyDescent="0.2">
      <c r="A64" s="8">
        <f t="shared" si="7"/>
        <v>57</v>
      </c>
      <c r="B64" s="111"/>
      <c r="C64" s="66">
        <v>186273</v>
      </c>
      <c r="D64" s="54" t="s">
        <v>87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70">
        <v>-1430.68</v>
      </c>
      <c r="AD64" s="70">
        <v>-3456.04</v>
      </c>
      <c r="AE64" s="70">
        <v>-3842.3</v>
      </c>
      <c r="AF64" s="70">
        <v>-4374.84</v>
      </c>
      <c r="AG64" s="70">
        <v>-5413.45</v>
      </c>
      <c r="AH64" s="70">
        <v>-7760.13</v>
      </c>
      <c r="AI64" s="70">
        <v>-11577.39</v>
      </c>
      <c r="AJ64" s="70">
        <v>-15249.26</v>
      </c>
      <c r="AK64" s="70">
        <v>-19673.57</v>
      </c>
      <c r="AL64" s="70">
        <v>-25227.96</v>
      </c>
      <c r="AM64" s="70">
        <v>-33653.51</v>
      </c>
      <c r="AN64" s="70">
        <v>-5238.66</v>
      </c>
      <c r="AO64" s="70">
        <v>-11263.77</v>
      </c>
      <c r="AP64" s="70">
        <v>-17086.62</v>
      </c>
      <c r="AQ64" s="70">
        <v>-23653.71</v>
      </c>
      <c r="AR64" s="70">
        <v>-30501.37</v>
      </c>
      <c r="AS64" s="70">
        <v>-38150.14</v>
      </c>
      <c r="AT64" s="70">
        <v>-47337.55</v>
      </c>
      <c r="AU64" s="70">
        <v>-57531.06</v>
      </c>
      <c r="AV64" s="70">
        <v>-68769.179999999993</v>
      </c>
      <c r="AW64" s="70">
        <v>-81052.100000000006</v>
      </c>
      <c r="AX64" s="70">
        <v>-93769.02</v>
      </c>
      <c r="AY64" s="70">
        <v>-108815.53</v>
      </c>
      <c r="AZ64" s="70">
        <v>-6222.99</v>
      </c>
      <c r="BA64" s="78">
        <v>-11345.75</v>
      </c>
      <c r="BB64" s="79">
        <v>-15038.24</v>
      </c>
      <c r="BC64" s="79">
        <v>-16611.419999999998</v>
      </c>
      <c r="BD64" s="79">
        <v>0</v>
      </c>
      <c r="BE64" s="79">
        <v>0</v>
      </c>
      <c r="BF64" s="79">
        <v>0</v>
      </c>
      <c r="BG64" s="79">
        <v>-1186.06</v>
      </c>
      <c r="BH64" s="79">
        <v>-2746.83</v>
      </c>
      <c r="BI64" s="79">
        <v>-4991.1000000000004</v>
      </c>
      <c r="BJ64" s="79">
        <v>-7594.99</v>
      </c>
      <c r="BK64" s="79">
        <v>-10135.969999999999</v>
      </c>
      <c r="BL64" s="79">
        <v>-2571.6799999999998</v>
      </c>
      <c r="BM64" s="80">
        <v>-7619.92</v>
      </c>
      <c r="BN64" s="81">
        <v>-11249.14</v>
      </c>
      <c r="BO64" s="79">
        <v>-13956.93</v>
      </c>
      <c r="BP64" s="79">
        <v>-15734.05</v>
      </c>
      <c r="BQ64" s="79">
        <v>-16685.93</v>
      </c>
      <c r="BR64" s="79">
        <v>-21623.41</v>
      </c>
      <c r="BS64" s="79">
        <v>-24343.79</v>
      </c>
      <c r="BT64" s="79">
        <v>-27131.87</v>
      </c>
      <c r="BU64" s="79">
        <v>-31140.6</v>
      </c>
      <c r="BV64" s="79">
        <v>-36635.11</v>
      </c>
      <c r="BW64" s="79">
        <v>-41304.17</v>
      </c>
      <c r="BX64" s="79">
        <v>0</v>
      </c>
      <c r="BY64" s="80">
        <v>0</v>
      </c>
      <c r="BZ64" s="65">
        <v>0</v>
      </c>
      <c r="CA64" s="65">
        <v>0</v>
      </c>
      <c r="CB64" s="65">
        <v>0</v>
      </c>
      <c r="CC64" s="65">
        <v>0</v>
      </c>
      <c r="CD64" s="65">
        <v>0</v>
      </c>
      <c r="CE64" s="65">
        <v>0</v>
      </c>
      <c r="CF64" s="65">
        <v>0</v>
      </c>
      <c r="CG64" s="65">
        <v>0</v>
      </c>
      <c r="CH64" s="65">
        <v>0</v>
      </c>
      <c r="CI64" s="65">
        <v>0</v>
      </c>
      <c r="CJ64" s="65">
        <v>-4524.67</v>
      </c>
      <c r="CK64" s="65">
        <v>-7245.5</v>
      </c>
      <c r="CM64" s="82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83"/>
    </row>
    <row r="65" spans="1:104" outlineLevel="1" x14ac:dyDescent="0.2">
      <c r="A65" s="8">
        <f t="shared" si="7"/>
        <v>58</v>
      </c>
      <c r="B65" s="111"/>
      <c r="C65" s="66">
        <v>186274</v>
      </c>
      <c r="D65" s="54" t="s">
        <v>88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70">
        <v>-127951.22</v>
      </c>
      <c r="AD65" s="70">
        <v>-104835.31</v>
      </c>
      <c r="AE65" s="70">
        <v>-85671.69</v>
      </c>
      <c r="AF65" s="70">
        <v>-68052.45</v>
      </c>
      <c r="AG65" s="70">
        <v>-54202.83</v>
      </c>
      <c r="AH65" s="70">
        <v>-43956.77</v>
      </c>
      <c r="AI65" s="70">
        <v>-35902.730000000003</v>
      </c>
      <c r="AJ65" s="70">
        <v>-28197.43</v>
      </c>
      <c r="AK65" s="70">
        <v>-20243.03</v>
      </c>
      <c r="AL65" s="70">
        <v>-12338.45</v>
      </c>
      <c r="AM65" s="70">
        <v>0</v>
      </c>
      <c r="AN65" s="70">
        <v>-360970.31</v>
      </c>
      <c r="AO65" s="70">
        <v>-265305.96999999997</v>
      </c>
      <c r="AP65" s="70">
        <v>-203131.61</v>
      </c>
      <c r="AQ65" s="70">
        <v>-152087.6</v>
      </c>
      <c r="AR65" s="70">
        <v>-107179.26</v>
      </c>
      <c r="AS65" s="70">
        <v>-73405.679999999993</v>
      </c>
      <c r="AT65" s="70">
        <v>-50909.55</v>
      </c>
      <c r="AU65" s="70">
        <v>-36805.75</v>
      </c>
      <c r="AV65" s="70">
        <v>-24515.03</v>
      </c>
      <c r="AW65" s="70">
        <v>-12227.8</v>
      </c>
      <c r="AX65" s="70">
        <v>1115.3699999999999</v>
      </c>
      <c r="AY65" s="70">
        <v>29644.01</v>
      </c>
      <c r="AZ65" s="70">
        <v>-384670.01</v>
      </c>
      <c r="BA65" s="78">
        <v>-320116.65000000002</v>
      </c>
      <c r="BB65" s="79">
        <v>-256931.28</v>
      </c>
      <c r="BC65" s="79">
        <v>-203210.11</v>
      </c>
      <c r="BD65" s="79">
        <v>-155377.56</v>
      </c>
      <c r="BE65" s="79">
        <v>-117724.82</v>
      </c>
      <c r="BF65" s="79">
        <v>-89842.15</v>
      </c>
      <c r="BG65" s="79">
        <v>-67928.740000000005</v>
      </c>
      <c r="BH65" s="79">
        <v>-47579.11</v>
      </c>
      <c r="BI65" s="79">
        <v>-26958.49</v>
      </c>
      <c r="BJ65" s="79">
        <v>-5550.16</v>
      </c>
      <c r="BK65" s="79">
        <v>0</v>
      </c>
      <c r="BL65" s="79">
        <v>-229777.37</v>
      </c>
      <c r="BM65" s="80">
        <v>-199648.17</v>
      </c>
      <c r="BN65" s="81">
        <v>-172581.69</v>
      </c>
      <c r="BO65" s="79">
        <v>-150647.54999999999</v>
      </c>
      <c r="BP65" s="79">
        <v>-134389.32</v>
      </c>
      <c r="BQ65" s="79">
        <v>-121731.24</v>
      </c>
      <c r="BR65" s="79">
        <v>-109591.38</v>
      </c>
      <c r="BS65" s="79">
        <v>-97453.97</v>
      </c>
      <c r="BT65" s="79">
        <v>-85216.34</v>
      </c>
      <c r="BU65" s="79">
        <v>-65636.72</v>
      </c>
      <c r="BV65" s="79">
        <v>-37041.760000000002</v>
      </c>
      <c r="BW65" s="79">
        <v>0</v>
      </c>
      <c r="BX65" s="79">
        <v>-293744.5</v>
      </c>
      <c r="BY65" s="80">
        <v>-255227.7</v>
      </c>
      <c r="BZ65" s="65">
        <v>-220626.26</v>
      </c>
      <c r="CA65" s="65">
        <v>-192585.93</v>
      </c>
      <c r="CB65" s="65">
        <v>-171801.61</v>
      </c>
      <c r="CC65" s="65">
        <v>-155619.68</v>
      </c>
      <c r="CD65" s="65">
        <v>-140100.23000000001</v>
      </c>
      <c r="CE65" s="65">
        <v>-124583.92</v>
      </c>
      <c r="CF65" s="65">
        <v>-108939.49</v>
      </c>
      <c r="CG65" s="65">
        <v>-83909.15</v>
      </c>
      <c r="CH65" s="65">
        <v>-47353.71</v>
      </c>
      <c r="CI65" s="65">
        <v>0.01</v>
      </c>
      <c r="CJ65" s="65">
        <v>-248947.79</v>
      </c>
      <c r="CK65" s="65">
        <v>-211118.52</v>
      </c>
      <c r="CM65" s="82" t="s">
        <v>96</v>
      </c>
      <c r="CN65" s="14">
        <f>CN62-CN63</f>
        <v>2909412.9833999998</v>
      </c>
      <c r="CO65" s="14">
        <f t="shared" ref="CO65:CZ65" si="154">CO62-CO63</f>
        <v>3011821.4095200002</v>
      </c>
      <c r="CP65" s="14">
        <f t="shared" si="154"/>
        <v>3122295.9767999998</v>
      </c>
      <c r="CQ65" s="14">
        <f t="shared" si="154"/>
        <v>3235888.5266399998</v>
      </c>
      <c r="CR65" s="14">
        <f t="shared" si="154"/>
        <v>3357172.665</v>
      </c>
      <c r="CS65" s="14">
        <f t="shared" si="154"/>
        <v>3486482.7874799999</v>
      </c>
      <c r="CT65" s="14">
        <f t="shared" si="154"/>
        <v>3617512.55712</v>
      </c>
      <c r="CU65" s="14">
        <f t="shared" si="154"/>
        <v>3753786.7012799997</v>
      </c>
      <c r="CV65" s="14">
        <f t="shared" si="154"/>
        <v>3894999.5238000001</v>
      </c>
      <c r="CW65" s="14">
        <f t="shared" si="154"/>
        <v>4046544.5974799995</v>
      </c>
      <c r="CX65" s="14">
        <f t="shared" si="154"/>
        <v>4195336.4560799999</v>
      </c>
      <c r="CY65" s="14">
        <f t="shared" si="154"/>
        <v>4319602.0282800002</v>
      </c>
      <c r="CZ65" s="83">
        <f t="shared" si="154"/>
        <v>4450820.4510000004</v>
      </c>
    </row>
    <row r="66" spans="1:104" ht="13.5" outlineLevel="1" thickBot="1" x14ac:dyDescent="0.25">
      <c r="A66" s="8">
        <f t="shared" si="7"/>
        <v>59</v>
      </c>
      <c r="B66" s="111"/>
      <c r="C66" s="66">
        <v>186375</v>
      </c>
      <c r="D66" s="54" t="s">
        <v>89</v>
      </c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70">
        <v>-668132.09</v>
      </c>
      <c r="AD66" s="70">
        <v>-710285.09</v>
      </c>
      <c r="AE66" s="70">
        <v>-753477.09</v>
      </c>
      <c r="AF66" s="70">
        <v>-797702.09</v>
      </c>
      <c r="AG66" s="70">
        <v>-842970.09</v>
      </c>
      <c r="AH66" s="70">
        <v>-889292.09</v>
      </c>
      <c r="AI66" s="70">
        <v>-936681.09</v>
      </c>
      <c r="AJ66" s="70">
        <v>-981827.09</v>
      </c>
      <c r="AK66" s="70">
        <v>-1027976.09</v>
      </c>
      <c r="AL66" s="70">
        <v>-1076330.0900000001</v>
      </c>
      <c r="AM66" s="70">
        <v>-1125723.0900000001</v>
      </c>
      <c r="AN66" s="70">
        <v>-1176221.0900000001</v>
      </c>
      <c r="AO66" s="70">
        <v>-1227900.0900000001</v>
      </c>
      <c r="AP66" s="70">
        <v>-1280970.0900000001</v>
      </c>
      <c r="AQ66" s="70">
        <v>-1335644.0900000001</v>
      </c>
      <c r="AR66" s="70">
        <v>-1391940.09</v>
      </c>
      <c r="AS66" s="70">
        <v>-1449872.09</v>
      </c>
      <c r="AT66" s="70">
        <v>-1509454.09</v>
      </c>
      <c r="AU66" s="70">
        <v>-1568207.09</v>
      </c>
      <c r="AV66" s="70">
        <v>-1628573.09</v>
      </c>
      <c r="AW66" s="70">
        <v>-1690575.09</v>
      </c>
      <c r="AX66" s="70">
        <v>-1754220.09</v>
      </c>
      <c r="AY66" s="70">
        <v>-1819513.09</v>
      </c>
      <c r="AZ66" s="70">
        <v>-1886339.09</v>
      </c>
      <c r="BA66" s="84">
        <v>-1954570.09</v>
      </c>
      <c r="BB66" s="85">
        <v>-2024271.09</v>
      </c>
      <c r="BC66" s="85">
        <v>-2095430.09</v>
      </c>
      <c r="BD66" s="85">
        <v>-2168073.09</v>
      </c>
      <c r="BE66" s="85">
        <v>-2242215.09</v>
      </c>
      <c r="BF66" s="85">
        <v>-2317870.09</v>
      </c>
      <c r="BG66" s="85">
        <v>-2395046.09</v>
      </c>
      <c r="BH66" s="85">
        <v>-2473743.09</v>
      </c>
      <c r="BI66" s="85">
        <v>-2553969.09</v>
      </c>
      <c r="BJ66" s="85">
        <v>-2635742.09</v>
      </c>
      <c r="BK66" s="85">
        <v>-2719092.09</v>
      </c>
      <c r="BL66" s="85">
        <v>-2803990.09</v>
      </c>
      <c r="BM66" s="86">
        <v>-2917298.09</v>
      </c>
      <c r="BN66" s="87">
        <v>-3032773.09</v>
      </c>
      <c r="BO66" s="85">
        <v>-3150364.09</v>
      </c>
      <c r="BP66" s="85">
        <v>-3270131.09</v>
      </c>
      <c r="BQ66" s="85">
        <v>-3392129.09</v>
      </c>
      <c r="BR66" s="85">
        <v>-3516334.09</v>
      </c>
      <c r="BS66" s="85">
        <v>-3642760.09</v>
      </c>
      <c r="BT66" s="85">
        <v>-3771424.09</v>
      </c>
      <c r="BU66" s="85">
        <v>-3906663.09</v>
      </c>
      <c r="BV66" s="85">
        <v>-4055430.09</v>
      </c>
      <c r="BW66" s="85">
        <v>-4206757.09</v>
      </c>
      <c r="BX66" s="85">
        <v>-4360973.09</v>
      </c>
      <c r="BY66" s="86">
        <v>-4518391.09</v>
      </c>
      <c r="BZ66" s="65">
        <v>-4679251.09</v>
      </c>
      <c r="CA66" s="65">
        <v>-4843709.09</v>
      </c>
      <c r="CB66" s="65">
        <v>-5014800.09</v>
      </c>
      <c r="CC66" s="65">
        <v>-5189624.09</v>
      </c>
      <c r="CD66" s="65">
        <v>-5368213.09</v>
      </c>
      <c r="CE66" s="65">
        <v>-5550601.0899999999</v>
      </c>
      <c r="CF66" s="65">
        <v>-5736827.0899999999</v>
      </c>
      <c r="CG66" s="65">
        <v>-5926930.0899999999</v>
      </c>
      <c r="CH66" s="65">
        <v>-6125739.0899999999</v>
      </c>
      <c r="CI66" s="65">
        <v>-6329877.0899999999</v>
      </c>
      <c r="CJ66" s="65">
        <v>-6506406.0899999999</v>
      </c>
      <c r="CK66" s="65">
        <v>-6665333.0899999999</v>
      </c>
      <c r="CL66" s="10"/>
      <c r="CM66" s="82" t="s">
        <v>97</v>
      </c>
      <c r="CN66" s="14">
        <f>CN65*0.35</f>
        <v>1018294.5441899998</v>
      </c>
      <c r="CO66" s="14">
        <f t="shared" ref="CO66:CZ66" si="155">CO65*0.35</f>
        <v>1054137.493332</v>
      </c>
      <c r="CP66" s="14">
        <f t="shared" si="155"/>
        <v>1092803.59188</v>
      </c>
      <c r="CQ66" s="14">
        <f t="shared" si="155"/>
        <v>1132560.9843239998</v>
      </c>
      <c r="CR66" s="14">
        <f t="shared" si="155"/>
        <v>1175010.4327499999</v>
      </c>
      <c r="CS66" s="14">
        <f t="shared" si="155"/>
        <v>1220268.9756179999</v>
      </c>
      <c r="CT66" s="14">
        <f t="shared" si="155"/>
        <v>1266129.394992</v>
      </c>
      <c r="CU66" s="14">
        <f t="shared" si="155"/>
        <v>1313825.3454479999</v>
      </c>
      <c r="CV66" s="14">
        <f t="shared" si="155"/>
        <v>1363249.8333300001</v>
      </c>
      <c r="CW66" s="14">
        <f t="shared" si="155"/>
        <v>1416290.6091179997</v>
      </c>
      <c r="CX66" s="14">
        <f t="shared" si="155"/>
        <v>1468367.759628</v>
      </c>
      <c r="CY66" s="14">
        <f t="shared" si="155"/>
        <v>1511860.7098979999</v>
      </c>
      <c r="CZ66" s="83">
        <f t="shared" si="155"/>
        <v>1557787.1578500001</v>
      </c>
    </row>
    <row r="67" spans="1:104" outlineLevel="1" x14ac:dyDescent="0.2">
      <c r="A67" s="8">
        <f t="shared" si="7"/>
        <v>60</v>
      </c>
      <c r="B67" s="8"/>
      <c r="C67" s="88">
        <v>221001</v>
      </c>
      <c r="D67" s="89" t="s">
        <v>19</v>
      </c>
      <c r="E67" s="10">
        <v>40000000</v>
      </c>
      <c r="F67" s="10">
        <v>40000000</v>
      </c>
      <c r="G67" s="10">
        <v>40000000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50000000</v>
      </c>
      <c r="Y67" s="10">
        <v>50000000</v>
      </c>
      <c r="Z67" s="10">
        <v>60000000</v>
      </c>
      <c r="AA67" s="10">
        <v>60000000</v>
      </c>
      <c r="AB67" s="10">
        <v>60000000</v>
      </c>
      <c r="AC67" s="65">
        <v>60000000</v>
      </c>
      <c r="AD67" s="65">
        <v>60000000</v>
      </c>
      <c r="AE67" s="65">
        <v>60000000</v>
      </c>
      <c r="AF67" s="65">
        <v>60000000</v>
      </c>
      <c r="AG67" s="65">
        <v>60000000</v>
      </c>
      <c r="AH67" s="65">
        <v>60000000</v>
      </c>
      <c r="AI67" s="65">
        <v>100000000</v>
      </c>
      <c r="AJ67" s="65">
        <v>50000000</v>
      </c>
      <c r="AK67" s="65">
        <v>50000000</v>
      </c>
      <c r="AL67" s="65">
        <v>40000000</v>
      </c>
      <c r="AM67" s="65">
        <v>40000000</v>
      </c>
      <c r="AN67" s="65">
        <v>40000000</v>
      </c>
      <c r="AO67" s="65">
        <v>40000000</v>
      </c>
      <c r="AP67" s="65">
        <v>40000000</v>
      </c>
      <c r="AQ67" s="65">
        <v>40000000</v>
      </c>
      <c r="AR67" s="65">
        <v>40000000</v>
      </c>
      <c r="AS67" s="65">
        <v>40000000</v>
      </c>
      <c r="AT67" s="65">
        <v>40000000</v>
      </c>
      <c r="AU67" s="65">
        <v>0</v>
      </c>
      <c r="AV67" s="65">
        <v>0</v>
      </c>
      <c r="AW67" s="65">
        <v>0</v>
      </c>
      <c r="AX67" s="65">
        <v>0</v>
      </c>
      <c r="AY67" s="65">
        <v>0</v>
      </c>
      <c r="AZ67" s="65">
        <v>0</v>
      </c>
      <c r="BA67" s="65">
        <v>25000000</v>
      </c>
      <c r="BB67" s="65">
        <v>25000000</v>
      </c>
      <c r="BC67" s="65">
        <v>25000000</v>
      </c>
      <c r="BD67" s="65">
        <v>25000000</v>
      </c>
      <c r="BE67" s="65">
        <v>25000000</v>
      </c>
      <c r="BF67" s="65">
        <v>25000000</v>
      </c>
      <c r="BG67" s="65">
        <v>25000000</v>
      </c>
      <c r="BH67" s="65">
        <v>25000000</v>
      </c>
      <c r="BI67" s="65">
        <v>65000000</v>
      </c>
      <c r="BJ67" s="65">
        <v>65000000</v>
      </c>
      <c r="BK67" s="65">
        <v>65000000</v>
      </c>
      <c r="BL67" s="65">
        <v>65000000</v>
      </c>
      <c r="BM67" s="65">
        <v>40000000</v>
      </c>
      <c r="BN67" s="65">
        <v>40000000</v>
      </c>
      <c r="BO67" s="65">
        <v>40000000</v>
      </c>
      <c r="BP67" s="65">
        <v>62000000</v>
      </c>
      <c r="BQ67" s="65">
        <v>62000000</v>
      </c>
      <c r="BR67" s="65">
        <v>62000000</v>
      </c>
      <c r="BS67" s="65">
        <v>62000000</v>
      </c>
      <c r="BT67" s="65">
        <v>62000000</v>
      </c>
      <c r="BU67" s="65">
        <v>22000000</v>
      </c>
      <c r="BV67" s="65">
        <v>22000000</v>
      </c>
      <c r="BW67" s="65">
        <v>22000000</v>
      </c>
      <c r="BX67" s="65">
        <v>22000000</v>
      </c>
      <c r="BY67" s="65">
        <v>97000000</v>
      </c>
      <c r="BZ67" s="65">
        <v>97000000</v>
      </c>
      <c r="CA67" s="65">
        <v>97000000</v>
      </c>
      <c r="CB67" s="65">
        <v>75000000</v>
      </c>
      <c r="CC67" s="65">
        <v>75000000</v>
      </c>
      <c r="CD67" s="65">
        <v>75000000</v>
      </c>
      <c r="CE67" s="65">
        <v>75000000</v>
      </c>
      <c r="CF67" s="65">
        <v>75000000</v>
      </c>
      <c r="CG67" s="65">
        <v>75000000</v>
      </c>
      <c r="CH67" s="65">
        <v>85000000</v>
      </c>
      <c r="CI67" s="65">
        <v>85000000</v>
      </c>
      <c r="CJ67" s="65">
        <v>85000000</v>
      </c>
      <c r="CK67" s="65">
        <v>30000000</v>
      </c>
      <c r="CL67" s="10"/>
      <c r="CM67" s="90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2"/>
    </row>
    <row r="68" spans="1:104" ht="13.5" outlineLevel="1" thickBot="1" x14ac:dyDescent="0.25">
      <c r="A68" s="8">
        <f t="shared" si="7"/>
        <v>61</v>
      </c>
      <c r="B68" s="8"/>
      <c r="C68" s="88">
        <v>221026</v>
      </c>
      <c r="D68" s="89" t="s">
        <v>20</v>
      </c>
      <c r="E68" s="10">
        <v>-10000000</v>
      </c>
      <c r="F68" s="10">
        <v>-10000000</v>
      </c>
      <c r="G68" s="10">
        <v>-10000000</v>
      </c>
      <c r="H68" s="10">
        <v>-10000000</v>
      </c>
      <c r="I68" s="10">
        <v>-10000000</v>
      </c>
      <c r="J68" s="10">
        <v>-10000000</v>
      </c>
      <c r="K68" s="10">
        <v>-10000000</v>
      </c>
      <c r="L68" s="10">
        <v>-10000000</v>
      </c>
      <c r="M68" s="10">
        <v>-10000000</v>
      </c>
      <c r="N68" s="10">
        <v>-10000000</v>
      </c>
      <c r="O68" s="10">
        <v>-10000000</v>
      </c>
      <c r="P68" s="10">
        <v>-10000000</v>
      </c>
      <c r="Q68" s="10">
        <v>-10000000</v>
      </c>
      <c r="R68" s="10">
        <v>-10000000</v>
      </c>
      <c r="S68" s="10">
        <v>-10000000</v>
      </c>
      <c r="T68" s="10">
        <v>-10000000</v>
      </c>
      <c r="U68" s="10">
        <v>-10000000</v>
      </c>
      <c r="V68" s="10">
        <v>-10000000</v>
      </c>
      <c r="W68" s="10">
        <v>-10000000</v>
      </c>
      <c r="X68" s="10">
        <v>-10000000</v>
      </c>
      <c r="Y68" s="10">
        <v>-10000000</v>
      </c>
      <c r="Z68" s="10">
        <v>-10000000</v>
      </c>
      <c r="AA68" s="10">
        <v>-10000000</v>
      </c>
      <c r="AB68" s="10">
        <v>-10000000</v>
      </c>
      <c r="AC68" s="65">
        <v>-10000000</v>
      </c>
      <c r="AD68" s="65">
        <v>-10000000</v>
      </c>
      <c r="AE68" s="65">
        <v>-10000000</v>
      </c>
      <c r="AF68" s="65">
        <v>-10000000</v>
      </c>
      <c r="AG68" s="65">
        <v>-10000000</v>
      </c>
      <c r="AH68" s="65">
        <v>-10000000</v>
      </c>
      <c r="AI68" s="65">
        <v>-10000000</v>
      </c>
      <c r="AJ68" s="65">
        <v>-10000000</v>
      </c>
      <c r="AK68" s="65">
        <v>-10000000</v>
      </c>
      <c r="AL68" s="65">
        <v>-10000000</v>
      </c>
      <c r="AM68" s="65">
        <v>-10000000</v>
      </c>
      <c r="AN68" s="65">
        <v>-10000000</v>
      </c>
      <c r="AO68" s="65">
        <v>-10000000</v>
      </c>
      <c r="AP68" s="65">
        <v>-10000000</v>
      </c>
      <c r="AQ68" s="65">
        <v>-10000000</v>
      </c>
      <c r="AR68" s="65">
        <v>-10000000</v>
      </c>
      <c r="AS68" s="65">
        <v>-10000000</v>
      </c>
      <c r="AT68" s="65">
        <v>-10000000</v>
      </c>
      <c r="AU68" s="65">
        <v>-10000000</v>
      </c>
      <c r="AV68" s="65">
        <v>-10000000</v>
      </c>
      <c r="AW68" s="65">
        <v>-10000000</v>
      </c>
      <c r="AX68" s="65">
        <v>-10000000</v>
      </c>
      <c r="AY68" s="65">
        <v>-10000000</v>
      </c>
      <c r="AZ68" s="65">
        <v>-10000000</v>
      </c>
      <c r="BA68" s="65">
        <v>-10000000</v>
      </c>
      <c r="BB68" s="65">
        <v>-10000000</v>
      </c>
      <c r="BC68" s="65">
        <v>-10000000</v>
      </c>
      <c r="BD68" s="65">
        <v>-10000000</v>
      </c>
      <c r="BE68" s="65">
        <v>-10000000</v>
      </c>
      <c r="BF68" s="65">
        <v>-10000000</v>
      </c>
      <c r="BG68" s="65">
        <v>-10000000</v>
      </c>
      <c r="BH68" s="65">
        <v>-10000000</v>
      </c>
      <c r="BI68" s="65">
        <v>-10000000</v>
      </c>
      <c r="BJ68" s="65">
        <v>-10000000</v>
      </c>
      <c r="BK68" s="65">
        <v>-10000000</v>
      </c>
      <c r="BL68" s="65">
        <v>-10000000</v>
      </c>
      <c r="BM68" s="65">
        <v>-10000000</v>
      </c>
      <c r="BN68" s="65">
        <v>-10000000</v>
      </c>
      <c r="BO68" s="65">
        <v>-10000000</v>
      </c>
      <c r="BP68" s="65">
        <v>-10000000</v>
      </c>
      <c r="BQ68" s="65">
        <v>-10000000</v>
      </c>
      <c r="BR68" s="65">
        <v>-10000000</v>
      </c>
      <c r="BS68" s="65">
        <v>-10000000</v>
      </c>
      <c r="BT68" s="65">
        <v>-10000000</v>
      </c>
      <c r="BU68" s="65">
        <v>-10000000</v>
      </c>
      <c r="BV68" s="65">
        <v>-10000000</v>
      </c>
      <c r="BW68" s="65">
        <v>-10000000</v>
      </c>
      <c r="BX68" s="65">
        <v>-10000000</v>
      </c>
      <c r="BY68" s="65">
        <v>-10000000</v>
      </c>
      <c r="BZ68" s="65">
        <v>-10000000</v>
      </c>
      <c r="CA68" s="65">
        <v>-10000000</v>
      </c>
      <c r="CB68" s="65">
        <v>-10000000</v>
      </c>
      <c r="CC68" s="65">
        <v>-10000000</v>
      </c>
      <c r="CD68" s="65">
        <v>-10000000</v>
      </c>
      <c r="CE68" s="65">
        <v>-10000000</v>
      </c>
      <c r="CF68" s="65">
        <v>-10000000</v>
      </c>
      <c r="CG68" s="65">
        <v>-10000000</v>
      </c>
      <c r="CH68" s="65">
        <v>-10000000</v>
      </c>
      <c r="CI68" s="65">
        <v>-10000000</v>
      </c>
      <c r="CJ68" s="65">
        <v>-10000000</v>
      </c>
      <c r="CK68" s="65">
        <v>-10000000</v>
      </c>
      <c r="CL68" s="10"/>
      <c r="CM68" s="93" t="s">
        <v>98</v>
      </c>
      <c r="CN68" s="94">
        <f t="shared" ref="CN68:CZ68" si="156">CN63+CN66-BM40</f>
        <v>3.3294782042503357E-8</v>
      </c>
      <c r="CO68" s="94">
        <f t="shared" si="156"/>
        <v>-2.5588087737560272E-7</v>
      </c>
      <c r="CP68" s="94">
        <f t="shared" si="156"/>
        <v>-1.6600824892520905E-7</v>
      </c>
      <c r="CQ68" s="94">
        <f t="shared" si="156"/>
        <v>-1.7369166016578674E-7</v>
      </c>
      <c r="CR68" s="94">
        <f t="shared" si="156"/>
        <v>-2.6333145797252655E-7</v>
      </c>
      <c r="CS68" s="94">
        <f t="shared" si="156"/>
        <v>1.0943040251731873E-8</v>
      </c>
      <c r="CT68" s="94">
        <f t="shared" si="156"/>
        <v>9.5460563898086548E-8</v>
      </c>
      <c r="CU68" s="94">
        <f t="shared" si="156"/>
        <v>-1.6717240214347839E-7</v>
      </c>
      <c r="CV68" s="94">
        <f t="shared" si="156"/>
        <v>1.7089769244194031E-7</v>
      </c>
      <c r="CW68" s="94">
        <f t="shared" si="156"/>
        <v>-1.4575198292732239E-7</v>
      </c>
      <c r="CX68" s="94">
        <f t="shared" si="156"/>
        <v>-1.7392449080944061E-7</v>
      </c>
      <c r="CY68" s="94">
        <f t="shared" si="156"/>
        <v>-3.9581209421157837E-9</v>
      </c>
      <c r="CZ68" s="95">
        <f t="shared" si="156"/>
        <v>-5.1688402891159058E-8</v>
      </c>
    </row>
    <row r="69" spans="1:104" outlineLevel="1" x14ac:dyDescent="0.2">
      <c r="A69" s="8">
        <f t="shared" si="7"/>
        <v>62</v>
      </c>
      <c r="B69" s="8"/>
      <c r="C69" s="88">
        <v>221072</v>
      </c>
      <c r="D69" s="89" t="s">
        <v>21</v>
      </c>
      <c r="E69" s="10">
        <v>-10000000</v>
      </c>
      <c r="F69" s="10">
        <v>-10000000</v>
      </c>
      <c r="G69" s="10">
        <v>-10000000</v>
      </c>
      <c r="H69" s="10">
        <v>-10000000</v>
      </c>
      <c r="I69" s="10">
        <v>-10000000</v>
      </c>
      <c r="J69" s="10">
        <v>-10000000</v>
      </c>
      <c r="K69" s="10">
        <v>-10000000</v>
      </c>
      <c r="L69" s="10">
        <v>-10000000</v>
      </c>
      <c r="M69" s="10">
        <v>-10000000</v>
      </c>
      <c r="N69" s="10">
        <v>-10000000</v>
      </c>
      <c r="O69" s="10">
        <v>-10000000</v>
      </c>
      <c r="P69" s="10">
        <v>-10000000</v>
      </c>
      <c r="Q69" s="10">
        <v>-10000000</v>
      </c>
      <c r="R69" s="10">
        <v>-10000000</v>
      </c>
      <c r="S69" s="10">
        <v>-10000000</v>
      </c>
      <c r="T69" s="10">
        <v>-10000000</v>
      </c>
      <c r="U69" s="10">
        <v>-10000000</v>
      </c>
      <c r="V69" s="10">
        <v>-10000000</v>
      </c>
      <c r="W69" s="10">
        <v>-10000000</v>
      </c>
      <c r="X69" s="10">
        <v>-10000000</v>
      </c>
      <c r="Y69" s="10">
        <v>-10000000</v>
      </c>
      <c r="Z69" s="10">
        <v>-10000000</v>
      </c>
      <c r="AA69" s="10">
        <v>-10000000</v>
      </c>
      <c r="AB69" s="10">
        <v>-10000000</v>
      </c>
      <c r="AC69" s="65">
        <v>-10000000</v>
      </c>
      <c r="AD69" s="65">
        <v>-10000000</v>
      </c>
      <c r="AE69" s="65">
        <v>-10000000</v>
      </c>
      <c r="AF69" s="65">
        <v>-10000000</v>
      </c>
      <c r="AG69" s="65">
        <v>-10000000</v>
      </c>
      <c r="AH69" s="65">
        <v>-10000000</v>
      </c>
      <c r="AI69" s="65">
        <v>-10000000</v>
      </c>
      <c r="AJ69" s="65">
        <v>-10000000</v>
      </c>
      <c r="AK69" s="65">
        <v>-10000000</v>
      </c>
      <c r="AL69" s="65">
        <v>0</v>
      </c>
      <c r="AM69" s="65">
        <v>0</v>
      </c>
      <c r="AN69" s="65">
        <v>0</v>
      </c>
      <c r="AO69" s="65">
        <v>0</v>
      </c>
      <c r="AP69" s="65">
        <v>0</v>
      </c>
      <c r="AQ69" s="65">
        <v>0</v>
      </c>
      <c r="AR69" s="65">
        <v>0</v>
      </c>
      <c r="AS69" s="65">
        <v>0</v>
      </c>
      <c r="AT69" s="65">
        <v>0</v>
      </c>
      <c r="AU69" s="65">
        <v>0</v>
      </c>
      <c r="AV69" s="65">
        <v>0</v>
      </c>
      <c r="AW69" s="65">
        <v>0</v>
      </c>
      <c r="AX69" s="65">
        <v>0</v>
      </c>
      <c r="AY69" s="65">
        <v>0</v>
      </c>
      <c r="AZ69" s="65">
        <v>0</v>
      </c>
      <c r="BA69" s="65">
        <v>0</v>
      </c>
      <c r="BB69" s="65">
        <v>0</v>
      </c>
      <c r="BC69" s="65">
        <v>0</v>
      </c>
      <c r="BD69" s="65">
        <v>0</v>
      </c>
      <c r="BE69" s="65">
        <v>0</v>
      </c>
      <c r="BF69" s="65">
        <v>0</v>
      </c>
      <c r="BG69" s="65">
        <v>0</v>
      </c>
      <c r="BH69" s="65">
        <v>0</v>
      </c>
      <c r="BI69" s="65">
        <v>0</v>
      </c>
      <c r="BJ69" s="65">
        <v>0</v>
      </c>
      <c r="BK69" s="65">
        <v>0</v>
      </c>
      <c r="BL69" s="65">
        <v>0</v>
      </c>
      <c r="BM69" s="65">
        <v>0</v>
      </c>
      <c r="BN69" s="65">
        <v>0</v>
      </c>
      <c r="BO69" s="65">
        <v>0</v>
      </c>
      <c r="BP69" s="65">
        <v>0</v>
      </c>
      <c r="BQ69" s="65">
        <v>0</v>
      </c>
      <c r="BR69" s="65">
        <v>0</v>
      </c>
      <c r="BS69" s="65">
        <v>0</v>
      </c>
      <c r="BT69" s="65">
        <v>0</v>
      </c>
      <c r="BU69" s="65">
        <v>0</v>
      </c>
      <c r="BV69" s="65">
        <v>0</v>
      </c>
      <c r="BW69" s="65">
        <v>0</v>
      </c>
      <c r="BX69" s="65">
        <v>0</v>
      </c>
      <c r="BY69" s="65">
        <v>0</v>
      </c>
      <c r="BZ69" s="65">
        <v>0</v>
      </c>
      <c r="CA69" s="65">
        <v>0</v>
      </c>
      <c r="CB69" s="65">
        <v>0</v>
      </c>
      <c r="CC69" s="65">
        <v>0</v>
      </c>
      <c r="CD69" s="65">
        <v>0</v>
      </c>
      <c r="CE69" s="65">
        <v>0</v>
      </c>
      <c r="CF69" s="65">
        <v>0</v>
      </c>
      <c r="CG69" s="65">
        <v>0</v>
      </c>
      <c r="CH69" s="65">
        <v>0</v>
      </c>
      <c r="CI69" s="65">
        <v>0</v>
      </c>
      <c r="CJ69" s="65">
        <v>0</v>
      </c>
      <c r="CK69" s="65">
        <v>0</v>
      </c>
      <c r="CL69" s="10"/>
      <c r="CM69" s="10"/>
    </row>
    <row r="70" spans="1:104" outlineLevel="1" x14ac:dyDescent="0.2">
      <c r="A70" s="8">
        <f t="shared" si="7"/>
        <v>63</v>
      </c>
      <c r="B70" s="8"/>
      <c r="C70" s="88">
        <v>221073</v>
      </c>
      <c r="D70" s="89" t="s">
        <v>22</v>
      </c>
      <c r="E70" s="10">
        <v>-10000000</v>
      </c>
      <c r="F70" s="10">
        <v>-10000000</v>
      </c>
      <c r="G70" s="10">
        <v>-10000000</v>
      </c>
      <c r="H70" s="10">
        <v>-10000000</v>
      </c>
      <c r="I70" s="10">
        <v>-10000000</v>
      </c>
      <c r="J70" s="10">
        <v>-10000000</v>
      </c>
      <c r="K70" s="10">
        <v>-10000000</v>
      </c>
      <c r="L70" s="10">
        <v>-10000000</v>
      </c>
      <c r="M70" s="10">
        <v>-10000000</v>
      </c>
      <c r="N70" s="10">
        <v>-10000000</v>
      </c>
      <c r="O70" s="10">
        <v>-10000000</v>
      </c>
      <c r="P70" s="10">
        <v>-10000000</v>
      </c>
      <c r="Q70" s="10">
        <v>-10000000</v>
      </c>
      <c r="R70" s="10">
        <v>-10000000</v>
      </c>
      <c r="S70" s="10">
        <v>-10000000</v>
      </c>
      <c r="T70" s="10">
        <v>-10000000</v>
      </c>
      <c r="U70" s="10">
        <v>-10000000</v>
      </c>
      <c r="V70" s="10">
        <v>-10000000</v>
      </c>
      <c r="W70" s="10">
        <v>-10000000</v>
      </c>
      <c r="X70" s="10">
        <v>-10000000</v>
      </c>
      <c r="Y70" s="10">
        <v>-10000000</v>
      </c>
      <c r="Z70" s="10">
        <v>-10000000</v>
      </c>
      <c r="AA70" s="10">
        <v>-10000000</v>
      </c>
      <c r="AB70" s="10">
        <v>-10000000</v>
      </c>
      <c r="AC70" s="65">
        <v>-10000000</v>
      </c>
      <c r="AD70" s="65">
        <v>-10000000</v>
      </c>
      <c r="AE70" s="65">
        <v>-10000000</v>
      </c>
      <c r="AF70" s="65">
        <v>-10000000</v>
      </c>
      <c r="AG70" s="65">
        <v>-10000000</v>
      </c>
      <c r="AH70" s="65">
        <v>-10000000</v>
      </c>
      <c r="AI70" s="65">
        <v>-10000000</v>
      </c>
      <c r="AJ70" s="65">
        <v>-10000000</v>
      </c>
      <c r="AK70" s="65">
        <v>-10000000</v>
      </c>
      <c r="AL70" s="65">
        <v>-10000000</v>
      </c>
      <c r="AM70" s="65">
        <v>-10000000</v>
      </c>
      <c r="AN70" s="65">
        <v>-10000000</v>
      </c>
      <c r="AO70" s="65">
        <v>-10000000</v>
      </c>
      <c r="AP70" s="65">
        <v>-10000000</v>
      </c>
      <c r="AQ70" s="65">
        <v>-10000000</v>
      </c>
      <c r="AR70" s="65">
        <v>-10000000</v>
      </c>
      <c r="AS70" s="65">
        <v>-10000000</v>
      </c>
      <c r="AT70" s="65">
        <v>-10000000</v>
      </c>
      <c r="AU70" s="65">
        <v>-10000000</v>
      </c>
      <c r="AV70" s="65">
        <v>-10000000</v>
      </c>
      <c r="AW70" s="65">
        <v>-10000000</v>
      </c>
      <c r="AX70" s="65">
        <v>-10000000</v>
      </c>
      <c r="AY70" s="65">
        <v>-10000000</v>
      </c>
      <c r="AZ70" s="65">
        <v>-10000000</v>
      </c>
      <c r="BA70" s="65">
        <v>-10000000</v>
      </c>
      <c r="BB70" s="65">
        <v>-10000000</v>
      </c>
      <c r="BC70" s="65">
        <v>-10000000</v>
      </c>
      <c r="BD70" s="65">
        <v>-10000000</v>
      </c>
      <c r="BE70" s="65">
        <v>-10000000</v>
      </c>
      <c r="BF70" s="65">
        <v>-10000000</v>
      </c>
      <c r="BG70" s="65">
        <v>-10000000</v>
      </c>
      <c r="BH70" s="65">
        <v>-10000000</v>
      </c>
      <c r="BI70" s="65">
        <v>-10000000</v>
      </c>
      <c r="BJ70" s="65">
        <v>-10000000</v>
      </c>
      <c r="BK70" s="65">
        <v>-10000000</v>
      </c>
      <c r="BL70" s="65">
        <v>-10000000</v>
      </c>
      <c r="BM70" s="65">
        <v>-10000000</v>
      </c>
      <c r="BN70" s="65">
        <v>-10000000</v>
      </c>
      <c r="BO70" s="65">
        <v>-10000000</v>
      </c>
      <c r="BP70" s="65">
        <v>-10000000</v>
      </c>
      <c r="BQ70" s="65">
        <v>-10000000</v>
      </c>
      <c r="BR70" s="65">
        <v>-10000000</v>
      </c>
      <c r="BS70" s="65">
        <v>-10000000</v>
      </c>
      <c r="BT70" s="65">
        <v>-10000000</v>
      </c>
      <c r="BU70" s="65">
        <v>-10000000</v>
      </c>
      <c r="BV70" s="65">
        <v>-10000000</v>
      </c>
      <c r="BW70" s="65">
        <v>-10000000</v>
      </c>
      <c r="BX70" s="65">
        <v>-10000000</v>
      </c>
      <c r="BY70" s="65">
        <v>-10000000</v>
      </c>
      <c r="BZ70" s="65">
        <v>-10000000</v>
      </c>
      <c r="CA70" s="65">
        <v>-10000000</v>
      </c>
      <c r="CB70" s="65">
        <v>-10000000</v>
      </c>
      <c r="CC70" s="65">
        <v>-10000000</v>
      </c>
      <c r="CD70" s="65">
        <v>-10000000</v>
      </c>
      <c r="CE70" s="65">
        <v>-10000000</v>
      </c>
      <c r="CF70" s="65">
        <v>-10000000</v>
      </c>
      <c r="CG70" s="65">
        <v>-10000000</v>
      </c>
      <c r="CH70" s="65">
        <v>-10000000</v>
      </c>
      <c r="CI70" s="65">
        <v>-10000000</v>
      </c>
      <c r="CJ70" s="65">
        <v>-10000000</v>
      </c>
      <c r="CK70" s="65">
        <v>-10000000</v>
      </c>
      <c r="CL70" s="10"/>
      <c r="CM70" s="10"/>
    </row>
    <row r="71" spans="1:104" outlineLevel="1" x14ac:dyDescent="0.2">
      <c r="A71" s="8">
        <f t="shared" si="7"/>
        <v>64</v>
      </c>
      <c r="B71" s="8"/>
      <c r="C71" s="88">
        <v>221074</v>
      </c>
      <c r="D71" s="89" t="s">
        <v>23</v>
      </c>
      <c r="E71" s="10">
        <v>-10000000</v>
      </c>
      <c r="F71" s="10">
        <v>-10000000</v>
      </c>
      <c r="G71" s="10">
        <v>-10000000</v>
      </c>
      <c r="H71" s="10">
        <v>-10000000</v>
      </c>
      <c r="I71" s="10">
        <v>-10000000</v>
      </c>
      <c r="J71" s="10">
        <v>-10000000</v>
      </c>
      <c r="K71" s="10">
        <v>-10000000</v>
      </c>
      <c r="L71" s="10">
        <v>-10000000</v>
      </c>
      <c r="M71" s="10">
        <v>-10000000</v>
      </c>
      <c r="N71" s="10">
        <v>-10000000</v>
      </c>
      <c r="O71" s="10">
        <v>-10000000</v>
      </c>
      <c r="P71" s="10">
        <v>-10000000</v>
      </c>
      <c r="Q71" s="10">
        <v>-10000000</v>
      </c>
      <c r="R71" s="10">
        <v>-10000000</v>
      </c>
      <c r="S71" s="10">
        <v>-10000000</v>
      </c>
      <c r="T71" s="10">
        <v>-10000000</v>
      </c>
      <c r="U71" s="10">
        <v>-10000000</v>
      </c>
      <c r="V71" s="10">
        <v>-10000000</v>
      </c>
      <c r="W71" s="10">
        <v>-10000000</v>
      </c>
      <c r="X71" s="10">
        <v>-10000000</v>
      </c>
      <c r="Y71" s="10">
        <v>-10000000</v>
      </c>
      <c r="Z71" s="10">
        <v>-10000000</v>
      </c>
      <c r="AA71" s="10">
        <v>-10000000</v>
      </c>
      <c r="AB71" s="10">
        <v>-10000000</v>
      </c>
      <c r="AC71" s="65">
        <v>-10000000</v>
      </c>
      <c r="AD71" s="65">
        <v>-10000000</v>
      </c>
      <c r="AE71" s="65">
        <v>-10000000</v>
      </c>
      <c r="AF71" s="65">
        <v>-10000000</v>
      </c>
      <c r="AG71" s="65">
        <v>-10000000</v>
      </c>
      <c r="AH71" s="65">
        <v>-10000000</v>
      </c>
      <c r="AI71" s="65">
        <v>-10000000</v>
      </c>
      <c r="AJ71" s="65">
        <v>-10000000</v>
      </c>
      <c r="AK71" s="65">
        <v>-10000000</v>
      </c>
      <c r="AL71" s="65">
        <v>-10000000</v>
      </c>
      <c r="AM71" s="65">
        <v>-10000000</v>
      </c>
      <c r="AN71" s="65">
        <v>-10000000</v>
      </c>
      <c r="AO71" s="65">
        <v>-10000000</v>
      </c>
      <c r="AP71" s="65">
        <v>-10000000</v>
      </c>
      <c r="AQ71" s="65">
        <v>-10000000</v>
      </c>
      <c r="AR71" s="65">
        <v>-10000000</v>
      </c>
      <c r="AS71" s="65">
        <v>-10000000</v>
      </c>
      <c r="AT71" s="65">
        <v>-10000000</v>
      </c>
      <c r="AU71" s="65">
        <v>-10000000</v>
      </c>
      <c r="AV71" s="65">
        <v>-10000000</v>
      </c>
      <c r="AW71" s="65">
        <v>-10000000</v>
      </c>
      <c r="AX71" s="65">
        <v>-10000000</v>
      </c>
      <c r="AY71" s="65">
        <v>-10000000</v>
      </c>
      <c r="AZ71" s="65">
        <v>-10000000</v>
      </c>
      <c r="BA71" s="65">
        <v>-10000000</v>
      </c>
      <c r="BB71" s="65">
        <v>-10000000</v>
      </c>
      <c r="BC71" s="65">
        <v>-10000000</v>
      </c>
      <c r="BD71" s="65">
        <v>-10000000</v>
      </c>
      <c r="BE71" s="65">
        <v>-10000000</v>
      </c>
      <c r="BF71" s="65">
        <v>-10000000</v>
      </c>
      <c r="BG71" s="65">
        <v>-10000000</v>
      </c>
      <c r="BH71" s="65">
        <v>-10000000</v>
      </c>
      <c r="BI71" s="65">
        <v>-10000000</v>
      </c>
      <c r="BJ71" s="65">
        <v>-10000000</v>
      </c>
      <c r="BK71" s="65">
        <v>-10000000</v>
      </c>
      <c r="BL71" s="65">
        <v>-10000000</v>
      </c>
      <c r="BM71" s="65">
        <v>-10000000</v>
      </c>
      <c r="BN71" s="65">
        <v>-10000000</v>
      </c>
      <c r="BO71" s="65">
        <v>-10000000</v>
      </c>
      <c r="BP71" s="65">
        <v>-10000000</v>
      </c>
      <c r="BQ71" s="65">
        <v>-10000000</v>
      </c>
      <c r="BR71" s="65">
        <v>-10000000</v>
      </c>
      <c r="BS71" s="65">
        <v>-10000000</v>
      </c>
      <c r="BT71" s="65">
        <v>-10000000</v>
      </c>
      <c r="BU71" s="65">
        <v>-10000000</v>
      </c>
      <c r="BV71" s="65">
        <v>-10000000</v>
      </c>
      <c r="BW71" s="65">
        <v>-10000000</v>
      </c>
      <c r="BX71" s="65">
        <v>-10000000</v>
      </c>
      <c r="BY71" s="65">
        <v>-10000000</v>
      </c>
      <c r="BZ71" s="65">
        <v>-10000000</v>
      </c>
      <c r="CA71" s="65">
        <v>-10000000</v>
      </c>
      <c r="CB71" s="65">
        <v>-10000000</v>
      </c>
      <c r="CC71" s="65">
        <v>-10000000</v>
      </c>
      <c r="CD71" s="65">
        <v>-10000000</v>
      </c>
      <c r="CE71" s="65">
        <v>-10000000</v>
      </c>
      <c r="CF71" s="65">
        <v>-10000000</v>
      </c>
      <c r="CG71" s="65">
        <v>-10000000</v>
      </c>
      <c r="CH71" s="65">
        <v>-10000000</v>
      </c>
      <c r="CI71" s="65">
        <v>-10000000</v>
      </c>
      <c r="CJ71" s="65">
        <v>-10000000</v>
      </c>
      <c r="CK71" s="65">
        <v>-10000000</v>
      </c>
      <c r="CL71" s="10"/>
      <c r="CM71" s="10"/>
      <c r="CN71" s="96"/>
      <c r="CO71" s="96"/>
      <c r="CP71" s="96"/>
    </row>
    <row r="72" spans="1:104" outlineLevel="1" x14ac:dyDescent="0.2">
      <c r="A72" s="8">
        <f t="shared" si="7"/>
        <v>65</v>
      </c>
      <c r="B72" s="8"/>
      <c r="C72" s="88">
        <v>221075</v>
      </c>
      <c r="D72" s="89" t="s">
        <v>24</v>
      </c>
      <c r="E72" s="10">
        <v>-20000000</v>
      </c>
      <c r="F72" s="10">
        <v>-20000000</v>
      </c>
      <c r="G72" s="10">
        <v>-20000000</v>
      </c>
      <c r="H72" s="10">
        <v>-20000000</v>
      </c>
      <c r="I72" s="10">
        <v>-20000000</v>
      </c>
      <c r="J72" s="10">
        <v>-20000000</v>
      </c>
      <c r="K72" s="10">
        <v>-20000000</v>
      </c>
      <c r="L72" s="10">
        <v>-20000000</v>
      </c>
      <c r="M72" s="10">
        <v>-20000000</v>
      </c>
      <c r="N72" s="10">
        <v>-20000000</v>
      </c>
      <c r="O72" s="10">
        <v>-20000000</v>
      </c>
      <c r="P72" s="10">
        <v>-20000000</v>
      </c>
      <c r="Q72" s="10">
        <v>-20000000</v>
      </c>
      <c r="R72" s="10">
        <v>-20000000</v>
      </c>
      <c r="S72" s="10">
        <v>-20000000</v>
      </c>
      <c r="T72" s="10">
        <v>-20000000</v>
      </c>
      <c r="U72" s="10">
        <v>-20000000</v>
      </c>
      <c r="V72" s="10">
        <v>-20000000</v>
      </c>
      <c r="W72" s="10">
        <v>-20000000</v>
      </c>
      <c r="X72" s="10">
        <v>-20000000</v>
      </c>
      <c r="Y72" s="10">
        <v>-20000000</v>
      </c>
      <c r="Z72" s="10">
        <v>-20000000</v>
      </c>
      <c r="AA72" s="10">
        <v>-20000000</v>
      </c>
      <c r="AB72" s="10">
        <v>-20000000</v>
      </c>
      <c r="AC72" s="65">
        <v>-20000000</v>
      </c>
      <c r="AD72" s="65">
        <v>-20000000</v>
      </c>
      <c r="AE72" s="65">
        <v>-20000000</v>
      </c>
      <c r="AF72" s="65">
        <v>-20000000</v>
      </c>
      <c r="AG72" s="65">
        <v>-20000000</v>
      </c>
      <c r="AH72" s="65">
        <v>-20000000</v>
      </c>
      <c r="AI72" s="65">
        <v>-20000000</v>
      </c>
      <c r="AJ72" s="65">
        <v>-20000000</v>
      </c>
      <c r="AK72" s="65">
        <v>-20000000</v>
      </c>
      <c r="AL72" s="65">
        <v>-20000000</v>
      </c>
      <c r="AM72" s="65">
        <v>-20000000</v>
      </c>
      <c r="AN72" s="65">
        <v>-20000000</v>
      </c>
      <c r="AO72" s="65">
        <v>-20000000</v>
      </c>
      <c r="AP72" s="65">
        <v>-20000000</v>
      </c>
      <c r="AQ72" s="65">
        <v>-20000000</v>
      </c>
      <c r="AR72" s="65">
        <v>-20000000</v>
      </c>
      <c r="AS72" s="65">
        <v>-20000000</v>
      </c>
      <c r="AT72" s="65">
        <v>-20000000</v>
      </c>
      <c r="AU72" s="65">
        <v>-20000000</v>
      </c>
      <c r="AV72" s="65">
        <v>-20000000</v>
      </c>
      <c r="AW72" s="65">
        <v>-20000000</v>
      </c>
      <c r="AX72" s="65">
        <v>-20000000</v>
      </c>
      <c r="AY72" s="65">
        <v>-20000000</v>
      </c>
      <c r="AZ72" s="65">
        <v>-20000000</v>
      </c>
      <c r="BA72" s="65">
        <v>-20000000</v>
      </c>
      <c r="BB72" s="65">
        <v>-20000000</v>
      </c>
      <c r="BC72" s="65">
        <v>-20000000</v>
      </c>
      <c r="BD72" s="65">
        <v>-20000000</v>
      </c>
      <c r="BE72" s="65">
        <v>-20000000</v>
      </c>
      <c r="BF72" s="65">
        <v>-20000000</v>
      </c>
      <c r="BG72" s="65">
        <v>-20000000</v>
      </c>
      <c r="BH72" s="65">
        <v>-20000000</v>
      </c>
      <c r="BI72" s="65">
        <v>-20000000</v>
      </c>
      <c r="BJ72" s="65">
        <v>-20000000</v>
      </c>
      <c r="BK72" s="65">
        <v>-20000000</v>
      </c>
      <c r="BL72" s="65">
        <v>-20000000</v>
      </c>
      <c r="BM72" s="65">
        <v>-20000000</v>
      </c>
      <c r="BN72" s="65">
        <v>-20000000</v>
      </c>
      <c r="BO72" s="65">
        <v>-20000000</v>
      </c>
      <c r="BP72" s="65">
        <v>-20000000</v>
      </c>
      <c r="BQ72" s="65">
        <v>-20000000</v>
      </c>
      <c r="BR72" s="65">
        <v>-20000000</v>
      </c>
      <c r="BS72" s="65">
        <v>-20000000</v>
      </c>
      <c r="BT72" s="65">
        <v>-20000000</v>
      </c>
      <c r="BU72" s="65">
        <v>-20000000</v>
      </c>
      <c r="BV72" s="65">
        <v>-20000000</v>
      </c>
      <c r="BW72" s="65">
        <v>-20000000</v>
      </c>
      <c r="BX72" s="65">
        <v>-20000000</v>
      </c>
      <c r="BY72" s="65">
        <v>-20000000</v>
      </c>
      <c r="BZ72" s="65">
        <v>-20000000</v>
      </c>
      <c r="CA72" s="65">
        <v>-20000000</v>
      </c>
      <c r="CB72" s="65">
        <v>-20000000</v>
      </c>
      <c r="CC72" s="65">
        <v>-20000000</v>
      </c>
      <c r="CD72" s="65">
        <v>-20000000</v>
      </c>
      <c r="CE72" s="65">
        <v>-20000000</v>
      </c>
      <c r="CF72" s="65">
        <v>-20000000</v>
      </c>
      <c r="CG72" s="65">
        <v>-20000000</v>
      </c>
      <c r="CH72" s="65">
        <v>-20000000</v>
      </c>
      <c r="CI72" s="65">
        <v>-20000000</v>
      </c>
      <c r="CJ72" s="65">
        <v>-20000000</v>
      </c>
      <c r="CK72" s="65">
        <v>-20000000</v>
      </c>
      <c r="CL72" s="10"/>
      <c r="CM72" s="10"/>
      <c r="CN72" s="97"/>
      <c r="CO72" s="97"/>
      <c r="CP72" s="97"/>
    </row>
    <row r="73" spans="1:104" outlineLevel="1" x14ac:dyDescent="0.2">
      <c r="A73" s="8">
        <f t="shared" si="7"/>
        <v>66</v>
      </c>
      <c r="B73" s="8"/>
      <c r="C73" s="88">
        <v>221076</v>
      </c>
      <c r="D73" s="89" t="s">
        <v>25</v>
      </c>
      <c r="E73" s="10">
        <v>-20000000</v>
      </c>
      <c r="F73" s="10">
        <v>-20000000</v>
      </c>
      <c r="G73" s="10">
        <v>-20000000</v>
      </c>
      <c r="H73" s="10">
        <v>-20000000</v>
      </c>
      <c r="I73" s="10">
        <v>-20000000</v>
      </c>
      <c r="J73" s="10">
        <v>-20000000</v>
      </c>
      <c r="K73" s="10">
        <v>-20000000</v>
      </c>
      <c r="L73" s="10">
        <v>-20000000</v>
      </c>
      <c r="M73" s="10">
        <v>-20000000</v>
      </c>
      <c r="N73" s="10">
        <v>-20000000</v>
      </c>
      <c r="O73" s="10">
        <v>-20000000</v>
      </c>
      <c r="P73" s="10">
        <v>-20000000</v>
      </c>
      <c r="Q73" s="10">
        <v>-20000000</v>
      </c>
      <c r="R73" s="10">
        <v>-20000000</v>
      </c>
      <c r="S73" s="10">
        <v>-20000000</v>
      </c>
      <c r="T73" s="10">
        <v>-20000000</v>
      </c>
      <c r="U73" s="10">
        <v>-20000000</v>
      </c>
      <c r="V73" s="10">
        <v>-20000000</v>
      </c>
      <c r="W73" s="10">
        <v>-20000000</v>
      </c>
      <c r="X73" s="10">
        <v>-20000000</v>
      </c>
      <c r="Y73" s="10">
        <v>-20000000</v>
      </c>
      <c r="Z73" s="10">
        <v>-20000000</v>
      </c>
      <c r="AA73" s="10">
        <v>-20000000</v>
      </c>
      <c r="AB73" s="10">
        <v>-20000000</v>
      </c>
      <c r="AC73" s="65">
        <v>-20000000</v>
      </c>
      <c r="AD73" s="65">
        <v>-20000000</v>
      </c>
      <c r="AE73" s="65">
        <v>-20000000</v>
      </c>
      <c r="AF73" s="65">
        <v>-20000000</v>
      </c>
      <c r="AG73" s="65">
        <v>-20000000</v>
      </c>
      <c r="AH73" s="65">
        <v>-20000000</v>
      </c>
      <c r="AI73" s="65">
        <v>-20000000</v>
      </c>
      <c r="AJ73" s="65">
        <v>-20000000</v>
      </c>
      <c r="AK73" s="65">
        <v>-20000000</v>
      </c>
      <c r="AL73" s="65">
        <v>-20000000</v>
      </c>
      <c r="AM73" s="65">
        <v>-20000000</v>
      </c>
      <c r="AN73" s="65">
        <v>-20000000</v>
      </c>
      <c r="AO73" s="65">
        <v>-20000000</v>
      </c>
      <c r="AP73" s="65">
        <v>-20000000</v>
      </c>
      <c r="AQ73" s="65">
        <v>-20000000</v>
      </c>
      <c r="AR73" s="65">
        <v>-20000000</v>
      </c>
      <c r="AS73" s="65">
        <v>-20000000</v>
      </c>
      <c r="AT73" s="65">
        <v>-20000000</v>
      </c>
      <c r="AU73" s="65">
        <v>-20000000</v>
      </c>
      <c r="AV73" s="65">
        <v>-20000000</v>
      </c>
      <c r="AW73" s="65">
        <v>-20000000</v>
      </c>
      <c r="AX73" s="65">
        <v>-20000000</v>
      </c>
      <c r="AY73" s="65">
        <v>-20000000</v>
      </c>
      <c r="AZ73" s="65">
        <v>-20000000</v>
      </c>
      <c r="BA73" s="65">
        <v>-20000000</v>
      </c>
      <c r="BB73" s="65">
        <v>-20000000</v>
      </c>
      <c r="BC73" s="65">
        <v>-20000000</v>
      </c>
      <c r="BD73" s="65">
        <v>-20000000</v>
      </c>
      <c r="BE73" s="65">
        <v>-20000000</v>
      </c>
      <c r="BF73" s="65">
        <v>-20000000</v>
      </c>
      <c r="BG73" s="65">
        <v>-20000000</v>
      </c>
      <c r="BH73" s="65">
        <v>-20000000</v>
      </c>
      <c r="BI73" s="65">
        <v>-20000000</v>
      </c>
      <c r="BJ73" s="65">
        <v>-20000000</v>
      </c>
      <c r="BK73" s="65">
        <v>-20000000</v>
      </c>
      <c r="BL73" s="65">
        <v>-20000000</v>
      </c>
      <c r="BM73" s="65">
        <v>-20000000</v>
      </c>
      <c r="BN73" s="65">
        <v>-20000000</v>
      </c>
      <c r="BO73" s="65">
        <v>-20000000</v>
      </c>
      <c r="BP73" s="65">
        <v>-20000000</v>
      </c>
      <c r="BQ73" s="65">
        <v>-20000000</v>
      </c>
      <c r="BR73" s="65">
        <v>-20000000</v>
      </c>
      <c r="BS73" s="65">
        <v>-20000000</v>
      </c>
      <c r="BT73" s="65">
        <v>-20000000</v>
      </c>
      <c r="BU73" s="65">
        <v>-20000000</v>
      </c>
      <c r="BV73" s="65">
        <v>-20000000</v>
      </c>
      <c r="BW73" s="65">
        <v>-20000000</v>
      </c>
      <c r="BX73" s="65">
        <v>-20000000</v>
      </c>
      <c r="BY73" s="65">
        <v>-20000000</v>
      </c>
      <c r="BZ73" s="65">
        <v>-20000000</v>
      </c>
      <c r="CA73" s="65">
        <v>-20000000</v>
      </c>
      <c r="CB73" s="65">
        <v>-20000000</v>
      </c>
      <c r="CC73" s="65">
        <v>-20000000</v>
      </c>
      <c r="CD73" s="65">
        <v>-20000000</v>
      </c>
      <c r="CE73" s="65">
        <v>-20000000</v>
      </c>
      <c r="CF73" s="65">
        <v>-20000000</v>
      </c>
      <c r="CG73" s="65">
        <v>-20000000</v>
      </c>
      <c r="CH73" s="65">
        <v>-20000000</v>
      </c>
      <c r="CI73" s="65">
        <v>-20000000</v>
      </c>
      <c r="CJ73" s="65">
        <v>-20000000</v>
      </c>
      <c r="CK73" s="65">
        <v>-20000000</v>
      </c>
      <c r="CL73" s="10"/>
      <c r="CM73" s="10"/>
      <c r="CN73" s="10"/>
      <c r="CO73" s="10"/>
      <c r="CP73" s="10"/>
    </row>
    <row r="74" spans="1:104" outlineLevel="1" x14ac:dyDescent="0.2">
      <c r="A74" s="8">
        <f t="shared" si="7"/>
        <v>67</v>
      </c>
      <c r="B74" s="8"/>
      <c r="C74" s="88">
        <v>221079</v>
      </c>
      <c r="D74" s="89" t="s">
        <v>26</v>
      </c>
      <c r="E74" s="10">
        <v>-19700000</v>
      </c>
      <c r="F74" s="10">
        <v>-19700000</v>
      </c>
      <c r="G74" s="10">
        <v>-19700000</v>
      </c>
      <c r="H74" s="10">
        <v>-19700000</v>
      </c>
      <c r="I74" s="10">
        <v>-19700000</v>
      </c>
      <c r="J74" s="10">
        <v>-19700000</v>
      </c>
      <c r="K74" s="10">
        <v>-19700000</v>
      </c>
      <c r="L74" s="10">
        <v>-19700000</v>
      </c>
      <c r="M74" s="10">
        <v>-19700000</v>
      </c>
      <c r="N74" s="10">
        <v>-19700000</v>
      </c>
      <c r="O74" s="10">
        <v>-19700000</v>
      </c>
      <c r="P74" s="10">
        <v>-19700000</v>
      </c>
      <c r="Q74" s="10">
        <v>-19700000</v>
      </c>
      <c r="R74" s="10">
        <v>-19700000</v>
      </c>
      <c r="S74" s="10">
        <v>-19700000</v>
      </c>
      <c r="T74" s="10">
        <v>-19700000</v>
      </c>
      <c r="U74" s="10">
        <v>-19700000</v>
      </c>
      <c r="V74" s="10">
        <v>-19700000</v>
      </c>
      <c r="W74" s="10">
        <v>-19700000</v>
      </c>
      <c r="X74" s="10">
        <v>-19700000</v>
      </c>
      <c r="Y74" s="10">
        <v>-19700000</v>
      </c>
      <c r="Z74" s="10">
        <v>-19700000</v>
      </c>
      <c r="AA74" s="10">
        <v>-19700000</v>
      </c>
      <c r="AB74" s="10">
        <v>-19700000</v>
      </c>
      <c r="AC74" s="65">
        <v>-19700000</v>
      </c>
      <c r="AD74" s="65">
        <v>-19700000</v>
      </c>
      <c r="AE74" s="65">
        <v>-19700000</v>
      </c>
      <c r="AF74" s="65">
        <v>-19700000</v>
      </c>
      <c r="AG74" s="65">
        <v>-19700000</v>
      </c>
      <c r="AH74" s="65">
        <v>-19700000</v>
      </c>
      <c r="AI74" s="65">
        <v>-19700000</v>
      </c>
      <c r="AJ74" s="65">
        <v>-19700000</v>
      </c>
      <c r="AK74" s="65">
        <v>-19700000</v>
      </c>
      <c r="AL74" s="65">
        <v>-19700000</v>
      </c>
      <c r="AM74" s="65">
        <v>-19700000</v>
      </c>
      <c r="AN74" s="65">
        <v>-19700000</v>
      </c>
      <c r="AO74" s="65">
        <v>-19700000</v>
      </c>
      <c r="AP74" s="65">
        <v>-19700000</v>
      </c>
      <c r="AQ74" s="65">
        <v>-19700000</v>
      </c>
      <c r="AR74" s="65">
        <v>-19700000</v>
      </c>
      <c r="AS74" s="65">
        <v>-19700000</v>
      </c>
      <c r="AT74" s="65">
        <v>-19700000</v>
      </c>
      <c r="AU74" s="65">
        <v>-19700000</v>
      </c>
      <c r="AV74" s="65">
        <v>-19700000</v>
      </c>
      <c r="AW74" s="65">
        <v>-19700000</v>
      </c>
      <c r="AX74" s="65">
        <v>-19700000</v>
      </c>
      <c r="AY74" s="65">
        <v>-19700000</v>
      </c>
      <c r="AZ74" s="65">
        <v>-19700000</v>
      </c>
      <c r="BA74" s="65">
        <v>-19700000</v>
      </c>
      <c r="BB74" s="65">
        <v>-19700000</v>
      </c>
      <c r="BC74" s="65">
        <v>-19700000</v>
      </c>
      <c r="BD74" s="65">
        <v>-19700000</v>
      </c>
      <c r="BE74" s="65">
        <v>-19700000</v>
      </c>
      <c r="BF74" s="65">
        <v>-19700000</v>
      </c>
      <c r="BG74" s="65">
        <v>-19700000</v>
      </c>
      <c r="BH74" s="65">
        <v>-19700000</v>
      </c>
      <c r="BI74" s="65">
        <v>-19700000</v>
      </c>
      <c r="BJ74" s="65">
        <v>-19700000</v>
      </c>
      <c r="BK74" s="65">
        <v>-19700000</v>
      </c>
      <c r="BL74" s="65">
        <v>-19700000</v>
      </c>
      <c r="BM74" s="65">
        <v>-19700000</v>
      </c>
      <c r="BN74" s="65">
        <v>-19700000</v>
      </c>
      <c r="BO74" s="65">
        <v>-19700000</v>
      </c>
      <c r="BP74" s="65">
        <v>-19700000</v>
      </c>
      <c r="BQ74" s="65">
        <v>-19700000</v>
      </c>
      <c r="BR74" s="65">
        <v>-19700000</v>
      </c>
      <c r="BS74" s="65">
        <v>-19700000</v>
      </c>
      <c r="BT74" s="65">
        <v>-19700000</v>
      </c>
      <c r="BU74" s="65">
        <v>-19700000</v>
      </c>
      <c r="BV74" s="65">
        <v>-19700000</v>
      </c>
      <c r="BW74" s="65">
        <v>-19700000</v>
      </c>
      <c r="BX74" s="65">
        <v>-19700000</v>
      </c>
      <c r="BY74" s="65">
        <v>-19700000</v>
      </c>
      <c r="BZ74" s="65">
        <v>-19700000</v>
      </c>
      <c r="CA74" s="65">
        <v>-19700000</v>
      </c>
      <c r="CB74" s="65">
        <v>-19700000</v>
      </c>
      <c r="CC74" s="65">
        <v>-19700000</v>
      </c>
      <c r="CD74" s="65">
        <v>-19700000</v>
      </c>
      <c r="CE74" s="65">
        <v>-19700000</v>
      </c>
      <c r="CF74" s="65">
        <v>-19700000</v>
      </c>
      <c r="CG74" s="65">
        <v>-19700000</v>
      </c>
      <c r="CH74" s="65">
        <v>-19700000</v>
      </c>
      <c r="CI74" s="65">
        <v>-19700000</v>
      </c>
      <c r="CJ74" s="65">
        <v>-19700000</v>
      </c>
      <c r="CK74" s="65">
        <v>-19700000</v>
      </c>
      <c r="CL74" s="10"/>
      <c r="CM74" s="10"/>
    </row>
    <row r="75" spans="1:104" outlineLevel="1" x14ac:dyDescent="0.2">
      <c r="A75" s="8">
        <f t="shared" si="7"/>
        <v>68</v>
      </c>
      <c r="B75" s="8"/>
      <c r="C75" s="88">
        <v>221080</v>
      </c>
      <c r="D75" s="89" t="s">
        <v>27</v>
      </c>
      <c r="E75" s="10">
        <v>-22000000</v>
      </c>
      <c r="F75" s="10">
        <v>-22000000</v>
      </c>
      <c r="G75" s="10">
        <v>-22000000</v>
      </c>
      <c r="H75" s="10">
        <v>-22000000</v>
      </c>
      <c r="I75" s="10">
        <v>-22000000</v>
      </c>
      <c r="J75" s="10">
        <v>-22000000</v>
      </c>
      <c r="K75" s="10">
        <v>-22000000</v>
      </c>
      <c r="L75" s="10">
        <v>-22000000</v>
      </c>
      <c r="M75" s="10">
        <v>-22000000</v>
      </c>
      <c r="N75" s="10">
        <v>-22000000</v>
      </c>
      <c r="O75" s="10">
        <v>-22000000</v>
      </c>
      <c r="P75" s="10">
        <v>-22000000</v>
      </c>
      <c r="Q75" s="10">
        <v>-22000000</v>
      </c>
      <c r="R75" s="10">
        <v>-22000000</v>
      </c>
      <c r="S75" s="10">
        <v>-22000000</v>
      </c>
      <c r="T75" s="10">
        <v>-22000000</v>
      </c>
      <c r="U75" s="10">
        <v>-22000000</v>
      </c>
      <c r="V75" s="10">
        <v>-22000000</v>
      </c>
      <c r="W75" s="10">
        <v>-22000000</v>
      </c>
      <c r="X75" s="10">
        <v>-22000000</v>
      </c>
      <c r="Y75" s="10">
        <v>-22000000</v>
      </c>
      <c r="Z75" s="10">
        <v>-22000000</v>
      </c>
      <c r="AA75" s="10">
        <v>-22000000</v>
      </c>
      <c r="AB75" s="10">
        <v>-22000000</v>
      </c>
      <c r="AC75" s="65">
        <v>-22000000</v>
      </c>
      <c r="AD75" s="65">
        <v>-22000000</v>
      </c>
      <c r="AE75" s="65">
        <v>-22000000</v>
      </c>
      <c r="AF75" s="65">
        <v>-22000000</v>
      </c>
      <c r="AG75" s="65">
        <v>-22000000</v>
      </c>
      <c r="AH75" s="65">
        <v>-22000000</v>
      </c>
      <c r="AI75" s="65">
        <v>-22000000</v>
      </c>
      <c r="AJ75" s="65">
        <v>-22000000</v>
      </c>
      <c r="AK75" s="65">
        <v>-22000000</v>
      </c>
      <c r="AL75" s="65">
        <v>-22000000</v>
      </c>
      <c r="AM75" s="65">
        <v>-22000000</v>
      </c>
      <c r="AN75" s="65">
        <v>-22000000</v>
      </c>
      <c r="AO75" s="65">
        <v>-22000000</v>
      </c>
      <c r="AP75" s="65">
        <v>-22000000</v>
      </c>
      <c r="AQ75" s="65">
        <v>-22000000</v>
      </c>
      <c r="AR75" s="65">
        <v>-22000000</v>
      </c>
      <c r="AS75" s="65">
        <v>-22000000</v>
      </c>
      <c r="AT75" s="65">
        <v>-22000000</v>
      </c>
      <c r="AU75" s="65">
        <v>-22000000</v>
      </c>
      <c r="AV75" s="65">
        <v>-22000000</v>
      </c>
      <c r="AW75" s="65">
        <v>-22000000</v>
      </c>
      <c r="AX75" s="65">
        <v>-22000000</v>
      </c>
      <c r="AY75" s="65">
        <v>-22000000</v>
      </c>
      <c r="AZ75" s="65">
        <v>-22000000</v>
      </c>
      <c r="BA75" s="65">
        <v>-22000000</v>
      </c>
      <c r="BB75" s="65">
        <v>-22000000</v>
      </c>
      <c r="BC75" s="65">
        <v>-22000000</v>
      </c>
      <c r="BD75" s="65">
        <v>-22000000</v>
      </c>
      <c r="BE75" s="65">
        <v>-22000000</v>
      </c>
      <c r="BF75" s="65">
        <v>-22000000</v>
      </c>
      <c r="BG75" s="65">
        <v>-22000000</v>
      </c>
      <c r="BH75" s="65">
        <v>-22000000</v>
      </c>
      <c r="BI75" s="65">
        <v>-22000000</v>
      </c>
      <c r="BJ75" s="65">
        <v>-22000000</v>
      </c>
      <c r="BK75" s="65">
        <v>-22000000</v>
      </c>
      <c r="BL75" s="65">
        <v>-22000000</v>
      </c>
      <c r="BM75" s="65">
        <v>-22000000</v>
      </c>
      <c r="BN75" s="65">
        <v>-22000000</v>
      </c>
      <c r="BO75" s="65">
        <v>-22000000</v>
      </c>
      <c r="BP75" s="65">
        <v>-22000000</v>
      </c>
      <c r="BQ75" s="65">
        <v>-22000000</v>
      </c>
      <c r="BR75" s="65">
        <v>-22000000</v>
      </c>
      <c r="BS75" s="65">
        <v>-22000000</v>
      </c>
      <c r="BT75" s="65">
        <v>-22000000</v>
      </c>
      <c r="BU75" s="65">
        <v>-22000000</v>
      </c>
      <c r="BV75" s="65">
        <v>-22000000</v>
      </c>
      <c r="BW75" s="65">
        <v>-22000000</v>
      </c>
      <c r="BX75" s="65">
        <v>-22000000</v>
      </c>
      <c r="BY75" s="65">
        <v>-22000000</v>
      </c>
      <c r="BZ75" s="65">
        <v>-22000000</v>
      </c>
      <c r="CA75" s="65">
        <v>-22000000</v>
      </c>
      <c r="CB75" s="65">
        <v>0</v>
      </c>
      <c r="CC75" s="65">
        <v>0</v>
      </c>
      <c r="CD75" s="65">
        <v>0</v>
      </c>
      <c r="CE75" s="65">
        <v>0</v>
      </c>
      <c r="CF75" s="65">
        <v>0</v>
      </c>
      <c r="CG75" s="65">
        <v>0</v>
      </c>
      <c r="CH75" s="65">
        <v>0</v>
      </c>
      <c r="CI75" s="65">
        <v>0</v>
      </c>
      <c r="CJ75" s="65">
        <v>0</v>
      </c>
      <c r="CK75" s="65">
        <v>0</v>
      </c>
      <c r="CL75" s="10"/>
      <c r="CM75" s="10"/>
    </row>
    <row r="76" spans="1:104" outlineLevel="1" x14ac:dyDescent="0.2">
      <c r="A76" s="8">
        <f t="shared" si="7"/>
        <v>69</v>
      </c>
      <c r="B76" s="8"/>
      <c r="C76" s="88">
        <v>221081</v>
      </c>
      <c r="D76" s="89" t="s">
        <v>28</v>
      </c>
      <c r="E76" s="10">
        <v>-10000000</v>
      </c>
      <c r="F76" s="10">
        <v>-10000000</v>
      </c>
      <c r="G76" s="10">
        <v>-10000000</v>
      </c>
      <c r="H76" s="10">
        <v>-10000000</v>
      </c>
      <c r="I76" s="10">
        <v>-10000000</v>
      </c>
      <c r="J76" s="10">
        <v>-10000000</v>
      </c>
      <c r="K76" s="10">
        <v>-10000000</v>
      </c>
      <c r="L76" s="10">
        <v>-10000000</v>
      </c>
      <c r="M76" s="10">
        <v>-10000000</v>
      </c>
      <c r="N76" s="10">
        <v>-10000000</v>
      </c>
      <c r="O76" s="10">
        <v>-10000000</v>
      </c>
      <c r="P76" s="10">
        <v>-10000000</v>
      </c>
      <c r="Q76" s="10">
        <v>-10000000</v>
      </c>
      <c r="R76" s="10">
        <v>-10000000</v>
      </c>
      <c r="S76" s="10">
        <v>-10000000</v>
      </c>
      <c r="T76" s="10">
        <v>-10000000</v>
      </c>
      <c r="U76" s="10">
        <v>-10000000</v>
      </c>
      <c r="V76" s="10">
        <v>-10000000</v>
      </c>
      <c r="W76" s="10">
        <v>-10000000</v>
      </c>
      <c r="X76" s="10">
        <v>-10000000</v>
      </c>
      <c r="Y76" s="10">
        <v>-10000000</v>
      </c>
      <c r="Z76" s="10">
        <v>-10000000</v>
      </c>
      <c r="AA76" s="10">
        <v>-10000000</v>
      </c>
      <c r="AB76" s="10">
        <v>-10000000</v>
      </c>
      <c r="AC76" s="65">
        <v>-10000000</v>
      </c>
      <c r="AD76" s="65">
        <v>-10000000</v>
      </c>
      <c r="AE76" s="65">
        <v>-10000000</v>
      </c>
      <c r="AF76" s="65">
        <v>-10000000</v>
      </c>
      <c r="AG76" s="65">
        <v>-10000000</v>
      </c>
      <c r="AH76" s="65">
        <v>-10000000</v>
      </c>
      <c r="AI76" s="65">
        <v>-10000000</v>
      </c>
      <c r="AJ76" s="65">
        <v>-10000000</v>
      </c>
      <c r="AK76" s="65">
        <v>-10000000</v>
      </c>
      <c r="AL76" s="65">
        <v>-10000000</v>
      </c>
      <c r="AM76" s="65">
        <v>-10000000</v>
      </c>
      <c r="AN76" s="65">
        <v>-10000000</v>
      </c>
      <c r="AO76" s="65">
        <v>-10000000</v>
      </c>
      <c r="AP76" s="65">
        <v>-10000000</v>
      </c>
      <c r="AQ76" s="65">
        <v>-10000000</v>
      </c>
      <c r="AR76" s="65">
        <v>-10000000</v>
      </c>
      <c r="AS76" s="65">
        <v>-10000000</v>
      </c>
      <c r="AT76" s="65">
        <v>-10000000</v>
      </c>
      <c r="AU76" s="65">
        <v>-10000000</v>
      </c>
      <c r="AV76" s="65">
        <v>-10000000</v>
      </c>
      <c r="AW76" s="65">
        <v>-10000000</v>
      </c>
      <c r="AX76" s="65">
        <v>-10000000</v>
      </c>
      <c r="AY76" s="65">
        <v>-10000000</v>
      </c>
      <c r="AZ76" s="65">
        <v>-10000000</v>
      </c>
      <c r="BA76" s="65">
        <v>-10000000</v>
      </c>
      <c r="BB76" s="65">
        <v>-10000000</v>
      </c>
      <c r="BC76" s="65">
        <v>-10000000</v>
      </c>
      <c r="BD76" s="65">
        <v>-10000000</v>
      </c>
      <c r="BE76" s="65">
        <v>-10000000</v>
      </c>
      <c r="BF76" s="65">
        <v>-10000000</v>
      </c>
      <c r="BG76" s="65">
        <v>-10000000</v>
      </c>
      <c r="BH76" s="65">
        <v>-10000000</v>
      </c>
      <c r="BI76" s="65">
        <v>-10000000</v>
      </c>
      <c r="BJ76" s="65">
        <v>-10000000</v>
      </c>
      <c r="BK76" s="65">
        <v>-10000000</v>
      </c>
      <c r="BL76" s="65">
        <v>-10000000</v>
      </c>
      <c r="BM76" s="65">
        <v>-10000000</v>
      </c>
      <c r="BN76" s="65">
        <v>-10000000</v>
      </c>
      <c r="BO76" s="65">
        <v>-10000000</v>
      </c>
      <c r="BP76" s="65">
        <v>-10000000</v>
      </c>
      <c r="BQ76" s="65">
        <v>-10000000</v>
      </c>
      <c r="BR76" s="65">
        <v>-10000000</v>
      </c>
      <c r="BS76" s="65">
        <v>-10000000</v>
      </c>
      <c r="BT76" s="65">
        <v>-10000000</v>
      </c>
      <c r="BU76" s="65">
        <v>-10000000</v>
      </c>
      <c r="BV76" s="65">
        <v>-10000000</v>
      </c>
      <c r="BW76" s="65">
        <v>-10000000</v>
      </c>
      <c r="BX76" s="65">
        <v>-10000000</v>
      </c>
      <c r="BY76" s="65">
        <v>-10000000</v>
      </c>
      <c r="BZ76" s="65">
        <v>-10000000</v>
      </c>
      <c r="CA76" s="65">
        <v>-10000000</v>
      </c>
      <c r="CB76" s="65">
        <v>-10000000</v>
      </c>
      <c r="CC76" s="65">
        <v>-10000000</v>
      </c>
      <c r="CD76" s="65">
        <v>-10000000</v>
      </c>
      <c r="CE76" s="65">
        <v>-10000000</v>
      </c>
      <c r="CF76" s="65">
        <v>-10000000</v>
      </c>
      <c r="CG76" s="65">
        <v>-10000000</v>
      </c>
      <c r="CH76" s="65">
        <v>-10000000</v>
      </c>
      <c r="CI76" s="65">
        <v>-10000000</v>
      </c>
      <c r="CJ76" s="65">
        <v>-10000000</v>
      </c>
      <c r="CK76" s="65">
        <v>-10000000</v>
      </c>
      <c r="CL76" s="10"/>
      <c r="CM76" s="10"/>
    </row>
    <row r="77" spans="1:104" outlineLevel="1" x14ac:dyDescent="0.2">
      <c r="A77" s="8">
        <f t="shared" ref="A77:A102" si="157">+A76+1</f>
        <v>70</v>
      </c>
      <c r="B77" s="8"/>
      <c r="C77" s="88">
        <v>221085</v>
      </c>
      <c r="D77" s="89" t="s">
        <v>29</v>
      </c>
      <c r="E77" s="10">
        <v>-20000000</v>
      </c>
      <c r="F77" s="10">
        <v>-20000000</v>
      </c>
      <c r="G77" s="10">
        <v>-20000000</v>
      </c>
      <c r="H77" s="10">
        <v>-20000000</v>
      </c>
      <c r="I77" s="10">
        <v>-20000000</v>
      </c>
      <c r="J77" s="10">
        <v>-20000000</v>
      </c>
      <c r="K77" s="10">
        <v>-20000000</v>
      </c>
      <c r="L77" s="10">
        <v>-20000000</v>
      </c>
      <c r="M77" s="10">
        <v>-20000000</v>
      </c>
      <c r="N77" s="10">
        <v>-20000000</v>
      </c>
      <c r="O77" s="10">
        <v>-20000000</v>
      </c>
      <c r="P77" s="10">
        <v>-20000000</v>
      </c>
      <c r="Q77" s="10">
        <v>-20000000</v>
      </c>
      <c r="R77" s="10">
        <v>-20000000</v>
      </c>
      <c r="S77" s="10">
        <v>-20000000</v>
      </c>
      <c r="T77" s="10">
        <v>-20000000</v>
      </c>
      <c r="U77" s="10">
        <v>-20000000</v>
      </c>
      <c r="V77" s="10">
        <v>-20000000</v>
      </c>
      <c r="W77" s="10">
        <v>-20000000</v>
      </c>
      <c r="X77" s="10">
        <v>-20000000</v>
      </c>
      <c r="Y77" s="10">
        <v>-20000000</v>
      </c>
      <c r="Z77" s="10">
        <v>-20000000</v>
      </c>
      <c r="AA77" s="10">
        <v>-20000000</v>
      </c>
      <c r="AB77" s="10">
        <v>-20000000</v>
      </c>
      <c r="AC77" s="65">
        <v>-20000000</v>
      </c>
      <c r="AD77" s="65">
        <v>-20000000</v>
      </c>
      <c r="AE77" s="65">
        <v>-20000000</v>
      </c>
      <c r="AF77" s="65">
        <v>-20000000</v>
      </c>
      <c r="AG77" s="65">
        <v>-20000000</v>
      </c>
      <c r="AH77" s="65">
        <v>-20000000</v>
      </c>
      <c r="AI77" s="65">
        <v>-20000000</v>
      </c>
      <c r="AJ77" s="65">
        <v>-20000000</v>
      </c>
      <c r="AK77" s="65">
        <v>-20000000</v>
      </c>
      <c r="AL77" s="65">
        <v>-20000000</v>
      </c>
      <c r="AM77" s="65">
        <v>-20000000</v>
      </c>
      <c r="AN77" s="65">
        <v>-20000000</v>
      </c>
      <c r="AO77" s="65">
        <v>-20000000</v>
      </c>
      <c r="AP77" s="65">
        <v>-20000000</v>
      </c>
      <c r="AQ77" s="65">
        <v>-20000000</v>
      </c>
      <c r="AR77" s="65">
        <v>-20000000</v>
      </c>
      <c r="AS77" s="65">
        <v>-20000000</v>
      </c>
      <c r="AT77" s="65">
        <v>-20000000</v>
      </c>
      <c r="AU77" s="65">
        <v>-20000000</v>
      </c>
      <c r="AV77" s="65">
        <v>-20000000</v>
      </c>
      <c r="AW77" s="65">
        <v>-20000000</v>
      </c>
      <c r="AX77" s="65">
        <v>-20000000</v>
      </c>
      <c r="AY77" s="65">
        <v>-20000000</v>
      </c>
      <c r="AZ77" s="65">
        <v>-20000000</v>
      </c>
      <c r="BA77" s="65">
        <v>-20000000</v>
      </c>
      <c r="BB77" s="65">
        <v>-20000000</v>
      </c>
      <c r="BC77" s="65">
        <v>-20000000</v>
      </c>
      <c r="BD77" s="65">
        <v>-20000000</v>
      </c>
      <c r="BE77" s="65">
        <v>-20000000</v>
      </c>
      <c r="BF77" s="65">
        <v>-20000000</v>
      </c>
      <c r="BG77" s="65">
        <v>-20000000</v>
      </c>
      <c r="BH77" s="65">
        <v>-20000000</v>
      </c>
      <c r="BI77" s="65">
        <v>-20000000</v>
      </c>
      <c r="BJ77" s="65">
        <v>-20000000</v>
      </c>
      <c r="BK77" s="65">
        <v>-20000000</v>
      </c>
      <c r="BL77" s="65">
        <v>-20000000</v>
      </c>
      <c r="BM77" s="65">
        <v>-20000000</v>
      </c>
      <c r="BN77" s="65">
        <v>-20000000</v>
      </c>
      <c r="BO77" s="65">
        <v>-20000000</v>
      </c>
      <c r="BP77" s="65">
        <v>-20000000</v>
      </c>
      <c r="BQ77" s="65">
        <v>-20000000</v>
      </c>
      <c r="BR77" s="65">
        <v>-20000000</v>
      </c>
      <c r="BS77" s="65">
        <v>-20000000</v>
      </c>
      <c r="BT77" s="65">
        <v>-20000000</v>
      </c>
      <c r="BU77" s="65">
        <v>-20000000</v>
      </c>
      <c r="BV77" s="65">
        <v>-20000000</v>
      </c>
      <c r="BW77" s="65">
        <v>-20000000</v>
      </c>
      <c r="BX77" s="65">
        <v>-20000000</v>
      </c>
      <c r="BY77" s="65">
        <v>-20000000</v>
      </c>
      <c r="BZ77" s="65">
        <v>-20000000</v>
      </c>
      <c r="CA77" s="65">
        <v>-20000000</v>
      </c>
      <c r="CB77" s="65">
        <v>-20000000</v>
      </c>
      <c r="CC77" s="65">
        <v>-20000000</v>
      </c>
      <c r="CD77" s="65">
        <v>-20000000</v>
      </c>
      <c r="CE77" s="65">
        <v>-20000000</v>
      </c>
      <c r="CF77" s="65">
        <v>-20000000</v>
      </c>
      <c r="CG77" s="65">
        <v>-20000000</v>
      </c>
      <c r="CH77" s="65">
        <v>-20000000</v>
      </c>
      <c r="CI77" s="65">
        <v>-20000000</v>
      </c>
      <c r="CJ77" s="65">
        <v>-20000000</v>
      </c>
      <c r="CK77" s="65">
        <v>-20000000</v>
      </c>
      <c r="CL77" s="10"/>
      <c r="CM77" s="10"/>
    </row>
    <row r="78" spans="1:104" outlineLevel="1" x14ac:dyDescent="0.2">
      <c r="A78" s="8">
        <f t="shared" si="157"/>
        <v>71</v>
      </c>
      <c r="B78" s="8"/>
      <c r="C78" s="88">
        <v>221086</v>
      </c>
      <c r="D78" s="89" t="s">
        <v>30</v>
      </c>
      <c r="E78" s="10">
        <v>-20000000</v>
      </c>
      <c r="F78" s="10">
        <v>-20000000</v>
      </c>
      <c r="G78" s="10">
        <v>-20000000</v>
      </c>
      <c r="H78" s="10">
        <v>-20000000</v>
      </c>
      <c r="I78" s="10">
        <v>-20000000</v>
      </c>
      <c r="J78" s="10">
        <v>-20000000</v>
      </c>
      <c r="K78" s="10">
        <v>-20000000</v>
      </c>
      <c r="L78" s="10">
        <v>-20000000</v>
      </c>
      <c r="M78" s="10">
        <v>-20000000</v>
      </c>
      <c r="N78" s="10">
        <v>-20000000</v>
      </c>
      <c r="O78" s="10">
        <v>-20000000</v>
      </c>
      <c r="P78" s="10">
        <v>-20000000</v>
      </c>
      <c r="Q78" s="10">
        <v>-20000000</v>
      </c>
      <c r="R78" s="10">
        <v>-20000000</v>
      </c>
      <c r="S78" s="10">
        <v>-20000000</v>
      </c>
      <c r="T78" s="10">
        <v>-20000000</v>
      </c>
      <c r="U78" s="10">
        <v>-20000000</v>
      </c>
      <c r="V78" s="10">
        <v>-20000000</v>
      </c>
      <c r="W78" s="10">
        <v>-20000000</v>
      </c>
      <c r="X78" s="10">
        <v>-20000000</v>
      </c>
      <c r="Y78" s="10">
        <v>-20000000</v>
      </c>
      <c r="Z78" s="10">
        <v>-20000000</v>
      </c>
      <c r="AA78" s="10">
        <v>-20000000</v>
      </c>
      <c r="AB78" s="10">
        <v>-20000000</v>
      </c>
      <c r="AC78" s="65">
        <v>-20000000</v>
      </c>
      <c r="AD78" s="65">
        <v>-20000000</v>
      </c>
      <c r="AE78" s="65">
        <v>-20000000</v>
      </c>
      <c r="AF78" s="65">
        <v>-20000000</v>
      </c>
      <c r="AG78" s="65">
        <v>-20000000</v>
      </c>
      <c r="AH78" s="65">
        <v>-20000000</v>
      </c>
      <c r="AI78" s="65">
        <v>-20000000</v>
      </c>
      <c r="AJ78" s="65">
        <v>-20000000</v>
      </c>
      <c r="AK78" s="65">
        <v>-20000000</v>
      </c>
      <c r="AL78" s="65">
        <v>-20000000</v>
      </c>
      <c r="AM78" s="65">
        <v>-20000000</v>
      </c>
      <c r="AN78" s="65">
        <v>-20000000</v>
      </c>
      <c r="AO78" s="65">
        <v>-20000000</v>
      </c>
      <c r="AP78" s="65">
        <v>-20000000</v>
      </c>
      <c r="AQ78" s="65">
        <v>-20000000</v>
      </c>
      <c r="AR78" s="65">
        <v>-20000000</v>
      </c>
      <c r="AS78" s="65">
        <v>-20000000</v>
      </c>
      <c r="AT78" s="65">
        <v>-20000000</v>
      </c>
      <c r="AU78" s="65">
        <v>-20000000</v>
      </c>
      <c r="AV78" s="65">
        <v>-20000000</v>
      </c>
      <c r="AW78" s="65">
        <v>-20000000</v>
      </c>
      <c r="AX78" s="65">
        <v>-20000000</v>
      </c>
      <c r="AY78" s="65">
        <v>-20000000</v>
      </c>
      <c r="AZ78" s="65">
        <v>-20000000</v>
      </c>
      <c r="BA78" s="65">
        <v>-20000000</v>
      </c>
      <c r="BB78" s="65">
        <v>-20000000</v>
      </c>
      <c r="BC78" s="65">
        <v>-20000000</v>
      </c>
      <c r="BD78" s="65">
        <v>-20000000</v>
      </c>
      <c r="BE78" s="65">
        <v>-20000000</v>
      </c>
      <c r="BF78" s="65">
        <v>-20000000</v>
      </c>
      <c r="BG78" s="65">
        <v>-20000000</v>
      </c>
      <c r="BH78" s="65">
        <v>-20000000</v>
      </c>
      <c r="BI78" s="65">
        <v>-20000000</v>
      </c>
      <c r="BJ78" s="65">
        <v>-20000000</v>
      </c>
      <c r="BK78" s="65">
        <v>-20000000</v>
      </c>
      <c r="BL78" s="65">
        <v>-20000000</v>
      </c>
      <c r="BM78" s="65">
        <v>-20000000</v>
      </c>
      <c r="BN78" s="65">
        <v>-20000000</v>
      </c>
      <c r="BO78" s="65">
        <v>-20000000</v>
      </c>
      <c r="BP78" s="65">
        <v>-20000000</v>
      </c>
      <c r="BQ78" s="65">
        <v>-20000000</v>
      </c>
      <c r="BR78" s="65">
        <v>-20000000</v>
      </c>
      <c r="BS78" s="65">
        <v>-20000000</v>
      </c>
      <c r="BT78" s="65">
        <v>-20000000</v>
      </c>
      <c r="BU78" s="65">
        <v>-20000000</v>
      </c>
      <c r="BV78" s="65">
        <v>-20000000</v>
      </c>
      <c r="BW78" s="65">
        <v>-20000000</v>
      </c>
      <c r="BX78" s="65">
        <v>-20000000</v>
      </c>
      <c r="BY78" s="65">
        <v>-20000000</v>
      </c>
      <c r="BZ78" s="65">
        <v>-20000000</v>
      </c>
      <c r="CA78" s="65">
        <v>-20000000</v>
      </c>
      <c r="CB78" s="65">
        <v>-20000000</v>
      </c>
      <c r="CC78" s="65">
        <v>-20000000</v>
      </c>
      <c r="CD78" s="65">
        <v>-20000000</v>
      </c>
      <c r="CE78" s="65">
        <v>-20000000</v>
      </c>
      <c r="CF78" s="65">
        <v>-20000000</v>
      </c>
      <c r="CG78" s="65">
        <v>-20000000</v>
      </c>
      <c r="CH78" s="65">
        <v>-20000000</v>
      </c>
      <c r="CI78" s="65">
        <v>-20000000</v>
      </c>
      <c r="CJ78" s="65">
        <v>-20000000</v>
      </c>
      <c r="CK78" s="65">
        <v>-20000000</v>
      </c>
      <c r="CL78" s="10"/>
      <c r="CM78" s="10"/>
    </row>
    <row r="79" spans="1:104" outlineLevel="1" x14ac:dyDescent="0.2">
      <c r="A79" s="8">
        <f t="shared" si="157"/>
        <v>72</v>
      </c>
      <c r="B79" s="8"/>
      <c r="C79" s="88">
        <v>221087</v>
      </c>
      <c r="D79" s="89" t="s">
        <v>31</v>
      </c>
      <c r="E79" s="10">
        <v>-10000000</v>
      </c>
      <c r="F79" s="10">
        <v>-10000000</v>
      </c>
      <c r="G79" s="10">
        <v>-10000000</v>
      </c>
      <c r="H79" s="10">
        <v>-10000000</v>
      </c>
      <c r="I79" s="10">
        <v>-10000000</v>
      </c>
      <c r="J79" s="10">
        <v>-10000000</v>
      </c>
      <c r="K79" s="10">
        <v>-10000000</v>
      </c>
      <c r="L79" s="10">
        <v>-10000000</v>
      </c>
      <c r="M79" s="10">
        <v>-10000000</v>
      </c>
      <c r="N79" s="10">
        <v>-10000000</v>
      </c>
      <c r="O79" s="10">
        <v>-10000000</v>
      </c>
      <c r="P79" s="10">
        <v>-10000000</v>
      </c>
      <c r="Q79" s="10">
        <v>-10000000</v>
      </c>
      <c r="R79" s="10">
        <v>-10000000</v>
      </c>
      <c r="S79" s="10">
        <v>-10000000</v>
      </c>
      <c r="T79" s="10">
        <v>-10000000</v>
      </c>
      <c r="U79" s="10">
        <v>-10000000</v>
      </c>
      <c r="V79" s="10">
        <v>-10000000</v>
      </c>
      <c r="W79" s="10">
        <v>-10000000</v>
      </c>
      <c r="X79" s="10">
        <v>-10000000</v>
      </c>
      <c r="Y79" s="10">
        <v>-10000000</v>
      </c>
      <c r="Z79" s="10">
        <v>-10000000</v>
      </c>
      <c r="AA79" s="10">
        <v>-10000000</v>
      </c>
      <c r="AB79" s="10">
        <v>-10000000</v>
      </c>
      <c r="AC79" s="65">
        <v>-10000000</v>
      </c>
      <c r="AD79" s="65">
        <v>-10000000</v>
      </c>
      <c r="AE79" s="65">
        <v>-10000000</v>
      </c>
      <c r="AF79" s="65">
        <v>-10000000</v>
      </c>
      <c r="AG79" s="65">
        <v>-10000000</v>
      </c>
      <c r="AH79" s="65">
        <v>-10000000</v>
      </c>
      <c r="AI79" s="65">
        <v>-10000000</v>
      </c>
      <c r="AJ79" s="65">
        <v>-10000000</v>
      </c>
      <c r="AK79" s="65">
        <v>-10000000</v>
      </c>
      <c r="AL79" s="65">
        <v>-10000000</v>
      </c>
      <c r="AM79" s="65">
        <v>-10000000</v>
      </c>
      <c r="AN79" s="65">
        <v>-10000000</v>
      </c>
      <c r="AO79" s="65">
        <v>-10000000</v>
      </c>
      <c r="AP79" s="65">
        <v>-10000000</v>
      </c>
      <c r="AQ79" s="65">
        <v>-10000000</v>
      </c>
      <c r="AR79" s="65">
        <v>-10000000</v>
      </c>
      <c r="AS79" s="65">
        <v>-10000000</v>
      </c>
      <c r="AT79" s="65">
        <v>-10000000</v>
      </c>
      <c r="AU79" s="65">
        <v>-10000000</v>
      </c>
      <c r="AV79" s="65">
        <v>-10000000</v>
      </c>
      <c r="AW79" s="65">
        <v>-10000000</v>
      </c>
      <c r="AX79" s="65">
        <v>-10000000</v>
      </c>
      <c r="AY79" s="65">
        <v>-10000000</v>
      </c>
      <c r="AZ79" s="65">
        <v>-10000000</v>
      </c>
      <c r="BA79" s="65">
        <v>-10000000</v>
      </c>
      <c r="BB79" s="65">
        <v>-10000000</v>
      </c>
      <c r="BC79" s="65">
        <v>-10000000</v>
      </c>
      <c r="BD79" s="65">
        <v>-10000000</v>
      </c>
      <c r="BE79" s="65">
        <v>-10000000</v>
      </c>
      <c r="BF79" s="65">
        <v>-10000000</v>
      </c>
      <c r="BG79" s="65">
        <v>-10000000</v>
      </c>
      <c r="BH79" s="65">
        <v>-10000000</v>
      </c>
      <c r="BI79" s="65">
        <v>-10000000</v>
      </c>
      <c r="BJ79" s="65">
        <v>-10000000</v>
      </c>
      <c r="BK79" s="65">
        <v>-10000000</v>
      </c>
      <c r="BL79" s="65">
        <v>-10000000</v>
      </c>
      <c r="BM79" s="65">
        <v>-10000000</v>
      </c>
      <c r="BN79" s="65">
        <v>-10000000</v>
      </c>
      <c r="BO79" s="65">
        <v>-10000000</v>
      </c>
      <c r="BP79" s="65">
        <v>-10000000</v>
      </c>
      <c r="BQ79" s="65">
        <v>-10000000</v>
      </c>
      <c r="BR79" s="65">
        <v>-10000000</v>
      </c>
      <c r="BS79" s="65">
        <v>-10000000</v>
      </c>
      <c r="BT79" s="65">
        <v>-10000000</v>
      </c>
      <c r="BU79" s="65">
        <v>-10000000</v>
      </c>
      <c r="BV79" s="65">
        <v>-10000000</v>
      </c>
      <c r="BW79" s="65">
        <v>-10000000</v>
      </c>
      <c r="BX79" s="65">
        <v>-10000000</v>
      </c>
      <c r="BY79" s="65">
        <v>-10000000</v>
      </c>
      <c r="BZ79" s="65">
        <v>-10000000</v>
      </c>
      <c r="CA79" s="65">
        <v>-10000000</v>
      </c>
      <c r="CB79" s="65">
        <v>-10000000</v>
      </c>
      <c r="CC79" s="65">
        <v>-10000000</v>
      </c>
      <c r="CD79" s="65">
        <v>-10000000</v>
      </c>
      <c r="CE79" s="65">
        <v>-10000000</v>
      </c>
      <c r="CF79" s="65">
        <v>-10000000</v>
      </c>
      <c r="CG79" s="65">
        <v>-10000000</v>
      </c>
      <c r="CH79" s="65">
        <v>-10000000</v>
      </c>
      <c r="CI79" s="65">
        <v>-10000000</v>
      </c>
      <c r="CJ79" s="65">
        <v>-10000000</v>
      </c>
      <c r="CK79" s="65">
        <v>-10000000</v>
      </c>
      <c r="CL79" s="10"/>
      <c r="CM79" s="10"/>
    </row>
    <row r="80" spans="1:104" outlineLevel="1" x14ac:dyDescent="0.2">
      <c r="A80" s="8">
        <f t="shared" si="157"/>
        <v>73</v>
      </c>
      <c r="B80" s="8"/>
      <c r="C80" s="88">
        <v>221088</v>
      </c>
      <c r="D80" s="89" t="s">
        <v>32</v>
      </c>
      <c r="E80" s="10">
        <v>-20000000</v>
      </c>
      <c r="F80" s="10">
        <v>-20000000</v>
      </c>
      <c r="G80" s="10">
        <v>-20000000</v>
      </c>
      <c r="H80" s="10">
        <v>-20000000</v>
      </c>
      <c r="I80" s="10">
        <v>-20000000</v>
      </c>
      <c r="J80" s="10">
        <v>-20000000</v>
      </c>
      <c r="K80" s="10">
        <v>-20000000</v>
      </c>
      <c r="L80" s="10">
        <v>-20000000</v>
      </c>
      <c r="M80" s="10">
        <v>-20000000</v>
      </c>
      <c r="N80" s="10">
        <v>-20000000</v>
      </c>
      <c r="O80" s="10">
        <v>-20000000</v>
      </c>
      <c r="P80" s="10">
        <v>-20000000</v>
      </c>
      <c r="Q80" s="10">
        <v>-20000000</v>
      </c>
      <c r="R80" s="10">
        <v>-20000000</v>
      </c>
      <c r="S80" s="10">
        <v>-20000000</v>
      </c>
      <c r="T80" s="10">
        <v>-20000000</v>
      </c>
      <c r="U80" s="10">
        <v>-20000000</v>
      </c>
      <c r="V80" s="10">
        <v>-20000000</v>
      </c>
      <c r="W80" s="10">
        <v>-20000000</v>
      </c>
      <c r="X80" s="10">
        <v>-20000000</v>
      </c>
      <c r="Y80" s="10">
        <v>-20000000</v>
      </c>
      <c r="Z80" s="10">
        <v>-20000000</v>
      </c>
      <c r="AA80" s="10">
        <v>-20000000</v>
      </c>
      <c r="AB80" s="10">
        <v>-20000000</v>
      </c>
      <c r="AC80" s="65">
        <v>-20000000</v>
      </c>
      <c r="AD80" s="65">
        <v>-20000000</v>
      </c>
      <c r="AE80" s="65">
        <v>-20000000</v>
      </c>
      <c r="AF80" s="65">
        <v>-20000000</v>
      </c>
      <c r="AG80" s="65">
        <v>-20000000</v>
      </c>
      <c r="AH80" s="65">
        <v>-20000000</v>
      </c>
      <c r="AI80" s="65">
        <v>-20000000</v>
      </c>
      <c r="AJ80" s="65">
        <v>-20000000</v>
      </c>
      <c r="AK80" s="65">
        <v>-20000000</v>
      </c>
      <c r="AL80" s="65">
        <v>-20000000</v>
      </c>
      <c r="AM80" s="65">
        <v>-20000000</v>
      </c>
      <c r="AN80" s="65">
        <v>-20000000</v>
      </c>
      <c r="AO80" s="65">
        <v>-20000000</v>
      </c>
      <c r="AP80" s="65">
        <v>-20000000</v>
      </c>
      <c r="AQ80" s="65">
        <v>-20000000</v>
      </c>
      <c r="AR80" s="65">
        <v>-20000000</v>
      </c>
      <c r="AS80" s="65">
        <v>-20000000</v>
      </c>
      <c r="AT80" s="65">
        <v>-20000000</v>
      </c>
      <c r="AU80" s="65">
        <v>-20000000</v>
      </c>
      <c r="AV80" s="65">
        <v>-20000000</v>
      </c>
      <c r="AW80" s="65">
        <v>-20000000</v>
      </c>
      <c r="AX80" s="65">
        <v>-20000000</v>
      </c>
      <c r="AY80" s="65">
        <v>-20000000</v>
      </c>
      <c r="AZ80" s="65">
        <v>-20000000</v>
      </c>
      <c r="BA80" s="65">
        <v>-20000000</v>
      </c>
      <c r="BB80" s="65">
        <v>-20000000</v>
      </c>
      <c r="BC80" s="65">
        <v>-20000000</v>
      </c>
      <c r="BD80" s="65">
        <v>-20000000</v>
      </c>
      <c r="BE80" s="65">
        <v>-20000000</v>
      </c>
      <c r="BF80" s="65">
        <v>-20000000</v>
      </c>
      <c r="BG80" s="65">
        <v>-20000000</v>
      </c>
      <c r="BH80" s="65">
        <v>-20000000</v>
      </c>
      <c r="BI80" s="65">
        <v>-20000000</v>
      </c>
      <c r="BJ80" s="65">
        <v>-20000000</v>
      </c>
      <c r="BK80" s="65">
        <v>-20000000</v>
      </c>
      <c r="BL80" s="65">
        <v>-20000000</v>
      </c>
      <c r="BM80" s="65">
        <v>-20000000</v>
      </c>
      <c r="BN80" s="65">
        <v>-20000000</v>
      </c>
      <c r="BO80" s="65">
        <v>-20000000</v>
      </c>
      <c r="BP80" s="65">
        <v>-20000000</v>
      </c>
      <c r="BQ80" s="65">
        <v>-20000000</v>
      </c>
      <c r="BR80" s="65">
        <v>-20000000</v>
      </c>
      <c r="BS80" s="65">
        <v>-20000000</v>
      </c>
      <c r="BT80" s="65">
        <v>-20000000</v>
      </c>
      <c r="BU80" s="65">
        <v>-20000000</v>
      </c>
      <c r="BV80" s="65">
        <v>-20000000</v>
      </c>
      <c r="BW80" s="65">
        <v>-20000000</v>
      </c>
      <c r="BX80" s="65">
        <v>-20000000</v>
      </c>
      <c r="BY80" s="65">
        <v>-20000000</v>
      </c>
      <c r="BZ80" s="65">
        <v>-20000000</v>
      </c>
      <c r="CA80" s="65">
        <v>-20000000</v>
      </c>
      <c r="CB80" s="65">
        <v>-20000000</v>
      </c>
      <c r="CC80" s="65">
        <v>-20000000</v>
      </c>
      <c r="CD80" s="65">
        <v>-20000000</v>
      </c>
      <c r="CE80" s="65">
        <v>-20000000</v>
      </c>
      <c r="CF80" s="65">
        <v>-20000000</v>
      </c>
      <c r="CG80" s="65">
        <v>-20000000</v>
      </c>
      <c r="CH80" s="65">
        <v>-20000000</v>
      </c>
      <c r="CI80" s="65">
        <v>-20000000</v>
      </c>
      <c r="CJ80" s="65">
        <v>-20000000</v>
      </c>
      <c r="CK80" s="65">
        <v>-20000000</v>
      </c>
      <c r="CL80" s="10"/>
      <c r="CM80" s="10"/>
    </row>
    <row r="81" spans="1:91" outlineLevel="1" x14ac:dyDescent="0.2">
      <c r="A81" s="8">
        <f t="shared" si="157"/>
        <v>74</v>
      </c>
      <c r="B81" s="8"/>
      <c r="C81" s="88">
        <v>221094</v>
      </c>
      <c r="D81" s="89" t="s">
        <v>33</v>
      </c>
      <c r="E81" s="10">
        <v>-30000000</v>
      </c>
      <c r="F81" s="10">
        <v>-30000000</v>
      </c>
      <c r="G81" s="10">
        <v>-30000000</v>
      </c>
      <c r="H81" s="10">
        <v>-30000000</v>
      </c>
      <c r="I81" s="10">
        <v>-30000000</v>
      </c>
      <c r="J81" s="10">
        <v>-30000000</v>
      </c>
      <c r="K81" s="10">
        <v>-30000000</v>
      </c>
      <c r="L81" s="10">
        <v>-30000000</v>
      </c>
      <c r="M81" s="10">
        <v>-30000000</v>
      </c>
      <c r="N81" s="10">
        <v>-30000000</v>
      </c>
      <c r="O81" s="10">
        <v>-30000000</v>
      </c>
      <c r="P81" s="10">
        <v>-30000000</v>
      </c>
      <c r="Q81" s="10">
        <v>-30000000</v>
      </c>
      <c r="R81" s="10">
        <v>-30000000</v>
      </c>
      <c r="S81" s="10">
        <v>-30000000</v>
      </c>
      <c r="T81" s="10">
        <v>-30000000</v>
      </c>
      <c r="U81" s="10">
        <v>-30000000</v>
      </c>
      <c r="V81" s="10">
        <v>-30000000</v>
      </c>
      <c r="W81" s="10">
        <v>-30000000</v>
      </c>
      <c r="X81" s="10">
        <v>-30000000</v>
      </c>
      <c r="Y81" s="10">
        <v>-30000000</v>
      </c>
      <c r="Z81" s="10">
        <v>-30000000</v>
      </c>
      <c r="AA81" s="10">
        <v>-30000000</v>
      </c>
      <c r="AB81" s="10">
        <v>-30000000</v>
      </c>
      <c r="AC81" s="65">
        <v>-30000000</v>
      </c>
      <c r="AD81" s="65">
        <v>-30000000</v>
      </c>
      <c r="AE81" s="65">
        <v>-30000000</v>
      </c>
      <c r="AF81" s="65">
        <v>-30000000</v>
      </c>
      <c r="AG81" s="65">
        <v>-30000000</v>
      </c>
      <c r="AH81" s="65">
        <v>-30000000</v>
      </c>
      <c r="AI81" s="65">
        <v>-30000000</v>
      </c>
      <c r="AJ81" s="65">
        <v>-30000000</v>
      </c>
      <c r="AK81" s="65">
        <v>-30000000</v>
      </c>
      <c r="AL81" s="65">
        <v>-30000000</v>
      </c>
      <c r="AM81" s="65">
        <v>-30000000</v>
      </c>
      <c r="AN81" s="65">
        <v>-30000000</v>
      </c>
      <c r="AO81" s="65">
        <v>-30000000</v>
      </c>
      <c r="AP81" s="65">
        <v>-30000000</v>
      </c>
      <c r="AQ81" s="65">
        <v>-30000000</v>
      </c>
      <c r="AR81" s="65">
        <v>-30000000</v>
      </c>
      <c r="AS81" s="65">
        <v>-30000000</v>
      </c>
      <c r="AT81" s="65">
        <v>-30000000</v>
      </c>
      <c r="AU81" s="65">
        <v>-30000000</v>
      </c>
      <c r="AV81" s="65">
        <v>-30000000</v>
      </c>
      <c r="AW81" s="65">
        <v>-30000000</v>
      </c>
      <c r="AX81" s="65">
        <v>-30000000</v>
      </c>
      <c r="AY81" s="65">
        <v>-30000000</v>
      </c>
      <c r="AZ81" s="65">
        <v>-30000000</v>
      </c>
      <c r="BA81" s="65">
        <v>-30000000</v>
      </c>
      <c r="BB81" s="65">
        <v>-30000000</v>
      </c>
      <c r="BC81" s="65">
        <v>-30000000</v>
      </c>
      <c r="BD81" s="65">
        <v>-30000000</v>
      </c>
      <c r="BE81" s="65">
        <v>-30000000</v>
      </c>
      <c r="BF81" s="65">
        <v>-30000000</v>
      </c>
      <c r="BG81" s="65">
        <v>-30000000</v>
      </c>
      <c r="BH81" s="65">
        <v>-30000000</v>
      </c>
      <c r="BI81" s="65">
        <v>-30000000</v>
      </c>
      <c r="BJ81" s="65">
        <v>-30000000</v>
      </c>
      <c r="BK81" s="65">
        <v>-30000000</v>
      </c>
      <c r="BL81" s="65">
        <v>-30000000</v>
      </c>
      <c r="BM81" s="65">
        <v>-30000000</v>
      </c>
      <c r="BN81" s="65">
        <v>-30000000</v>
      </c>
      <c r="BO81" s="65">
        <v>-30000000</v>
      </c>
      <c r="BP81" s="65">
        <v>-30000000</v>
      </c>
      <c r="BQ81" s="65">
        <v>-30000000</v>
      </c>
      <c r="BR81" s="65">
        <v>-30000000</v>
      </c>
      <c r="BS81" s="65">
        <v>-30000000</v>
      </c>
      <c r="BT81" s="65">
        <v>-30000000</v>
      </c>
      <c r="BU81" s="65">
        <v>-30000000</v>
      </c>
      <c r="BV81" s="65">
        <v>-30000000</v>
      </c>
      <c r="BW81" s="65">
        <v>-30000000</v>
      </c>
      <c r="BX81" s="65">
        <v>-30000000</v>
      </c>
      <c r="BY81" s="65">
        <v>-30000000</v>
      </c>
      <c r="BZ81" s="65">
        <v>-30000000</v>
      </c>
      <c r="CA81" s="65">
        <v>-30000000</v>
      </c>
      <c r="CB81" s="65">
        <v>-30000000</v>
      </c>
      <c r="CC81" s="65">
        <v>-30000000</v>
      </c>
      <c r="CD81" s="65">
        <v>-30000000</v>
      </c>
      <c r="CE81" s="65">
        <v>-30000000</v>
      </c>
      <c r="CF81" s="65">
        <v>-30000000</v>
      </c>
      <c r="CG81" s="65">
        <v>-30000000</v>
      </c>
      <c r="CH81" s="65">
        <v>-30000000</v>
      </c>
      <c r="CI81" s="65">
        <v>-30000000</v>
      </c>
      <c r="CJ81" s="65">
        <v>-30000000</v>
      </c>
      <c r="CK81" s="65">
        <v>-30000000</v>
      </c>
      <c r="CL81" s="10"/>
      <c r="CM81" s="10"/>
    </row>
    <row r="82" spans="1:91" outlineLevel="1" x14ac:dyDescent="0.2">
      <c r="A82" s="8">
        <f t="shared" si="157"/>
        <v>75</v>
      </c>
      <c r="B82" s="8"/>
      <c r="C82" s="88">
        <v>221095</v>
      </c>
      <c r="D82" s="89" t="s">
        <v>34</v>
      </c>
      <c r="E82" s="10">
        <v>-40000000</v>
      </c>
      <c r="F82" s="10">
        <v>-40000000</v>
      </c>
      <c r="G82" s="10">
        <v>-40000000</v>
      </c>
      <c r="H82" s="10">
        <v>-40000000</v>
      </c>
      <c r="I82" s="10">
        <v>-40000000</v>
      </c>
      <c r="J82" s="10">
        <v>-40000000</v>
      </c>
      <c r="K82" s="10">
        <v>-40000000</v>
      </c>
      <c r="L82" s="10">
        <v>-40000000</v>
      </c>
      <c r="M82" s="10">
        <v>-40000000</v>
      </c>
      <c r="N82" s="10">
        <v>-40000000</v>
      </c>
      <c r="O82" s="10">
        <v>-40000000</v>
      </c>
      <c r="P82" s="10">
        <v>-40000000</v>
      </c>
      <c r="Q82" s="10">
        <v>-40000000</v>
      </c>
      <c r="R82" s="10">
        <v>-40000000</v>
      </c>
      <c r="S82" s="10">
        <v>-40000000</v>
      </c>
      <c r="T82" s="10">
        <v>-40000000</v>
      </c>
      <c r="U82" s="10">
        <v>-40000000</v>
      </c>
      <c r="V82" s="10">
        <v>-40000000</v>
      </c>
      <c r="W82" s="10">
        <v>-40000000</v>
      </c>
      <c r="X82" s="10">
        <v>-40000000</v>
      </c>
      <c r="Y82" s="10">
        <v>-40000000</v>
      </c>
      <c r="Z82" s="10">
        <v>-40000000</v>
      </c>
      <c r="AA82" s="10">
        <v>-40000000</v>
      </c>
      <c r="AB82" s="10">
        <v>-40000000</v>
      </c>
      <c r="AC82" s="65">
        <v>-40000000</v>
      </c>
      <c r="AD82" s="65">
        <v>-40000000</v>
      </c>
      <c r="AE82" s="65">
        <v>-40000000</v>
      </c>
      <c r="AF82" s="65">
        <v>-40000000</v>
      </c>
      <c r="AG82" s="65">
        <v>-40000000</v>
      </c>
      <c r="AH82" s="65">
        <v>-40000000</v>
      </c>
      <c r="AI82" s="65">
        <v>-40000000</v>
      </c>
      <c r="AJ82" s="65">
        <v>-40000000</v>
      </c>
      <c r="AK82" s="65">
        <v>-40000000</v>
      </c>
      <c r="AL82" s="65">
        <v>-40000000</v>
      </c>
      <c r="AM82" s="65">
        <v>-40000000</v>
      </c>
      <c r="AN82" s="65">
        <v>-40000000</v>
      </c>
      <c r="AO82" s="65">
        <v>-40000000</v>
      </c>
      <c r="AP82" s="65">
        <v>-40000000</v>
      </c>
      <c r="AQ82" s="65">
        <v>-40000000</v>
      </c>
      <c r="AR82" s="65">
        <v>-40000000</v>
      </c>
      <c r="AS82" s="65">
        <v>-40000000</v>
      </c>
      <c r="AT82" s="65">
        <v>-40000000</v>
      </c>
      <c r="AU82" s="65">
        <v>-40000000</v>
      </c>
      <c r="AV82" s="65">
        <v>-40000000</v>
      </c>
      <c r="AW82" s="65">
        <v>-40000000</v>
      </c>
      <c r="AX82" s="65">
        <v>-40000000</v>
      </c>
      <c r="AY82" s="65">
        <v>-40000000</v>
      </c>
      <c r="AZ82" s="65">
        <v>-40000000</v>
      </c>
      <c r="BA82" s="65">
        <v>-40000000</v>
      </c>
      <c r="BB82" s="65">
        <v>-40000000</v>
      </c>
      <c r="BC82" s="65">
        <v>-40000000</v>
      </c>
      <c r="BD82" s="65">
        <v>-40000000</v>
      </c>
      <c r="BE82" s="65">
        <v>-40000000</v>
      </c>
      <c r="BF82" s="65">
        <v>-40000000</v>
      </c>
      <c r="BG82" s="65">
        <v>-40000000</v>
      </c>
      <c r="BH82" s="65">
        <v>-40000000</v>
      </c>
      <c r="BI82" s="65">
        <v>-40000000</v>
      </c>
      <c r="BJ82" s="65">
        <v>-40000000</v>
      </c>
      <c r="BK82" s="65">
        <v>-40000000</v>
      </c>
      <c r="BL82" s="65">
        <v>-40000000</v>
      </c>
      <c r="BM82" s="65">
        <v>-40000000</v>
      </c>
      <c r="BN82" s="65">
        <v>-40000000</v>
      </c>
      <c r="BO82" s="65">
        <v>-40000000</v>
      </c>
      <c r="BP82" s="65">
        <v>-40000000</v>
      </c>
      <c r="BQ82" s="65">
        <v>-40000000</v>
      </c>
      <c r="BR82" s="65">
        <v>-40000000</v>
      </c>
      <c r="BS82" s="65">
        <v>-40000000</v>
      </c>
      <c r="BT82" s="65">
        <v>-40000000</v>
      </c>
      <c r="BU82" s="65">
        <v>-40000000</v>
      </c>
      <c r="BV82" s="65">
        <v>-40000000</v>
      </c>
      <c r="BW82" s="65">
        <v>-40000000</v>
      </c>
      <c r="BX82" s="65">
        <v>-40000000</v>
      </c>
      <c r="BY82" s="65">
        <v>-40000000</v>
      </c>
      <c r="BZ82" s="65">
        <v>-40000000</v>
      </c>
      <c r="CA82" s="65">
        <v>-40000000</v>
      </c>
      <c r="CB82" s="65">
        <v>-40000000</v>
      </c>
      <c r="CC82" s="65">
        <v>-40000000</v>
      </c>
      <c r="CD82" s="65">
        <v>-40000000</v>
      </c>
      <c r="CE82" s="65">
        <v>-40000000</v>
      </c>
      <c r="CF82" s="65">
        <v>-40000000</v>
      </c>
      <c r="CG82" s="65">
        <v>-40000000</v>
      </c>
      <c r="CH82" s="65">
        <v>-40000000</v>
      </c>
      <c r="CI82" s="65">
        <v>-40000000</v>
      </c>
      <c r="CJ82" s="65">
        <v>-40000000</v>
      </c>
      <c r="CK82" s="65">
        <v>-40000000</v>
      </c>
      <c r="CL82" s="10"/>
      <c r="CM82" s="10"/>
    </row>
    <row r="83" spans="1:91" outlineLevel="1" x14ac:dyDescent="0.2">
      <c r="A83" s="8">
        <f t="shared" si="157"/>
        <v>76</v>
      </c>
      <c r="B83" s="8"/>
      <c r="C83" s="88">
        <v>221097</v>
      </c>
      <c r="D83" s="89" t="s">
        <v>35</v>
      </c>
      <c r="E83" s="10">
        <v>-40000000</v>
      </c>
      <c r="F83" s="10">
        <v>-40000000</v>
      </c>
      <c r="G83" s="10">
        <v>-40000000</v>
      </c>
      <c r="H83" s="10">
        <v>-40000000</v>
      </c>
      <c r="I83" s="10">
        <v>-40000000</v>
      </c>
      <c r="J83" s="10">
        <v>-40000000</v>
      </c>
      <c r="K83" s="10">
        <v>-40000000</v>
      </c>
      <c r="L83" s="10">
        <v>-40000000</v>
      </c>
      <c r="M83" s="10">
        <v>-40000000</v>
      </c>
      <c r="N83" s="10">
        <v>-40000000</v>
      </c>
      <c r="O83" s="10">
        <v>-40000000</v>
      </c>
      <c r="P83" s="10">
        <v>-40000000</v>
      </c>
      <c r="Q83" s="10">
        <v>-40000000</v>
      </c>
      <c r="R83" s="10">
        <v>-40000000</v>
      </c>
      <c r="S83" s="10">
        <v>-40000000</v>
      </c>
      <c r="T83" s="10">
        <v>-40000000</v>
      </c>
      <c r="U83" s="10">
        <v>-40000000</v>
      </c>
      <c r="V83" s="10">
        <v>-40000000</v>
      </c>
      <c r="W83" s="10">
        <v>-40000000</v>
      </c>
      <c r="X83" s="10">
        <v>-40000000</v>
      </c>
      <c r="Y83" s="10">
        <v>-40000000</v>
      </c>
      <c r="Z83" s="10">
        <v>-40000000</v>
      </c>
      <c r="AA83" s="10">
        <v>-40000000</v>
      </c>
      <c r="AB83" s="10">
        <v>-40000000</v>
      </c>
      <c r="AC83" s="65">
        <v>-40000000</v>
      </c>
      <c r="AD83" s="65">
        <v>-40000000</v>
      </c>
      <c r="AE83" s="65">
        <v>-40000000</v>
      </c>
      <c r="AF83" s="65">
        <v>-40000000</v>
      </c>
      <c r="AG83" s="65">
        <v>-40000000</v>
      </c>
      <c r="AH83" s="65">
        <v>-40000000</v>
      </c>
      <c r="AI83" s="65">
        <v>-40000000</v>
      </c>
      <c r="AJ83" s="65">
        <v>-40000000</v>
      </c>
      <c r="AK83" s="65">
        <v>-40000000</v>
      </c>
      <c r="AL83" s="65">
        <v>-40000000</v>
      </c>
      <c r="AM83" s="65">
        <v>-40000000</v>
      </c>
      <c r="AN83" s="65">
        <v>-40000000</v>
      </c>
      <c r="AO83" s="65">
        <v>-40000000</v>
      </c>
      <c r="AP83" s="65">
        <v>-40000000</v>
      </c>
      <c r="AQ83" s="65">
        <v>-40000000</v>
      </c>
      <c r="AR83" s="65">
        <v>-40000000</v>
      </c>
      <c r="AS83" s="65">
        <v>-40000000</v>
      </c>
      <c r="AT83" s="65">
        <v>-40000000</v>
      </c>
      <c r="AU83" s="65">
        <v>-40000000</v>
      </c>
      <c r="AV83" s="65">
        <v>-40000000</v>
      </c>
      <c r="AW83" s="65">
        <v>-40000000</v>
      </c>
      <c r="AX83" s="65">
        <v>-40000000</v>
      </c>
      <c r="AY83" s="65">
        <v>-40000000</v>
      </c>
      <c r="AZ83" s="65">
        <v>-40000000</v>
      </c>
      <c r="BA83" s="65">
        <v>-40000000</v>
      </c>
      <c r="BB83" s="65">
        <v>-40000000</v>
      </c>
      <c r="BC83" s="65">
        <v>-40000000</v>
      </c>
      <c r="BD83" s="65">
        <v>-40000000</v>
      </c>
      <c r="BE83" s="65">
        <v>-40000000</v>
      </c>
      <c r="BF83" s="65">
        <v>-40000000</v>
      </c>
      <c r="BG83" s="65">
        <v>-40000000</v>
      </c>
      <c r="BH83" s="65">
        <v>-40000000</v>
      </c>
      <c r="BI83" s="65">
        <v>-40000000</v>
      </c>
      <c r="BJ83" s="65">
        <v>-40000000</v>
      </c>
      <c r="BK83" s="65">
        <v>-40000000</v>
      </c>
      <c r="BL83" s="65">
        <v>-40000000</v>
      </c>
      <c r="BM83" s="65">
        <v>-40000000</v>
      </c>
      <c r="BN83" s="65">
        <v>-40000000</v>
      </c>
      <c r="BO83" s="65">
        <v>-40000000</v>
      </c>
      <c r="BP83" s="65">
        <v>-40000000</v>
      </c>
      <c r="BQ83" s="65">
        <v>-40000000</v>
      </c>
      <c r="BR83" s="65">
        <v>-40000000</v>
      </c>
      <c r="BS83" s="65">
        <v>-40000000</v>
      </c>
      <c r="BT83" s="65">
        <v>-40000000</v>
      </c>
      <c r="BU83" s="65">
        <v>-40000000</v>
      </c>
      <c r="BV83" s="65">
        <v>-40000000</v>
      </c>
      <c r="BW83" s="65">
        <v>-40000000</v>
      </c>
      <c r="BX83" s="65">
        <v>-40000000</v>
      </c>
      <c r="BY83" s="65">
        <v>-40000000</v>
      </c>
      <c r="BZ83" s="65">
        <v>-40000000</v>
      </c>
      <c r="CA83" s="65">
        <v>-40000000</v>
      </c>
      <c r="CB83" s="65">
        <v>-40000000</v>
      </c>
      <c r="CC83" s="65">
        <v>-40000000</v>
      </c>
      <c r="CD83" s="65">
        <v>-40000000</v>
      </c>
      <c r="CE83" s="65">
        <v>-40000000</v>
      </c>
      <c r="CF83" s="65">
        <v>-40000000</v>
      </c>
      <c r="CG83" s="65">
        <v>-40000000</v>
      </c>
      <c r="CH83" s="65">
        <v>-40000000</v>
      </c>
      <c r="CI83" s="65">
        <v>-40000000</v>
      </c>
      <c r="CJ83" s="65">
        <v>-40000000</v>
      </c>
      <c r="CK83" s="65">
        <v>-40000000</v>
      </c>
      <c r="CL83" s="10"/>
      <c r="CM83" s="10"/>
    </row>
    <row r="84" spans="1:91" outlineLevel="1" x14ac:dyDescent="0.2">
      <c r="A84" s="8">
        <f t="shared" si="157"/>
        <v>77</v>
      </c>
      <c r="B84" s="8"/>
      <c r="C84" s="88">
        <v>221099</v>
      </c>
      <c r="D84" s="89" t="s">
        <v>36</v>
      </c>
      <c r="E84" s="10">
        <v>-40000000</v>
      </c>
      <c r="F84" s="10">
        <v>-40000000</v>
      </c>
      <c r="G84" s="10">
        <v>-40000000</v>
      </c>
      <c r="H84" s="10">
        <v>-40000000</v>
      </c>
      <c r="I84" s="10">
        <v>-40000000</v>
      </c>
      <c r="J84" s="10">
        <v>-40000000</v>
      </c>
      <c r="K84" s="10">
        <v>-40000000</v>
      </c>
      <c r="L84" s="10">
        <v>-40000000</v>
      </c>
      <c r="M84" s="10">
        <v>-40000000</v>
      </c>
      <c r="N84" s="10">
        <v>-40000000</v>
      </c>
      <c r="O84" s="10">
        <v>-40000000</v>
      </c>
      <c r="P84" s="10">
        <v>-40000000</v>
      </c>
      <c r="Q84" s="10">
        <v>-40000000</v>
      </c>
      <c r="R84" s="10">
        <v>-40000000</v>
      </c>
      <c r="S84" s="10">
        <v>-40000000</v>
      </c>
      <c r="T84" s="10">
        <v>-40000000</v>
      </c>
      <c r="U84" s="10">
        <v>-40000000</v>
      </c>
      <c r="V84" s="10">
        <v>-40000000</v>
      </c>
      <c r="W84" s="10">
        <v>-40000000</v>
      </c>
      <c r="X84" s="10">
        <v>-40000000</v>
      </c>
      <c r="Y84" s="10">
        <v>-40000000</v>
      </c>
      <c r="Z84" s="10">
        <v>-40000000</v>
      </c>
      <c r="AA84" s="10">
        <v>-40000000</v>
      </c>
      <c r="AB84" s="10">
        <v>-40000000</v>
      </c>
      <c r="AC84" s="65">
        <v>-40000000</v>
      </c>
      <c r="AD84" s="65">
        <v>-40000000</v>
      </c>
      <c r="AE84" s="65">
        <v>-40000000</v>
      </c>
      <c r="AF84" s="65">
        <v>-40000000</v>
      </c>
      <c r="AG84" s="65">
        <v>-40000000</v>
      </c>
      <c r="AH84" s="65">
        <v>-40000000</v>
      </c>
      <c r="AI84" s="65">
        <v>-40000000</v>
      </c>
      <c r="AJ84" s="65">
        <v>-40000000</v>
      </c>
      <c r="AK84" s="65">
        <v>-40000000</v>
      </c>
      <c r="AL84" s="65">
        <v>-40000000</v>
      </c>
      <c r="AM84" s="65">
        <v>-40000000</v>
      </c>
      <c r="AN84" s="65">
        <v>-40000000</v>
      </c>
      <c r="AO84" s="65">
        <v>-40000000</v>
      </c>
      <c r="AP84" s="65">
        <v>-40000000</v>
      </c>
      <c r="AQ84" s="65">
        <v>-40000000</v>
      </c>
      <c r="AR84" s="65">
        <v>-40000000</v>
      </c>
      <c r="AS84" s="65">
        <v>-40000000</v>
      </c>
      <c r="AT84" s="65">
        <v>-40000000</v>
      </c>
      <c r="AU84" s="65">
        <v>0</v>
      </c>
      <c r="AV84" s="65">
        <v>0</v>
      </c>
      <c r="AW84" s="65">
        <v>0</v>
      </c>
      <c r="AX84" s="65">
        <v>0</v>
      </c>
      <c r="AY84" s="65">
        <v>0</v>
      </c>
      <c r="AZ84" s="65">
        <v>0</v>
      </c>
      <c r="BA84" s="65">
        <v>0</v>
      </c>
      <c r="BB84" s="65">
        <v>0</v>
      </c>
      <c r="BC84" s="65">
        <v>0</v>
      </c>
      <c r="BD84" s="65">
        <v>0</v>
      </c>
      <c r="BE84" s="65">
        <v>0</v>
      </c>
      <c r="BF84" s="65">
        <v>0</v>
      </c>
      <c r="BG84" s="65">
        <v>0</v>
      </c>
      <c r="BH84" s="65">
        <v>0</v>
      </c>
      <c r="BI84" s="65">
        <v>0</v>
      </c>
      <c r="BJ84" s="65">
        <v>0</v>
      </c>
      <c r="BK84" s="65">
        <v>0</v>
      </c>
      <c r="BL84" s="65">
        <v>0</v>
      </c>
      <c r="BM84" s="65">
        <v>0</v>
      </c>
      <c r="BN84" s="65">
        <v>0</v>
      </c>
      <c r="BO84" s="65">
        <v>0</v>
      </c>
      <c r="BP84" s="65">
        <v>0</v>
      </c>
      <c r="BQ84" s="65">
        <v>0</v>
      </c>
      <c r="BR84" s="65">
        <v>0</v>
      </c>
      <c r="BS84" s="65">
        <v>0</v>
      </c>
      <c r="BT84" s="65">
        <v>0</v>
      </c>
      <c r="BU84" s="65">
        <v>0</v>
      </c>
      <c r="BV84" s="65">
        <v>0</v>
      </c>
      <c r="BW84" s="65">
        <v>0</v>
      </c>
      <c r="BX84" s="65">
        <v>0</v>
      </c>
      <c r="BY84" s="65">
        <v>0</v>
      </c>
      <c r="BZ84" s="65">
        <v>0</v>
      </c>
      <c r="CA84" s="65">
        <v>0</v>
      </c>
      <c r="CB84" s="65">
        <v>0</v>
      </c>
      <c r="CC84" s="65">
        <v>0</v>
      </c>
      <c r="CD84" s="65">
        <v>0</v>
      </c>
      <c r="CE84" s="65">
        <v>0</v>
      </c>
      <c r="CF84" s="65">
        <v>0</v>
      </c>
      <c r="CG84" s="65">
        <v>0</v>
      </c>
      <c r="CH84" s="65">
        <v>0</v>
      </c>
      <c r="CI84" s="65">
        <v>0</v>
      </c>
      <c r="CJ84" s="65">
        <v>0</v>
      </c>
      <c r="CK84" s="65">
        <v>0</v>
      </c>
      <c r="CL84" s="10"/>
      <c r="CM84" s="10"/>
    </row>
    <row r="85" spans="1:91" outlineLevel="1" x14ac:dyDescent="0.2">
      <c r="A85" s="8">
        <f t="shared" si="157"/>
        <v>78</v>
      </c>
      <c r="B85" s="8"/>
      <c r="C85" s="88">
        <v>221100</v>
      </c>
      <c r="D85" s="89" t="s">
        <v>37</v>
      </c>
      <c r="E85" s="10">
        <v>-10000000</v>
      </c>
      <c r="F85" s="10">
        <v>-10000000</v>
      </c>
      <c r="G85" s="10">
        <v>-10000000</v>
      </c>
      <c r="H85" s="10">
        <v>-10000000</v>
      </c>
      <c r="I85" s="10">
        <v>-10000000</v>
      </c>
      <c r="J85" s="10">
        <v>-10000000</v>
      </c>
      <c r="K85" s="10">
        <v>-10000000</v>
      </c>
      <c r="L85" s="10">
        <v>-10000000</v>
      </c>
      <c r="M85" s="10">
        <v>-10000000</v>
      </c>
      <c r="N85" s="10">
        <v>-10000000</v>
      </c>
      <c r="O85" s="10">
        <v>-10000000</v>
      </c>
      <c r="P85" s="10">
        <v>-10000000</v>
      </c>
      <c r="Q85" s="10">
        <v>-10000000</v>
      </c>
      <c r="R85" s="10">
        <v>-10000000</v>
      </c>
      <c r="S85" s="10">
        <v>-10000000</v>
      </c>
      <c r="T85" s="10">
        <v>-10000000</v>
      </c>
      <c r="U85" s="10">
        <v>-10000000</v>
      </c>
      <c r="V85" s="10">
        <v>-10000000</v>
      </c>
      <c r="W85" s="10">
        <v>-10000000</v>
      </c>
      <c r="X85" s="10">
        <v>-10000000</v>
      </c>
      <c r="Y85" s="10">
        <v>-10000000</v>
      </c>
      <c r="Z85" s="10">
        <v>-10000000</v>
      </c>
      <c r="AA85" s="10">
        <v>-10000000</v>
      </c>
      <c r="AB85" s="10">
        <v>-10000000</v>
      </c>
      <c r="AC85" s="65">
        <v>-10000000</v>
      </c>
      <c r="AD85" s="65">
        <v>-10000000</v>
      </c>
      <c r="AE85" s="65">
        <v>-10000000</v>
      </c>
      <c r="AF85" s="65">
        <v>-10000000</v>
      </c>
      <c r="AG85" s="65">
        <v>-10000000</v>
      </c>
      <c r="AH85" s="65">
        <v>-10000000</v>
      </c>
      <c r="AI85" s="65">
        <v>-10000000</v>
      </c>
      <c r="AJ85" s="65">
        <v>-10000000</v>
      </c>
      <c r="AK85" s="65">
        <v>-10000000</v>
      </c>
      <c r="AL85" s="65">
        <v>-10000000</v>
      </c>
      <c r="AM85" s="65">
        <v>-10000000</v>
      </c>
      <c r="AN85" s="65">
        <v>-10000000</v>
      </c>
      <c r="AO85" s="65">
        <v>-10000000</v>
      </c>
      <c r="AP85" s="65">
        <v>-10000000</v>
      </c>
      <c r="AQ85" s="65">
        <v>-10000000</v>
      </c>
      <c r="AR85" s="65">
        <v>-10000000</v>
      </c>
      <c r="AS85" s="65">
        <v>-10000000</v>
      </c>
      <c r="AT85" s="65">
        <v>-10000000</v>
      </c>
      <c r="AU85" s="65">
        <v>-10000000</v>
      </c>
      <c r="AV85" s="65">
        <v>-10000000</v>
      </c>
      <c r="AW85" s="65">
        <v>-10000000</v>
      </c>
      <c r="AX85" s="65">
        <v>-10000000</v>
      </c>
      <c r="AY85" s="65">
        <v>-10000000</v>
      </c>
      <c r="AZ85" s="65">
        <v>-10000000</v>
      </c>
      <c r="BA85" s="65">
        <v>-10000000</v>
      </c>
      <c r="BB85" s="65">
        <v>-10000000</v>
      </c>
      <c r="BC85" s="65">
        <v>-10000000</v>
      </c>
      <c r="BD85" s="65">
        <v>-10000000</v>
      </c>
      <c r="BE85" s="65">
        <v>-10000000</v>
      </c>
      <c r="BF85" s="65">
        <v>-10000000</v>
      </c>
      <c r="BG85" s="65">
        <v>-10000000</v>
      </c>
      <c r="BH85" s="65">
        <v>-10000000</v>
      </c>
      <c r="BI85" s="65">
        <v>-10000000</v>
      </c>
      <c r="BJ85" s="65">
        <v>-10000000</v>
      </c>
      <c r="BK85" s="65">
        <v>-10000000</v>
      </c>
      <c r="BL85" s="65">
        <v>-10000000</v>
      </c>
      <c r="BM85" s="65">
        <v>-10000000</v>
      </c>
      <c r="BN85" s="65">
        <v>-10000000</v>
      </c>
      <c r="BO85" s="65">
        <v>-10000000</v>
      </c>
      <c r="BP85" s="65">
        <v>-10000000</v>
      </c>
      <c r="BQ85" s="65">
        <v>-10000000</v>
      </c>
      <c r="BR85" s="65">
        <v>-10000000</v>
      </c>
      <c r="BS85" s="65">
        <v>-10000000</v>
      </c>
      <c r="BT85" s="65">
        <v>-10000000</v>
      </c>
      <c r="BU85" s="65">
        <v>-10000000</v>
      </c>
      <c r="BV85" s="65">
        <v>-10000000</v>
      </c>
      <c r="BW85" s="65">
        <v>-10000000</v>
      </c>
      <c r="BX85" s="65">
        <v>-10000000</v>
      </c>
      <c r="BY85" s="65">
        <v>-10000000</v>
      </c>
      <c r="BZ85" s="65">
        <v>-10000000</v>
      </c>
      <c r="CA85" s="65">
        <v>-10000000</v>
      </c>
      <c r="CB85" s="65">
        <v>-10000000</v>
      </c>
      <c r="CC85" s="65">
        <v>-10000000</v>
      </c>
      <c r="CD85" s="65">
        <v>-10000000</v>
      </c>
      <c r="CE85" s="65">
        <v>-10000000</v>
      </c>
      <c r="CF85" s="65">
        <v>-10000000</v>
      </c>
      <c r="CG85" s="65">
        <v>-10000000</v>
      </c>
      <c r="CH85" s="65">
        <v>-10000000</v>
      </c>
      <c r="CI85" s="65">
        <v>-10000000</v>
      </c>
      <c r="CJ85" s="65">
        <v>-10000000</v>
      </c>
      <c r="CK85" s="65">
        <v>-10000000</v>
      </c>
      <c r="CL85" s="10"/>
      <c r="CM85" s="10"/>
    </row>
    <row r="86" spans="1:91" outlineLevel="1" x14ac:dyDescent="0.2">
      <c r="A86" s="8">
        <f t="shared" si="157"/>
        <v>79</v>
      </c>
      <c r="B86" s="8"/>
      <c r="C86" s="88">
        <v>221101</v>
      </c>
      <c r="D86" s="89" t="s">
        <v>38</v>
      </c>
      <c r="E86" s="10">
        <v>-25000000</v>
      </c>
      <c r="F86" s="10">
        <v>-25000000</v>
      </c>
      <c r="G86" s="10">
        <v>-25000000</v>
      </c>
      <c r="H86" s="10">
        <v>-25000000</v>
      </c>
      <c r="I86" s="10">
        <v>-25000000</v>
      </c>
      <c r="J86" s="10">
        <v>-25000000</v>
      </c>
      <c r="K86" s="10">
        <v>-25000000</v>
      </c>
      <c r="L86" s="10">
        <v>-25000000</v>
      </c>
      <c r="M86" s="10">
        <v>-25000000</v>
      </c>
      <c r="N86" s="10">
        <v>-25000000</v>
      </c>
      <c r="O86" s="10">
        <v>-25000000</v>
      </c>
      <c r="P86" s="10">
        <v>-25000000</v>
      </c>
      <c r="Q86" s="10">
        <v>-25000000</v>
      </c>
      <c r="R86" s="10">
        <v>-25000000</v>
      </c>
      <c r="S86" s="10">
        <v>-25000000</v>
      </c>
      <c r="T86" s="10">
        <v>-25000000</v>
      </c>
      <c r="U86" s="10">
        <v>-25000000</v>
      </c>
      <c r="V86" s="10">
        <v>-25000000</v>
      </c>
      <c r="W86" s="10">
        <v>-25000000</v>
      </c>
      <c r="X86" s="10">
        <v>-25000000</v>
      </c>
      <c r="Y86" s="10">
        <v>-25000000</v>
      </c>
      <c r="Z86" s="10">
        <v>-25000000</v>
      </c>
      <c r="AA86" s="10">
        <v>-25000000</v>
      </c>
      <c r="AB86" s="10">
        <v>-25000000</v>
      </c>
      <c r="AC86" s="65">
        <v>-25000000</v>
      </c>
      <c r="AD86" s="65">
        <v>-25000000</v>
      </c>
      <c r="AE86" s="65">
        <v>-25000000</v>
      </c>
      <c r="AF86" s="65">
        <v>-25000000</v>
      </c>
      <c r="AG86" s="65">
        <v>-25000000</v>
      </c>
      <c r="AH86" s="65">
        <v>-25000000</v>
      </c>
      <c r="AI86" s="65">
        <v>-25000000</v>
      </c>
      <c r="AJ86" s="65">
        <v>-25000000</v>
      </c>
      <c r="AK86" s="65">
        <v>-25000000</v>
      </c>
      <c r="AL86" s="65">
        <v>-25000000</v>
      </c>
      <c r="AM86" s="65">
        <v>-25000000</v>
      </c>
      <c r="AN86" s="65">
        <v>-25000000</v>
      </c>
      <c r="AO86" s="65">
        <v>-25000000</v>
      </c>
      <c r="AP86" s="65">
        <v>-25000000</v>
      </c>
      <c r="AQ86" s="65">
        <v>-25000000</v>
      </c>
      <c r="AR86" s="65">
        <v>-25000000</v>
      </c>
      <c r="AS86" s="65">
        <v>-25000000</v>
      </c>
      <c r="AT86" s="65">
        <v>-25000000</v>
      </c>
      <c r="AU86" s="65">
        <v>-25000000</v>
      </c>
      <c r="AV86" s="65">
        <v>-25000000</v>
      </c>
      <c r="AW86" s="65">
        <v>-25000000</v>
      </c>
      <c r="AX86" s="65">
        <v>-25000000</v>
      </c>
      <c r="AY86" s="65">
        <v>-25000000</v>
      </c>
      <c r="AZ86" s="65">
        <v>-25000000</v>
      </c>
      <c r="BA86" s="65">
        <v>-25000000</v>
      </c>
      <c r="BB86" s="65">
        <v>-25000000</v>
      </c>
      <c r="BC86" s="65">
        <v>-25000000</v>
      </c>
      <c r="BD86" s="65">
        <v>-25000000</v>
      </c>
      <c r="BE86" s="65">
        <v>-25000000</v>
      </c>
      <c r="BF86" s="65">
        <v>-25000000</v>
      </c>
      <c r="BG86" s="65">
        <v>-25000000</v>
      </c>
      <c r="BH86" s="65">
        <v>-25000000</v>
      </c>
      <c r="BI86" s="65">
        <v>-25000000</v>
      </c>
      <c r="BJ86" s="65">
        <v>-25000000</v>
      </c>
      <c r="BK86" s="65">
        <v>-25000000</v>
      </c>
      <c r="BL86" s="65">
        <v>-25000000</v>
      </c>
      <c r="BM86" s="65">
        <v>0</v>
      </c>
      <c r="BN86" s="65">
        <v>0</v>
      </c>
      <c r="BO86" s="65">
        <v>0</v>
      </c>
      <c r="BP86" s="65">
        <v>0</v>
      </c>
      <c r="BQ86" s="65">
        <v>0</v>
      </c>
      <c r="BR86" s="65">
        <v>0</v>
      </c>
      <c r="BS86" s="65">
        <v>0</v>
      </c>
      <c r="BT86" s="65">
        <v>0</v>
      </c>
      <c r="BU86" s="65">
        <v>0</v>
      </c>
      <c r="BV86" s="65">
        <v>0</v>
      </c>
      <c r="BW86" s="65">
        <v>0</v>
      </c>
      <c r="BX86" s="65">
        <v>0</v>
      </c>
      <c r="BY86" s="65">
        <v>0</v>
      </c>
      <c r="BZ86" s="65">
        <v>0</v>
      </c>
      <c r="CA86" s="65">
        <v>0</v>
      </c>
      <c r="CB86" s="65">
        <v>0</v>
      </c>
      <c r="CC86" s="65">
        <v>0</v>
      </c>
      <c r="CD86" s="65">
        <v>0</v>
      </c>
      <c r="CE86" s="65">
        <v>0</v>
      </c>
      <c r="CF86" s="65">
        <v>0</v>
      </c>
      <c r="CG86" s="65">
        <v>0</v>
      </c>
      <c r="CH86" s="65">
        <v>0</v>
      </c>
      <c r="CI86" s="65">
        <v>0</v>
      </c>
      <c r="CJ86" s="65">
        <v>0</v>
      </c>
      <c r="CK86" s="65">
        <v>0</v>
      </c>
      <c r="CL86" s="10"/>
      <c r="CM86" s="10"/>
    </row>
    <row r="87" spans="1:91" outlineLevel="1" x14ac:dyDescent="0.2">
      <c r="A87" s="8">
        <f t="shared" si="157"/>
        <v>80</v>
      </c>
      <c r="B87" s="8"/>
      <c r="C87" s="88">
        <v>221102</v>
      </c>
      <c r="D87" s="89" t="s">
        <v>39</v>
      </c>
      <c r="E87" s="10">
        <v>-75000000</v>
      </c>
      <c r="F87" s="10">
        <v>-75000000</v>
      </c>
      <c r="G87" s="10">
        <v>-75000000</v>
      </c>
      <c r="H87" s="10">
        <v>-75000000</v>
      </c>
      <c r="I87" s="10">
        <v>-75000000</v>
      </c>
      <c r="J87" s="10">
        <v>-75000000</v>
      </c>
      <c r="K87" s="10">
        <v>-75000000</v>
      </c>
      <c r="L87" s="10">
        <v>-75000000</v>
      </c>
      <c r="M87" s="10">
        <v>-75000000</v>
      </c>
      <c r="N87" s="10">
        <v>-75000000</v>
      </c>
      <c r="O87" s="10">
        <v>-75000000</v>
      </c>
      <c r="P87" s="10">
        <v>-75000000</v>
      </c>
      <c r="Q87" s="10">
        <v>-75000000</v>
      </c>
      <c r="R87" s="10">
        <v>-75000000</v>
      </c>
      <c r="S87" s="10">
        <v>-75000000</v>
      </c>
      <c r="T87" s="10">
        <v>-75000000</v>
      </c>
      <c r="U87" s="10">
        <v>-75000000</v>
      </c>
      <c r="V87" s="10">
        <v>-75000000</v>
      </c>
      <c r="W87" s="10">
        <v>-75000000</v>
      </c>
      <c r="X87" s="10">
        <v>-75000000</v>
      </c>
      <c r="Y87" s="10">
        <v>-75000000</v>
      </c>
      <c r="Z87" s="10">
        <v>-75000000</v>
      </c>
      <c r="AA87" s="10">
        <v>-75000000</v>
      </c>
      <c r="AB87" s="10">
        <v>-75000000</v>
      </c>
      <c r="AC87" s="65">
        <v>-75000000</v>
      </c>
      <c r="AD87" s="65">
        <v>-75000000</v>
      </c>
      <c r="AE87" s="65">
        <v>-75000000</v>
      </c>
      <c r="AF87" s="65">
        <v>-75000000</v>
      </c>
      <c r="AG87" s="65">
        <v>-75000000</v>
      </c>
      <c r="AH87" s="65">
        <v>-75000000</v>
      </c>
      <c r="AI87" s="65">
        <v>-75000000</v>
      </c>
      <c r="AJ87" s="65">
        <v>-75000000</v>
      </c>
      <c r="AK87" s="65">
        <v>-75000000</v>
      </c>
      <c r="AL87" s="65">
        <v>-75000000</v>
      </c>
      <c r="AM87" s="65">
        <v>-75000000</v>
      </c>
      <c r="AN87" s="65">
        <v>-75000000</v>
      </c>
      <c r="AO87" s="65">
        <v>-75000000</v>
      </c>
      <c r="AP87" s="65">
        <v>-75000000</v>
      </c>
      <c r="AQ87" s="65">
        <v>-75000000</v>
      </c>
      <c r="AR87" s="65">
        <v>-75000000</v>
      </c>
      <c r="AS87" s="65">
        <v>-75000000</v>
      </c>
      <c r="AT87" s="65">
        <v>-75000000</v>
      </c>
      <c r="AU87" s="65">
        <v>-75000000</v>
      </c>
      <c r="AV87" s="65">
        <v>-75000000</v>
      </c>
      <c r="AW87" s="65">
        <v>-75000000</v>
      </c>
      <c r="AX87" s="65">
        <v>-75000000</v>
      </c>
      <c r="AY87" s="65">
        <v>-75000000</v>
      </c>
      <c r="AZ87" s="65">
        <v>-75000000</v>
      </c>
      <c r="BA87" s="65">
        <v>-75000000</v>
      </c>
      <c r="BB87" s="65">
        <v>-75000000</v>
      </c>
      <c r="BC87" s="65">
        <v>-75000000</v>
      </c>
      <c r="BD87" s="65">
        <v>-75000000</v>
      </c>
      <c r="BE87" s="65">
        <v>-75000000</v>
      </c>
      <c r="BF87" s="65">
        <v>-75000000</v>
      </c>
      <c r="BG87" s="65">
        <v>-75000000</v>
      </c>
      <c r="BH87" s="65">
        <v>-75000000</v>
      </c>
      <c r="BI87" s="65">
        <v>-75000000</v>
      </c>
      <c r="BJ87" s="65">
        <v>-75000000</v>
      </c>
      <c r="BK87" s="65">
        <v>-75000000</v>
      </c>
      <c r="BL87" s="65">
        <v>-75000000</v>
      </c>
      <c r="BM87" s="65">
        <v>-75000000</v>
      </c>
      <c r="BN87" s="65">
        <v>-75000000</v>
      </c>
      <c r="BO87" s="65">
        <v>-75000000</v>
      </c>
      <c r="BP87" s="65">
        <v>-75000000</v>
      </c>
      <c r="BQ87" s="65">
        <v>-75000000</v>
      </c>
      <c r="BR87" s="65">
        <v>-75000000</v>
      </c>
      <c r="BS87" s="65">
        <v>-75000000</v>
      </c>
      <c r="BT87" s="65">
        <v>-75000000</v>
      </c>
      <c r="BU87" s="65">
        <v>-75000000</v>
      </c>
      <c r="BV87" s="65">
        <v>-75000000</v>
      </c>
      <c r="BW87" s="65">
        <v>-75000000</v>
      </c>
      <c r="BX87" s="65">
        <v>-75000000</v>
      </c>
      <c r="BY87" s="65">
        <v>-75000000</v>
      </c>
      <c r="BZ87" s="65">
        <v>-75000000</v>
      </c>
      <c r="CA87" s="65">
        <v>-75000000</v>
      </c>
      <c r="CB87" s="65">
        <v>-75000000</v>
      </c>
      <c r="CC87" s="65">
        <v>-75000000</v>
      </c>
      <c r="CD87" s="65">
        <v>-75000000</v>
      </c>
      <c r="CE87" s="65">
        <v>-75000000</v>
      </c>
      <c r="CF87" s="65">
        <v>-75000000</v>
      </c>
      <c r="CG87" s="65">
        <v>-75000000</v>
      </c>
      <c r="CH87" s="65">
        <v>-75000000</v>
      </c>
      <c r="CI87" s="65">
        <v>-75000000</v>
      </c>
      <c r="CJ87" s="65">
        <v>-75000000</v>
      </c>
      <c r="CK87" s="65">
        <v>-75000000</v>
      </c>
      <c r="CL87" s="10"/>
      <c r="CM87" s="10"/>
    </row>
    <row r="88" spans="1:91" outlineLevel="1" x14ac:dyDescent="0.2">
      <c r="A88" s="8">
        <f t="shared" si="157"/>
        <v>81</v>
      </c>
      <c r="B88" s="8"/>
      <c r="C88" s="88">
        <v>221104</v>
      </c>
      <c r="D88" s="89" t="s">
        <v>40</v>
      </c>
      <c r="E88" s="10">
        <v>-50000000</v>
      </c>
      <c r="F88" s="10">
        <v>-50000000</v>
      </c>
      <c r="G88" s="10">
        <v>-50000000</v>
      </c>
      <c r="H88" s="10">
        <v>-50000000</v>
      </c>
      <c r="I88" s="10">
        <v>-50000000</v>
      </c>
      <c r="J88" s="10">
        <v>-50000000</v>
      </c>
      <c r="K88" s="10">
        <v>-50000000</v>
      </c>
      <c r="L88" s="10">
        <v>-50000000</v>
      </c>
      <c r="M88" s="10">
        <v>-50000000</v>
      </c>
      <c r="N88" s="10">
        <v>-50000000</v>
      </c>
      <c r="O88" s="10">
        <v>-50000000</v>
      </c>
      <c r="P88" s="10">
        <v>-50000000</v>
      </c>
      <c r="Q88" s="10">
        <v>-50000000</v>
      </c>
      <c r="R88" s="10">
        <v>-50000000</v>
      </c>
      <c r="S88" s="10">
        <v>-50000000</v>
      </c>
      <c r="T88" s="10">
        <v>-50000000</v>
      </c>
      <c r="U88" s="10">
        <v>-50000000</v>
      </c>
      <c r="V88" s="10">
        <v>-50000000</v>
      </c>
      <c r="W88" s="10">
        <v>-50000000</v>
      </c>
      <c r="X88" s="10">
        <v>-50000000</v>
      </c>
      <c r="Y88" s="10">
        <v>-50000000</v>
      </c>
      <c r="Z88" s="10">
        <v>-50000000</v>
      </c>
      <c r="AA88" s="10">
        <v>-50000000</v>
      </c>
      <c r="AB88" s="10">
        <v>-50000000</v>
      </c>
      <c r="AC88" s="65">
        <v>-50000000</v>
      </c>
      <c r="AD88" s="65">
        <v>-50000000</v>
      </c>
      <c r="AE88" s="65">
        <v>-50000000</v>
      </c>
      <c r="AF88" s="65">
        <v>-50000000</v>
      </c>
      <c r="AG88" s="65">
        <v>-50000000</v>
      </c>
      <c r="AH88" s="65">
        <v>-50000000</v>
      </c>
      <c r="AI88" s="65">
        <v>-50000000</v>
      </c>
      <c r="AJ88" s="65">
        <v>-50000000</v>
      </c>
      <c r="AK88" s="65">
        <v>-50000000</v>
      </c>
      <c r="AL88" s="65">
        <v>-50000000</v>
      </c>
      <c r="AM88" s="65">
        <v>-50000000</v>
      </c>
      <c r="AN88" s="65">
        <v>-50000000</v>
      </c>
      <c r="AO88" s="65">
        <v>-50000000</v>
      </c>
      <c r="AP88" s="65">
        <v>-50000000</v>
      </c>
      <c r="AQ88" s="65">
        <v>-50000000</v>
      </c>
      <c r="AR88" s="65">
        <v>-50000000</v>
      </c>
      <c r="AS88" s="65">
        <v>-50000000</v>
      </c>
      <c r="AT88" s="65">
        <v>-50000000</v>
      </c>
      <c r="AU88" s="65">
        <v>-50000000</v>
      </c>
      <c r="AV88" s="65">
        <v>-50000000</v>
      </c>
      <c r="AW88" s="65">
        <v>-50000000</v>
      </c>
      <c r="AX88" s="65">
        <v>-50000000</v>
      </c>
      <c r="AY88" s="65">
        <v>-50000000</v>
      </c>
      <c r="AZ88" s="65">
        <v>-50000000</v>
      </c>
      <c r="BA88" s="65">
        <v>-50000000</v>
      </c>
      <c r="BB88" s="65">
        <v>-50000000</v>
      </c>
      <c r="BC88" s="65">
        <v>-50000000</v>
      </c>
      <c r="BD88" s="65">
        <v>-50000000</v>
      </c>
      <c r="BE88" s="65">
        <v>-50000000</v>
      </c>
      <c r="BF88" s="65">
        <v>-50000000</v>
      </c>
      <c r="BG88" s="65">
        <v>-50000000</v>
      </c>
      <c r="BH88" s="65">
        <v>-50000000</v>
      </c>
      <c r="BI88" s="65">
        <v>-50000000</v>
      </c>
      <c r="BJ88" s="65">
        <v>-50000000</v>
      </c>
      <c r="BK88" s="65">
        <v>-50000000</v>
      </c>
      <c r="BL88" s="65">
        <v>-50000000</v>
      </c>
      <c r="BM88" s="65">
        <v>-50000000</v>
      </c>
      <c r="BN88" s="65">
        <v>-50000000</v>
      </c>
      <c r="BO88" s="65">
        <v>-50000000</v>
      </c>
      <c r="BP88" s="65">
        <v>-50000000</v>
      </c>
      <c r="BQ88" s="65">
        <v>-50000000</v>
      </c>
      <c r="BR88" s="65">
        <v>-50000000</v>
      </c>
      <c r="BS88" s="65">
        <v>-50000000</v>
      </c>
      <c r="BT88" s="65">
        <v>-50000000</v>
      </c>
      <c r="BU88" s="65">
        <v>-50000000</v>
      </c>
      <c r="BV88" s="65">
        <v>-50000000</v>
      </c>
      <c r="BW88" s="65">
        <v>-50000000</v>
      </c>
      <c r="BX88" s="65">
        <v>-50000000</v>
      </c>
      <c r="BY88" s="65">
        <v>-50000000</v>
      </c>
      <c r="BZ88" s="65">
        <v>-50000000</v>
      </c>
      <c r="CA88" s="65">
        <v>-50000000</v>
      </c>
      <c r="CB88" s="65">
        <v>-50000000</v>
      </c>
      <c r="CC88" s="65">
        <v>-50000000</v>
      </c>
      <c r="CD88" s="65">
        <v>-50000000</v>
      </c>
      <c r="CE88" s="65">
        <v>-50000000</v>
      </c>
      <c r="CF88" s="65">
        <v>-50000000</v>
      </c>
      <c r="CG88" s="65">
        <v>-50000000</v>
      </c>
      <c r="CH88" s="65">
        <v>-50000000</v>
      </c>
      <c r="CI88" s="65">
        <v>-50000000</v>
      </c>
      <c r="CJ88" s="65">
        <v>-50000000</v>
      </c>
      <c r="CK88" s="65">
        <v>-50000000</v>
      </c>
      <c r="CL88" s="10"/>
      <c r="CM88" s="10"/>
    </row>
    <row r="89" spans="1:91" outlineLevel="1" x14ac:dyDescent="0.2">
      <c r="A89" s="8">
        <f t="shared" si="157"/>
        <v>82</v>
      </c>
      <c r="B89" s="8"/>
      <c r="C89" s="88">
        <v>221105</v>
      </c>
      <c r="D89" s="11" t="s">
        <v>78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-50000000</v>
      </c>
      <c r="P89" s="10">
        <v>-50000000</v>
      </c>
      <c r="Q89" s="10">
        <v>-50000000</v>
      </c>
      <c r="R89" s="10">
        <v>-50000000</v>
      </c>
      <c r="S89" s="10">
        <v>-50000000</v>
      </c>
      <c r="T89" s="10">
        <v>-50000000</v>
      </c>
      <c r="U89" s="10">
        <v>-50000000</v>
      </c>
      <c r="V89" s="10">
        <v>-50000000</v>
      </c>
      <c r="W89" s="10">
        <v>-50000000</v>
      </c>
      <c r="X89" s="10">
        <v>-50000000</v>
      </c>
      <c r="Y89" s="10">
        <v>-50000000</v>
      </c>
      <c r="Z89" s="10">
        <v>-50000000</v>
      </c>
      <c r="AA89" s="10">
        <v>-50000000</v>
      </c>
      <c r="AB89" s="10">
        <v>-50000000</v>
      </c>
      <c r="AC89" s="65">
        <v>-50000000</v>
      </c>
      <c r="AD89" s="65">
        <v>-50000000</v>
      </c>
      <c r="AE89" s="65">
        <v>-50000000</v>
      </c>
      <c r="AF89" s="65">
        <v>-50000000</v>
      </c>
      <c r="AG89" s="65">
        <v>-50000000</v>
      </c>
      <c r="AH89" s="65">
        <v>-50000000</v>
      </c>
      <c r="AI89" s="65">
        <v>-50000000</v>
      </c>
      <c r="AJ89" s="65">
        <v>-50000000</v>
      </c>
      <c r="AK89" s="65">
        <v>-50000000</v>
      </c>
      <c r="AL89" s="65">
        <v>-50000000</v>
      </c>
      <c r="AM89" s="65">
        <v>-50000000</v>
      </c>
      <c r="AN89" s="65">
        <v>-50000000</v>
      </c>
      <c r="AO89" s="65">
        <v>-50000000</v>
      </c>
      <c r="AP89" s="65">
        <v>-50000000</v>
      </c>
      <c r="AQ89" s="65">
        <v>-50000000</v>
      </c>
      <c r="AR89" s="65">
        <v>-50000000</v>
      </c>
      <c r="AS89" s="65">
        <v>-50000000</v>
      </c>
      <c r="AT89" s="65">
        <v>-50000000</v>
      </c>
      <c r="AU89" s="65">
        <v>-50000000</v>
      </c>
      <c r="AV89" s="65">
        <v>-50000000</v>
      </c>
      <c r="AW89" s="65">
        <v>-50000000</v>
      </c>
      <c r="AX89" s="65">
        <v>-50000000</v>
      </c>
      <c r="AY89" s="65">
        <v>-50000000</v>
      </c>
      <c r="AZ89" s="65">
        <v>-50000000</v>
      </c>
      <c r="BA89" s="65">
        <v>-50000000</v>
      </c>
      <c r="BB89" s="65">
        <v>-50000000</v>
      </c>
      <c r="BC89" s="65">
        <v>-50000000</v>
      </c>
      <c r="BD89" s="65">
        <v>-50000000</v>
      </c>
      <c r="BE89" s="65">
        <v>-50000000</v>
      </c>
      <c r="BF89" s="65">
        <v>-50000000</v>
      </c>
      <c r="BG89" s="65">
        <v>-50000000</v>
      </c>
      <c r="BH89" s="65">
        <v>-50000000</v>
      </c>
      <c r="BI89" s="65">
        <v>-50000000</v>
      </c>
      <c r="BJ89" s="65">
        <v>-50000000</v>
      </c>
      <c r="BK89" s="65">
        <v>-50000000</v>
      </c>
      <c r="BL89" s="65">
        <v>-50000000</v>
      </c>
      <c r="BM89" s="65">
        <v>-50000000</v>
      </c>
      <c r="BN89" s="65">
        <v>-50000000</v>
      </c>
      <c r="BO89" s="65">
        <v>-50000000</v>
      </c>
      <c r="BP89" s="65">
        <v>-50000000</v>
      </c>
      <c r="BQ89" s="65">
        <v>-50000000</v>
      </c>
      <c r="BR89" s="65">
        <v>-50000000</v>
      </c>
      <c r="BS89" s="65">
        <v>-50000000</v>
      </c>
      <c r="BT89" s="65">
        <v>-50000000</v>
      </c>
      <c r="BU89" s="65">
        <v>-50000000</v>
      </c>
      <c r="BV89" s="65">
        <v>-50000000</v>
      </c>
      <c r="BW89" s="65">
        <v>-50000000</v>
      </c>
      <c r="BX89" s="65">
        <v>-50000000</v>
      </c>
      <c r="BY89" s="65">
        <v>-50000000</v>
      </c>
      <c r="BZ89" s="65">
        <v>-50000000</v>
      </c>
      <c r="CA89" s="65">
        <v>-50000000</v>
      </c>
      <c r="CB89" s="65">
        <v>-50000000</v>
      </c>
      <c r="CC89" s="65">
        <v>-50000000</v>
      </c>
      <c r="CD89" s="65">
        <v>-50000000</v>
      </c>
      <c r="CE89" s="65">
        <v>-50000000</v>
      </c>
      <c r="CF89" s="65">
        <v>-50000000</v>
      </c>
      <c r="CG89" s="65">
        <v>-50000000</v>
      </c>
      <c r="CH89" s="65">
        <v>-50000000</v>
      </c>
      <c r="CI89" s="65">
        <v>-50000000</v>
      </c>
      <c r="CJ89" s="65">
        <v>-50000000</v>
      </c>
      <c r="CK89" s="65">
        <v>-50000000</v>
      </c>
      <c r="CL89" s="10"/>
      <c r="CM89" s="10"/>
    </row>
    <row r="90" spans="1:91" outlineLevel="1" x14ac:dyDescent="0.2">
      <c r="A90" s="8">
        <f t="shared" si="157"/>
        <v>83</v>
      </c>
      <c r="B90" s="8"/>
      <c r="C90" s="88">
        <v>221106</v>
      </c>
      <c r="D90" s="11" t="s">
        <v>80</v>
      </c>
      <c r="E90" s="10"/>
      <c r="F90" s="10"/>
      <c r="G90" s="10"/>
      <c r="H90" s="10"/>
      <c r="I90" s="10"/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-50000000</v>
      </c>
      <c r="Z90" s="10">
        <v>-50000000</v>
      </c>
      <c r="AA90" s="10">
        <v>-50000000</v>
      </c>
      <c r="AB90" s="10">
        <v>-50000000</v>
      </c>
      <c r="AC90" s="65">
        <v>-50000000</v>
      </c>
      <c r="AD90" s="65">
        <v>-50000000</v>
      </c>
      <c r="AE90" s="65">
        <v>-50000000</v>
      </c>
      <c r="AF90" s="65">
        <v>-50000000</v>
      </c>
      <c r="AG90" s="65">
        <v>-50000000</v>
      </c>
      <c r="AH90" s="65">
        <v>-50000000</v>
      </c>
      <c r="AI90" s="65">
        <v>-50000000</v>
      </c>
      <c r="AJ90" s="65">
        <v>-50000000</v>
      </c>
      <c r="AK90" s="65">
        <v>-50000000</v>
      </c>
      <c r="AL90" s="65">
        <v>-50000000</v>
      </c>
      <c r="AM90" s="65">
        <v>-50000000</v>
      </c>
      <c r="AN90" s="65">
        <v>-50000000</v>
      </c>
      <c r="AO90" s="65">
        <v>-50000000</v>
      </c>
      <c r="AP90" s="65">
        <v>-50000000</v>
      </c>
      <c r="AQ90" s="65">
        <v>-50000000</v>
      </c>
      <c r="AR90" s="65">
        <v>-50000000</v>
      </c>
      <c r="AS90" s="65">
        <v>-50000000</v>
      </c>
      <c r="AT90" s="65">
        <v>-50000000</v>
      </c>
      <c r="AU90" s="65">
        <v>-50000000</v>
      </c>
      <c r="AV90" s="65">
        <v>-50000000</v>
      </c>
      <c r="AW90" s="65">
        <v>-50000000</v>
      </c>
      <c r="AX90" s="65">
        <v>-50000000</v>
      </c>
      <c r="AY90" s="65">
        <v>-50000000</v>
      </c>
      <c r="AZ90" s="65">
        <v>-50000000</v>
      </c>
      <c r="BA90" s="65">
        <v>-50000000</v>
      </c>
      <c r="BB90" s="65">
        <v>-50000000</v>
      </c>
      <c r="BC90" s="65">
        <v>-50000000</v>
      </c>
      <c r="BD90" s="65">
        <v>-50000000</v>
      </c>
      <c r="BE90" s="65">
        <v>-50000000</v>
      </c>
      <c r="BF90" s="65">
        <v>-50000000</v>
      </c>
      <c r="BG90" s="65">
        <v>-50000000</v>
      </c>
      <c r="BH90" s="65">
        <v>-50000000</v>
      </c>
      <c r="BI90" s="65">
        <v>-50000000</v>
      </c>
      <c r="BJ90" s="65">
        <v>-50000000</v>
      </c>
      <c r="BK90" s="65">
        <v>-50000000</v>
      </c>
      <c r="BL90" s="65">
        <v>-50000000</v>
      </c>
      <c r="BM90" s="65">
        <v>-50000000</v>
      </c>
      <c r="BN90" s="65">
        <v>-50000000</v>
      </c>
      <c r="BO90" s="65">
        <v>-50000000</v>
      </c>
      <c r="BP90" s="65">
        <v>-50000000</v>
      </c>
      <c r="BQ90" s="65">
        <v>-50000000</v>
      </c>
      <c r="BR90" s="65">
        <v>-50000000</v>
      </c>
      <c r="BS90" s="65">
        <v>-50000000</v>
      </c>
      <c r="BT90" s="65">
        <v>-50000000</v>
      </c>
      <c r="BU90" s="65">
        <v>-50000000</v>
      </c>
      <c r="BV90" s="65">
        <v>-50000000</v>
      </c>
      <c r="BW90" s="65">
        <v>-50000000</v>
      </c>
      <c r="BX90" s="65">
        <v>-50000000</v>
      </c>
      <c r="BY90" s="65">
        <v>-50000000</v>
      </c>
      <c r="BZ90" s="65">
        <v>-50000000</v>
      </c>
      <c r="CA90" s="65">
        <v>-50000000</v>
      </c>
      <c r="CB90" s="65">
        <v>-50000000</v>
      </c>
      <c r="CC90" s="65">
        <v>-50000000</v>
      </c>
      <c r="CD90" s="65">
        <v>-50000000</v>
      </c>
      <c r="CE90" s="65">
        <v>-50000000</v>
      </c>
      <c r="CF90" s="65">
        <v>-50000000</v>
      </c>
      <c r="CG90" s="65">
        <v>-50000000</v>
      </c>
      <c r="CH90" s="65">
        <v>-50000000</v>
      </c>
      <c r="CI90" s="65">
        <v>-50000000</v>
      </c>
      <c r="CJ90" s="65">
        <v>-50000000</v>
      </c>
      <c r="CK90" s="65">
        <v>-50000000</v>
      </c>
      <c r="CL90" s="10"/>
      <c r="CM90" s="10"/>
    </row>
    <row r="91" spans="1:91" outlineLevel="1" x14ac:dyDescent="0.2">
      <c r="A91" s="8">
        <f t="shared" si="157"/>
        <v>84</v>
      </c>
      <c r="B91" s="8"/>
      <c r="C91" s="88">
        <v>221107</v>
      </c>
      <c r="D91" s="11" t="s">
        <v>90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>
        <v>0</v>
      </c>
      <c r="BB91" s="65">
        <v>0</v>
      </c>
      <c r="BC91" s="65">
        <v>0</v>
      </c>
      <c r="BD91" s="65">
        <v>0</v>
      </c>
      <c r="BE91" s="65">
        <v>0</v>
      </c>
      <c r="BF91" s="65">
        <v>0</v>
      </c>
      <c r="BG91" s="65">
        <v>0</v>
      </c>
      <c r="BH91" s="65">
        <v>0</v>
      </c>
      <c r="BI91" s="65">
        <v>0</v>
      </c>
      <c r="BJ91" s="65">
        <v>0</v>
      </c>
      <c r="BK91" s="65">
        <v>0</v>
      </c>
      <c r="BL91" s="65">
        <v>0</v>
      </c>
      <c r="BM91" s="65">
        <v>-75000000</v>
      </c>
      <c r="BN91" s="65">
        <v>-75000000</v>
      </c>
      <c r="BO91" s="65">
        <v>-75000000</v>
      </c>
      <c r="BP91" s="65">
        <v>-75000000</v>
      </c>
      <c r="BQ91" s="65">
        <v>-75000000</v>
      </c>
      <c r="BR91" s="65">
        <v>-75000000</v>
      </c>
      <c r="BS91" s="65">
        <v>-75000000</v>
      </c>
      <c r="BT91" s="65">
        <v>-75000000</v>
      </c>
      <c r="BU91" s="65">
        <v>-75000000</v>
      </c>
      <c r="BV91" s="65">
        <v>-75000000</v>
      </c>
      <c r="BW91" s="65">
        <v>-75000000</v>
      </c>
      <c r="BX91" s="65">
        <v>-75000000</v>
      </c>
      <c r="BY91" s="65">
        <v>-75000000</v>
      </c>
      <c r="BZ91" s="65">
        <v>-75000000</v>
      </c>
      <c r="CA91" s="65">
        <v>-75000000</v>
      </c>
      <c r="CB91" s="65">
        <v>-75000000</v>
      </c>
      <c r="CC91" s="65">
        <v>-75000000</v>
      </c>
      <c r="CD91" s="65">
        <v>-75000000</v>
      </c>
      <c r="CE91" s="65">
        <v>-75000000</v>
      </c>
      <c r="CF91" s="65">
        <v>-75000000</v>
      </c>
      <c r="CG91" s="65">
        <v>-75000000</v>
      </c>
      <c r="CH91" s="65">
        <v>-75000000</v>
      </c>
      <c r="CI91" s="65">
        <v>-75000000</v>
      </c>
      <c r="CJ91" s="65">
        <v>-75000000</v>
      </c>
      <c r="CK91" s="65">
        <v>0</v>
      </c>
      <c r="CL91" s="10"/>
      <c r="CM91" s="10"/>
    </row>
    <row r="92" spans="1:91" outlineLevel="1" x14ac:dyDescent="0.2">
      <c r="A92" s="8">
        <f t="shared" si="157"/>
        <v>85</v>
      </c>
      <c r="B92" s="8"/>
      <c r="C92" s="88">
        <v>221108</v>
      </c>
      <c r="D92" s="11" t="s">
        <v>91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>
        <v>0</v>
      </c>
      <c r="BB92" s="65">
        <v>0</v>
      </c>
      <c r="BC92" s="65">
        <v>0</v>
      </c>
      <c r="BD92" s="65">
        <v>0</v>
      </c>
      <c r="BE92" s="65">
        <v>0</v>
      </c>
      <c r="BF92" s="65">
        <v>0</v>
      </c>
      <c r="BG92" s="65">
        <v>0</v>
      </c>
      <c r="BH92" s="65">
        <v>0</v>
      </c>
      <c r="BI92" s="65">
        <v>0</v>
      </c>
      <c r="BJ92" s="65">
        <v>0</v>
      </c>
      <c r="BK92" s="65">
        <v>0</v>
      </c>
      <c r="BL92" s="65">
        <v>0</v>
      </c>
      <c r="BM92" s="65">
        <v>-35000000</v>
      </c>
      <c r="BN92" s="65">
        <v>-35000000</v>
      </c>
      <c r="BO92" s="65">
        <v>-35000000</v>
      </c>
      <c r="BP92" s="65">
        <v>-35000000</v>
      </c>
      <c r="BQ92" s="65">
        <v>-35000000</v>
      </c>
      <c r="BR92" s="65">
        <v>-35000000</v>
      </c>
      <c r="BS92" s="65">
        <v>-35000000</v>
      </c>
      <c r="BT92" s="65">
        <v>-35000000</v>
      </c>
      <c r="BU92" s="65">
        <v>-35000000</v>
      </c>
      <c r="BV92" s="65">
        <v>-35000000</v>
      </c>
      <c r="BW92" s="65">
        <v>-35000000</v>
      </c>
      <c r="BX92" s="65">
        <v>-35000000</v>
      </c>
      <c r="BY92" s="65">
        <v>-35000000</v>
      </c>
      <c r="BZ92" s="65">
        <v>-35000000</v>
      </c>
      <c r="CA92" s="65">
        <v>-35000000</v>
      </c>
      <c r="CB92" s="65">
        <v>-35000000</v>
      </c>
      <c r="CC92" s="65">
        <v>-35000000</v>
      </c>
      <c r="CD92" s="65">
        <v>-35000000</v>
      </c>
      <c r="CE92" s="65">
        <v>-35000000</v>
      </c>
      <c r="CF92" s="65">
        <v>-35000000</v>
      </c>
      <c r="CG92" s="65">
        <v>-35000000</v>
      </c>
      <c r="CH92" s="65">
        <v>-35000000</v>
      </c>
      <c r="CI92" s="65">
        <v>-35000000</v>
      </c>
      <c r="CJ92" s="65">
        <v>-35000000</v>
      </c>
      <c r="CK92" s="65">
        <v>-35000000</v>
      </c>
      <c r="CL92" s="10"/>
      <c r="CM92" s="10"/>
    </row>
    <row r="93" spans="1:91" outlineLevel="1" x14ac:dyDescent="0.2">
      <c r="A93" s="8">
        <f t="shared" si="157"/>
        <v>86</v>
      </c>
      <c r="B93" s="8"/>
      <c r="C93" s="88">
        <v>221109</v>
      </c>
      <c r="D93" s="11" t="s">
        <v>92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>
        <v>0</v>
      </c>
      <c r="BB93" s="65">
        <v>0</v>
      </c>
      <c r="BC93" s="65">
        <v>0</v>
      </c>
      <c r="BD93" s="65">
        <v>0</v>
      </c>
      <c r="BE93" s="65">
        <v>0</v>
      </c>
      <c r="BF93" s="65">
        <v>0</v>
      </c>
      <c r="BG93" s="65">
        <v>0</v>
      </c>
      <c r="BH93" s="65">
        <v>0</v>
      </c>
      <c r="BI93" s="65">
        <v>0</v>
      </c>
      <c r="BJ93" s="65">
        <v>0</v>
      </c>
      <c r="BK93" s="65">
        <v>0</v>
      </c>
      <c r="BL93" s="65">
        <v>0</v>
      </c>
      <c r="BM93" s="65">
        <v>-40000000</v>
      </c>
      <c r="BN93" s="65">
        <v>-40000000</v>
      </c>
      <c r="BO93" s="65">
        <v>-40000000</v>
      </c>
      <c r="BP93" s="65">
        <v>-40000000</v>
      </c>
      <c r="BQ93" s="65">
        <v>-40000000</v>
      </c>
      <c r="BR93" s="65">
        <v>-40000000</v>
      </c>
      <c r="BS93" s="65">
        <v>-40000000</v>
      </c>
      <c r="BT93" s="65">
        <v>-40000000</v>
      </c>
      <c r="BU93" s="65">
        <v>-40000000</v>
      </c>
      <c r="BV93" s="65">
        <v>-40000000</v>
      </c>
      <c r="BW93" s="65">
        <v>-40000000</v>
      </c>
      <c r="BX93" s="65">
        <v>-40000000</v>
      </c>
      <c r="BY93" s="65">
        <v>-40000000</v>
      </c>
      <c r="BZ93" s="65">
        <v>-40000000</v>
      </c>
      <c r="CA93" s="65">
        <v>-40000000</v>
      </c>
      <c r="CB93" s="65">
        <v>-40000000</v>
      </c>
      <c r="CC93" s="65">
        <v>-40000000</v>
      </c>
      <c r="CD93" s="65">
        <v>-40000000</v>
      </c>
      <c r="CE93" s="65">
        <v>-40000000</v>
      </c>
      <c r="CF93" s="65">
        <v>-40000000</v>
      </c>
      <c r="CG93" s="65">
        <v>-40000000</v>
      </c>
      <c r="CH93" s="65">
        <v>-40000000</v>
      </c>
      <c r="CI93" s="65">
        <v>-40000000</v>
      </c>
      <c r="CJ93" s="65">
        <v>-40000000</v>
      </c>
      <c r="CK93" s="65">
        <v>-40000000</v>
      </c>
      <c r="CL93" s="10"/>
      <c r="CM93" s="10"/>
    </row>
    <row r="94" spans="1:91" outlineLevel="1" x14ac:dyDescent="0.2">
      <c r="A94" s="8"/>
      <c r="B94" s="8"/>
      <c r="C94" s="88">
        <v>221110</v>
      </c>
      <c r="D94" s="11" t="s">
        <v>101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>
        <v>-25000000</v>
      </c>
      <c r="CA94" s="65">
        <v>-25000000</v>
      </c>
      <c r="CB94" s="65">
        <v>-25000000</v>
      </c>
      <c r="CC94" s="65">
        <v>-25000000</v>
      </c>
      <c r="CD94" s="65">
        <v>-25000000</v>
      </c>
      <c r="CE94" s="65">
        <v>-25000000</v>
      </c>
      <c r="CF94" s="65">
        <v>-25000000</v>
      </c>
      <c r="CG94" s="65">
        <v>-25000000</v>
      </c>
      <c r="CH94" s="65">
        <v>-25000000</v>
      </c>
      <c r="CI94" s="65">
        <v>-25000000</v>
      </c>
      <c r="CJ94" s="65">
        <v>-25000000</v>
      </c>
      <c r="CK94" s="65">
        <v>-25000000</v>
      </c>
      <c r="CL94" s="10"/>
      <c r="CM94" s="10"/>
    </row>
    <row r="95" spans="1:91" outlineLevel="1" x14ac:dyDescent="0.2">
      <c r="A95" s="8"/>
      <c r="B95" s="8"/>
      <c r="C95" s="88">
        <v>221112</v>
      </c>
      <c r="D95" s="11" t="s">
        <v>102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>
        <v>-75000000</v>
      </c>
      <c r="CA95" s="65">
        <v>-75000000</v>
      </c>
      <c r="CB95" s="65">
        <v>-75000000</v>
      </c>
      <c r="CC95" s="65">
        <v>-75000000</v>
      </c>
      <c r="CD95" s="65">
        <v>-75000000</v>
      </c>
      <c r="CE95" s="65">
        <v>-75000000</v>
      </c>
      <c r="CF95" s="65">
        <v>-75000000</v>
      </c>
      <c r="CG95" s="65">
        <v>-75000000</v>
      </c>
      <c r="CH95" s="65">
        <v>-75000000</v>
      </c>
      <c r="CI95" s="65">
        <v>-75000000</v>
      </c>
      <c r="CJ95" s="65">
        <v>-75000000</v>
      </c>
      <c r="CK95" s="65">
        <v>-75000000</v>
      </c>
      <c r="CL95" s="10"/>
      <c r="CM95" s="10"/>
    </row>
    <row r="96" spans="1:91" outlineLevel="1" x14ac:dyDescent="0.2">
      <c r="A96" s="8"/>
      <c r="B96" s="8"/>
      <c r="C96" s="88">
        <v>221113</v>
      </c>
      <c r="D96" s="11" t="s">
        <v>104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>
        <v>0</v>
      </c>
      <c r="CA96" s="65">
        <v>0</v>
      </c>
      <c r="CB96" s="65">
        <v>0</v>
      </c>
      <c r="CC96" s="65">
        <v>0</v>
      </c>
      <c r="CD96" s="65">
        <v>0</v>
      </c>
      <c r="CE96" s="65">
        <v>0</v>
      </c>
      <c r="CF96" s="65">
        <v>0</v>
      </c>
      <c r="CG96" s="65">
        <v>0</v>
      </c>
      <c r="CH96" s="65">
        <v>-50000000</v>
      </c>
      <c r="CI96" s="65">
        <v>-50000000</v>
      </c>
      <c r="CJ96" s="65">
        <v>-50000000</v>
      </c>
      <c r="CK96" s="65">
        <v>-50000000</v>
      </c>
      <c r="CL96" s="10"/>
      <c r="CM96" s="10"/>
    </row>
    <row r="97" spans="1:91" outlineLevel="1" x14ac:dyDescent="0.2">
      <c r="A97" s="8">
        <f>+A93+1</f>
        <v>87</v>
      </c>
      <c r="B97" s="8"/>
      <c r="C97" s="98">
        <v>239001</v>
      </c>
      <c r="D97" s="99" t="s">
        <v>19</v>
      </c>
      <c r="E97" s="65">
        <v>-40000000</v>
      </c>
      <c r="F97" s="10">
        <v>-40000000</v>
      </c>
      <c r="G97" s="10">
        <v>-40000000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-50000000</v>
      </c>
      <c r="Y97" s="10">
        <v>-50000000</v>
      </c>
      <c r="Z97" s="10">
        <v>-60000000</v>
      </c>
      <c r="AA97" s="10">
        <v>-60000000</v>
      </c>
      <c r="AB97" s="10">
        <v>-60000000</v>
      </c>
      <c r="AC97" s="65">
        <v>-60000000</v>
      </c>
      <c r="AD97" s="65">
        <v>-60000000</v>
      </c>
      <c r="AE97" s="65">
        <v>-60000000</v>
      </c>
      <c r="AF97" s="65">
        <v>-60000000</v>
      </c>
      <c r="AG97" s="65">
        <v>-60000000</v>
      </c>
      <c r="AH97" s="65">
        <v>-60000000</v>
      </c>
      <c r="AI97" s="65">
        <v>-100000000</v>
      </c>
      <c r="AJ97" s="65">
        <v>-50000000</v>
      </c>
      <c r="AK97" s="65">
        <v>-50000000</v>
      </c>
      <c r="AL97" s="65">
        <v>-40000000</v>
      </c>
      <c r="AM97" s="65">
        <v>-40000000</v>
      </c>
      <c r="AN97" s="65">
        <v>-40000000</v>
      </c>
      <c r="AO97" s="65">
        <v>-40000000</v>
      </c>
      <c r="AP97" s="65">
        <v>-40000000</v>
      </c>
      <c r="AQ97" s="65">
        <v>-40000000</v>
      </c>
      <c r="AR97" s="65">
        <v>-40000000</v>
      </c>
      <c r="AS97" s="65">
        <v>-40000000</v>
      </c>
      <c r="AT97" s="65">
        <v>-40000000</v>
      </c>
      <c r="AU97" s="65">
        <v>0</v>
      </c>
      <c r="AV97" s="65">
        <v>0</v>
      </c>
      <c r="AW97" s="65">
        <v>0</v>
      </c>
      <c r="AX97" s="65">
        <v>0</v>
      </c>
      <c r="AY97" s="65">
        <v>0</v>
      </c>
      <c r="AZ97" s="65">
        <v>0</v>
      </c>
      <c r="BA97" s="65">
        <v>-25000000</v>
      </c>
      <c r="BB97" s="65">
        <v>-25000000</v>
      </c>
      <c r="BC97" s="65">
        <v>-25000000</v>
      </c>
      <c r="BD97" s="65">
        <v>-25000000</v>
      </c>
      <c r="BE97" s="65">
        <v>-25000000</v>
      </c>
      <c r="BF97" s="65">
        <v>-25000000</v>
      </c>
      <c r="BG97" s="65">
        <v>-25000000</v>
      </c>
      <c r="BH97" s="65">
        <v>-25000000</v>
      </c>
      <c r="BI97" s="65">
        <v>-65000000</v>
      </c>
      <c r="BJ97" s="65">
        <v>-65000000</v>
      </c>
      <c r="BK97" s="65">
        <v>-65000000</v>
      </c>
      <c r="BL97" s="65">
        <v>-65000000</v>
      </c>
      <c r="BM97" s="65">
        <v>-40000000</v>
      </c>
      <c r="BN97" s="65">
        <v>-40000000</v>
      </c>
      <c r="BO97" s="65">
        <v>-40000000</v>
      </c>
      <c r="BP97" s="65">
        <v>-62000000</v>
      </c>
      <c r="BQ97" s="65">
        <v>-62000000</v>
      </c>
      <c r="BR97" s="65">
        <v>-62000000</v>
      </c>
      <c r="BS97" s="65">
        <v>-62000000</v>
      </c>
      <c r="BT97" s="65">
        <v>-62000000</v>
      </c>
      <c r="BU97" s="65">
        <v>-22000000</v>
      </c>
      <c r="BV97" s="65">
        <v>-22000000</v>
      </c>
      <c r="BW97" s="65">
        <v>-22000000</v>
      </c>
      <c r="BX97" s="65">
        <v>-22000000</v>
      </c>
      <c r="BY97" s="65">
        <v>-97000000</v>
      </c>
      <c r="BZ97" s="65">
        <v>-97000000</v>
      </c>
      <c r="CA97" s="65">
        <v>-97000000</v>
      </c>
      <c r="CB97" s="65">
        <v>-75000000</v>
      </c>
      <c r="CC97" s="65">
        <v>-75000000</v>
      </c>
      <c r="CD97" s="65">
        <v>-75000000</v>
      </c>
      <c r="CE97" s="65">
        <v>-75000000</v>
      </c>
      <c r="CF97" s="65">
        <v>-75000000</v>
      </c>
      <c r="CG97" s="65">
        <v>-75000000</v>
      </c>
      <c r="CH97" s="65">
        <v>-85000000</v>
      </c>
      <c r="CI97" s="65">
        <v>-85000000</v>
      </c>
      <c r="CJ97" s="65">
        <v>-85000000</v>
      </c>
      <c r="CK97" s="65">
        <v>-30000000</v>
      </c>
      <c r="CL97" s="10"/>
      <c r="CM97" s="10"/>
    </row>
    <row r="98" spans="1:91" outlineLevel="1" x14ac:dyDescent="0.2">
      <c r="A98" s="8">
        <f t="shared" si="157"/>
        <v>88</v>
      </c>
      <c r="B98" s="8"/>
      <c r="C98" s="88"/>
      <c r="E98" s="10"/>
      <c r="F98" s="65"/>
      <c r="G98" s="65"/>
      <c r="H98" s="65"/>
      <c r="I98" s="65"/>
      <c r="J98" s="65"/>
      <c r="K98" s="65"/>
      <c r="L98" s="65"/>
      <c r="M98" s="65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65"/>
      <c r="AJ98" s="65"/>
      <c r="AK98" s="65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 t="e">
        <v>#N/A</v>
      </c>
      <c r="BQ98" s="65" t="e">
        <v>#N/A</v>
      </c>
      <c r="BR98" s="65" t="e">
        <v>#N/A</v>
      </c>
      <c r="BS98" s="65" t="e">
        <v>#N/A</v>
      </c>
      <c r="BT98" s="65" t="e">
        <v>#N/A</v>
      </c>
      <c r="BU98" s="65" t="e">
        <v>#N/A</v>
      </c>
      <c r="BV98" s="65"/>
      <c r="BW98" s="65"/>
      <c r="BX98" s="65"/>
      <c r="BY98" s="65"/>
      <c r="BZ98" s="65"/>
      <c r="CA98" s="65"/>
      <c r="CB98" s="65"/>
      <c r="CC98" s="65"/>
      <c r="CD98" s="65"/>
      <c r="CE98" s="65"/>
      <c r="CF98" s="65"/>
      <c r="CG98" s="65"/>
      <c r="CH98" s="65"/>
      <c r="CI98" s="65"/>
      <c r="CJ98" s="65"/>
      <c r="CK98" s="65"/>
      <c r="CL98" s="10"/>
    </row>
    <row r="99" spans="1:91" outlineLevel="1" x14ac:dyDescent="0.2">
      <c r="A99" s="8">
        <f t="shared" si="157"/>
        <v>89</v>
      </c>
      <c r="B99" s="8"/>
      <c r="C99" s="98">
        <v>123016</v>
      </c>
      <c r="D99" s="99" t="s">
        <v>0</v>
      </c>
      <c r="E99" s="65">
        <v>870105.99</v>
      </c>
      <c r="F99" s="10">
        <v>870105.99</v>
      </c>
      <c r="G99" s="10">
        <v>870105.99</v>
      </c>
      <c r="H99" s="10">
        <v>870105.99</v>
      </c>
      <c r="I99" s="10">
        <v>870105.99</v>
      </c>
      <c r="J99" s="10">
        <v>870105.99</v>
      </c>
      <c r="K99" s="10">
        <v>870734.67</v>
      </c>
      <c r="L99" s="10">
        <v>870734.67</v>
      </c>
      <c r="M99" s="10">
        <v>870734.67</v>
      </c>
      <c r="N99" s="10">
        <v>867192.67</v>
      </c>
      <c r="O99" s="10">
        <v>867192.67</v>
      </c>
      <c r="P99" s="10">
        <v>867192.67</v>
      </c>
      <c r="Q99" s="10">
        <v>937212.67</v>
      </c>
      <c r="R99" s="10">
        <v>937212.67</v>
      </c>
      <c r="S99" s="10">
        <v>937212.67</v>
      </c>
      <c r="T99" s="10">
        <v>935178.67</v>
      </c>
      <c r="U99" s="10">
        <v>935178.67</v>
      </c>
      <c r="V99" s="10">
        <v>935178.67</v>
      </c>
      <c r="W99" s="10">
        <v>933144.67</v>
      </c>
      <c r="X99" s="10">
        <v>933144.67</v>
      </c>
      <c r="Y99" s="10">
        <v>933144.67</v>
      </c>
      <c r="Z99" s="10">
        <v>887624.67</v>
      </c>
      <c r="AA99" s="10">
        <v>887624.67</v>
      </c>
      <c r="AB99" s="10">
        <v>887624.67</v>
      </c>
      <c r="AC99" s="65">
        <v>884474.67</v>
      </c>
      <c r="AD99" s="65">
        <v>884474.67</v>
      </c>
      <c r="AE99" s="65">
        <v>884474.67</v>
      </c>
      <c r="AF99" s="65">
        <v>879706.67</v>
      </c>
      <c r="AG99" s="65">
        <v>879706.67</v>
      </c>
      <c r="AH99" s="65">
        <v>879706.67</v>
      </c>
      <c r="AI99" s="65">
        <v>875524.67</v>
      </c>
      <c r="AJ99" s="65">
        <v>875524.67</v>
      </c>
      <c r="AK99" s="65">
        <v>875524.67</v>
      </c>
      <c r="AL99" s="65">
        <v>464727.07</v>
      </c>
      <c r="AM99" s="65">
        <v>464727.07</v>
      </c>
      <c r="AN99" s="65">
        <v>464727.07</v>
      </c>
      <c r="AO99" s="65">
        <v>459939.07</v>
      </c>
      <c r="AP99" s="65">
        <v>459939.07</v>
      </c>
      <c r="AQ99" s="65">
        <v>459939.07</v>
      </c>
      <c r="AR99" s="65">
        <v>452218.07</v>
      </c>
      <c r="AS99" s="65">
        <v>452214.99</v>
      </c>
      <c r="AT99" s="65">
        <v>452214.99</v>
      </c>
      <c r="AU99" s="65">
        <v>444494.99</v>
      </c>
      <c r="AV99" s="65">
        <v>444494.99</v>
      </c>
      <c r="AW99" s="65">
        <v>444494.99</v>
      </c>
      <c r="AX99" s="65">
        <v>436802.99</v>
      </c>
      <c r="AY99" s="65">
        <v>436802.99</v>
      </c>
      <c r="AZ99" s="65">
        <v>436541.99</v>
      </c>
      <c r="BA99" s="65">
        <v>368659.99</v>
      </c>
      <c r="BB99" s="65">
        <v>368659.99</v>
      </c>
      <c r="BC99" s="65">
        <v>367764.99</v>
      </c>
      <c r="BD99" s="65">
        <v>361427.99</v>
      </c>
      <c r="BE99" s="65">
        <v>361288.99</v>
      </c>
      <c r="BF99" s="65">
        <v>361138.99</v>
      </c>
      <c r="BG99" s="65">
        <v>354652.99</v>
      </c>
      <c r="BH99" s="65">
        <v>354652.99</v>
      </c>
      <c r="BI99" s="65">
        <v>354577.99</v>
      </c>
      <c r="BJ99" s="65">
        <v>348241.99</v>
      </c>
      <c r="BK99" s="65">
        <v>348241.99</v>
      </c>
      <c r="BL99" s="65">
        <v>348165.99</v>
      </c>
      <c r="BM99" s="65">
        <v>172076.99</v>
      </c>
      <c r="BN99" s="65">
        <v>272009.99</v>
      </c>
      <c r="BO99" s="65">
        <v>251961.99</v>
      </c>
      <c r="BP99" s="65">
        <v>248404.99</v>
      </c>
      <c r="BQ99" s="65">
        <v>248404.99</v>
      </c>
      <c r="BR99" s="65">
        <v>248404.99</v>
      </c>
      <c r="BS99" s="65">
        <v>244848.99</v>
      </c>
      <c r="BT99" s="65">
        <v>244848.99</v>
      </c>
      <c r="BU99" s="65">
        <v>244848.99</v>
      </c>
      <c r="BV99" s="65">
        <v>241292.99</v>
      </c>
      <c r="BW99" s="65">
        <v>240974.99</v>
      </c>
      <c r="BX99" s="65">
        <v>240974.99</v>
      </c>
      <c r="BY99" s="65">
        <v>272009.99</v>
      </c>
      <c r="BZ99" s="65">
        <v>271929.99</v>
      </c>
      <c r="CA99" s="65">
        <v>272009.99</v>
      </c>
      <c r="CB99" s="65">
        <v>269158.99</v>
      </c>
      <c r="CC99" s="65">
        <v>269158.99</v>
      </c>
      <c r="CD99" s="65">
        <v>269161.09999999998</v>
      </c>
      <c r="CE99" s="65">
        <v>278728.09999999998</v>
      </c>
      <c r="CF99" s="65">
        <v>282597.09999999998</v>
      </c>
      <c r="CG99" s="65">
        <v>286047.09999999998</v>
      </c>
      <c r="CH99" s="65">
        <v>289323.09999999998</v>
      </c>
      <c r="CI99" s="65">
        <v>0</v>
      </c>
      <c r="CJ99" s="65">
        <v>0</v>
      </c>
      <c r="CK99" s="65">
        <v>0</v>
      </c>
      <c r="CL99" s="10"/>
      <c r="CM99" s="10"/>
    </row>
    <row r="100" spans="1:91" outlineLevel="1" x14ac:dyDescent="0.2">
      <c r="A100" s="8">
        <f t="shared" si="157"/>
        <v>90</v>
      </c>
      <c r="B100" s="8"/>
      <c r="C100" s="98">
        <v>123410</v>
      </c>
      <c r="D100" s="99" t="s">
        <v>1</v>
      </c>
      <c r="E100" s="65">
        <v>172355977.56</v>
      </c>
      <c r="F100" s="65">
        <v>172047556.56</v>
      </c>
      <c r="G100" s="65">
        <v>171679183.56</v>
      </c>
      <c r="H100" s="65">
        <v>171730254.56</v>
      </c>
      <c r="I100" s="65">
        <v>173470957.56</v>
      </c>
      <c r="J100" s="65">
        <v>173229901.56</v>
      </c>
      <c r="K100" s="10">
        <v>173469664.56</v>
      </c>
      <c r="L100" s="10">
        <v>173265756.56</v>
      </c>
      <c r="M100" s="10">
        <v>173080094.46000001</v>
      </c>
      <c r="N100" s="10">
        <v>172979346.46000001</v>
      </c>
      <c r="O100" s="10">
        <v>172767224.46000001</v>
      </c>
      <c r="P100" s="10">
        <v>172788266.46000001</v>
      </c>
      <c r="Q100" s="10">
        <v>172546875.46000001</v>
      </c>
      <c r="R100" s="10">
        <v>172621149.46000001</v>
      </c>
      <c r="S100" s="10">
        <v>172456272.46000001</v>
      </c>
      <c r="T100" s="10">
        <v>172587439.46000001</v>
      </c>
      <c r="U100" s="10">
        <v>172486891.46000001</v>
      </c>
      <c r="V100" s="10">
        <v>168312475.46000001</v>
      </c>
      <c r="W100" s="10">
        <v>168053332.46000001</v>
      </c>
      <c r="X100" s="10">
        <v>167906731.46000001</v>
      </c>
      <c r="Y100" s="10">
        <v>167694922.46000001</v>
      </c>
      <c r="Z100" s="10">
        <v>167515739.46000001</v>
      </c>
      <c r="AA100" s="10">
        <v>167371652.46000001</v>
      </c>
      <c r="AB100" s="10">
        <v>167143683.46000001</v>
      </c>
      <c r="AC100" s="65">
        <v>166857569.46000001</v>
      </c>
      <c r="AD100" s="65">
        <v>166813409.46000001</v>
      </c>
      <c r="AE100" s="65">
        <v>166666689.31999999</v>
      </c>
      <c r="AF100" s="65">
        <v>166205992.15000001</v>
      </c>
      <c r="AG100" s="65">
        <v>165213714.15000001</v>
      </c>
      <c r="AH100" s="65">
        <v>164319994.15000001</v>
      </c>
      <c r="AI100" s="65">
        <v>163319268.15000001</v>
      </c>
      <c r="AJ100" s="65">
        <v>162674140.15000001</v>
      </c>
      <c r="AK100" s="65">
        <v>162172443.15000001</v>
      </c>
      <c r="AL100" s="65">
        <v>161617765.15000001</v>
      </c>
      <c r="AM100" s="65">
        <v>160786304.15000001</v>
      </c>
      <c r="AN100" s="65">
        <v>159773226.15000001</v>
      </c>
      <c r="AO100" s="65">
        <v>159171212.15000001</v>
      </c>
      <c r="AP100" s="65">
        <v>158642587.15000001</v>
      </c>
      <c r="AQ100" s="65">
        <v>158014432.15000001</v>
      </c>
      <c r="AR100" s="65">
        <v>157470816.49000001</v>
      </c>
      <c r="AS100" s="65">
        <v>156877564.71000001</v>
      </c>
      <c r="AT100" s="65">
        <v>158436451.71000001</v>
      </c>
      <c r="AU100" s="65">
        <v>157919818.71000001</v>
      </c>
      <c r="AV100" s="65">
        <v>157579823.71000001</v>
      </c>
      <c r="AW100" s="65">
        <v>157214439.71000001</v>
      </c>
      <c r="AX100" s="65">
        <v>156877295.71000001</v>
      </c>
      <c r="AY100" s="65">
        <v>156490029.71000001</v>
      </c>
      <c r="AZ100" s="65">
        <v>155994585.71000001</v>
      </c>
      <c r="BA100" s="65">
        <v>165634861.71000001</v>
      </c>
      <c r="BB100" s="65">
        <v>165586669.71000001</v>
      </c>
      <c r="BC100" s="65">
        <v>165304988.71000001</v>
      </c>
      <c r="BD100" s="65">
        <v>164044604.81999999</v>
      </c>
      <c r="BE100" s="65">
        <v>163329710.81999999</v>
      </c>
      <c r="BF100" s="65">
        <v>163138506.81999999</v>
      </c>
      <c r="BG100" s="65">
        <v>162832663.81999999</v>
      </c>
      <c r="BH100" s="65">
        <v>162680675.81999999</v>
      </c>
      <c r="BI100" s="65">
        <v>162284373.81999999</v>
      </c>
      <c r="BJ100" s="65">
        <v>161795522.81999999</v>
      </c>
      <c r="BK100" s="65">
        <v>161237595.81999999</v>
      </c>
      <c r="BL100" s="65">
        <v>161011031.81999999</v>
      </c>
      <c r="BM100" s="65">
        <v>159948369.81</v>
      </c>
      <c r="BN100" s="65">
        <v>156782600.25999999</v>
      </c>
      <c r="BO100" s="65">
        <v>158339047.81</v>
      </c>
      <c r="BP100" s="65">
        <v>158093057.63</v>
      </c>
      <c r="BQ100" s="65">
        <v>158271992.63</v>
      </c>
      <c r="BR100" s="65">
        <v>157849059.25999999</v>
      </c>
      <c r="BS100" s="65">
        <v>157162468.25999999</v>
      </c>
      <c r="BT100" s="65">
        <v>157202337.25999999</v>
      </c>
      <c r="BU100" s="65">
        <v>157180352.25999999</v>
      </c>
      <c r="BV100" s="65">
        <v>156716727.25999999</v>
      </c>
      <c r="BW100" s="65">
        <v>156970669.25999999</v>
      </c>
      <c r="BX100" s="65">
        <v>156880075.25999999</v>
      </c>
      <c r="BY100" s="65">
        <v>156782600.25999999</v>
      </c>
      <c r="BZ100" s="65">
        <v>33342012.18</v>
      </c>
      <c r="CA100" s="65">
        <v>32805272.18</v>
      </c>
      <c r="CB100" s="65">
        <v>32323323.030000001</v>
      </c>
      <c r="CC100" s="65">
        <v>32310957.030000001</v>
      </c>
      <c r="CD100" s="65">
        <v>32151849.460000001</v>
      </c>
      <c r="CE100" s="65">
        <v>30894770.460000001</v>
      </c>
      <c r="CF100" s="65">
        <v>30809705.460000001</v>
      </c>
      <c r="CG100" s="65">
        <v>30559123.460000001</v>
      </c>
      <c r="CH100" s="65">
        <v>30593003.460000001</v>
      </c>
      <c r="CI100" s="65">
        <v>0</v>
      </c>
      <c r="CJ100" s="65">
        <v>0</v>
      </c>
      <c r="CK100" s="65">
        <v>0</v>
      </c>
      <c r="CL100" s="10"/>
      <c r="CM100" s="10"/>
    </row>
    <row r="101" spans="1:91" outlineLevel="1" x14ac:dyDescent="0.2">
      <c r="A101" s="8">
        <f t="shared" si="157"/>
        <v>91</v>
      </c>
      <c r="B101" s="8"/>
      <c r="C101" s="98">
        <v>123020</v>
      </c>
      <c r="D101" s="99" t="s">
        <v>2</v>
      </c>
      <c r="E101" s="65">
        <v>150000</v>
      </c>
      <c r="F101" s="65">
        <v>150000</v>
      </c>
      <c r="G101" s="65">
        <v>150000</v>
      </c>
      <c r="H101" s="65">
        <v>150000</v>
      </c>
      <c r="I101" s="65">
        <v>150000</v>
      </c>
      <c r="J101" s="65">
        <v>150000</v>
      </c>
      <c r="K101" s="10">
        <v>150000</v>
      </c>
      <c r="L101" s="10">
        <v>150000</v>
      </c>
      <c r="M101" s="10">
        <v>150000</v>
      </c>
      <c r="N101" s="10">
        <v>150000</v>
      </c>
      <c r="O101" s="10">
        <v>150000</v>
      </c>
      <c r="P101" s="10">
        <v>150000</v>
      </c>
      <c r="Q101" s="10">
        <v>150000</v>
      </c>
      <c r="R101" s="10">
        <v>150000</v>
      </c>
      <c r="S101" s="10">
        <v>150000</v>
      </c>
      <c r="T101" s="10">
        <v>150000</v>
      </c>
      <c r="U101" s="10">
        <v>150000</v>
      </c>
      <c r="V101" s="10">
        <v>150000</v>
      </c>
      <c r="W101" s="10">
        <v>150000</v>
      </c>
      <c r="X101" s="10">
        <v>150000</v>
      </c>
      <c r="Y101" s="10">
        <v>150000</v>
      </c>
      <c r="Z101" s="10">
        <v>150000</v>
      </c>
      <c r="AA101" s="10">
        <v>150000</v>
      </c>
      <c r="AB101" s="10">
        <v>150000</v>
      </c>
      <c r="AC101" s="65">
        <v>150000</v>
      </c>
      <c r="AD101" s="65">
        <v>150000</v>
      </c>
      <c r="AE101" s="65">
        <v>150000</v>
      </c>
      <c r="AF101" s="65">
        <v>116679.05</v>
      </c>
      <c r="AG101" s="65">
        <v>116679.05</v>
      </c>
      <c r="AH101" s="65">
        <v>116679.05</v>
      </c>
      <c r="AI101" s="65">
        <v>96322.86</v>
      </c>
      <c r="AJ101" s="65">
        <v>96322.86</v>
      </c>
      <c r="AK101" s="65">
        <v>96322.86</v>
      </c>
      <c r="AL101" s="65">
        <v>60333</v>
      </c>
      <c r="AM101" s="65">
        <v>60333</v>
      </c>
      <c r="AN101" s="65">
        <v>60333</v>
      </c>
      <c r="AO101" s="65">
        <v>47188.639999999999</v>
      </c>
      <c r="AP101" s="65">
        <v>47188.639999999999</v>
      </c>
      <c r="AQ101" s="65">
        <v>47188.639999999999</v>
      </c>
      <c r="AR101" s="65">
        <v>30400.639999999999</v>
      </c>
      <c r="AS101" s="65">
        <v>30400.639999999999</v>
      </c>
      <c r="AT101" s="65">
        <v>30400.639999999999</v>
      </c>
      <c r="AU101" s="65">
        <v>30400.639999999999</v>
      </c>
      <c r="AV101" s="65">
        <v>30400.639999999999</v>
      </c>
      <c r="AW101" s="65">
        <v>30400.639999999999</v>
      </c>
      <c r="AX101" s="65">
        <v>30400.639999999999</v>
      </c>
      <c r="AY101" s="65">
        <v>30400.639999999999</v>
      </c>
      <c r="AZ101" s="65">
        <v>30400.639999999999</v>
      </c>
      <c r="BA101" s="65">
        <v>30400.639999999999</v>
      </c>
      <c r="BB101" s="65">
        <v>30400.639999999999</v>
      </c>
      <c r="BC101" s="65">
        <v>30400.639999999999</v>
      </c>
      <c r="BD101" s="65">
        <v>30400.639999999999</v>
      </c>
      <c r="BE101" s="65">
        <v>30400.639999999999</v>
      </c>
      <c r="BF101" s="65">
        <v>28868.080000000002</v>
      </c>
      <c r="BG101" s="65">
        <v>28868.080000000002</v>
      </c>
      <c r="BH101" s="65">
        <v>28868.080000000002</v>
      </c>
      <c r="BI101" s="65">
        <v>28868.080000000002</v>
      </c>
      <c r="BJ101" s="65">
        <v>28868.080000000002</v>
      </c>
      <c r="BK101" s="65">
        <v>28868.080000000002</v>
      </c>
      <c r="BL101" s="65">
        <v>28868.080000000002</v>
      </c>
      <c r="BM101" s="65">
        <v>27222.36</v>
      </c>
      <c r="BN101" s="65">
        <v>40553.480000000003</v>
      </c>
      <c r="BO101" s="65">
        <v>27222.36</v>
      </c>
      <c r="BP101" s="65">
        <v>27222.36</v>
      </c>
      <c r="BQ101" s="65">
        <v>27222.36</v>
      </c>
      <c r="BR101" s="65">
        <v>27222.36</v>
      </c>
      <c r="BS101" s="65">
        <v>29802.6</v>
      </c>
      <c r="BT101" s="65">
        <v>29802.6</v>
      </c>
      <c r="BU101" s="65">
        <v>29802.6</v>
      </c>
      <c r="BV101" s="65">
        <v>33956.78</v>
      </c>
      <c r="BW101" s="65">
        <v>33956.78</v>
      </c>
      <c r="BX101" s="65">
        <v>33956.78</v>
      </c>
      <c r="BY101" s="65">
        <v>40553.480000000003</v>
      </c>
      <c r="BZ101" s="65">
        <v>40553.480000000003</v>
      </c>
      <c r="CA101" s="65">
        <v>40553.480000000003</v>
      </c>
      <c r="CB101" s="65">
        <v>46703.43</v>
      </c>
      <c r="CC101" s="65">
        <v>46703.43</v>
      </c>
      <c r="CD101" s="65">
        <v>46703.43</v>
      </c>
      <c r="CE101" s="65">
        <v>52928.43</v>
      </c>
      <c r="CF101" s="65">
        <v>52928.43</v>
      </c>
      <c r="CG101" s="65">
        <v>52928.43</v>
      </c>
      <c r="CH101" s="65">
        <v>59153.43</v>
      </c>
      <c r="CI101" s="65">
        <v>0</v>
      </c>
      <c r="CJ101" s="65">
        <v>0</v>
      </c>
      <c r="CK101" s="65">
        <v>0</v>
      </c>
      <c r="CL101" s="10"/>
      <c r="CM101" s="10"/>
    </row>
    <row r="102" spans="1:91" outlineLevel="1" x14ac:dyDescent="0.2">
      <c r="A102" s="8">
        <f t="shared" si="157"/>
        <v>92</v>
      </c>
      <c r="B102" s="8"/>
      <c r="C102" s="98">
        <v>123030</v>
      </c>
      <c r="D102" s="100" t="s">
        <v>79</v>
      </c>
      <c r="E102" s="65">
        <v>0</v>
      </c>
      <c r="F102" s="65">
        <v>0</v>
      </c>
      <c r="G102" s="65">
        <v>0</v>
      </c>
      <c r="H102" s="65">
        <v>0</v>
      </c>
      <c r="I102" s="65">
        <v>0</v>
      </c>
      <c r="J102" s="65">
        <v>0</v>
      </c>
      <c r="K102" s="65">
        <v>0</v>
      </c>
      <c r="L102" s="65">
        <v>0</v>
      </c>
      <c r="M102" s="65">
        <v>0</v>
      </c>
      <c r="N102" s="65">
        <v>0</v>
      </c>
      <c r="O102" s="65">
        <v>0</v>
      </c>
      <c r="P102" s="65">
        <v>0</v>
      </c>
      <c r="Q102" s="65">
        <v>0</v>
      </c>
      <c r="R102" s="65">
        <v>0</v>
      </c>
      <c r="S102" s="65">
        <v>0</v>
      </c>
      <c r="T102" s="65">
        <v>107895935.81</v>
      </c>
      <c r="U102" s="10">
        <v>118068618.16</v>
      </c>
      <c r="V102" s="10">
        <v>127294505.94</v>
      </c>
      <c r="W102" s="10">
        <v>130179807.63</v>
      </c>
      <c r="X102" s="10">
        <v>133693293.81</v>
      </c>
      <c r="Y102" s="10">
        <v>136307375.97999999</v>
      </c>
      <c r="Z102" s="10">
        <v>136103864.97999999</v>
      </c>
      <c r="AA102" s="10">
        <v>140014129.16</v>
      </c>
      <c r="AB102" s="10">
        <v>141697372.28</v>
      </c>
      <c r="AC102" s="65">
        <v>145742715.66</v>
      </c>
      <c r="AD102" s="65">
        <v>149894378.72999999</v>
      </c>
      <c r="AE102" s="65">
        <v>156933469.56</v>
      </c>
      <c r="AF102" s="65">
        <v>164833943.72</v>
      </c>
      <c r="AG102" s="65">
        <v>164869090.72</v>
      </c>
      <c r="AH102" s="65">
        <v>165026931.72</v>
      </c>
      <c r="AI102" s="65">
        <v>164966404.72</v>
      </c>
      <c r="AJ102" s="65">
        <v>165016007.72</v>
      </c>
      <c r="AK102" s="65">
        <v>164715231.72</v>
      </c>
      <c r="AL102" s="65">
        <v>154152939.72</v>
      </c>
      <c r="AM102" s="65">
        <v>156341330.30000001</v>
      </c>
      <c r="AN102" s="65">
        <v>157798670.12</v>
      </c>
      <c r="AO102" s="65">
        <v>154334403.12</v>
      </c>
      <c r="AP102" s="65">
        <v>154913299.38999999</v>
      </c>
      <c r="AQ102" s="65">
        <v>154801269.38999999</v>
      </c>
      <c r="AR102" s="65">
        <v>151662239.38999999</v>
      </c>
      <c r="AS102" s="65">
        <v>151193655.38999999</v>
      </c>
      <c r="AT102" s="65">
        <v>150559094.38999999</v>
      </c>
      <c r="AU102" s="65">
        <v>147582729.38999999</v>
      </c>
      <c r="AV102" s="65">
        <v>146990416.38999999</v>
      </c>
      <c r="AW102" s="65">
        <v>146373912.38999999</v>
      </c>
      <c r="AX102" s="65">
        <v>143885400.38999999</v>
      </c>
      <c r="AY102" s="65">
        <v>142250474.38999999</v>
      </c>
      <c r="AZ102" s="65">
        <v>141227906.38999999</v>
      </c>
      <c r="BA102" s="65">
        <v>140167402.38999999</v>
      </c>
      <c r="BB102" s="65">
        <v>140468659.38999999</v>
      </c>
      <c r="BC102" s="65">
        <v>139619100.38999999</v>
      </c>
      <c r="BD102" s="65">
        <v>138339025.38999999</v>
      </c>
      <c r="BE102" s="65">
        <v>137297668.38999999</v>
      </c>
      <c r="BF102" s="65">
        <v>136499634.38999999</v>
      </c>
      <c r="BG102" s="65">
        <v>135707349.38999999</v>
      </c>
      <c r="BH102" s="65">
        <v>135192128.38999999</v>
      </c>
      <c r="BI102" s="65">
        <v>134180672.39</v>
      </c>
      <c r="BJ102" s="65">
        <v>133157808.39</v>
      </c>
      <c r="BK102" s="65">
        <v>132159772.39</v>
      </c>
      <c r="BL102" s="65">
        <v>131224008.39</v>
      </c>
      <c r="BM102" s="65">
        <v>130370462.39</v>
      </c>
      <c r="BN102" s="65">
        <v>117695323.39</v>
      </c>
      <c r="BO102" s="65">
        <v>128944226.39</v>
      </c>
      <c r="BP102" s="65">
        <v>127495957.39</v>
      </c>
      <c r="BQ102" s="65">
        <v>126368855.39</v>
      </c>
      <c r="BR102" s="65">
        <v>125407584.39</v>
      </c>
      <c r="BS102" s="65">
        <v>124393034.39</v>
      </c>
      <c r="BT102" s="65">
        <v>123228227.39</v>
      </c>
      <c r="BU102" s="65">
        <v>121915534.39</v>
      </c>
      <c r="BV102" s="65">
        <v>120925617.39</v>
      </c>
      <c r="BW102" s="65">
        <v>119958941.39</v>
      </c>
      <c r="BX102" s="65">
        <v>118862721.39</v>
      </c>
      <c r="BY102" s="65">
        <v>117695323.39</v>
      </c>
      <c r="BZ102" s="65">
        <v>117342641.39</v>
      </c>
      <c r="CA102" s="65">
        <v>116768298.39</v>
      </c>
      <c r="CB102" s="65">
        <v>115050119.39</v>
      </c>
      <c r="CC102" s="65">
        <v>113774090.39</v>
      </c>
      <c r="CD102" s="65">
        <v>112518744.44</v>
      </c>
      <c r="CE102" s="65">
        <v>111612293.44</v>
      </c>
      <c r="CF102" s="65">
        <v>110581293.44</v>
      </c>
      <c r="CG102" s="65">
        <v>109057563.44</v>
      </c>
      <c r="CH102" s="65">
        <v>108119958.44</v>
      </c>
      <c r="CI102" s="65">
        <v>106684020.44</v>
      </c>
      <c r="CJ102" s="65">
        <v>106117640.44</v>
      </c>
      <c r="CK102" s="65">
        <v>105582148.44</v>
      </c>
      <c r="CL102" s="10"/>
      <c r="CM102" s="10"/>
    </row>
    <row r="103" spans="1:91" x14ac:dyDescent="0.2"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  <c r="CG103" s="65"/>
      <c r="CH103" s="65"/>
      <c r="CI103" s="65"/>
      <c r="CJ103" s="65"/>
      <c r="CK103" s="65"/>
    </row>
  </sheetData>
  <mergeCells count="2">
    <mergeCell ref="CM60:CZ60"/>
    <mergeCell ref="B61:B66"/>
  </mergeCells>
  <printOptions horizontalCentered="1"/>
  <pageMargins left="0.25" right="0.25" top="0.5" bottom="0.5" header="0.25" footer="0.25"/>
  <pageSetup scale="51" orientation="landscape" r:id="rId1"/>
  <headerFooter>
    <oddFooter>&amp;C&amp;F &amp;D 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1"/>
  <sheetViews>
    <sheetView showGridLines="0" tabSelected="1" view="pageLayout" topLeftCell="AA1" zoomScaleNormal="90" zoomScaleSheetLayoutView="90" workbookViewId="0">
      <selection activeCell="AR87" sqref="AR87"/>
    </sheetView>
  </sheetViews>
  <sheetFormatPr defaultColWidth="15.7109375" defaultRowHeight="12.75" outlineLevelCol="1" x14ac:dyDescent="0.2"/>
  <cols>
    <col min="1" max="1" width="5.7109375" style="30" customWidth="1"/>
    <col min="2" max="2" width="29.85546875" style="30" bestFit="1" customWidth="1"/>
    <col min="3" max="14" width="15.7109375" style="30" hidden="1" customWidth="1" outlineLevel="1"/>
    <col min="15" max="15" width="18.7109375" style="30" hidden="1" customWidth="1" outlineLevel="1" collapsed="1"/>
    <col min="16" max="18" width="18.7109375" style="30" hidden="1" customWidth="1" outlineLevel="1"/>
    <col min="19" max="25" width="17.7109375" style="30" hidden="1" customWidth="1" outlineLevel="1"/>
    <col min="26" max="26" width="18.7109375" style="30" hidden="1" customWidth="1" outlineLevel="1"/>
    <col min="27" max="27" width="18.7109375" style="30" bestFit="1" customWidth="1" collapsed="1"/>
    <col min="28" max="38" width="18.7109375" style="30" hidden="1" customWidth="1" outlineLevel="1"/>
    <col min="39" max="39" width="18.7109375" style="30" customWidth="1" collapsed="1"/>
    <col min="40" max="51" width="18.7109375" style="30" customWidth="1"/>
    <col min="52" max="16384" width="15.7109375" style="30"/>
  </cols>
  <sheetData>
    <row r="1" spans="1:52" x14ac:dyDescent="0.2">
      <c r="A1" s="24" t="s">
        <v>42</v>
      </c>
    </row>
    <row r="2" spans="1:52" x14ac:dyDescent="0.2">
      <c r="A2" s="24" t="s">
        <v>43</v>
      </c>
    </row>
    <row r="3" spans="1:52" x14ac:dyDescent="0.2">
      <c r="A3" s="24" t="s">
        <v>105</v>
      </c>
    </row>
    <row r="4" spans="1:52" x14ac:dyDescent="0.2">
      <c r="A4" s="24" t="s">
        <v>44</v>
      </c>
      <c r="E4" s="24"/>
    </row>
    <row r="6" spans="1:52" x14ac:dyDescent="0.2">
      <c r="C6" s="101">
        <v>2014</v>
      </c>
      <c r="D6" s="25">
        <f>+C6+1</f>
        <v>2015</v>
      </c>
      <c r="E6" s="25">
        <f>+D6</f>
        <v>2015</v>
      </c>
      <c r="F6" s="25">
        <f t="shared" ref="F6:O6" si="0">+E6</f>
        <v>2015</v>
      </c>
      <c r="G6" s="25">
        <f t="shared" si="0"/>
        <v>2015</v>
      </c>
      <c r="H6" s="25">
        <f t="shared" si="0"/>
        <v>2015</v>
      </c>
      <c r="I6" s="25">
        <f t="shared" si="0"/>
        <v>2015</v>
      </c>
      <c r="J6" s="25">
        <f t="shared" si="0"/>
        <v>2015</v>
      </c>
      <c r="K6" s="25">
        <f t="shared" si="0"/>
        <v>2015</v>
      </c>
      <c r="L6" s="25">
        <f t="shared" si="0"/>
        <v>2015</v>
      </c>
      <c r="M6" s="25">
        <f t="shared" si="0"/>
        <v>2015</v>
      </c>
      <c r="N6" s="25">
        <f t="shared" si="0"/>
        <v>2015</v>
      </c>
      <c r="O6" s="25">
        <f t="shared" si="0"/>
        <v>2015</v>
      </c>
      <c r="P6" s="25">
        <v>2016</v>
      </c>
      <c r="Q6" s="25">
        <v>2016</v>
      </c>
      <c r="R6" s="25">
        <v>2016</v>
      </c>
      <c r="S6" s="25">
        <v>2016</v>
      </c>
      <c r="T6" s="25">
        <v>2016</v>
      </c>
      <c r="U6" s="25">
        <v>2016</v>
      </c>
      <c r="V6" s="25">
        <v>2016</v>
      </c>
      <c r="W6" s="25">
        <v>2016</v>
      </c>
      <c r="X6" s="25">
        <v>2016</v>
      </c>
      <c r="Y6" s="25">
        <v>2016</v>
      </c>
      <c r="Z6" s="25">
        <v>2016</v>
      </c>
      <c r="AA6" s="25">
        <v>2016</v>
      </c>
      <c r="AB6" s="25">
        <v>2017</v>
      </c>
      <c r="AC6" s="25">
        <f>$AB$6</f>
        <v>2017</v>
      </c>
      <c r="AD6" s="25">
        <f t="shared" ref="AD6:AM6" si="1">$AB$6</f>
        <v>2017</v>
      </c>
      <c r="AE6" s="25">
        <f t="shared" si="1"/>
        <v>2017</v>
      </c>
      <c r="AF6" s="25">
        <f t="shared" si="1"/>
        <v>2017</v>
      </c>
      <c r="AG6" s="25">
        <f t="shared" si="1"/>
        <v>2017</v>
      </c>
      <c r="AH6" s="25">
        <f t="shared" si="1"/>
        <v>2017</v>
      </c>
      <c r="AI6" s="25">
        <f t="shared" si="1"/>
        <v>2017</v>
      </c>
      <c r="AJ6" s="25">
        <f t="shared" si="1"/>
        <v>2017</v>
      </c>
      <c r="AK6" s="25">
        <f t="shared" si="1"/>
        <v>2017</v>
      </c>
      <c r="AL6" s="25">
        <f t="shared" si="1"/>
        <v>2017</v>
      </c>
      <c r="AM6" s="25">
        <f t="shared" si="1"/>
        <v>2017</v>
      </c>
      <c r="AN6" s="25">
        <v>2018</v>
      </c>
      <c r="AO6" s="25">
        <v>2018</v>
      </c>
      <c r="AP6" s="25">
        <v>2018</v>
      </c>
      <c r="AQ6" s="25">
        <v>2018</v>
      </c>
      <c r="AR6" s="25">
        <v>2018</v>
      </c>
      <c r="AS6" s="25">
        <v>2018</v>
      </c>
      <c r="AT6" s="25">
        <v>2018</v>
      </c>
      <c r="AU6" s="25">
        <v>2018</v>
      </c>
      <c r="AV6" s="25">
        <v>2018</v>
      </c>
      <c r="AW6" s="25">
        <v>2018</v>
      </c>
      <c r="AX6" s="25">
        <v>2018</v>
      </c>
      <c r="AY6" s="25">
        <v>2018</v>
      </c>
      <c r="AZ6" s="102" t="s">
        <v>93</v>
      </c>
    </row>
    <row r="7" spans="1:52" x14ac:dyDescent="0.2">
      <c r="C7" s="26" t="s">
        <v>46</v>
      </c>
      <c r="D7" s="26" t="s">
        <v>47</v>
      </c>
      <c r="E7" s="26" t="s">
        <v>48</v>
      </c>
      <c r="F7" s="26" t="s">
        <v>49</v>
      </c>
      <c r="G7" s="26" t="s">
        <v>50</v>
      </c>
      <c r="H7" s="26" t="s">
        <v>51</v>
      </c>
      <c r="I7" s="26" t="s">
        <v>52</v>
      </c>
      <c r="J7" s="26" t="s">
        <v>53</v>
      </c>
      <c r="K7" s="26" t="s">
        <v>54</v>
      </c>
      <c r="L7" s="26" t="s">
        <v>55</v>
      </c>
      <c r="M7" s="26" t="s">
        <v>56</v>
      </c>
      <c r="N7" s="26" t="s">
        <v>57</v>
      </c>
      <c r="O7" s="26" t="s">
        <v>46</v>
      </c>
      <c r="P7" s="26" t="s">
        <v>47</v>
      </c>
      <c r="Q7" s="26" t="s">
        <v>48</v>
      </c>
      <c r="R7" s="26" t="s">
        <v>49</v>
      </c>
      <c r="S7" s="26" t="s">
        <v>50</v>
      </c>
      <c r="T7" s="26" t="s">
        <v>51</v>
      </c>
      <c r="U7" s="26" t="s">
        <v>52</v>
      </c>
      <c r="V7" s="26" t="s">
        <v>53</v>
      </c>
      <c r="W7" s="26" t="s">
        <v>54</v>
      </c>
      <c r="X7" s="26" t="s">
        <v>55</v>
      </c>
      <c r="Y7" s="26" t="s">
        <v>56</v>
      </c>
      <c r="Z7" s="26" t="s">
        <v>57</v>
      </c>
      <c r="AA7" s="26" t="s">
        <v>46</v>
      </c>
      <c r="AB7" s="26" t="s">
        <v>47</v>
      </c>
      <c r="AC7" s="26" t="s">
        <v>48</v>
      </c>
      <c r="AD7" s="26" t="s">
        <v>49</v>
      </c>
      <c r="AE7" s="26" t="s">
        <v>50</v>
      </c>
      <c r="AF7" s="26" t="s">
        <v>51</v>
      </c>
      <c r="AG7" s="26" t="s">
        <v>52</v>
      </c>
      <c r="AH7" s="26" t="s">
        <v>53</v>
      </c>
      <c r="AI7" s="26" t="s">
        <v>54</v>
      </c>
      <c r="AJ7" s="26" t="s">
        <v>55</v>
      </c>
      <c r="AK7" s="26" t="s">
        <v>56</v>
      </c>
      <c r="AL7" s="26" t="s">
        <v>57</v>
      </c>
      <c r="AM7" s="26" t="s">
        <v>46</v>
      </c>
      <c r="AN7" s="26" t="s">
        <v>47</v>
      </c>
      <c r="AO7" s="26" t="s">
        <v>48</v>
      </c>
      <c r="AP7" s="26" t="s">
        <v>49</v>
      </c>
      <c r="AQ7" s="26" t="s">
        <v>50</v>
      </c>
      <c r="AR7" s="26" t="s">
        <v>51</v>
      </c>
      <c r="AS7" s="26" t="s">
        <v>52</v>
      </c>
      <c r="AT7" s="26" t="s">
        <v>53</v>
      </c>
      <c r="AU7" s="26" t="s">
        <v>54</v>
      </c>
      <c r="AV7" s="26" t="s">
        <v>55</v>
      </c>
      <c r="AW7" s="26" t="s">
        <v>56</v>
      </c>
      <c r="AX7" s="26" t="s">
        <v>57</v>
      </c>
      <c r="AY7" s="26" t="s">
        <v>46</v>
      </c>
      <c r="AZ7" s="27" t="s">
        <v>58</v>
      </c>
    </row>
    <row r="8" spans="1:52" x14ac:dyDescent="0.2">
      <c r="A8" s="28">
        <v>1</v>
      </c>
      <c r="B8" s="29" t="s">
        <v>59</v>
      </c>
    </row>
    <row r="9" spans="1:52" x14ac:dyDescent="0.2">
      <c r="A9" s="28">
        <f t="shared" ref="A9:A39" si="2">+A8+1</f>
        <v>2</v>
      </c>
      <c r="B9" s="30" t="s">
        <v>65</v>
      </c>
      <c r="C9" s="42">
        <f>+'2018 OR Util Avg Cost of Cap'!AO9</f>
        <v>601700000</v>
      </c>
      <c r="D9" s="42">
        <f>+'2018 OR Util Avg Cost of Cap'!AP9</f>
        <v>601700000</v>
      </c>
      <c r="E9" s="42">
        <f>+'2018 OR Util Avg Cost of Cap'!AQ9</f>
        <v>601700000</v>
      </c>
      <c r="F9" s="42">
        <f>+'2018 OR Util Avg Cost of Cap'!AR9</f>
        <v>601700000</v>
      </c>
      <c r="G9" s="42">
        <f>+'2018 OR Util Avg Cost of Cap'!AS9</f>
        <v>601700000</v>
      </c>
      <c r="H9" s="42">
        <f>+'2018 OR Util Avg Cost of Cap'!AT9</f>
        <v>601700000</v>
      </c>
      <c r="I9" s="42">
        <f>+'2018 OR Util Avg Cost of Cap'!AU9</f>
        <v>561700000</v>
      </c>
      <c r="J9" s="42">
        <f>+'2018 OR Util Avg Cost of Cap'!AV9</f>
        <v>561700000</v>
      </c>
      <c r="K9" s="42">
        <f>+'2018 OR Util Avg Cost of Cap'!AW9</f>
        <v>561700000</v>
      </c>
      <c r="L9" s="42">
        <f>+'2018 OR Util Avg Cost of Cap'!AX9</f>
        <v>561700000</v>
      </c>
      <c r="M9" s="42">
        <f>+'2018 OR Util Avg Cost of Cap'!AY9</f>
        <v>561700000</v>
      </c>
      <c r="N9" s="42">
        <f>+'2018 OR Util Avg Cost of Cap'!AZ9</f>
        <v>561700000</v>
      </c>
      <c r="O9" s="42">
        <f>+'2018 OR Util Avg Cost of Cap'!BA9</f>
        <v>561700000</v>
      </c>
      <c r="P9" s="42">
        <f>+'2018 OR Util Avg Cost of Cap'!BB9</f>
        <v>561700000</v>
      </c>
      <c r="Q9" s="42">
        <f>+'2018 OR Util Avg Cost of Cap'!BC9</f>
        <v>561700000</v>
      </c>
      <c r="R9" s="42">
        <f>+'2018 OR Util Avg Cost of Cap'!BD9</f>
        <v>561700000</v>
      </c>
      <c r="S9" s="42">
        <f>+'2018 OR Util Avg Cost of Cap'!BE9</f>
        <v>561700000</v>
      </c>
      <c r="T9" s="42">
        <f>+'2018 OR Util Avg Cost of Cap'!BF9</f>
        <v>561700000</v>
      </c>
      <c r="U9" s="42">
        <f>+'2018 OR Util Avg Cost of Cap'!BG9</f>
        <v>561700000</v>
      </c>
      <c r="V9" s="42">
        <f>+'2018 OR Util Avg Cost of Cap'!BH9</f>
        <v>561700000</v>
      </c>
      <c r="W9" s="42">
        <f>+'2018 OR Util Avg Cost of Cap'!BI9</f>
        <v>561700000</v>
      </c>
      <c r="X9" s="42">
        <f>+'2018 OR Util Avg Cost of Cap'!BJ9</f>
        <v>561700000</v>
      </c>
      <c r="Y9" s="42">
        <f>+'2018 OR Util Avg Cost of Cap'!BK9</f>
        <v>561700000</v>
      </c>
      <c r="Z9" s="42">
        <f>+'2018 OR Util Avg Cost of Cap'!BL9</f>
        <v>561700000</v>
      </c>
      <c r="AA9" s="42">
        <f>+'2018 OR Util Avg Cost of Cap'!BM9</f>
        <v>686700000</v>
      </c>
      <c r="AB9" s="42">
        <f>+'2018 OR Util Avg Cost of Cap'!BN9</f>
        <v>686700000</v>
      </c>
      <c r="AC9" s="42">
        <f>+'2018 OR Util Avg Cost of Cap'!BO9</f>
        <v>686700000</v>
      </c>
      <c r="AD9" s="42">
        <f>+'2018 OR Util Avg Cost of Cap'!BP9</f>
        <v>686700000</v>
      </c>
      <c r="AE9" s="42">
        <f>+'2018 OR Util Avg Cost of Cap'!BQ9</f>
        <v>686700000</v>
      </c>
      <c r="AF9" s="42">
        <f>+'2018 OR Util Avg Cost of Cap'!BR9</f>
        <v>686700000</v>
      </c>
      <c r="AG9" s="42">
        <f>+'2018 OR Util Avg Cost of Cap'!BS9</f>
        <v>686700000</v>
      </c>
      <c r="AH9" s="42">
        <f>+'2018 OR Util Avg Cost of Cap'!BT9</f>
        <v>686700000</v>
      </c>
      <c r="AI9" s="42">
        <f>+'2018 OR Util Avg Cost of Cap'!BU9</f>
        <v>686700000</v>
      </c>
      <c r="AJ9" s="42">
        <f>+'2018 OR Util Avg Cost of Cap'!BV9</f>
        <v>686700000</v>
      </c>
      <c r="AK9" s="42">
        <f>+'2018 OR Util Avg Cost of Cap'!BW9</f>
        <v>686700000</v>
      </c>
      <c r="AL9" s="42">
        <f>+'2018 OR Util Avg Cost of Cap'!BX9</f>
        <v>686700000</v>
      </c>
      <c r="AM9" s="42">
        <f>+'2018 OR Util Avg Cost of Cap'!BY9</f>
        <v>686700000</v>
      </c>
      <c r="AN9" s="42">
        <f>+'2018 OR Util Avg Cost of Cap'!BZ9</f>
        <v>786700000</v>
      </c>
      <c r="AO9" s="42">
        <f>+'2018 OR Util Avg Cost of Cap'!CA9</f>
        <v>786700000</v>
      </c>
      <c r="AP9" s="42">
        <f>+'2018 OR Util Avg Cost of Cap'!CB9</f>
        <v>764700000</v>
      </c>
      <c r="AQ9" s="42">
        <f>+'2018 OR Util Avg Cost of Cap'!CC9</f>
        <v>764700000</v>
      </c>
      <c r="AR9" s="42">
        <f>+'2018 OR Util Avg Cost of Cap'!CD9</f>
        <v>764700000</v>
      </c>
      <c r="AS9" s="42">
        <f>+'2018 OR Util Avg Cost of Cap'!CE9</f>
        <v>764700000</v>
      </c>
      <c r="AT9" s="42">
        <f>+'2018 OR Util Avg Cost of Cap'!CF9</f>
        <v>764700000</v>
      </c>
      <c r="AU9" s="42">
        <f>+'2018 OR Util Avg Cost of Cap'!CG9</f>
        <v>764700000</v>
      </c>
      <c r="AV9" s="42">
        <f>+'2018 OR Util Avg Cost of Cap'!CH9</f>
        <v>814700000</v>
      </c>
      <c r="AW9" s="42">
        <f>+'2018 OR Util Avg Cost of Cap'!CI9</f>
        <v>814700000</v>
      </c>
      <c r="AX9" s="42">
        <f>+'2018 OR Util Avg Cost of Cap'!CJ9</f>
        <v>814700000</v>
      </c>
      <c r="AY9" s="42">
        <f>+'2018 OR Util Avg Cost of Cap'!CK9</f>
        <v>739700000</v>
      </c>
      <c r="AZ9" s="42">
        <f>((AM9/2)+SUM(AN9:AX9)+(AY9/2))/12</f>
        <v>776575000</v>
      </c>
    </row>
    <row r="10" spans="1:52" ht="15" x14ac:dyDescent="0.25">
      <c r="A10" s="28">
        <f t="shared" si="2"/>
        <v>3</v>
      </c>
      <c r="B10" s="30" t="s">
        <v>77</v>
      </c>
      <c r="C10" s="103">
        <v>6939236.8327223007</v>
      </c>
      <c r="D10" s="103">
        <v>7564209.8387544975</v>
      </c>
      <c r="E10" s="103">
        <v>6744686.3280023411</v>
      </c>
      <c r="F10" s="103">
        <v>6136546.654586372</v>
      </c>
      <c r="G10" s="103">
        <v>3825009.3930701474</v>
      </c>
      <c r="H10" s="103">
        <v>3831987.5912174708</v>
      </c>
      <c r="I10" s="103">
        <v>4158337.6905271239</v>
      </c>
      <c r="J10" s="103">
        <v>3685049.8668486718</v>
      </c>
      <c r="K10" s="103">
        <v>5385603.7251340169</v>
      </c>
      <c r="L10" s="103">
        <v>7548522.2004360911</v>
      </c>
      <c r="M10" s="103">
        <v>6979588.0317599699</v>
      </c>
      <c r="N10" s="103">
        <v>8982872.8128322605</v>
      </c>
      <c r="O10" s="104">
        <v>142363995.75489998</v>
      </c>
      <c r="P10" s="105">
        <v>127197006.94409791</v>
      </c>
      <c r="Q10" s="105">
        <v>125785292.16907519</v>
      </c>
      <c r="R10" s="105">
        <v>115104912.04346998</v>
      </c>
      <c r="S10" s="105">
        <v>88770103.780734003</v>
      </c>
      <c r="T10" s="105">
        <v>92482075.015638977</v>
      </c>
      <c r="U10" s="105">
        <v>91977193.046303973</v>
      </c>
      <c r="V10" s="105">
        <v>85729429.083763987</v>
      </c>
      <c r="W10" s="105">
        <v>96296199.367777988</v>
      </c>
      <c r="X10" s="105">
        <v>90650070.547830015</v>
      </c>
      <c r="Y10" s="105">
        <v>91140672.200224012</v>
      </c>
      <c r="Z10" s="105">
        <v>124326838.12285</v>
      </c>
      <c r="AA10" s="52">
        <v>53300000</v>
      </c>
      <c r="AB10" s="52">
        <v>9997268.2400000002</v>
      </c>
      <c r="AC10" s="52">
        <v>0.04</v>
      </c>
      <c r="AD10" s="52">
        <v>0.04</v>
      </c>
      <c r="AE10" s="52">
        <v>0.04</v>
      </c>
      <c r="AF10" s="52">
        <v>0.04</v>
      </c>
      <c r="AG10" s="52">
        <v>0.04</v>
      </c>
      <c r="AH10" s="52">
        <v>825000.04</v>
      </c>
      <c r="AI10" s="52">
        <v>76747499.180000007</v>
      </c>
      <c r="AJ10" s="52">
        <v>0.08</v>
      </c>
      <c r="AK10" s="52">
        <v>0.08</v>
      </c>
      <c r="AL10" s="52">
        <v>45000000.100000001</v>
      </c>
      <c r="AM10" s="52">
        <v>54199996.32</v>
      </c>
      <c r="AN10" s="52">
        <v>22399999.989999998</v>
      </c>
      <c r="AO10" s="52">
        <v>50000000</v>
      </c>
      <c r="AP10" s="52">
        <v>50000000</v>
      </c>
      <c r="AQ10" s="52">
        <v>27400000.010000002</v>
      </c>
      <c r="AR10" s="52">
        <v>29500000.02</v>
      </c>
      <c r="AS10" s="52">
        <v>47100000.030000001</v>
      </c>
      <c r="AT10" s="52">
        <v>66700000.039999999</v>
      </c>
      <c r="AU10" s="52">
        <v>105700000.03</v>
      </c>
      <c r="AV10" s="52">
        <v>100500000.05</v>
      </c>
      <c r="AW10" s="52">
        <v>124800000.05</v>
      </c>
      <c r="AX10" s="52">
        <v>143500000.06999999</v>
      </c>
      <c r="AY10" s="52">
        <v>217500000.12</v>
      </c>
      <c r="AZ10" s="106">
        <f t="shared" ref="AZ10:AZ36" si="3">((AM10/2)+SUM(AN10:AX10)+(AY10/2))/12</f>
        <v>75287499.875833333</v>
      </c>
    </row>
    <row r="11" spans="1:52" x14ac:dyDescent="0.2">
      <c r="A11" s="28">
        <f t="shared" si="2"/>
        <v>4</v>
      </c>
      <c r="B11" s="30" t="s">
        <v>61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Y11" s="42">
        <v>0</v>
      </c>
      <c r="AZ11" s="42"/>
    </row>
    <row r="12" spans="1:52" x14ac:dyDescent="0.2">
      <c r="A12" s="28">
        <f t="shared" si="2"/>
        <v>5</v>
      </c>
      <c r="B12" s="30" t="s">
        <v>66</v>
      </c>
      <c r="C12" s="43">
        <f>+'2018 OR Util Avg Cost of Cap'!AO11</f>
        <v>609176750.48000002</v>
      </c>
      <c r="D12" s="43">
        <f>+'2018 OR Util Avg Cost of Cap'!AP11</f>
        <v>614072689.5999999</v>
      </c>
      <c r="E12" s="43">
        <f>+'2018 OR Util Avg Cost of Cap'!AQ11</f>
        <v>626736262.42999983</v>
      </c>
      <c r="F12" s="43">
        <f>+'2018 OR Util Avg Cost of Cap'!AR11</f>
        <v>628594241.57999969</v>
      </c>
      <c r="G12" s="43">
        <f>+'2018 OR Util Avg Cost of Cap'!AS11</f>
        <v>621080091.98000002</v>
      </c>
      <c r="H12" s="43">
        <f>+'2018 OR Util Avg Cost of Cap'!AT11</f>
        <v>621188045.9599998</v>
      </c>
      <c r="I12" s="43">
        <f>+'2018 OR Util Avg Cost of Cap'!AU11</f>
        <v>620432264.83999979</v>
      </c>
      <c r="J12" s="43">
        <f>+'2018 OR Util Avg Cost of Cap'!AV11</f>
        <v>605534153.52999985</v>
      </c>
      <c r="K12" s="43">
        <f>+'2018 OR Util Avg Cost of Cap'!AW11</f>
        <v>603903490.84999979</v>
      </c>
      <c r="L12" s="43">
        <f>+'2018 OR Util Avg Cost of Cap'!AX11</f>
        <v>604023492.24999988</v>
      </c>
      <c r="M12" s="43">
        <f>+'2018 OR Util Avg Cost of Cap'!AY11</f>
        <v>595043700.06000006</v>
      </c>
      <c r="N12" s="43">
        <f>+'2018 OR Util Avg Cost of Cap'!AZ11</f>
        <v>607089322.06999981</v>
      </c>
      <c r="O12" s="43">
        <f>+'2018 OR Util Avg Cost of Cap'!BA11</f>
        <v>614798710.91479588</v>
      </c>
      <c r="P12" s="43">
        <f>+'2018 OR Util Avg Cost of Cap'!BB11</f>
        <v>622367837.95238209</v>
      </c>
      <c r="Q12" s="43">
        <f>+'2018 OR Util Avg Cost of Cap'!BC11</f>
        <v>633710713.82429588</v>
      </c>
      <c r="R12" s="43">
        <f>+'2018 OR Util Avg Cost of Cap'!BD11</f>
        <v>643958225.1143899</v>
      </c>
      <c r="S12" s="43">
        <f>+'2018 OR Util Avg Cost of Cap'!BE11</f>
        <v>635454240.29780412</v>
      </c>
      <c r="T12" s="43">
        <f>+'2018 OR Util Avg Cost of Cap'!BF11</f>
        <v>636856983.78687</v>
      </c>
      <c r="U12" s="43">
        <f>+'2018 OR Util Avg Cost of Cap'!BG11</f>
        <v>638346717.45547402</v>
      </c>
      <c r="V12" s="43">
        <f>+'2018 OR Util Avg Cost of Cap'!BH11</f>
        <v>623170809.84777796</v>
      </c>
      <c r="W12" s="43">
        <f>+'2018 OR Util Avg Cost of Cap'!BI11</f>
        <v>621133694.34965003</v>
      </c>
      <c r="X12" s="43">
        <f>+'2018 OR Util Avg Cost of Cap'!BJ11</f>
        <v>618754932.97332191</v>
      </c>
      <c r="Y12" s="43">
        <f>+'2018 OR Util Avg Cost of Cap'!BK11</f>
        <v>608564788.48446393</v>
      </c>
      <c r="Z12" s="43">
        <f>+'2018 OR Util Avg Cost of Cap'!BL11</f>
        <v>677122864.24556601</v>
      </c>
      <c r="AA12" s="43">
        <f>+'2018 OR Util Avg Cost of Cap'!BM11</f>
        <v>696353713.25920975</v>
      </c>
      <c r="AB12" s="43">
        <f>+'2018 OR Util Avg Cost of Cap'!BN11</f>
        <v>704485495.09618771</v>
      </c>
      <c r="AC12" s="43">
        <f>+'2018 OR Util Avg Cost of Cap'!BO11</f>
        <v>717557371.85491979</v>
      </c>
      <c r="AD12" s="43">
        <f>+'2018 OR Util Avg Cost of Cap'!BP11</f>
        <v>722461159.63231575</v>
      </c>
      <c r="AE12" s="43">
        <f>+'2018 OR Util Avg Cost of Cap'!BQ11</f>
        <v>714363485.10224974</v>
      </c>
      <c r="AF12" s="43">
        <f>+'2018 OR Util Avg Cost of Cap'!BR11</f>
        <v>715162372.31186187</v>
      </c>
      <c r="AG12" s="43">
        <f>+'2018 OR Util Avg Cost of Cap'!BS11</f>
        <v>714454384.6121279</v>
      </c>
      <c r="AH12" s="43">
        <f>+'2018 OR Util Avg Cost of Cap'!BT11</f>
        <v>698091953.10583198</v>
      </c>
      <c r="AI12" s="43">
        <f>+'2018 OR Util Avg Cost of Cap'!BU11</f>
        <v>695165769.92047</v>
      </c>
      <c r="AJ12" s="43">
        <f>+'2018 OR Util Avg Cost of Cap'!BV11</f>
        <v>696431704.938362</v>
      </c>
      <c r="AK12" s="43">
        <f>+'2018 OR Util Avg Cost of Cap'!BW11</f>
        <v>685207996.33645201</v>
      </c>
      <c r="AL12" s="43">
        <f>+'2018 OR Util Avg Cost of Cap'!BX11</f>
        <v>697183058.66838205</v>
      </c>
      <c r="AM12" s="43">
        <f>+'2018 OR Util Avg Cost of Cap'!BY11</f>
        <v>714850526.03315008</v>
      </c>
      <c r="AN12" s="43">
        <f>+'2018 OR Util Avg Cost of Cap'!BZ11</f>
        <v>721641948.14365685</v>
      </c>
      <c r="AO12" s="43">
        <f>+'2018 OR Util Avg Cost of Cap'!CA11</f>
        <v>737665279.36644089</v>
      </c>
      <c r="AP12" s="43">
        <f>+'2018 OR Util Avg Cost of Cap'!CB11</f>
        <v>747544145.74568677</v>
      </c>
      <c r="AQ12" s="43">
        <f>+'2018 OR Util Avg Cost of Cap'!CC11</f>
        <v>739073292.57874477</v>
      </c>
      <c r="AR12" s="43">
        <f>+'2018 OR Util Avg Cost of Cap'!CD11</f>
        <v>738763094.22346282</v>
      </c>
      <c r="AS12" s="43">
        <f>+'2018 OR Util Avg Cost of Cap'!CE11</f>
        <v>736679083.56109929</v>
      </c>
      <c r="AT12" s="43">
        <f>+'2018 OR Util Avg Cost of Cap'!CF11</f>
        <v>719188574.54007089</v>
      </c>
      <c r="AU12" s="43">
        <f>+'2018 OR Util Avg Cost of Cap'!CG11</f>
        <v>716064116.47956121</v>
      </c>
      <c r="AV12" s="43">
        <f>+'2018 OR Util Avg Cost of Cap'!CH11</f>
        <v>714858662.4394505</v>
      </c>
      <c r="AW12" s="43">
        <f>+'2018 OR Util Avg Cost of Cap'!CI11</f>
        <v>749409869.02475286</v>
      </c>
      <c r="AX12" s="43">
        <f>+'2018 OR Util Avg Cost of Cap'!CJ11</f>
        <v>762949354.41137087</v>
      </c>
      <c r="AY12" s="43">
        <f>+'2018 OR Util Avg Cost of Cap'!CK11</f>
        <v>782826987.58467877</v>
      </c>
      <c r="AZ12" s="43">
        <f t="shared" si="3"/>
        <v>736056348.11026764</v>
      </c>
    </row>
    <row r="13" spans="1:52" x14ac:dyDescent="0.2">
      <c r="A13" s="28">
        <f t="shared" si="2"/>
        <v>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</row>
    <row r="14" spans="1:52" ht="13.5" thickBot="1" x14ac:dyDescent="0.25">
      <c r="A14" s="28">
        <f t="shared" si="2"/>
        <v>7</v>
      </c>
      <c r="B14" s="30" t="s">
        <v>63</v>
      </c>
      <c r="C14" s="44">
        <v>1177956908.21</v>
      </c>
      <c r="D14" s="44">
        <f t="shared" ref="D14:AM14" si="4">SUM(D9:D12)</f>
        <v>1223336899.4387546</v>
      </c>
      <c r="E14" s="44">
        <f t="shared" si="4"/>
        <v>1235180948.7580023</v>
      </c>
      <c r="F14" s="44">
        <f t="shared" si="4"/>
        <v>1236430788.234586</v>
      </c>
      <c r="G14" s="44">
        <f t="shared" si="4"/>
        <v>1226605101.3730702</v>
      </c>
      <c r="H14" s="44">
        <f t="shared" si="4"/>
        <v>1226720033.5512173</v>
      </c>
      <c r="I14" s="44">
        <f t="shared" si="4"/>
        <v>1186290602.5305269</v>
      </c>
      <c r="J14" s="44">
        <f t="shared" si="4"/>
        <v>1170919203.3968487</v>
      </c>
      <c r="K14" s="44">
        <f t="shared" si="4"/>
        <v>1170989094.5751338</v>
      </c>
      <c r="L14" s="44">
        <f t="shared" si="4"/>
        <v>1173272014.4504361</v>
      </c>
      <c r="M14" s="44">
        <f t="shared" si="4"/>
        <v>1163723288.0917602</v>
      </c>
      <c r="N14" s="44">
        <f t="shared" si="4"/>
        <v>1177772194.8828321</v>
      </c>
      <c r="O14" s="44">
        <f t="shared" si="4"/>
        <v>1318862706.6696959</v>
      </c>
      <c r="P14" s="44">
        <f t="shared" si="4"/>
        <v>1311264844.8964801</v>
      </c>
      <c r="Q14" s="44">
        <f t="shared" si="4"/>
        <v>1321196005.993371</v>
      </c>
      <c r="R14" s="44">
        <f t="shared" si="4"/>
        <v>1320763137.1578598</v>
      </c>
      <c r="S14" s="44">
        <f t="shared" si="4"/>
        <v>1285924344.0785382</v>
      </c>
      <c r="T14" s="44">
        <f t="shared" si="4"/>
        <v>1291039058.8025088</v>
      </c>
      <c r="U14" s="44">
        <f t="shared" si="4"/>
        <v>1292023910.5017781</v>
      </c>
      <c r="V14" s="44">
        <f t="shared" si="4"/>
        <v>1270600238.9315419</v>
      </c>
      <c r="W14" s="44">
        <f t="shared" si="4"/>
        <v>1279129893.717428</v>
      </c>
      <c r="X14" s="44">
        <f t="shared" si="4"/>
        <v>1271105003.521152</v>
      </c>
      <c r="Y14" s="44">
        <f t="shared" si="4"/>
        <v>1261405460.6846881</v>
      </c>
      <c r="Z14" s="44">
        <f t="shared" si="4"/>
        <v>1363149702.3684158</v>
      </c>
      <c r="AA14" s="44">
        <f t="shared" si="4"/>
        <v>1436353713.2592096</v>
      </c>
      <c r="AB14" s="44">
        <f t="shared" si="4"/>
        <v>1401182763.3361878</v>
      </c>
      <c r="AC14" s="44">
        <f t="shared" si="4"/>
        <v>1404257371.8949199</v>
      </c>
      <c r="AD14" s="44">
        <f t="shared" si="4"/>
        <v>1409161159.6723156</v>
      </c>
      <c r="AE14" s="44">
        <f t="shared" si="4"/>
        <v>1401063485.1422496</v>
      </c>
      <c r="AF14" s="44">
        <f t="shared" si="4"/>
        <v>1401862372.351862</v>
      </c>
      <c r="AG14" s="44">
        <f t="shared" si="4"/>
        <v>1401154384.6521277</v>
      </c>
      <c r="AH14" s="44">
        <f t="shared" si="4"/>
        <v>1385616953.1458321</v>
      </c>
      <c r="AI14" s="44">
        <f t="shared" si="4"/>
        <v>1458613269.1004701</v>
      </c>
      <c r="AJ14" s="44">
        <f t="shared" si="4"/>
        <v>1383131705.018362</v>
      </c>
      <c r="AK14" s="44">
        <f t="shared" si="4"/>
        <v>1371907996.4164519</v>
      </c>
      <c r="AL14" s="44">
        <f t="shared" si="4"/>
        <v>1428883058.7683821</v>
      </c>
      <c r="AM14" s="44">
        <f t="shared" si="4"/>
        <v>1455750522.3531501</v>
      </c>
      <c r="AN14" s="44">
        <f t="shared" ref="AN14:AY14" si="5">SUM(AN9:AN12)</f>
        <v>1530741948.133657</v>
      </c>
      <c r="AO14" s="44">
        <f t="shared" si="5"/>
        <v>1574365279.3664408</v>
      </c>
      <c r="AP14" s="44">
        <f t="shared" si="5"/>
        <v>1562244145.7456868</v>
      </c>
      <c r="AQ14" s="44">
        <f t="shared" si="5"/>
        <v>1531173292.5887446</v>
      </c>
      <c r="AR14" s="44">
        <f t="shared" si="5"/>
        <v>1532963094.2434628</v>
      </c>
      <c r="AS14" s="44">
        <f t="shared" si="5"/>
        <v>1548479083.5910993</v>
      </c>
      <c r="AT14" s="44">
        <f t="shared" si="5"/>
        <v>1550588574.580071</v>
      </c>
      <c r="AU14" s="44">
        <f t="shared" si="5"/>
        <v>1586464116.5095611</v>
      </c>
      <c r="AV14" s="44">
        <f t="shared" si="5"/>
        <v>1630058662.4894505</v>
      </c>
      <c r="AW14" s="44">
        <f t="shared" si="5"/>
        <v>1688909869.0747528</v>
      </c>
      <c r="AX14" s="44">
        <f t="shared" si="5"/>
        <v>1721149354.4813709</v>
      </c>
      <c r="AY14" s="44">
        <f t="shared" si="5"/>
        <v>1740026987.7046788</v>
      </c>
      <c r="AZ14" s="44">
        <f t="shared" si="3"/>
        <v>1587918847.9861012</v>
      </c>
    </row>
    <row r="15" spans="1:52" ht="13.5" thickTop="1" x14ac:dyDescent="0.2">
      <c r="A15" s="28">
        <f t="shared" si="2"/>
        <v>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</row>
    <row r="16" spans="1:52" x14ac:dyDescent="0.2">
      <c r="A16" s="28">
        <f t="shared" si="2"/>
        <v>9</v>
      </c>
    </row>
    <row r="17" spans="1:52" x14ac:dyDescent="0.2">
      <c r="A17" s="28">
        <f t="shared" si="2"/>
        <v>10</v>
      </c>
      <c r="B17" s="29" t="s">
        <v>64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</row>
    <row r="18" spans="1:52" x14ac:dyDescent="0.2">
      <c r="A18" s="28">
        <f t="shared" si="2"/>
        <v>11</v>
      </c>
      <c r="B18" s="30" t="s">
        <v>65</v>
      </c>
      <c r="C18" s="33">
        <f t="shared" ref="C18" si="6">+C9/C14</f>
        <v>0.51079967001028193</v>
      </c>
      <c r="D18" s="33">
        <f t="shared" ref="D18:O18" si="7">+D9/D14</f>
        <v>0.49185142725282738</v>
      </c>
      <c r="E18" s="33">
        <f t="shared" si="7"/>
        <v>0.4871351040550137</v>
      </c>
      <c r="F18" s="33">
        <f t="shared" si="7"/>
        <v>0.48664268612974754</v>
      </c>
      <c r="G18" s="33">
        <f t="shared" si="7"/>
        <v>0.4905409241543614</v>
      </c>
      <c r="H18" s="33">
        <f t="shared" si="7"/>
        <v>0.49049496506398921</v>
      </c>
      <c r="I18" s="33">
        <f t="shared" si="7"/>
        <v>0.47349275026019244</v>
      </c>
      <c r="J18" s="33">
        <f t="shared" si="7"/>
        <v>0.47970858994412469</v>
      </c>
      <c r="K18" s="33">
        <f t="shared" si="7"/>
        <v>0.47967995825255727</v>
      </c>
      <c r="L18" s="33">
        <f t="shared" si="7"/>
        <v>0.47874661040398364</v>
      </c>
      <c r="M18" s="33">
        <f t="shared" si="7"/>
        <v>0.48267488134662961</v>
      </c>
      <c r="N18" s="33">
        <f t="shared" si="7"/>
        <v>0.47691735502032245</v>
      </c>
      <c r="O18" s="33">
        <f t="shared" si="7"/>
        <v>0.4258972500772028</v>
      </c>
      <c r="P18" s="33">
        <f t="shared" ref="P18:AA18" si="8">+P9/P14</f>
        <v>0.42836502647513919</v>
      </c>
      <c r="Q18" s="33">
        <f t="shared" si="8"/>
        <v>0.42514509387853711</v>
      </c>
      <c r="R18" s="33">
        <f t="shared" si="8"/>
        <v>0.4252844315512303</v>
      </c>
      <c r="S18" s="33">
        <f t="shared" si="8"/>
        <v>0.43680641290176403</v>
      </c>
      <c r="T18" s="33">
        <f t="shared" si="8"/>
        <v>0.43507591514775668</v>
      </c>
      <c r="U18" s="33">
        <f t="shared" si="8"/>
        <v>0.4347442763515536</v>
      </c>
      <c r="V18" s="33">
        <f t="shared" si="8"/>
        <v>0.44207452728982494</v>
      </c>
      <c r="W18" s="33">
        <f t="shared" si="8"/>
        <v>0.4391266303436771</v>
      </c>
      <c r="X18" s="33">
        <f t="shared" si="8"/>
        <v>0.44189897643704218</v>
      </c>
      <c r="Y18" s="33">
        <f t="shared" si="8"/>
        <v>0.44529694654652158</v>
      </c>
      <c r="Z18" s="33">
        <f t="shared" si="8"/>
        <v>0.41206039147723073</v>
      </c>
      <c r="AA18" s="33">
        <f t="shared" si="8"/>
        <v>0.47808558133067297</v>
      </c>
      <c r="AB18" s="33">
        <f t="shared" ref="AB18:AM18" si="9">+AB9/AB14</f>
        <v>0.49008596021048761</v>
      </c>
      <c r="AC18" s="33">
        <f t="shared" si="9"/>
        <v>0.48901292152261211</v>
      </c>
      <c r="AD18" s="33">
        <f t="shared" si="9"/>
        <v>0.48731118884917624</v>
      </c>
      <c r="AE18" s="33">
        <f t="shared" si="9"/>
        <v>0.49012768320793082</v>
      </c>
      <c r="AF18" s="33">
        <f t="shared" si="9"/>
        <v>0.48984837138323661</v>
      </c>
      <c r="AG18" s="33">
        <f t="shared" si="9"/>
        <v>0.49009588630769674</v>
      </c>
      <c r="AH18" s="33">
        <f t="shared" si="9"/>
        <v>0.49559151137762303</v>
      </c>
      <c r="AI18" s="33">
        <f t="shared" si="9"/>
        <v>0.47078962912732131</v>
      </c>
      <c r="AJ18" s="33">
        <f t="shared" si="9"/>
        <v>0.49648200349140548</v>
      </c>
      <c r="AK18" s="33">
        <f t="shared" si="9"/>
        <v>0.50054376954848478</v>
      </c>
      <c r="AL18" s="33">
        <f t="shared" si="9"/>
        <v>0.48058516460535078</v>
      </c>
      <c r="AM18" s="33">
        <f t="shared" si="9"/>
        <v>0.47171544124880871</v>
      </c>
      <c r="AN18" s="33">
        <f t="shared" ref="AN18:AY18" si="10">+AN9/AN14</f>
        <v>0.51393378286861269</v>
      </c>
      <c r="AO18" s="33">
        <f t="shared" si="10"/>
        <v>0.49969343856248238</v>
      </c>
      <c r="AP18" s="33">
        <f t="shared" si="10"/>
        <v>0.48948815208073332</v>
      </c>
      <c r="AQ18" s="33">
        <f t="shared" si="10"/>
        <v>0.49942093667734155</v>
      </c>
      <c r="AR18" s="33">
        <f t="shared" si="10"/>
        <v>0.49883784082707444</v>
      </c>
      <c r="AS18" s="33">
        <f t="shared" si="10"/>
        <v>0.49383941191286462</v>
      </c>
      <c r="AT18" s="33">
        <f t="shared" si="10"/>
        <v>0.49316757038990527</v>
      </c>
      <c r="AU18" s="33">
        <f t="shared" si="10"/>
        <v>0.48201531446071721</v>
      </c>
      <c r="AV18" s="33">
        <f t="shared" si="10"/>
        <v>0.49979796356272094</v>
      </c>
      <c r="AW18" s="33">
        <f t="shared" si="10"/>
        <v>0.48238216551267044</v>
      </c>
      <c r="AX18" s="33">
        <f t="shared" si="10"/>
        <v>0.47334648668272677</v>
      </c>
      <c r="AY18" s="33">
        <f t="shared" si="10"/>
        <v>0.42510834902380462</v>
      </c>
      <c r="AZ18" s="33">
        <f t="shared" si="3"/>
        <v>0.48952791322284633</v>
      </c>
    </row>
    <row r="19" spans="1:52" x14ac:dyDescent="0.2">
      <c r="A19" s="28">
        <f t="shared" si="2"/>
        <v>12</v>
      </c>
      <c r="B19" s="30" t="s">
        <v>77</v>
      </c>
      <c r="C19" s="34">
        <f t="shared" ref="C19" si="11">+C10/C14</f>
        <v>5.8909088985835889E-3</v>
      </c>
      <c r="D19" s="34">
        <f t="shared" ref="D19:O19" si="12">+D10/D14</f>
        <v>6.1832597726961588E-3</v>
      </c>
      <c r="E19" s="34">
        <f t="shared" si="12"/>
        <v>5.4604844211564715E-3</v>
      </c>
      <c r="F19" s="34">
        <f t="shared" si="12"/>
        <v>4.9631137569360615E-3</v>
      </c>
      <c r="G19" s="34">
        <f t="shared" si="12"/>
        <v>3.1183706873454263E-3</v>
      </c>
      <c r="H19" s="34">
        <f t="shared" si="12"/>
        <v>3.1237670262254506E-3</v>
      </c>
      <c r="I19" s="34">
        <f t="shared" si="12"/>
        <v>3.5053280213606995E-3</v>
      </c>
      <c r="J19" s="34">
        <f t="shared" si="12"/>
        <v>3.1471427372258515E-3</v>
      </c>
      <c r="K19" s="34">
        <f t="shared" si="12"/>
        <v>4.5991920420813638E-3</v>
      </c>
      <c r="L19" s="34">
        <f t="shared" si="12"/>
        <v>6.4337358323268623E-3</v>
      </c>
      <c r="M19" s="34">
        <f t="shared" si="12"/>
        <v>5.997635437205091E-3</v>
      </c>
      <c r="N19" s="34">
        <f t="shared" si="12"/>
        <v>7.6270036360689434E-3</v>
      </c>
      <c r="O19" s="34">
        <f t="shared" si="12"/>
        <v>0.10794451540326593</v>
      </c>
      <c r="P19" s="34">
        <f t="shared" ref="P19:AA19" si="13">+P10/P14</f>
        <v>9.700329223280571E-2</v>
      </c>
      <c r="Q19" s="34">
        <f t="shared" si="13"/>
        <v>9.5205625507852401E-2</v>
      </c>
      <c r="R19" s="34">
        <f t="shared" si="13"/>
        <v>8.7150306368455568E-2</v>
      </c>
      <c r="S19" s="34">
        <f t="shared" si="13"/>
        <v>6.9032135669182371E-2</v>
      </c>
      <c r="T19" s="34">
        <f t="shared" si="13"/>
        <v>7.1633831978267073E-2</v>
      </c>
      <c r="U19" s="34">
        <f t="shared" si="13"/>
        <v>7.1188460444654739E-2</v>
      </c>
      <c r="V19" s="34">
        <f t="shared" si="13"/>
        <v>6.7471598428042609E-2</v>
      </c>
      <c r="W19" s="34">
        <f t="shared" si="13"/>
        <v>7.5282580636060678E-2</v>
      </c>
      <c r="X19" s="34">
        <f t="shared" si="13"/>
        <v>7.1315957609100492E-2</v>
      </c>
      <c r="Y19" s="34">
        <f t="shared" si="13"/>
        <v>7.2253272275159694E-2</v>
      </c>
      <c r="Z19" s="34">
        <f t="shared" si="13"/>
        <v>9.1205564514915197E-2</v>
      </c>
      <c r="AA19" s="34">
        <f t="shared" si="13"/>
        <v>3.7107851295944183E-2</v>
      </c>
      <c r="AB19" s="34">
        <f t="shared" ref="AB19:AM19" si="14">+AB10/AB14</f>
        <v>7.1348781198226465E-3</v>
      </c>
      <c r="AC19" s="34">
        <f t="shared" si="14"/>
        <v>2.8484806845645093E-11</v>
      </c>
      <c r="AD19" s="34">
        <f t="shared" si="14"/>
        <v>2.8385681598903524E-11</v>
      </c>
      <c r="AE19" s="34">
        <f t="shared" si="14"/>
        <v>2.8549741267390757E-11</v>
      </c>
      <c r="AF19" s="34">
        <f t="shared" si="14"/>
        <v>2.8533471465457207E-11</v>
      </c>
      <c r="AG19" s="34">
        <f t="shared" si="14"/>
        <v>2.8547889110685701E-11</v>
      </c>
      <c r="AH19" s="34">
        <f t="shared" si="14"/>
        <v>5.9540267469083952E-4</v>
      </c>
      <c r="AI19" s="34">
        <f t="shared" si="14"/>
        <v>5.2616756480852775E-2</v>
      </c>
      <c r="AJ19" s="34">
        <f t="shared" si="14"/>
        <v>5.7839755758427898E-11</v>
      </c>
      <c r="AK19" s="34">
        <f t="shared" si="14"/>
        <v>5.8312948250879252E-11</v>
      </c>
      <c r="AL19" s="34">
        <f t="shared" si="14"/>
        <v>3.1493130122760012E-2</v>
      </c>
      <c r="AM19" s="34">
        <f t="shared" si="14"/>
        <v>3.7231651637938852E-2</v>
      </c>
      <c r="AN19" s="34">
        <f t="shared" ref="AN19:AY19" si="15">+AN10/AN14</f>
        <v>1.4633426631648131E-2</v>
      </c>
      <c r="AO19" s="34">
        <f t="shared" si="15"/>
        <v>3.1758830466663432E-2</v>
      </c>
      <c r="AP19" s="34">
        <f t="shared" si="15"/>
        <v>3.2005240753284508E-2</v>
      </c>
      <c r="AQ19" s="34">
        <f t="shared" si="15"/>
        <v>1.7894773989738943E-2</v>
      </c>
      <c r="AR19" s="34">
        <f t="shared" si="15"/>
        <v>1.9243777055545249E-2</v>
      </c>
      <c r="AS19" s="34">
        <f t="shared" si="15"/>
        <v>3.0416943004983793E-2</v>
      </c>
      <c r="AT19" s="34">
        <f t="shared" si="15"/>
        <v>4.3015923845604008E-2</v>
      </c>
      <c r="AU19" s="34">
        <f t="shared" si="15"/>
        <v>6.6626152416579404E-2</v>
      </c>
      <c r="AV19" s="34">
        <f t="shared" si="15"/>
        <v>6.1654222858774213E-2</v>
      </c>
      <c r="AW19" s="34">
        <f t="shared" si="15"/>
        <v>7.389381892733568E-2</v>
      </c>
      <c r="AX19" s="34">
        <f t="shared" si="15"/>
        <v>8.3374519298030608E-2</v>
      </c>
      <c r="AY19" s="34">
        <f t="shared" si="15"/>
        <v>0.12499806132714683</v>
      </c>
      <c r="AZ19" s="34">
        <f t="shared" si="3"/>
        <v>4.6302707144227566E-2</v>
      </c>
    </row>
    <row r="20" spans="1:52" x14ac:dyDescent="0.2">
      <c r="A20" s="28">
        <f t="shared" si="2"/>
        <v>13</v>
      </c>
      <c r="B20" s="30" t="s">
        <v>61</v>
      </c>
      <c r="C20" s="34">
        <f t="shared" ref="C20" si="16">+C11/C14</f>
        <v>0</v>
      </c>
      <c r="D20" s="34">
        <f t="shared" ref="D20:O20" si="17">+D11/D14</f>
        <v>0</v>
      </c>
      <c r="E20" s="34">
        <f t="shared" si="17"/>
        <v>0</v>
      </c>
      <c r="F20" s="34">
        <f t="shared" si="17"/>
        <v>0</v>
      </c>
      <c r="G20" s="34">
        <f t="shared" si="17"/>
        <v>0</v>
      </c>
      <c r="H20" s="34">
        <f t="shared" si="17"/>
        <v>0</v>
      </c>
      <c r="I20" s="34">
        <f t="shared" si="17"/>
        <v>0</v>
      </c>
      <c r="J20" s="34">
        <f t="shared" si="17"/>
        <v>0</v>
      </c>
      <c r="K20" s="34">
        <f t="shared" si="17"/>
        <v>0</v>
      </c>
      <c r="L20" s="34">
        <f t="shared" si="17"/>
        <v>0</v>
      </c>
      <c r="M20" s="34">
        <f t="shared" si="17"/>
        <v>0</v>
      </c>
      <c r="N20" s="34">
        <f t="shared" si="17"/>
        <v>0</v>
      </c>
      <c r="O20" s="34">
        <f t="shared" si="17"/>
        <v>0</v>
      </c>
      <c r="P20" s="34">
        <f t="shared" ref="P20:AA20" si="18">+P11/P14</f>
        <v>0</v>
      </c>
      <c r="Q20" s="34">
        <f t="shared" si="18"/>
        <v>0</v>
      </c>
      <c r="R20" s="34">
        <f t="shared" si="18"/>
        <v>0</v>
      </c>
      <c r="S20" s="34">
        <f t="shared" si="18"/>
        <v>0</v>
      </c>
      <c r="T20" s="34">
        <f t="shared" si="18"/>
        <v>0</v>
      </c>
      <c r="U20" s="34">
        <f t="shared" si="18"/>
        <v>0</v>
      </c>
      <c r="V20" s="34">
        <f t="shared" si="18"/>
        <v>0</v>
      </c>
      <c r="W20" s="34">
        <f t="shared" si="18"/>
        <v>0</v>
      </c>
      <c r="X20" s="34">
        <f t="shared" si="18"/>
        <v>0</v>
      </c>
      <c r="Y20" s="34">
        <f t="shared" si="18"/>
        <v>0</v>
      </c>
      <c r="Z20" s="34">
        <f t="shared" si="18"/>
        <v>0</v>
      </c>
      <c r="AA20" s="34">
        <f t="shared" si="18"/>
        <v>0</v>
      </c>
      <c r="AB20" s="34">
        <f t="shared" ref="AB20:AM20" si="19">+AB11/AB14</f>
        <v>0</v>
      </c>
      <c r="AC20" s="34">
        <f t="shared" si="19"/>
        <v>0</v>
      </c>
      <c r="AD20" s="34">
        <f t="shared" si="19"/>
        <v>0</v>
      </c>
      <c r="AE20" s="34">
        <f t="shared" si="19"/>
        <v>0</v>
      </c>
      <c r="AF20" s="34">
        <f t="shared" si="19"/>
        <v>0</v>
      </c>
      <c r="AG20" s="34">
        <f t="shared" si="19"/>
        <v>0</v>
      </c>
      <c r="AH20" s="34">
        <f t="shared" si="19"/>
        <v>0</v>
      </c>
      <c r="AI20" s="34">
        <f t="shared" si="19"/>
        <v>0</v>
      </c>
      <c r="AJ20" s="34">
        <f t="shared" si="19"/>
        <v>0</v>
      </c>
      <c r="AK20" s="34">
        <f t="shared" si="19"/>
        <v>0</v>
      </c>
      <c r="AL20" s="34">
        <f t="shared" si="19"/>
        <v>0</v>
      </c>
      <c r="AM20" s="34">
        <f t="shared" si="19"/>
        <v>0</v>
      </c>
      <c r="AN20" s="34">
        <f t="shared" ref="AN20:AY20" si="20">+AN11/AN14</f>
        <v>0</v>
      </c>
      <c r="AO20" s="34">
        <f t="shared" si="20"/>
        <v>0</v>
      </c>
      <c r="AP20" s="34">
        <f t="shared" si="20"/>
        <v>0</v>
      </c>
      <c r="AQ20" s="34">
        <f t="shared" si="20"/>
        <v>0</v>
      </c>
      <c r="AR20" s="34">
        <f t="shared" si="20"/>
        <v>0</v>
      </c>
      <c r="AS20" s="34">
        <f t="shared" si="20"/>
        <v>0</v>
      </c>
      <c r="AT20" s="34">
        <f t="shared" si="20"/>
        <v>0</v>
      </c>
      <c r="AU20" s="34">
        <f t="shared" si="20"/>
        <v>0</v>
      </c>
      <c r="AV20" s="34">
        <f t="shared" si="20"/>
        <v>0</v>
      </c>
      <c r="AW20" s="34">
        <f t="shared" si="20"/>
        <v>0</v>
      </c>
      <c r="AX20" s="34">
        <f t="shared" si="20"/>
        <v>0</v>
      </c>
      <c r="AY20" s="34">
        <f t="shared" si="20"/>
        <v>0</v>
      </c>
      <c r="AZ20" s="34">
        <f t="shared" si="3"/>
        <v>0</v>
      </c>
    </row>
    <row r="21" spans="1:52" x14ac:dyDescent="0.2">
      <c r="A21" s="28">
        <f t="shared" si="2"/>
        <v>14</v>
      </c>
      <c r="B21" s="30" t="s">
        <v>66</v>
      </c>
      <c r="C21" s="33">
        <f t="shared" ref="C21" si="21">+C12/C14</f>
        <v>0.51714688901964412</v>
      </c>
      <c r="D21" s="33">
        <f t="shared" ref="D21:O21" si="22">+D12/D14</f>
        <v>0.50196531297447633</v>
      </c>
      <c r="E21" s="33">
        <f t="shared" si="22"/>
        <v>0.50740441152382976</v>
      </c>
      <c r="F21" s="33">
        <f t="shared" si="22"/>
        <v>0.50839420011331649</v>
      </c>
      <c r="G21" s="33">
        <f t="shared" si="22"/>
        <v>0.5063407051582931</v>
      </c>
      <c r="H21" s="33">
        <f t="shared" si="22"/>
        <v>0.50638126790978533</v>
      </c>
      <c r="I21" s="33">
        <f t="shared" si="22"/>
        <v>0.52300192171844684</v>
      </c>
      <c r="J21" s="33">
        <f t="shared" si="22"/>
        <v>0.51714426731864938</v>
      </c>
      <c r="K21" s="33">
        <f t="shared" si="22"/>
        <v>0.51572084970536136</v>
      </c>
      <c r="L21" s="33">
        <f t="shared" si="22"/>
        <v>0.51481965376368932</v>
      </c>
      <c r="M21" s="33">
        <f t="shared" si="22"/>
        <v>0.51132748321616517</v>
      </c>
      <c r="N21" s="33">
        <f t="shared" si="22"/>
        <v>0.51545564134360866</v>
      </c>
      <c r="O21" s="33">
        <f t="shared" si="22"/>
        <v>0.46615823451953126</v>
      </c>
      <c r="P21" s="33">
        <f t="shared" ref="P21:AA21" si="23">+P12/P14</f>
        <v>0.47463168129205502</v>
      </c>
      <c r="Q21" s="33">
        <f t="shared" si="23"/>
        <v>0.47964928061361056</v>
      </c>
      <c r="R21" s="33">
        <f t="shared" si="23"/>
        <v>0.4875652620803142</v>
      </c>
      <c r="S21" s="33">
        <f t="shared" si="23"/>
        <v>0.49416145142905354</v>
      </c>
      <c r="T21" s="33">
        <f t="shared" si="23"/>
        <v>0.49329025287397638</v>
      </c>
      <c r="U21" s="33">
        <f t="shared" si="23"/>
        <v>0.49406726320379152</v>
      </c>
      <c r="V21" s="33">
        <f t="shared" si="23"/>
        <v>0.4904538742821325</v>
      </c>
      <c r="W21" s="33">
        <f t="shared" si="23"/>
        <v>0.48559078902026226</v>
      </c>
      <c r="X21" s="33">
        <f t="shared" si="23"/>
        <v>0.48678506595385723</v>
      </c>
      <c r="Y21" s="33">
        <f t="shared" si="23"/>
        <v>0.4824497811783186</v>
      </c>
      <c r="Z21" s="33">
        <f t="shared" si="23"/>
        <v>0.4967340440078542</v>
      </c>
      <c r="AA21" s="33">
        <f t="shared" si="23"/>
        <v>0.4848065673733829</v>
      </c>
      <c r="AB21" s="33">
        <f t="shared" ref="AB21:AM21" si="24">+AB12/AB14</f>
        <v>0.50277916166968972</v>
      </c>
      <c r="AC21" s="33">
        <f t="shared" si="24"/>
        <v>0.51098707844890301</v>
      </c>
      <c r="AD21" s="33">
        <f t="shared" si="24"/>
        <v>0.51268881112243814</v>
      </c>
      <c r="AE21" s="33">
        <f t="shared" si="24"/>
        <v>0.50987231676351952</v>
      </c>
      <c r="AF21" s="33">
        <f t="shared" si="24"/>
        <v>0.51015162858822982</v>
      </c>
      <c r="AG21" s="33">
        <f t="shared" si="24"/>
        <v>0.50990411366375543</v>
      </c>
      <c r="AH21" s="33">
        <f t="shared" si="24"/>
        <v>0.50381308594768603</v>
      </c>
      <c r="AI21" s="33">
        <f t="shared" si="24"/>
        <v>0.4765936143918259</v>
      </c>
      <c r="AJ21" s="33">
        <f t="shared" si="24"/>
        <v>0.50351799645075479</v>
      </c>
      <c r="AK21" s="33">
        <f t="shared" si="24"/>
        <v>0.49945623039320231</v>
      </c>
      <c r="AL21" s="33">
        <f t="shared" si="24"/>
        <v>0.48792170527188922</v>
      </c>
      <c r="AM21" s="33">
        <f t="shared" si="24"/>
        <v>0.49105290711325239</v>
      </c>
      <c r="AN21" s="33">
        <f t="shared" ref="AN21:AY21" si="25">+AN12/AN14</f>
        <v>0.47143279049973913</v>
      </c>
      <c r="AO21" s="33">
        <f t="shared" si="25"/>
        <v>0.46854773097085428</v>
      </c>
      <c r="AP21" s="33">
        <f t="shared" si="25"/>
        <v>0.4785066071659822</v>
      </c>
      <c r="AQ21" s="33">
        <f t="shared" si="25"/>
        <v>0.48268428933291957</v>
      </c>
      <c r="AR21" s="33">
        <f t="shared" si="25"/>
        <v>0.48191838211738031</v>
      </c>
      <c r="AS21" s="33">
        <f t="shared" si="25"/>
        <v>0.47574364508215161</v>
      </c>
      <c r="AT21" s="33">
        <f t="shared" si="25"/>
        <v>0.46381650576449068</v>
      </c>
      <c r="AU21" s="33">
        <f t="shared" si="25"/>
        <v>0.45135853312270346</v>
      </c>
      <c r="AV21" s="33">
        <f t="shared" si="25"/>
        <v>0.43854781357850486</v>
      </c>
      <c r="AW21" s="33">
        <f t="shared" si="25"/>
        <v>0.44372401555999391</v>
      </c>
      <c r="AX21" s="33">
        <f t="shared" si="25"/>
        <v>0.44327899401924259</v>
      </c>
      <c r="AY21" s="33">
        <f t="shared" si="25"/>
        <v>0.44989358964904852</v>
      </c>
      <c r="AZ21" s="33">
        <f t="shared" si="3"/>
        <v>0.46416937963292604</v>
      </c>
    </row>
    <row r="22" spans="1:52" ht="13.5" thickBot="1" x14ac:dyDescent="0.25">
      <c r="A22" s="28">
        <f t="shared" si="2"/>
        <v>15</v>
      </c>
      <c r="C22" s="35">
        <v>1</v>
      </c>
      <c r="D22" s="35">
        <f t="shared" ref="D22:O22" si="26">SUM(D18:D21)</f>
        <v>0.99999999999999989</v>
      </c>
      <c r="E22" s="35">
        <f t="shared" si="26"/>
        <v>1</v>
      </c>
      <c r="F22" s="35">
        <f t="shared" si="26"/>
        <v>1</v>
      </c>
      <c r="G22" s="35">
        <f t="shared" si="26"/>
        <v>1</v>
      </c>
      <c r="H22" s="35">
        <f t="shared" si="26"/>
        <v>1</v>
      </c>
      <c r="I22" s="35">
        <f t="shared" si="26"/>
        <v>1</v>
      </c>
      <c r="J22" s="35">
        <f t="shared" si="26"/>
        <v>0.99999999999999989</v>
      </c>
      <c r="K22" s="35">
        <f t="shared" si="26"/>
        <v>1</v>
      </c>
      <c r="L22" s="35">
        <f t="shared" si="26"/>
        <v>0.99999999999999978</v>
      </c>
      <c r="M22" s="35">
        <f t="shared" si="26"/>
        <v>0.99999999999999989</v>
      </c>
      <c r="N22" s="35">
        <f t="shared" si="26"/>
        <v>1</v>
      </c>
      <c r="O22" s="35">
        <f t="shared" si="26"/>
        <v>1</v>
      </c>
      <c r="P22" s="35">
        <f t="shared" ref="P22:AM22" si="27">SUM(P18:P21)</f>
        <v>0.99999999999999989</v>
      </c>
      <c r="Q22" s="35">
        <f t="shared" si="27"/>
        <v>1</v>
      </c>
      <c r="R22" s="35">
        <f t="shared" si="27"/>
        <v>1</v>
      </c>
      <c r="S22" s="35">
        <f t="shared" si="27"/>
        <v>1</v>
      </c>
      <c r="T22" s="35">
        <f t="shared" si="27"/>
        <v>1.0000000000000002</v>
      </c>
      <c r="U22" s="35">
        <f t="shared" si="27"/>
        <v>0.99999999999999978</v>
      </c>
      <c r="V22" s="35">
        <f t="shared" si="27"/>
        <v>1</v>
      </c>
      <c r="W22" s="35">
        <f t="shared" si="27"/>
        <v>1</v>
      </c>
      <c r="X22" s="35">
        <f t="shared" si="27"/>
        <v>1</v>
      </c>
      <c r="Y22" s="35">
        <f t="shared" si="27"/>
        <v>0.99999999999999989</v>
      </c>
      <c r="Z22" s="35">
        <f t="shared" si="27"/>
        <v>1.0000000000000002</v>
      </c>
      <c r="AA22" s="35">
        <f t="shared" si="27"/>
        <v>1</v>
      </c>
      <c r="AB22" s="35">
        <f t="shared" si="27"/>
        <v>1</v>
      </c>
      <c r="AC22" s="35">
        <f t="shared" si="27"/>
        <v>1</v>
      </c>
      <c r="AD22" s="35">
        <f t="shared" si="27"/>
        <v>1</v>
      </c>
      <c r="AE22" s="35">
        <f t="shared" si="27"/>
        <v>1</v>
      </c>
      <c r="AF22" s="35">
        <f t="shared" si="27"/>
        <v>0.99999999999999989</v>
      </c>
      <c r="AG22" s="35">
        <f t="shared" si="27"/>
        <v>1</v>
      </c>
      <c r="AH22" s="35">
        <f t="shared" si="27"/>
        <v>0.99999999999999989</v>
      </c>
      <c r="AI22" s="35">
        <f t="shared" si="27"/>
        <v>1</v>
      </c>
      <c r="AJ22" s="35">
        <f t="shared" si="27"/>
        <v>1</v>
      </c>
      <c r="AK22" s="35">
        <f t="shared" si="27"/>
        <v>1</v>
      </c>
      <c r="AL22" s="35">
        <f t="shared" si="27"/>
        <v>1</v>
      </c>
      <c r="AM22" s="35">
        <f t="shared" si="27"/>
        <v>1</v>
      </c>
      <c r="AN22" s="35">
        <f t="shared" ref="AN22:AY22" si="28">SUM(AN18:AN21)</f>
        <v>1</v>
      </c>
      <c r="AO22" s="35">
        <f t="shared" si="28"/>
        <v>1</v>
      </c>
      <c r="AP22" s="35">
        <f t="shared" si="28"/>
        <v>1</v>
      </c>
      <c r="AQ22" s="35">
        <f t="shared" si="28"/>
        <v>1</v>
      </c>
      <c r="AR22" s="35">
        <f t="shared" si="28"/>
        <v>1</v>
      </c>
      <c r="AS22" s="35">
        <f t="shared" si="28"/>
        <v>1</v>
      </c>
      <c r="AT22" s="35">
        <f t="shared" si="28"/>
        <v>1</v>
      </c>
      <c r="AU22" s="35">
        <f t="shared" si="28"/>
        <v>1</v>
      </c>
      <c r="AV22" s="35">
        <f t="shared" si="28"/>
        <v>1</v>
      </c>
      <c r="AW22" s="35">
        <f t="shared" si="28"/>
        <v>1</v>
      </c>
      <c r="AX22" s="35">
        <f t="shared" si="28"/>
        <v>1</v>
      </c>
      <c r="AY22" s="35">
        <f t="shared" si="28"/>
        <v>1</v>
      </c>
      <c r="AZ22" s="35">
        <f t="shared" si="3"/>
        <v>1</v>
      </c>
    </row>
    <row r="23" spans="1:52" ht="13.5" thickTop="1" x14ac:dyDescent="0.2">
      <c r="A23" s="28">
        <f t="shared" si="2"/>
        <v>16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107"/>
    </row>
    <row r="24" spans="1:52" x14ac:dyDescent="0.2">
      <c r="A24" s="28">
        <f t="shared" si="2"/>
        <v>17</v>
      </c>
      <c r="B24" s="29" t="s">
        <v>67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107"/>
    </row>
    <row r="25" spans="1:52" x14ac:dyDescent="0.2">
      <c r="A25" s="28">
        <f t="shared" si="2"/>
        <v>18</v>
      </c>
      <c r="B25" s="30" t="s">
        <v>65</v>
      </c>
      <c r="C25" s="36">
        <f>+'2018 OR Util Avg Cost of Cap'!AO22</f>
        <v>6.0690000000000001E-2</v>
      </c>
      <c r="D25" s="36">
        <f>+'2018 OR Util Avg Cost of Cap'!AP22</f>
        <v>6.0690000000000001E-2</v>
      </c>
      <c r="E25" s="36">
        <f>+'2018 OR Util Avg Cost of Cap'!AQ22</f>
        <v>6.0690000000000001E-2</v>
      </c>
      <c r="F25" s="36">
        <f>+'2018 OR Util Avg Cost of Cap'!AR22</f>
        <v>6.0690000000000001E-2</v>
      </c>
      <c r="G25" s="36">
        <f>+'2018 OR Util Avg Cost of Cap'!AS22</f>
        <v>6.0690000000000001E-2</v>
      </c>
      <c r="H25" s="36">
        <f>+'2018 OR Util Avg Cost of Cap'!AT22</f>
        <v>6.0690000000000001E-2</v>
      </c>
      <c r="I25" s="36">
        <f>+'2018 OR Util Avg Cost of Cap'!AU22</f>
        <v>6.1519999999999998E-2</v>
      </c>
      <c r="J25" s="36">
        <f>+'2018 OR Util Avg Cost of Cap'!AV22</f>
        <v>6.1519999999999998E-2</v>
      </c>
      <c r="K25" s="36">
        <f>+'2018 OR Util Avg Cost of Cap'!AW22</f>
        <v>6.1519999999999998E-2</v>
      </c>
      <c r="L25" s="36">
        <f>+'2018 OR Util Avg Cost of Cap'!AX22</f>
        <v>6.1519999999999998E-2</v>
      </c>
      <c r="M25" s="36">
        <f>+'2018 OR Util Avg Cost of Cap'!AY22</f>
        <v>6.1519999999999998E-2</v>
      </c>
      <c r="N25" s="36">
        <f>+'2018 OR Util Avg Cost of Cap'!AZ22</f>
        <v>6.1519999999999998E-2</v>
      </c>
      <c r="O25" s="36">
        <f>+'2018 OR Util Avg Cost of Cap'!BA22</f>
        <v>6.1519999999999998E-2</v>
      </c>
      <c r="P25" s="36">
        <f>+'2018 OR Util Avg Cost of Cap'!BB22</f>
        <v>6.1519999999999998E-2</v>
      </c>
      <c r="Q25" s="36">
        <f>+'2018 OR Util Avg Cost of Cap'!BC22</f>
        <v>6.1519999999999998E-2</v>
      </c>
      <c r="R25" s="36">
        <f>+'2018 OR Util Avg Cost of Cap'!BD22</f>
        <v>6.1519999999999998E-2</v>
      </c>
      <c r="S25" s="36">
        <f>+'2018 OR Util Avg Cost of Cap'!BE22</f>
        <v>6.1519999999999998E-2</v>
      </c>
      <c r="T25" s="36">
        <f>+'2018 OR Util Avg Cost of Cap'!BF22</f>
        <v>6.1519999999999998E-2</v>
      </c>
      <c r="U25" s="36">
        <f>+'2018 OR Util Avg Cost of Cap'!BG22</f>
        <v>6.1519999999999998E-2</v>
      </c>
      <c r="V25" s="36">
        <f>+'2018 OR Util Avg Cost of Cap'!BH22</f>
        <v>6.1519999999999998E-2</v>
      </c>
      <c r="W25" s="36">
        <f>+'2018 OR Util Avg Cost of Cap'!BI22</f>
        <v>6.1519999999999998E-2</v>
      </c>
      <c r="X25" s="36">
        <f>+'2018 OR Util Avg Cost of Cap'!BJ22</f>
        <v>6.1519999999999998E-2</v>
      </c>
      <c r="Y25" s="36">
        <f>+'2018 OR Util Avg Cost of Cap'!BK22</f>
        <v>6.1519999999999998E-2</v>
      </c>
      <c r="Z25" s="36">
        <f>+'2018 OR Util Avg Cost of Cap'!BL22</f>
        <v>6.1519999999999998E-2</v>
      </c>
      <c r="AA25" s="49">
        <f>+'2018 OR Util Avg Cost of Cap'!BM22</f>
        <v>5.5109999999999999E-2</v>
      </c>
      <c r="AB25" s="49">
        <f>+'2018 OR Util Avg Cost of Cap'!BN22</f>
        <v>5.5109999999999999E-2</v>
      </c>
      <c r="AC25" s="49">
        <f>+'2018 OR Util Avg Cost of Cap'!BO22</f>
        <v>5.5109999999999999E-2</v>
      </c>
      <c r="AD25" s="49">
        <f>+'2018 OR Util Avg Cost of Cap'!BP22</f>
        <v>5.5109999999999999E-2</v>
      </c>
      <c r="AE25" s="49">
        <f>+'2018 OR Util Avg Cost of Cap'!BQ22</f>
        <v>5.5109999999999999E-2</v>
      </c>
      <c r="AF25" s="49">
        <f>+'2018 OR Util Avg Cost of Cap'!BR22</f>
        <v>5.5109999999999999E-2</v>
      </c>
      <c r="AG25" s="49">
        <f>+'2018 OR Util Avg Cost of Cap'!BS22</f>
        <v>5.5109999999999999E-2</v>
      </c>
      <c r="AH25" s="49">
        <f>+'2018 OR Util Avg Cost of Cap'!BT22</f>
        <v>5.5109999999999999E-2</v>
      </c>
      <c r="AI25" s="49">
        <f>+'2018 OR Util Avg Cost of Cap'!BU22</f>
        <v>5.4190000000000002E-2</v>
      </c>
      <c r="AJ25" s="49">
        <f>+'2018 OR Util Avg Cost of Cap'!BV22</f>
        <v>5.1839999999999997E-2</v>
      </c>
      <c r="AK25" s="49">
        <f>+'2018 OR Util Avg Cost of Cap'!BW22</f>
        <v>5.1839999999999997E-2</v>
      </c>
      <c r="AL25" s="49">
        <f>+'2018 OR Util Avg Cost of Cap'!BX22</f>
        <v>5.1839999999999997E-2</v>
      </c>
      <c r="AM25" s="49">
        <f>+'2018 OR Util Avg Cost of Cap'!BY22</f>
        <v>5.1839999999999997E-2</v>
      </c>
      <c r="AN25" s="49">
        <f>+'2018 OR Util Avg Cost of Cap'!BZ22</f>
        <v>5.1830000000000001E-2</v>
      </c>
      <c r="AO25" s="49">
        <f>+'2018 OR Util Avg Cost of Cap'!CA22</f>
        <v>5.1830000000000001E-2</v>
      </c>
      <c r="AP25" s="49">
        <f>+'2018 OR Util Avg Cost of Cap'!CB22</f>
        <v>5.126E-2</v>
      </c>
      <c r="AQ25" s="49">
        <f>+'2018 OR Util Avg Cost of Cap'!CC22</f>
        <v>5.126E-2</v>
      </c>
      <c r="AR25" s="49">
        <f>+'2018 OR Util Avg Cost of Cap'!CD22</f>
        <v>5.126E-2</v>
      </c>
      <c r="AS25" s="49">
        <f>+'2018 OR Util Avg Cost of Cap'!CE22</f>
        <v>5.126E-2</v>
      </c>
      <c r="AT25" s="49">
        <f>+'2018 OR Util Avg Cost of Cap'!CF22</f>
        <v>5.126E-2</v>
      </c>
      <c r="AU25" s="49">
        <f>+'2018 OR Util Avg Cost of Cap'!CG22</f>
        <v>5.126E-2</v>
      </c>
      <c r="AV25" s="49">
        <f>+'2018 OR Util Avg Cost of Cap'!CH22</f>
        <v>5.0659999999999997E-2</v>
      </c>
      <c r="AW25" s="49">
        <f>+'2018 OR Util Avg Cost of Cap'!CI22</f>
        <v>5.0659999999999997E-2</v>
      </c>
      <c r="AX25" s="49">
        <f>+'2018 OR Util Avg Cost of Cap'!CJ22</f>
        <v>5.0659999999999997E-2</v>
      </c>
      <c r="AY25" s="49">
        <f>+'2018 OR Util Avg Cost of Cap'!CK22</f>
        <v>5.3789999999999998E-2</v>
      </c>
      <c r="AZ25" s="50">
        <f t="shared" si="3"/>
        <v>5.1334583333333322E-2</v>
      </c>
    </row>
    <row r="26" spans="1:52" x14ac:dyDescent="0.2">
      <c r="A26" s="28">
        <f t="shared" si="2"/>
        <v>19</v>
      </c>
      <c r="B26" s="30" t="s">
        <v>77</v>
      </c>
      <c r="C26" s="49">
        <v>2.8999999999999998E-3</v>
      </c>
      <c r="D26" s="49">
        <v>3.0100000000000001E-3</v>
      </c>
      <c r="E26" s="49">
        <v>3.1700000000000001E-3</v>
      </c>
      <c r="F26" s="49">
        <v>3.3E-3</v>
      </c>
      <c r="G26" s="49">
        <v>3.4099999999999998E-3</v>
      </c>
      <c r="H26" s="49">
        <v>3.5000000000000001E-3</v>
      </c>
      <c r="I26" s="49">
        <v>3.3999999999999998E-3</v>
      </c>
      <c r="J26" s="49">
        <v>3.3999999999999998E-3</v>
      </c>
      <c r="K26" s="49">
        <v>3.5100000000000001E-3</v>
      </c>
      <c r="L26" s="49">
        <v>3.5899999999999999E-3</v>
      </c>
      <c r="M26" s="49">
        <v>3.7000000000000002E-3</v>
      </c>
      <c r="N26" s="49">
        <v>3.8400000000000001E-3</v>
      </c>
      <c r="O26" s="49">
        <v>4.0099999999999997E-3</v>
      </c>
      <c r="P26" s="49">
        <v>4.2199999999999998E-3</v>
      </c>
      <c r="Q26" s="49">
        <v>4.47E-3</v>
      </c>
      <c r="R26" s="49">
        <v>4.7400000000000003E-3</v>
      </c>
      <c r="S26" s="49">
        <v>4.9699999999999996E-3</v>
      </c>
      <c r="T26" s="49">
        <v>5.3200000000000001E-3</v>
      </c>
      <c r="U26" s="49">
        <v>5.4900000000000001E-3</v>
      </c>
      <c r="V26" s="49">
        <v>5.7299999999999999E-3</v>
      </c>
      <c r="W26" s="49">
        <v>6.0099999999999997E-3</v>
      </c>
      <c r="X26" s="49">
        <v>6.28E-3</v>
      </c>
      <c r="Y26" s="49">
        <v>6.6400000000000001E-3</v>
      </c>
      <c r="Z26" s="49">
        <v>6.9499999999999996E-3</v>
      </c>
      <c r="AA26" s="49">
        <v>7.2199999999999999E-3</v>
      </c>
      <c r="AB26" s="49">
        <v>7.3699999999999998E-3</v>
      </c>
      <c r="AC26" s="49">
        <v>7.4000000000000003E-3</v>
      </c>
      <c r="AD26" s="49">
        <v>7.3899999999999999E-3</v>
      </c>
      <c r="AE26" s="49">
        <v>7.3699999999999998E-3</v>
      </c>
      <c r="AF26" s="49">
        <v>7.3800000000000003E-3</v>
      </c>
      <c r="AG26" s="49">
        <v>7.4200000000000004E-3</v>
      </c>
      <c r="AH26" s="49">
        <v>7.4599999999999996E-3</v>
      </c>
      <c r="AI26" s="49">
        <v>7.7099999999999998E-3</v>
      </c>
      <c r="AJ26" s="49">
        <v>8.1700000000000002E-3</v>
      </c>
      <c r="AK26" s="49">
        <v>8.6400000000000001E-3</v>
      </c>
      <c r="AL26" s="49">
        <v>9.5300000000000003E-3</v>
      </c>
      <c r="AM26" s="49">
        <v>1.176E-2</v>
      </c>
      <c r="AN26" s="49">
        <v>1.77E-2</v>
      </c>
      <c r="AO26" s="49">
        <v>1.8800000000000001E-2</v>
      </c>
      <c r="AP26" s="49">
        <v>2.0400000000000001E-2</v>
      </c>
      <c r="AQ26" s="49">
        <v>2.0400000000000001E-2</v>
      </c>
      <c r="AR26" s="49">
        <v>2.0400000000000001E-2</v>
      </c>
      <c r="AS26" s="49">
        <v>2.1299999999999999E-2</v>
      </c>
      <c r="AT26" s="49">
        <v>2.1600000000000001E-2</v>
      </c>
      <c r="AU26" s="49">
        <v>2.1399999999999999E-2</v>
      </c>
      <c r="AV26" s="49">
        <v>2.1860000000000001E-2</v>
      </c>
      <c r="AW26" s="49">
        <v>2.3900000000000001E-2</v>
      </c>
      <c r="AX26" s="49">
        <v>2.5000000000000001E-2</v>
      </c>
      <c r="AY26" s="49">
        <v>2.81E-2</v>
      </c>
      <c r="AZ26" s="50">
        <f t="shared" si="3"/>
        <v>2.1057499999999996E-2</v>
      </c>
    </row>
    <row r="27" spans="1:52" x14ac:dyDescent="0.2">
      <c r="A27" s="28">
        <f t="shared" si="2"/>
        <v>20</v>
      </c>
      <c r="B27" s="30" t="s">
        <v>61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9">
        <v>0</v>
      </c>
      <c r="AO27" s="49">
        <v>0</v>
      </c>
      <c r="AP27" s="49">
        <v>0</v>
      </c>
      <c r="AQ27" s="49">
        <v>0</v>
      </c>
      <c r="AR27" s="49">
        <v>0</v>
      </c>
      <c r="AS27" s="49">
        <v>0</v>
      </c>
      <c r="AT27" s="49">
        <v>0</v>
      </c>
      <c r="AU27" s="49">
        <v>0</v>
      </c>
      <c r="AV27" s="49">
        <v>0</v>
      </c>
      <c r="AW27" s="49">
        <v>0</v>
      </c>
      <c r="AX27" s="49">
        <v>0</v>
      </c>
      <c r="AY27" s="49">
        <v>0</v>
      </c>
      <c r="AZ27" s="50">
        <f t="shared" si="3"/>
        <v>0</v>
      </c>
    </row>
    <row r="28" spans="1:52" x14ac:dyDescent="0.2">
      <c r="A28" s="28">
        <f t="shared" si="2"/>
        <v>21</v>
      </c>
      <c r="B28" s="30" t="s">
        <v>66</v>
      </c>
      <c r="C28" s="49">
        <v>0.10100000000000001</v>
      </c>
      <c r="D28" s="49">
        <v>0.10100000000000001</v>
      </c>
      <c r="E28" s="49">
        <v>0.10100000000000001</v>
      </c>
      <c r="F28" s="49">
        <v>0.10100000000000001</v>
      </c>
      <c r="G28" s="49">
        <v>0.10100000000000001</v>
      </c>
      <c r="H28" s="49">
        <v>0.10100000000000001</v>
      </c>
      <c r="I28" s="49">
        <v>0.10100000000000001</v>
      </c>
      <c r="J28" s="49">
        <v>0.10100000000000001</v>
      </c>
      <c r="K28" s="49">
        <v>0.10100000000000001</v>
      </c>
      <c r="L28" s="49">
        <v>0.10100000000000001</v>
      </c>
      <c r="M28" s="49">
        <v>0.10100000000000001</v>
      </c>
      <c r="N28" s="49">
        <v>0.10100000000000001</v>
      </c>
      <c r="O28" s="49">
        <v>0.10100000000000001</v>
      </c>
      <c r="P28" s="49">
        <v>0.10100000000000001</v>
      </c>
      <c r="Q28" s="49">
        <v>0.10100000000000001</v>
      </c>
      <c r="R28" s="49">
        <v>0.10100000000000001</v>
      </c>
      <c r="S28" s="49">
        <v>0.10100000000000001</v>
      </c>
      <c r="T28" s="49">
        <v>0.10100000000000001</v>
      </c>
      <c r="U28" s="49">
        <v>0.10100000000000001</v>
      </c>
      <c r="V28" s="49">
        <v>0.10100000000000001</v>
      </c>
      <c r="W28" s="49">
        <v>0.10100000000000001</v>
      </c>
      <c r="X28" s="49">
        <v>0.10100000000000001</v>
      </c>
      <c r="Y28" s="49">
        <v>0.10100000000000001</v>
      </c>
      <c r="Z28" s="49">
        <v>0.10100000000000001</v>
      </c>
      <c r="AA28" s="49">
        <v>0.10100000000000001</v>
      </c>
      <c r="AB28" s="49">
        <v>0.10100000000000001</v>
      </c>
      <c r="AC28" s="49">
        <v>0.10100000000000001</v>
      </c>
      <c r="AD28" s="49">
        <v>0.10100000000000001</v>
      </c>
      <c r="AE28" s="49">
        <v>0.10100000000000001</v>
      </c>
      <c r="AF28" s="49">
        <v>0.10100000000000001</v>
      </c>
      <c r="AG28" s="49">
        <v>0.10100000000000001</v>
      </c>
      <c r="AH28" s="49">
        <v>0.10100000000000001</v>
      </c>
      <c r="AI28" s="49">
        <v>0.10100000000000001</v>
      </c>
      <c r="AJ28" s="49">
        <v>0.10100000000000001</v>
      </c>
      <c r="AK28" s="49">
        <v>0.10100000000000001</v>
      </c>
      <c r="AL28" s="49">
        <v>0.10100000000000001</v>
      </c>
      <c r="AM28" s="49">
        <v>0.10100000000000001</v>
      </c>
      <c r="AN28" s="49">
        <v>0.10100000000000001</v>
      </c>
      <c r="AO28" s="49">
        <v>0.10100000000000001</v>
      </c>
      <c r="AP28" s="49">
        <v>0.10100000000000001</v>
      </c>
      <c r="AQ28" s="49">
        <v>0.10100000000000001</v>
      </c>
      <c r="AR28" s="49">
        <v>0.10100000000000001</v>
      </c>
      <c r="AS28" s="49">
        <v>0.10100000000000001</v>
      </c>
      <c r="AT28" s="49">
        <v>0.10100000000000001</v>
      </c>
      <c r="AU28" s="49">
        <v>0.10100000000000001</v>
      </c>
      <c r="AV28" s="49">
        <v>0.10100000000000001</v>
      </c>
      <c r="AW28" s="49">
        <v>0.10100000000000001</v>
      </c>
      <c r="AX28" s="49">
        <v>0.10100000000000001</v>
      </c>
      <c r="AY28" s="49">
        <v>0.10100000000000001</v>
      </c>
      <c r="AZ28" s="50">
        <f t="shared" si="3"/>
        <v>0.10099999999999999</v>
      </c>
    </row>
    <row r="29" spans="1:52" x14ac:dyDescent="0.2">
      <c r="A29" s="28">
        <f t="shared" si="2"/>
        <v>22</v>
      </c>
    </row>
    <row r="30" spans="1:52" x14ac:dyDescent="0.2">
      <c r="A30" s="28">
        <f t="shared" si="2"/>
        <v>23</v>
      </c>
    </row>
    <row r="31" spans="1:52" x14ac:dyDescent="0.2">
      <c r="A31" s="28">
        <f t="shared" si="2"/>
        <v>24</v>
      </c>
      <c r="B31" s="29" t="s">
        <v>68</v>
      </c>
    </row>
    <row r="32" spans="1:52" x14ac:dyDescent="0.2">
      <c r="A32" s="28">
        <f t="shared" si="2"/>
        <v>25</v>
      </c>
      <c r="B32" s="30" t="s">
        <v>65</v>
      </c>
      <c r="C32" s="37">
        <v>3.3300000000000003E-2</v>
      </c>
      <c r="D32" s="38">
        <f t="shared" ref="D32:O35" si="29">ROUND((+D25*D18),4)</f>
        <v>2.9899999999999999E-2</v>
      </c>
      <c r="E32" s="38">
        <f t="shared" si="29"/>
        <v>2.9600000000000001E-2</v>
      </c>
      <c r="F32" s="38">
        <f t="shared" si="29"/>
        <v>2.9499999999999998E-2</v>
      </c>
      <c r="G32" s="38">
        <f t="shared" si="29"/>
        <v>2.98E-2</v>
      </c>
      <c r="H32" s="38">
        <f t="shared" si="29"/>
        <v>2.98E-2</v>
      </c>
      <c r="I32" s="38">
        <f t="shared" si="29"/>
        <v>2.9100000000000001E-2</v>
      </c>
      <c r="J32" s="38">
        <f t="shared" si="29"/>
        <v>2.9499999999999998E-2</v>
      </c>
      <c r="K32" s="38">
        <f t="shared" si="29"/>
        <v>2.9499999999999998E-2</v>
      </c>
      <c r="L32" s="38">
        <f t="shared" si="29"/>
        <v>2.9499999999999998E-2</v>
      </c>
      <c r="M32" s="38">
        <f t="shared" si="29"/>
        <v>2.9700000000000001E-2</v>
      </c>
      <c r="N32" s="38">
        <f t="shared" si="29"/>
        <v>2.93E-2</v>
      </c>
      <c r="O32" s="38">
        <f t="shared" si="29"/>
        <v>2.6200000000000001E-2</v>
      </c>
      <c r="P32" s="38">
        <f t="shared" ref="P32:AA32" si="30">ROUND((+P25*P18),4)</f>
        <v>2.64E-2</v>
      </c>
      <c r="Q32" s="38">
        <f t="shared" si="30"/>
        <v>2.6200000000000001E-2</v>
      </c>
      <c r="R32" s="38">
        <f t="shared" si="30"/>
        <v>2.6200000000000001E-2</v>
      </c>
      <c r="S32" s="38">
        <f t="shared" si="30"/>
        <v>2.69E-2</v>
      </c>
      <c r="T32" s="38">
        <f t="shared" si="30"/>
        <v>2.6800000000000001E-2</v>
      </c>
      <c r="U32" s="38">
        <f t="shared" si="30"/>
        <v>2.6700000000000002E-2</v>
      </c>
      <c r="V32" s="38">
        <f t="shared" si="30"/>
        <v>2.7199999999999998E-2</v>
      </c>
      <c r="W32" s="38">
        <f t="shared" si="30"/>
        <v>2.7E-2</v>
      </c>
      <c r="X32" s="38">
        <f t="shared" si="30"/>
        <v>2.7199999999999998E-2</v>
      </c>
      <c r="Y32" s="38">
        <f t="shared" si="30"/>
        <v>2.7400000000000001E-2</v>
      </c>
      <c r="Z32" s="38">
        <f t="shared" si="30"/>
        <v>2.53E-2</v>
      </c>
      <c r="AA32" s="38">
        <f t="shared" si="30"/>
        <v>2.63E-2</v>
      </c>
      <c r="AB32" s="38">
        <f t="shared" ref="AB32:AM32" si="31">ROUND((+AB25*AB18),4)</f>
        <v>2.7E-2</v>
      </c>
      <c r="AC32" s="38">
        <f t="shared" si="31"/>
        <v>2.69E-2</v>
      </c>
      <c r="AD32" s="38">
        <f t="shared" si="31"/>
        <v>2.69E-2</v>
      </c>
      <c r="AE32" s="38">
        <f t="shared" si="31"/>
        <v>2.7E-2</v>
      </c>
      <c r="AF32" s="38">
        <f t="shared" si="31"/>
        <v>2.7E-2</v>
      </c>
      <c r="AG32" s="38">
        <f t="shared" si="31"/>
        <v>2.7E-2</v>
      </c>
      <c r="AH32" s="38">
        <f t="shared" si="31"/>
        <v>2.7300000000000001E-2</v>
      </c>
      <c r="AI32" s="38">
        <f t="shared" si="31"/>
        <v>2.5499999999999998E-2</v>
      </c>
      <c r="AJ32" s="38">
        <f t="shared" si="31"/>
        <v>2.5700000000000001E-2</v>
      </c>
      <c r="AK32" s="38">
        <f t="shared" si="31"/>
        <v>2.5899999999999999E-2</v>
      </c>
      <c r="AL32" s="38">
        <f t="shared" si="31"/>
        <v>2.4899999999999999E-2</v>
      </c>
      <c r="AM32" s="38">
        <f t="shared" si="31"/>
        <v>2.4500000000000001E-2</v>
      </c>
      <c r="AN32" s="38">
        <f t="shared" ref="AN32:AY32" si="32">ROUND((+AN25*AN18),4)</f>
        <v>2.6599999999999999E-2</v>
      </c>
      <c r="AO32" s="38">
        <f t="shared" si="32"/>
        <v>2.5899999999999999E-2</v>
      </c>
      <c r="AP32" s="38">
        <f t="shared" si="32"/>
        <v>2.5100000000000001E-2</v>
      </c>
      <c r="AQ32" s="38">
        <f t="shared" si="32"/>
        <v>2.5600000000000001E-2</v>
      </c>
      <c r="AR32" s="38">
        <f t="shared" si="32"/>
        <v>2.5600000000000001E-2</v>
      </c>
      <c r="AS32" s="38">
        <f t="shared" si="32"/>
        <v>2.53E-2</v>
      </c>
      <c r="AT32" s="38">
        <f t="shared" si="32"/>
        <v>2.53E-2</v>
      </c>
      <c r="AU32" s="38">
        <f t="shared" si="32"/>
        <v>2.47E-2</v>
      </c>
      <c r="AV32" s="38">
        <f t="shared" si="32"/>
        <v>2.53E-2</v>
      </c>
      <c r="AW32" s="38">
        <f t="shared" si="32"/>
        <v>2.4400000000000002E-2</v>
      </c>
      <c r="AX32" s="38">
        <f t="shared" si="32"/>
        <v>2.4E-2</v>
      </c>
      <c r="AY32" s="38">
        <f t="shared" si="32"/>
        <v>2.29E-2</v>
      </c>
      <c r="AZ32" s="50">
        <f t="shared" si="3"/>
        <v>2.5124999999999998E-2</v>
      </c>
    </row>
    <row r="33" spans="1:52" x14ac:dyDescent="0.2">
      <c r="A33" s="28">
        <f t="shared" si="2"/>
        <v>26</v>
      </c>
      <c r="B33" s="30" t="s">
        <v>77</v>
      </c>
      <c r="C33" s="37">
        <v>4.0000000000000002E-4</v>
      </c>
      <c r="D33" s="38">
        <f t="shared" si="29"/>
        <v>0</v>
      </c>
      <c r="E33" s="38">
        <f t="shared" si="29"/>
        <v>0</v>
      </c>
      <c r="F33" s="38">
        <f t="shared" si="29"/>
        <v>0</v>
      </c>
      <c r="G33" s="38">
        <f t="shared" si="29"/>
        <v>0</v>
      </c>
      <c r="H33" s="38">
        <f t="shared" si="29"/>
        <v>0</v>
      </c>
      <c r="I33" s="38">
        <f t="shared" si="29"/>
        <v>0</v>
      </c>
      <c r="J33" s="38">
        <f t="shared" si="29"/>
        <v>0</v>
      </c>
      <c r="K33" s="38">
        <f t="shared" si="29"/>
        <v>0</v>
      </c>
      <c r="L33" s="38">
        <f t="shared" si="29"/>
        <v>0</v>
      </c>
      <c r="M33" s="38">
        <f t="shared" si="29"/>
        <v>0</v>
      </c>
      <c r="N33" s="38">
        <f t="shared" si="29"/>
        <v>0</v>
      </c>
      <c r="O33" s="38">
        <f t="shared" si="29"/>
        <v>4.0000000000000002E-4</v>
      </c>
      <c r="P33" s="38">
        <f t="shared" ref="P33:AA33" si="33">ROUND((+P26*P19),4)</f>
        <v>4.0000000000000002E-4</v>
      </c>
      <c r="Q33" s="38">
        <f t="shared" si="33"/>
        <v>4.0000000000000002E-4</v>
      </c>
      <c r="R33" s="38">
        <f t="shared" si="33"/>
        <v>4.0000000000000002E-4</v>
      </c>
      <c r="S33" s="38">
        <f t="shared" si="33"/>
        <v>2.9999999999999997E-4</v>
      </c>
      <c r="T33" s="38">
        <f t="shared" si="33"/>
        <v>4.0000000000000002E-4</v>
      </c>
      <c r="U33" s="38">
        <f t="shared" si="33"/>
        <v>4.0000000000000002E-4</v>
      </c>
      <c r="V33" s="38">
        <f t="shared" si="33"/>
        <v>4.0000000000000002E-4</v>
      </c>
      <c r="W33" s="38">
        <f t="shared" si="33"/>
        <v>5.0000000000000001E-4</v>
      </c>
      <c r="X33" s="38">
        <f t="shared" si="33"/>
        <v>4.0000000000000002E-4</v>
      </c>
      <c r="Y33" s="38">
        <f t="shared" si="33"/>
        <v>5.0000000000000001E-4</v>
      </c>
      <c r="Z33" s="38">
        <f t="shared" si="33"/>
        <v>5.9999999999999995E-4</v>
      </c>
      <c r="AA33" s="38">
        <f t="shared" si="33"/>
        <v>2.9999999999999997E-4</v>
      </c>
      <c r="AB33" s="38">
        <f t="shared" ref="AB33:AM33" si="34">ROUND((+AB26*AB19),4)</f>
        <v>1E-4</v>
      </c>
      <c r="AC33" s="38">
        <f t="shared" si="34"/>
        <v>0</v>
      </c>
      <c r="AD33" s="38">
        <f t="shared" si="34"/>
        <v>0</v>
      </c>
      <c r="AE33" s="38">
        <f t="shared" si="34"/>
        <v>0</v>
      </c>
      <c r="AF33" s="38">
        <f t="shared" si="34"/>
        <v>0</v>
      </c>
      <c r="AG33" s="38">
        <f t="shared" si="34"/>
        <v>0</v>
      </c>
      <c r="AH33" s="38">
        <f t="shared" si="34"/>
        <v>0</v>
      </c>
      <c r="AI33" s="38">
        <f t="shared" si="34"/>
        <v>4.0000000000000002E-4</v>
      </c>
      <c r="AJ33" s="38">
        <f t="shared" si="34"/>
        <v>0</v>
      </c>
      <c r="AK33" s="38">
        <f t="shared" si="34"/>
        <v>0</v>
      </c>
      <c r="AL33" s="38">
        <f t="shared" si="34"/>
        <v>2.9999999999999997E-4</v>
      </c>
      <c r="AM33" s="38">
        <f t="shared" si="34"/>
        <v>4.0000000000000002E-4</v>
      </c>
      <c r="AN33" s="38">
        <f t="shared" ref="AN33:AY33" si="35">ROUND((+AN26*AN19),4)</f>
        <v>2.9999999999999997E-4</v>
      </c>
      <c r="AO33" s="38">
        <f t="shared" si="35"/>
        <v>5.9999999999999995E-4</v>
      </c>
      <c r="AP33" s="38">
        <f t="shared" si="35"/>
        <v>6.9999999999999999E-4</v>
      </c>
      <c r="AQ33" s="38">
        <f t="shared" si="35"/>
        <v>4.0000000000000002E-4</v>
      </c>
      <c r="AR33" s="38">
        <f t="shared" si="35"/>
        <v>4.0000000000000002E-4</v>
      </c>
      <c r="AS33" s="38">
        <f t="shared" si="35"/>
        <v>5.9999999999999995E-4</v>
      </c>
      <c r="AT33" s="38">
        <f t="shared" si="35"/>
        <v>8.9999999999999998E-4</v>
      </c>
      <c r="AU33" s="38">
        <f t="shared" si="35"/>
        <v>1.4E-3</v>
      </c>
      <c r="AV33" s="38">
        <f t="shared" si="35"/>
        <v>1.2999999999999999E-3</v>
      </c>
      <c r="AW33" s="38">
        <f t="shared" si="35"/>
        <v>1.8E-3</v>
      </c>
      <c r="AX33" s="38">
        <f t="shared" si="35"/>
        <v>2.0999999999999999E-3</v>
      </c>
      <c r="AY33" s="38">
        <f t="shared" si="35"/>
        <v>3.5000000000000001E-3</v>
      </c>
      <c r="AZ33" s="39">
        <f t="shared" si="3"/>
        <v>1.0375E-3</v>
      </c>
    </row>
    <row r="34" spans="1:52" x14ac:dyDescent="0.2">
      <c r="A34" s="28">
        <f t="shared" si="2"/>
        <v>27</v>
      </c>
      <c r="B34" s="30" t="s">
        <v>61</v>
      </c>
      <c r="C34" s="37">
        <v>0</v>
      </c>
      <c r="D34" s="38">
        <f t="shared" si="29"/>
        <v>0</v>
      </c>
      <c r="E34" s="38">
        <f t="shared" si="29"/>
        <v>0</v>
      </c>
      <c r="F34" s="38">
        <f t="shared" si="29"/>
        <v>0</v>
      </c>
      <c r="G34" s="38">
        <f t="shared" si="29"/>
        <v>0</v>
      </c>
      <c r="H34" s="38">
        <f t="shared" si="29"/>
        <v>0</v>
      </c>
      <c r="I34" s="38">
        <f t="shared" si="29"/>
        <v>0</v>
      </c>
      <c r="J34" s="38">
        <f t="shared" si="29"/>
        <v>0</v>
      </c>
      <c r="K34" s="38">
        <f t="shared" si="29"/>
        <v>0</v>
      </c>
      <c r="L34" s="38">
        <f t="shared" si="29"/>
        <v>0</v>
      </c>
      <c r="M34" s="38">
        <f t="shared" si="29"/>
        <v>0</v>
      </c>
      <c r="N34" s="38">
        <f t="shared" si="29"/>
        <v>0</v>
      </c>
      <c r="O34" s="38">
        <f t="shared" si="29"/>
        <v>0</v>
      </c>
      <c r="P34" s="38">
        <f t="shared" ref="P34:AA34" si="36">ROUND((+P27*P20),4)</f>
        <v>0</v>
      </c>
      <c r="Q34" s="38">
        <f t="shared" si="36"/>
        <v>0</v>
      </c>
      <c r="R34" s="38">
        <f t="shared" si="36"/>
        <v>0</v>
      </c>
      <c r="S34" s="38">
        <f t="shared" si="36"/>
        <v>0</v>
      </c>
      <c r="T34" s="38">
        <f t="shared" si="36"/>
        <v>0</v>
      </c>
      <c r="U34" s="38">
        <f t="shared" si="36"/>
        <v>0</v>
      </c>
      <c r="V34" s="38">
        <f t="shared" si="36"/>
        <v>0</v>
      </c>
      <c r="W34" s="38">
        <f t="shared" si="36"/>
        <v>0</v>
      </c>
      <c r="X34" s="38">
        <f t="shared" si="36"/>
        <v>0</v>
      </c>
      <c r="Y34" s="38">
        <f t="shared" si="36"/>
        <v>0</v>
      </c>
      <c r="Z34" s="38">
        <f t="shared" si="36"/>
        <v>0</v>
      </c>
      <c r="AA34" s="38">
        <f t="shared" si="36"/>
        <v>0</v>
      </c>
      <c r="AB34" s="38">
        <f t="shared" ref="AB34:AM34" si="37">ROUND((+AB27*AB20),4)</f>
        <v>0</v>
      </c>
      <c r="AC34" s="38">
        <f t="shared" si="37"/>
        <v>0</v>
      </c>
      <c r="AD34" s="38">
        <f t="shared" si="37"/>
        <v>0</v>
      </c>
      <c r="AE34" s="38">
        <f t="shared" si="37"/>
        <v>0</v>
      </c>
      <c r="AF34" s="38">
        <f t="shared" si="37"/>
        <v>0</v>
      </c>
      <c r="AG34" s="38">
        <f t="shared" si="37"/>
        <v>0</v>
      </c>
      <c r="AH34" s="38">
        <f t="shared" si="37"/>
        <v>0</v>
      </c>
      <c r="AI34" s="38">
        <f t="shared" si="37"/>
        <v>0</v>
      </c>
      <c r="AJ34" s="38">
        <f t="shared" si="37"/>
        <v>0</v>
      </c>
      <c r="AK34" s="38">
        <f t="shared" si="37"/>
        <v>0</v>
      </c>
      <c r="AL34" s="38">
        <f t="shared" si="37"/>
        <v>0</v>
      </c>
      <c r="AM34" s="38">
        <f t="shared" si="37"/>
        <v>0</v>
      </c>
      <c r="AN34" s="38">
        <f t="shared" ref="AN34:AY34" si="38">ROUND((+AN27*AN20),4)</f>
        <v>0</v>
      </c>
      <c r="AO34" s="38">
        <f t="shared" si="38"/>
        <v>0</v>
      </c>
      <c r="AP34" s="38">
        <f t="shared" si="38"/>
        <v>0</v>
      </c>
      <c r="AQ34" s="38">
        <f t="shared" si="38"/>
        <v>0</v>
      </c>
      <c r="AR34" s="38">
        <f t="shared" si="38"/>
        <v>0</v>
      </c>
      <c r="AS34" s="38">
        <f t="shared" si="38"/>
        <v>0</v>
      </c>
      <c r="AT34" s="38">
        <f t="shared" si="38"/>
        <v>0</v>
      </c>
      <c r="AU34" s="38">
        <f t="shared" si="38"/>
        <v>0</v>
      </c>
      <c r="AV34" s="38">
        <f t="shared" si="38"/>
        <v>0</v>
      </c>
      <c r="AW34" s="38">
        <f t="shared" si="38"/>
        <v>0</v>
      </c>
      <c r="AX34" s="38">
        <f t="shared" si="38"/>
        <v>0</v>
      </c>
      <c r="AY34" s="38">
        <f t="shared" si="38"/>
        <v>0</v>
      </c>
      <c r="AZ34" s="39">
        <f t="shared" si="3"/>
        <v>0</v>
      </c>
    </row>
    <row r="35" spans="1:52" x14ac:dyDescent="0.2">
      <c r="A35" s="28">
        <f t="shared" si="2"/>
        <v>28</v>
      </c>
      <c r="B35" s="30" t="s">
        <v>66</v>
      </c>
      <c r="C35" s="40">
        <v>4.1399999999999999E-2</v>
      </c>
      <c r="D35" s="40">
        <f t="shared" si="29"/>
        <v>5.0700000000000002E-2</v>
      </c>
      <c r="E35" s="40">
        <f t="shared" si="29"/>
        <v>5.1200000000000002E-2</v>
      </c>
      <c r="F35" s="40">
        <f t="shared" si="29"/>
        <v>5.1299999999999998E-2</v>
      </c>
      <c r="G35" s="40">
        <f t="shared" si="29"/>
        <v>5.11E-2</v>
      </c>
      <c r="H35" s="40">
        <f t="shared" si="29"/>
        <v>5.11E-2</v>
      </c>
      <c r="I35" s="40">
        <f t="shared" si="29"/>
        <v>5.28E-2</v>
      </c>
      <c r="J35" s="40">
        <f t="shared" si="29"/>
        <v>5.2200000000000003E-2</v>
      </c>
      <c r="K35" s="40">
        <f t="shared" si="29"/>
        <v>5.21E-2</v>
      </c>
      <c r="L35" s="40">
        <f t="shared" si="29"/>
        <v>5.1999999999999998E-2</v>
      </c>
      <c r="M35" s="40">
        <f t="shared" si="29"/>
        <v>5.16E-2</v>
      </c>
      <c r="N35" s="40">
        <f t="shared" si="29"/>
        <v>5.21E-2</v>
      </c>
      <c r="O35" s="40">
        <f t="shared" si="29"/>
        <v>4.7100000000000003E-2</v>
      </c>
      <c r="P35" s="40">
        <f t="shared" ref="P35:AA35" si="39">ROUND((+P28*P21),4)</f>
        <v>4.7899999999999998E-2</v>
      </c>
      <c r="Q35" s="40">
        <f t="shared" si="39"/>
        <v>4.8399999999999999E-2</v>
      </c>
      <c r="R35" s="40">
        <f t="shared" si="39"/>
        <v>4.9200000000000001E-2</v>
      </c>
      <c r="S35" s="40">
        <f t="shared" si="39"/>
        <v>4.99E-2</v>
      </c>
      <c r="T35" s="40">
        <f t="shared" si="39"/>
        <v>4.9799999999999997E-2</v>
      </c>
      <c r="U35" s="40">
        <f t="shared" si="39"/>
        <v>4.99E-2</v>
      </c>
      <c r="V35" s="40">
        <f t="shared" si="39"/>
        <v>4.9500000000000002E-2</v>
      </c>
      <c r="W35" s="40">
        <f t="shared" si="39"/>
        <v>4.9000000000000002E-2</v>
      </c>
      <c r="X35" s="40">
        <f t="shared" si="39"/>
        <v>4.9200000000000001E-2</v>
      </c>
      <c r="Y35" s="40">
        <f t="shared" si="39"/>
        <v>4.87E-2</v>
      </c>
      <c r="Z35" s="40">
        <f t="shared" si="39"/>
        <v>5.0200000000000002E-2</v>
      </c>
      <c r="AA35" s="40">
        <f t="shared" si="39"/>
        <v>4.9000000000000002E-2</v>
      </c>
      <c r="AB35" s="40">
        <f t="shared" ref="AB35:AM35" si="40">ROUND((+AB28*AB21),4)</f>
        <v>5.0799999999999998E-2</v>
      </c>
      <c r="AC35" s="40">
        <f t="shared" si="40"/>
        <v>5.16E-2</v>
      </c>
      <c r="AD35" s="40">
        <f t="shared" si="40"/>
        <v>5.1799999999999999E-2</v>
      </c>
      <c r="AE35" s="40">
        <f t="shared" si="40"/>
        <v>5.1499999999999997E-2</v>
      </c>
      <c r="AF35" s="40">
        <f t="shared" si="40"/>
        <v>5.1499999999999997E-2</v>
      </c>
      <c r="AG35" s="40">
        <f t="shared" si="40"/>
        <v>5.1499999999999997E-2</v>
      </c>
      <c r="AH35" s="40">
        <f t="shared" si="40"/>
        <v>5.0900000000000001E-2</v>
      </c>
      <c r="AI35" s="40">
        <f t="shared" si="40"/>
        <v>4.8099999999999997E-2</v>
      </c>
      <c r="AJ35" s="40">
        <f t="shared" si="40"/>
        <v>5.0900000000000001E-2</v>
      </c>
      <c r="AK35" s="40">
        <f t="shared" si="40"/>
        <v>5.04E-2</v>
      </c>
      <c r="AL35" s="40">
        <f t="shared" si="40"/>
        <v>4.9299999999999997E-2</v>
      </c>
      <c r="AM35" s="40">
        <f t="shared" si="40"/>
        <v>4.9599999999999998E-2</v>
      </c>
      <c r="AN35" s="40">
        <f t="shared" ref="AN35:AY35" si="41">ROUND((+AN28*AN21),4)</f>
        <v>4.7600000000000003E-2</v>
      </c>
      <c r="AO35" s="40">
        <f t="shared" si="41"/>
        <v>4.7300000000000002E-2</v>
      </c>
      <c r="AP35" s="40">
        <f t="shared" si="41"/>
        <v>4.8300000000000003E-2</v>
      </c>
      <c r="AQ35" s="40">
        <f t="shared" si="41"/>
        <v>4.8800000000000003E-2</v>
      </c>
      <c r="AR35" s="40">
        <f t="shared" si="41"/>
        <v>4.87E-2</v>
      </c>
      <c r="AS35" s="40">
        <f t="shared" si="41"/>
        <v>4.8099999999999997E-2</v>
      </c>
      <c r="AT35" s="40">
        <f t="shared" si="41"/>
        <v>4.6800000000000001E-2</v>
      </c>
      <c r="AU35" s="40">
        <f t="shared" si="41"/>
        <v>4.5600000000000002E-2</v>
      </c>
      <c r="AV35" s="40">
        <f t="shared" si="41"/>
        <v>4.4299999999999999E-2</v>
      </c>
      <c r="AW35" s="40">
        <f t="shared" si="41"/>
        <v>4.48E-2</v>
      </c>
      <c r="AX35" s="40">
        <f t="shared" si="41"/>
        <v>4.48E-2</v>
      </c>
      <c r="AY35" s="40">
        <f t="shared" si="41"/>
        <v>4.5400000000000003E-2</v>
      </c>
      <c r="AZ35" s="41">
        <f t="shared" si="3"/>
        <v>4.6883333333333339E-2</v>
      </c>
    </row>
    <row r="36" spans="1:52" x14ac:dyDescent="0.2">
      <c r="A36" s="28">
        <f t="shared" si="2"/>
        <v>29</v>
      </c>
      <c r="C36" s="107">
        <v>7.51E-2</v>
      </c>
      <c r="D36" s="107">
        <f t="shared" ref="D36:AA36" si="42">SUM(D32:D35)</f>
        <v>8.0600000000000005E-2</v>
      </c>
      <c r="E36" s="107">
        <f t="shared" si="42"/>
        <v>8.0800000000000011E-2</v>
      </c>
      <c r="F36" s="107">
        <f t="shared" si="42"/>
        <v>8.0799999999999997E-2</v>
      </c>
      <c r="G36" s="107">
        <f t="shared" si="42"/>
        <v>8.09E-2</v>
      </c>
      <c r="H36" s="107">
        <f t="shared" si="42"/>
        <v>8.09E-2</v>
      </c>
      <c r="I36" s="107">
        <f t="shared" si="42"/>
        <v>8.1900000000000001E-2</v>
      </c>
      <c r="J36" s="107">
        <f t="shared" si="42"/>
        <v>8.1699999999999995E-2</v>
      </c>
      <c r="K36" s="107">
        <f t="shared" si="42"/>
        <v>8.1600000000000006E-2</v>
      </c>
      <c r="L36" s="107">
        <f t="shared" si="42"/>
        <v>8.1499999999999989E-2</v>
      </c>
      <c r="M36" s="107">
        <f t="shared" si="42"/>
        <v>8.1299999999999997E-2</v>
      </c>
      <c r="N36" s="107">
        <f t="shared" si="42"/>
        <v>8.14E-2</v>
      </c>
      <c r="O36" s="107">
        <f t="shared" si="42"/>
        <v>7.3700000000000002E-2</v>
      </c>
      <c r="P36" s="107">
        <f t="shared" si="42"/>
        <v>7.4700000000000003E-2</v>
      </c>
      <c r="Q36" s="107">
        <f t="shared" si="42"/>
        <v>7.4999999999999997E-2</v>
      </c>
      <c r="R36" s="107">
        <f t="shared" si="42"/>
        <v>7.5800000000000006E-2</v>
      </c>
      <c r="S36" s="107">
        <f t="shared" si="42"/>
        <v>7.7100000000000002E-2</v>
      </c>
      <c r="T36" s="107">
        <f t="shared" si="42"/>
        <v>7.6999999999999999E-2</v>
      </c>
      <c r="U36" s="107">
        <f t="shared" si="42"/>
        <v>7.6999999999999999E-2</v>
      </c>
      <c r="V36" s="107">
        <f t="shared" si="42"/>
        <v>7.7100000000000002E-2</v>
      </c>
      <c r="W36" s="107">
        <f t="shared" si="42"/>
        <v>7.6499999999999999E-2</v>
      </c>
      <c r="X36" s="107">
        <f t="shared" si="42"/>
        <v>7.6800000000000007E-2</v>
      </c>
      <c r="Y36" s="107">
        <f t="shared" si="42"/>
        <v>7.6600000000000001E-2</v>
      </c>
      <c r="Z36" s="107">
        <f t="shared" si="42"/>
        <v>7.6100000000000001E-2</v>
      </c>
      <c r="AA36" s="107">
        <f t="shared" si="42"/>
        <v>7.5600000000000001E-2</v>
      </c>
      <c r="AB36" s="107">
        <f t="shared" ref="AB36:AM36" si="43">SUM(AB32:AB35)</f>
        <v>7.7899999999999997E-2</v>
      </c>
      <c r="AC36" s="107">
        <f t="shared" si="43"/>
        <v>7.85E-2</v>
      </c>
      <c r="AD36" s="107">
        <f t="shared" si="43"/>
        <v>7.8699999999999992E-2</v>
      </c>
      <c r="AE36" s="107">
        <f t="shared" si="43"/>
        <v>7.85E-2</v>
      </c>
      <c r="AF36" s="107">
        <f t="shared" si="43"/>
        <v>7.85E-2</v>
      </c>
      <c r="AG36" s="107">
        <f t="shared" si="43"/>
        <v>7.85E-2</v>
      </c>
      <c r="AH36" s="107">
        <f t="shared" si="43"/>
        <v>7.8200000000000006E-2</v>
      </c>
      <c r="AI36" s="107">
        <f t="shared" si="43"/>
        <v>7.3999999999999996E-2</v>
      </c>
      <c r="AJ36" s="107">
        <f t="shared" si="43"/>
        <v>7.6600000000000001E-2</v>
      </c>
      <c r="AK36" s="107">
        <f t="shared" si="43"/>
        <v>7.6300000000000007E-2</v>
      </c>
      <c r="AL36" s="107">
        <f t="shared" si="43"/>
        <v>7.4499999999999997E-2</v>
      </c>
      <c r="AM36" s="107">
        <f t="shared" si="43"/>
        <v>7.4499999999999997E-2</v>
      </c>
      <c r="AN36" s="107">
        <f t="shared" ref="AN36:AY36" si="44">SUM(AN32:AN35)</f>
        <v>7.4500000000000011E-2</v>
      </c>
      <c r="AO36" s="107">
        <f t="shared" si="44"/>
        <v>7.3800000000000004E-2</v>
      </c>
      <c r="AP36" s="107">
        <f t="shared" si="44"/>
        <v>7.4099999999999999E-2</v>
      </c>
      <c r="AQ36" s="107">
        <f t="shared" si="44"/>
        <v>7.4800000000000005E-2</v>
      </c>
      <c r="AR36" s="107">
        <f t="shared" si="44"/>
        <v>7.4700000000000003E-2</v>
      </c>
      <c r="AS36" s="107">
        <f t="shared" si="44"/>
        <v>7.3999999999999996E-2</v>
      </c>
      <c r="AT36" s="107">
        <f t="shared" si="44"/>
        <v>7.3000000000000009E-2</v>
      </c>
      <c r="AU36" s="107">
        <f t="shared" si="44"/>
        <v>7.17E-2</v>
      </c>
      <c r="AV36" s="107">
        <f t="shared" si="44"/>
        <v>7.0899999999999991E-2</v>
      </c>
      <c r="AW36" s="107">
        <f t="shared" si="44"/>
        <v>7.1000000000000008E-2</v>
      </c>
      <c r="AX36" s="107">
        <f t="shared" si="44"/>
        <v>7.0900000000000005E-2</v>
      </c>
      <c r="AY36" s="107">
        <f t="shared" si="44"/>
        <v>7.1800000000000003E-2</v>
      </c>
      <c r="AZ36" s="107">
        <f t="shared" si="3"/>
        <v>7.3045833333333324E-2</v>
      </c>
    </row>
    <row r="37" spans="1:52" x14ac:dyDescent="0.2">
      <c r="A37" s="28">
        <f t="shared" si="2"/>
        <v>30</v>
      </c>
    </row>
    <row r="38" spans="1:52" x14ac:dyDescent="0.2">
      <c r="A38" s="28">
        <f t="shared" si="2"/>
        <v>31</v>
      </c>
    </row>
    <row r="39" spans="1:52" x14ac:dyDescent="0.2">
      <c r="A39" s="28">
        <f t="shared" si="2"/>
        <v>32</v>
      </c>
      <c r="H39" s="45"/>
    </row>
    <row r="40" spans="1:52" x14ac:dyDescent="0.2">
      <c r="H40" s="45"/>
    </row>
    <row r="41" spans="1:52" x14ac:dyDescent="0.2">
      <c r="H41" s="45"/>
    </row>
    <row r="42" spans="1:52" x14ac:dyDescent="0.2">
      <c r="H42" s="45"/>
    </row>
    <row r="43" spans="1:52" x14ac:dyDescent="0.2">
      <c r="H43" s="45"/>
    </row>
    <row r="44" spans="1:52" x14ac:dyDescent="0.2">
      <c r="H44" s="45"/>
    </row>
    <row r="45" spans="1:52" x14ac:dyDescent="0.2">
      <c r="H45" s="45"/>
    </row>
    <row r="46" spans="1:52" x14ac:dyDescent="0.2">
      <c r="H46" s="45"/>
    </row>
    <row r="47" spans="1:52" x14ac:dyDescent="0.2">
      <c r="H47" s="45"/>
    </row>
    <row r="48" spans="1:52" x14ac:dyDescent="0.2">
      <c r="H48" s="45"/>
    </row>
    <row r="49" spans="8:8" x14ac:dyDescent="0.2">
      <c r="H49" s="45"/>
    </row>
    <row r="50" spans="8:8" x14ac:dyDescent="0.2">
      <c r="H50" s="45"/>
    </row>
    <row r="51" spans="8:8" x14ac:dyDescent="0.2">
      <c r="H51" s="45"/>
    </row>
  </sheetData>
  <printOptions horizontalCentered="1"/>
  <pageMargins left="0.5" right="0.5" top="0.5" bottom="0.5" header="0.25" footer="0.25"/>
  <pageSetup scale="41" orientation="landscape" r:id="rId1"/>
  <headerFooter alignWithMargins="0"/>
  <colBreaks count="1" manualBreakCount="1">
    <brk id="10" max="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626147EB2D1A946B1CDFD3FB17F8DB1" ma:contentTypeVersion="56" ma:contentTypeDescription="" ma:contentTypeScope="" ma:versionID="1027bd47ca2814b664d29ba848a236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190347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E8688E-671C-4664-A43F-575809B973BB}"/>
</file>

<file path=customXml/itemProps2.xml><?xml version="1.0" encoding="utf-8"?>
<ds:datastoreItem xmlns:ds="http://schemas.openxmlformats.org/officeDocument/2006/customXml" ds:itemID="{15273C4A-BB33-49D7-BA10-07991AD18F0B}"/>
</file>

<file path=customXml/itemProps3.xml><?xml version="1.0" encoding="utf-8"?>
<ds:datastoreItem xmlns:ds="http://schemas.openxmlformats.org/officeDocument/2006/customXml" ds:itemID="{60331D9D-1CE8-48C7-ADBF-26ECD00F9C79}"/>
</file>

<file path=customXml/itemProps4.xml><?xml version="1.0" encoding="utf-8"?>
<ds:datastoreItem xmlns:ds="http://schemas.openxmlformats.org/officeDocument/2006/customXml" ds:itemID="{7FD629CD-5CC7-4E8D-92DD-355C839D08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 OR Util Avg Cost of Cap</vt:lpstr>
      <vt:lpstr>2018 WA</vt:lpstr>
      <vt:lpstr>'2018 OR Util Avg Cost of Cap'!Print_Area</vt:lpstr>
      <vt:lpstr>'2018 WA'!Print_Area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Walker, Kyle T.</cp:lastModifiedBy>
  <cp:lastPrinted>2019-04-29T22:42:00Z</cp:lastPrinted>
  <dcterms:created xsi:type="dcterms:W3CDTF">2011-12-30T02:06:56Z</dcterms:created>
  <dcterms:modified xsi:type="dcterms:W3CDTF">2019-04-29T22:43:21Z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0x0101006E56B4D1795A2E4DB2F0B01679ED314A006626147EB2D1A946B1CDFD3FB17F8DB1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