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9020" windowHeight="14190" activeTab="1"/>
  </bookViews>
  <sheets>
    <sheet name="Summary Q1 2009 Total WCA" sheetId="1" r:id="rId1"/>
    <sheet name="Summary Q1 2009 WA Alloc." sheetId="2" r:id="rId2"/>
  </sheets>
  <externalReferences>
    <externalReference r:id="rId3"/>
  </externalReferences>
  <definedNames>
    <definedName name="_Order1" hidden="1">255</definedName>
    <definedName name="_Order2" hidden="1">0</definedName>
    <definedName name="AMP_Resources__Cove_Fort">#REF!</definedName>
    <definedName name="AverageFuelCost">#REF!</definedName>
    <definedName name="Burn">#REF!</definedName>
    <definedName name="ContractTypeDol">#REF!</definedName>
    <definedName name="ContractTypeMWh">#REF!</definedName>
    <definedName name="Cost">#REF!</definedName>
    <definedName name="DataCheck_Base">#REF!</definedName>
    <definedName name="DataCheck_Delta">#REF!</definedName>
    <definedName name="DataCheck_NPC">#REF!</definedName>
    <definedName name="DispatchSum">"GRID Thermal Generation!R2C1:R4C2"</definedName>
    <definedName name="ExchangeMWh">#REF!</definedName>
    <definedName name="Factor">#REF!</definedName>
    <definedName name="Hide_Rows">#REF!</definedName>
    <definedName name="Hide_Rows_Recon">#REF!</definedName>
    <definedName name="Mill">#REF!</definedName>
    <definedName name="MMBtu">#REF!</definedName>
    <definedName name="Months">#REF!</definedName>
    <definedName name="MWh">#REF!</definedName>
    <definedName name="NameAverageFuelCost">#REF!</definedName>
    <definedName name="NameBurn">#REF!</definedName>
    <definedName name="NameCost">#REF!</definedName>
    <definedName name="NameFactor">#REF!</definedName>
    <definedName name="NameMill">#REF!</definedName>
    <definedName name="NameMMBtu">#REF!</definedName>
    <definedName name="NameMWh">#REF!</definedName>
    <definedName name="NamePeak">#REF!</definedName>
    <definedName name="Peak">#REF!</definedName>
    <definedName name="_xlnm.Print_Area" localSheetId="0">'Summary Q1 2009 Total WCA'!$A$1:$O$61</definedName>
    <definedName name="Purchases">[1]lookup!$C$15:$D$56</definedName>
    <definedName name="RevenueSum">"GRID Thermal Revenue!R2C1:R4C2"</definedName>
    <definedName name="StartMWh">#REF!</definedName>
    <definedName name="StartTheMill">#REF!</definedName>
    <definedName name="StartTheRack">#REF!</definedName>
    <definedName name="Storage">[1]lookup!$C$91:$D$106</definedName>
    <definedName name="Version">#REF!</definedName>
  </definedNames>
  <calcPr calcId="101716" calcMode="manual" iterate="1" calcCompleted="0" calcOnSave="0"/>
</workbook>
</file>

<file path=xl/calcChain.xml><?xml version="1.0" encoding="utf-8"?>
<calcChain xmlns="http://schemas.openxmlformats.org/spreadsheetml/2006/main">
  <c r="O11" i="1"/>
  <c r="C12"/>
  <c r="D12"/>
  <c r="E12"/>
  <c r="F12"/>
  <c r="G12"/>
  <c r="H12"/>
  <c r="I12"/>
  <c r="J12"/>
  <c r="K12"/>
  <c r="L12"/>
  <c r="M12"/>
  <c r="N12"/>
  <c r="O12"/>
  <c r="O15"/>
  <c r="O16"/>
  <c r="O17"/>
  <c r="O18"/>
  <c r="C19"/>
  <c r="D19"/>
  <c r="E19"/>
  <c r="F19"/>
  <c r="G19"/>
  <c r="H19"/>
  <c r="I19"/>
  <c r="J19"/>
  <c r="K19"/>
  <c r="L19"/>
  <c r="M19"/>
  <c r="N19"/>
  <c r="O19"/>
  <c r="O22"/>
  <c r="C23"/>
  <c r="D23"/>
  <c r="E23"/>
  <c r="F23"/>
  <c r="G23"/>
  <c r="H23"/>
  <c r="I23"/>
  <c r="J23"/>
  <c r="K23"/>
  <c r="L23"/>
  <c r="M23"/>
  <c r="N23"/>
  <c r="O23"/>
  <c r="O26"/>
  <c r="O27"/>
  <c r="C28"/>
  <c r="D28"/>
  <c r="E28"/>
  <c r="F28"/>
  <c r="G28"/>
  <c r="H28"/>
  <c r="I28"/>
  <c r="J28"/>
  <c r="K28"/>
  <c r="L28"/>
  <c r="M28"/>
  <c r="N28"/>
  <c r="O28"/>
  <c r="C30"/>
  <c r="D30"/>
  <c r="E30"/>
  <c r="F30"/>
  <c r="G30"/>
  <c r="H30"/>
  <c r="I30"/>
  <c r="J30"/>
  <c r="K30"/>
  <c r="L30"/>
  <c r="M30"/>
  <c r="N30"/>
  <c r="O30"/>
  <c r="O38"/>
  <c r="C39"/>
  <c r="D39"/>
  <c r="E39"/>
  <c r="F39"/>
  <c r="G39"/>
  <c r="H39"/>
  <c r="I39"/>
  <c r="J39"/>
  <c r="K39"/>
  <c r="L39"/>
  <c r="M39"/>
  <c r="N39"/>
  <c r="O39"/>
  <c r="O42"/>
  <c r="O43"/>
  <c r="O44"/>
  <c r="O45"/>
  <c r="C46"/>
  <c r="D46"/>
  <c r="E46"/>
  <c r="F46"/>
  <c r="G46"/>
  <c r="H46"/>
  <c r="I46"/>
  <c r="J46"/>
  <c r="K46"/>
  <c r="L46"/>
  <c r="M46"/>
  <c r="N46"/>
  <c r="O46"/>
  <c r="O49"/>
  <c r="C50"/>
  <c r="D50"/>
  <c r="E50"/>
  <c r="F50"/>
  <c r="G50"/>
  <c r="H50"/>
  <c r="I50"/>
  <c r="J50"/>
  <c r="K50"/>
  <c r="L50"/>
  <c r="M50"/>
  <c r="N50"/>
  <c r="O50"/>
  <c r="O53"/>
  <c r="O54"/>
  <c r="C55"/>
  <c r="D55"/>
  <c r="E55"/>
  <c r="F55"/>
  <c r="G55"/>
  <c r="H55"/>
  <c r="I55"/>
  <c r="J55"/>
  <c r="K55"/>
  <c r="L55"/>
  <c r="M55"/>
  <c r="N55"/>
  <c r="O55"/>
  <c r="C57"/>
  <c r="D57"/>
  <c r="E57"/>
  <c r="F57"/>
  <c r="G57"/>
  <c r="H57"/>
  <c r="I57"/>
  <c r="J57"/>
  <c r="K57"/>
  <c r="L57"/>
  <c r="M57"/>
  <c r="N57"/>
  <c r="O57"/>
  <c r="C60"/>
  <c r="D60"/>
  <c r="E60"/>
  <c r="F60"/>
  <c r="G60"/>
  <c r="H60"/>
  <c r="I60"/>
  <c r="J60"/>
  <c r="K60"/>
  <c r="L60"/>
  <c r="M60"/>
  <c r="N60"/>
  <c r="O60"/>
  <c r="O63"/>
  <c r="D11" i="2"/>
  <c r="E11"/>
  <c r="F11"/>
  <c r="G11"/>
  <c r="H11"/>
  <c r="I11"/>
  <c r="J11"/>
  <c r="K11"/>
  <c r="L11"/>
  <c r="M11"/>
  <c r="N11"/>
  <c r="O11"/>
  <c r="P11"/>
  <c r="D12"/>
  <c r="E12"/>
  <c r="F12"/>
  <c r="G12"/>
  <c r="H12"/>
  <c r="I12"/>
  <c r="J12"/>
  <c r="K12"/>
  <c r="L12"/>
  <c r="M12"/>
  <c r="N12"/>
  <c r="O12"/>
  <c r="P12"/>
  <c r="D15"/>
  <c r="E15"/>
  <c r="F15"/>
  <c r="G15"/>
  <c r="H15"/>
  <c r="I15"/>
  <c r="J15"/>
  <c r="K15"/>
  <c r="L15"/>
  <c r="M15"/>
  <c r="N15"/>
  <c r="O15"/>
  <c r="P15"/>
  <c r="D16"/>
  <c r="E16"/>
  <c r="F16"/>
  <c r="G16"/>
  <c r="H16"/>
  <c r="I16"/>
  <c r="J16"/>
  <c r="K16"/>
  <c r="L16"/>
  <c r="M16"/>
  <c r="N16"/>
  <c r="O16"/>
  <c r="P16"/>
  <c r="D17"/>
  <c r="E17"/>
  <c r="F17"/>
  <c r="G17"/>
  <c r="H17"/>
  <c r="I17"/>
  <c r="J17"/>
  <c r="K17"/>
  <c r="L17"/>
  <c r="M17"/>
  <c r="N17"/>
  <c r="O17"/>
  <c r="P17"/>
  <c r="D18"/>
  <c r="E18"/>
  <c r="F18"/>
  <c r="G18"/>
  <c r="H18"/>
  <c r="I18"/>
  <c r="J18"/>
  <c r="K18"/>
  <c r="L18"/>
  <c r="M18"/>
  <c r="N18"/>
  <c r="O18"/>
  <c r="P18"/>
  <c r="D19"/>
  <c r="E19"/>
  <c r="F19"/>
  <c r="G19"/>
  <c r="H19"/>
  <c r="I19"/>
  <c r="J19"/>
  <c r="K19"/>
  <c r="L19"/>
  <c r="M19"/>
  <c r="N19"/>
  <c r="O19"/>
  <c r="P19"/>
  <c r="D22"/>
  <c r="E22"/>
  <c r="F22"/>
  <c r="G22"/>
  <c r="H22"/>
  <c r="I22"/>
  <c r="J22"/>
  <c r="K22"/>
  <c r="L22"/>
  <c r="M22"/>
  <c r="N22"/>
  <c r="O22"/>
  <c r="P22"/>
  <c r="D23"/>
  <c r="E23"/>
  <c r="F23"/>
  <c r="G23"/>
  <c r="H23"/>
  <c r="I23"/>
  <c r="J23"/>
  <c r="K23"/>
  <c r="L23"/>
  <c r="M23"/>
  <c r="N23"/>
  <c r="O23"/>
  <c r="P23"/>
  <c r="D26"/>
  <c r="E26"/>
  <c r="F26"/>
  <c r="G26"/>
  <c r="H26"/>
  <c r="I26"/>
  <c r="J26"/>
  <c r="K26"/>
  <c r="L26"/>
  <c r="M26"/>
  <c r="N26"/>
  <c r="O26"/>
  <c r="P26"/>
  <c r="D27"/>
  <c r="E27"/>
  <c r="F27"/>
  <c r="G27"/>
  <c r="H27"/>
  <c r="I27"/>
  <c r="J27"/>
  <c r="K27"/>
  <c r="L27"/>
  <c r="M27"/>
  <c r="N27"/>
  <c r="O27"/>
  <c r="P27"/>
  <c r="D28"/>
  <c r="E28"/>
  <c r="F28"/>
  <c r="G28"/>
  <c r="H28"/>
  <c r="I28"/>
  <c r="J28"/>
  <c r="K28"/>
  <c r="L28"/>
  <c r="M28"/>
  <c r="N28"/>
  <c r="O28"/>
  <c r="P28"/>
  <c r="D30"/>
  <c r="E30"/>
  <c r="F30"/>
  <c r="G30"/>
  <c r="H30"/>
  <c r="I30"/>
  <c r="J30"/>
  <c r="K30"/>
  <c r="L30"/>
  <c r="M30"/>
  <c r="N30"/>
  <c r="O30"/>
  <c r="P30"/>
  <c r="D38"/>
  <c r="E38"/>
  <c r="F38"/>
  <c r="G38"/>
  <c r="H38"/>
  <c r="I38"/>
  <c r="J38"/>
  <c r="K38"/>
  <c r="L38"/>
  <c r="M38"/>
  <c r="N38"/>
  <c r="O38"/>
  <c r="P38"/>
  <c r="D39"/>
  <c r="E39"/>
  <c r="F39"/>
  <c r="G39"/>
  <c r="H39"/>
  <c r="I39"/>
  <c r="J39"/>
  <c r="K39"/>
  <c r="L39"/>
  <c r="M39"/>
  <c r="N39"/>
  <c r="O39"/>
  <c r="P39"/>
  <c r="D42"/>
  <c r="E42"/>
  <c r="F42"/>
  <c r="G42"/>
  <c r="H42"/>
  <c r="I42"/>
  <c r="J42"/>
  <c r="K42"/>
  <c r="L42"/>
  <c r="M42"/>
  <c r="N42"/>
  <c r="O42"/>
  <c r="P42"/>
  <c r="D43"/>
  <c r="E43"/>
  <c r="F43"/>
  <c r="G43"/>
  <c r="H43"/>
  <c r="I43"/>
  <c r="J43"/>
  <c r="K43"/>
  <c r="L43"/>
  <c r="M43"/>
  <c r="N43"/>
  <c r="O43"/>
  <c r="P43"/>
  <c r="D44"/>
  <c r="E44"/>
  <c r="F44"/>
  <c r="G44"/>
  <c r="H44"/>
  <c r="I44"/>
  <c r="J44"/>
  <c r="K44"/>
  <c r="L44"/>
  <c r="M44"/>
  <c r="N44"/>
  <c r="O44"/>
  <c r="P44"/>
  <c r="D45"/>
  <c r="E45"/>
  <c r="F45"/>
  <c r="G45"/>
  <c r="H45"/>
  <c r="I45"/>
  <c r="J45"/>
  <c r="K45"/>
  <c r="L45"/>
  <c r="M45"/>
  <c r="N45"/>
  <c r="O45"/>
  <c r="P45"/>
  <c r="D46"/>
  <c r="E46"/>
  <c r="F46"/>
  <c r="G46"/>
  <c r="H46"/>
  <c r="I46"/>
  <c r="J46"/>
  <c r="K46"/>
  <c r="L46"/>
  <c r="M46"/>
  <c r="N46"/>
  <c r="O46"/>
  <c r="P46"/>
  <c r="D49"/>
  <c r="E49"/>
  <c r="F49"/>
  <c r="G49"/>
  <c r="H49"/>
  <c r="I49"/>
  <c r="J49"/>
  <c r="K49"/>
  <c r="L49"/>
  <c r="M49"/>
  <c r="N49"/>
  <c r="O49"/>
  <c r="P49"/>
  <c r="D50"/>
  <c r="E50"/>
  <c r="F50"/>
  <c r="G50"/>
  <c r="H50"/>
  <c r="I50"/>
  <c r="J50"/>
  <c r="K50"/>
  <c r="L50"/>
  <c r="M50"/>
  <c r="N50"/>
  <c r="O50"/>
  <c r="P50"/>
  <c r="D53"/>
  <c r="E53"/>
  <c r="F53"/>
  <c r="G53"/>
  <c r="H53"/>
  <c r="I53"/>
  <c r="J53"/>
  <c r="K53"/>
  <c r="L53"/>
  <c r="M53"/>
  <c r="N53"/>
  <c r="O53"/>
  <c r="P53"/>
  <c r="D54"/>
  <c r="E54"/>
  <c r="F54"/>
  <c r="G54"/>
  <c r="H54"/>
  <c r="I54"/>
  <c r="J54"/>
  <c r="K54"/>
  <c r="L54"/>
  <c r="M54"/>
  <c r="N54"/>
  <c r="O54"/>
  <c r="P54"/>
  <c r="D55"/>
  <c r="E55"/>
  <c r="F55"/>
  <c r="G55"/>
  <c r="H55"/>
  <c r="I55"/>
  <c r="J55"/>
  <c r="K55"/>
  <c r="L55"/>
  <c r="M55"/>
  <c r="N55"/>
  <c r="O55"/>
  <c r="P55"/>
  <c r="D57"/>
  <c r="E57"/>
  <c r="F57"/>
  <c r="G57"/>
  <c r="H57"/>
  <c r="I57"/>
  <c r="J57"/>
  <c r="K57"/>
  <c r="L57"/>
  <c r="M57"/>
  <c r="N57"/>
  <c r="O57"/>
  <c r="P57"/>
  <c r="D60"/>
  <c r="E60"/>
  <c r="F60"/>
  <c r="G60"/>
  <c r="H60"/>
  <c r="I60"/>
  <c r="J60"/>
  <c r="K60"/>
  <c r="L60"/>
  <c r="M60"/>
  <c r="N60"/>
  <c r="O60"/>
  <c r="P60"/>
</calcChain>
</file>

<file path=xl/sharedStrings.xml><?xml version="1.0" encoding="utf-8"?>
<sst xmlns="http://schemas.openxmlformats.org/spreadsheetml/2006/main" count="132" uniqueCount="41">
  <si>
    <t>Pacific Power</t>
  </si>
  <si>
    <t>Washington</t>
  </si>
  <si>
    <t>Docket UE-082252</t>
  </si>
  <si>
    <t>Chehalis Natural Gas Plant Deferral</t>
  </si>
  <si>
    <t>Net Power Cost Impacts (Jan. 09 to Mar. 2009)</t>
  </si>
  <si>
    <t>TOTAL WEST CONTROL AREA</t>
  </si>
  <si>
    <t>Description</t>
  </si>
  <si>
    <t>Indicator</t>
  </si>
  <si>
    <t>Total</t>
  </si>
  <si>
    <t>Sales for Resale  (Account 447)</t>
  </si>
  <si>
    <t>Sales for Resale</t>
  </si>
  <si>
    <t>447CAGW</t>
  </si>
  <si>
    <t>Total Sales for Resale</t>
  </si>
  <si>
    <t>Purchased Power (Account 555)</t>
  </si>
  <si>
    <t>Existing Firm Energy</t>
  </si>
  <si>
    <t>555CAEW</t>
  </si>
  <si>
    <t>WA Qualifying Facilities</t>
  </si>
  <si>
    <t>555WA</t>
  </si>
  <si>
    <t>Post-Merger Firm Energy</t>
  </si>
  <si>
    <t>555CAGW</t>
  </si>
  <si>
    <t>Other Generation Expenses</t>
  </si>
  <si>
    <t>Total Purchased Power</t>
  </si>
  <si>
    <t>Wheeling (Account 565)</t>
  </si>
  <si>
    <t>Wheeling Expenses</t>
  </si>
  <si>
    <t>565CAGW</t>
  </si>
  <si>
    <t>Total Wheeling Expense</t>
  </si>
  <si>
    <t>Fuel Expense (Accounts 501 and 547)</t>
  </si>
  <si>
    <t>Fuel Consumed - Coal</t>
  </si>
  <si>
    <t>501CAEW</t>
  </si>
  <si>
    <t>Fuel Consumed - Natural Gas</t>
  </si>
  <si>
    <t>547CAEW</t>
  </si>
  <si>
    <t>Total Fuel and Other Expense</t>
  </si>
  <si>
    <t>Total Net Power Cost without Chehalis</t>
  </si>
  <si>
    <t>Existing Firm Sales - Pacific</t>
  </si>
  <si>
    <t>Existing Firm - Pacific</t>
  </si>
  <si>
    <t>Total Net Power Cost with Chehalis</t>
  </si>
  <si>
    <t>Net Increase (Decrease) in NPC with Chehalis</t>
  </si>
  <si>
    <t>TOTAL WASHINGTON ALLOCATED</t>
  </si>
  <si>
    <t>WA</t>
  </si>
  <si>
    <t>Allocation</t>
  </si>
  <si>
    <t>Percentage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</si>
</sst>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##0;[Red]\(&quot;$&quot;###0\)"/>
    <numFmt numFmtId="167" formatCode="0.000%"/>
  </numFmts>
  <fonts count="14">
    <font>
      <sz val="10"/>
      <name val="Arial"/>
    </font>
    <font>
      <sz val="10"/>
      <name val="Arial"/>
    </font>
    <font>
      <sz val="8"/>
      <name val="Helv"/>
    </font>
    <font>
      <b/>
      <i/>
      <sz val="8"/>
      <color indexed="18"/>
      <name val="Helv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</font>
    <font>
      <sz val="8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8"/>
      <color indexed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166" fontId="2" fillId="0" borderId="0" applyFont="0" applyFill="0" applyBorder="0" applyProtection="0">
      <alignment horizontal="right"/>
    </xf>
    <xf numFmtId="0" fontId="3" fillId="0" borderId="0" applyNumberFormat="0" applyFill="0" applyBorder="0" applyAlignment="0">
      <protection locked="0"/>
    </xf>
    <xf numFmtId="165" fontId="4" fillId="0" borderId="0" applyNumberFormat="0" applyFill="0" applyBorder="0" applyAlignment="0" applyProtection="0"/>
    <xf numFmtId="0" fontId="5" fillId="0" borderId="1" applyNumberFormat="0" applyBorder="0" applyAlignment="0"/>
    <xf numFmtId="41" fontId="1" fillId="0" borderId="0"/>
    <xf numFmtId="12" fontId="6" fillId="2" borderId="2">
      <alignment horizontal="left"/>
    </xf>
    <xf numFmtId="9" fontId="1" fillId="0" borderId="0" applyFont="0" applyFill="0" applyBorder="0" applyAlignment="0" applyProtection="0"/>
    <xf numFmtId="37" fontId="5" fillId="3" borderId="0" applyNumberFormat="0" applyBorder="0" applyAlignment="0" applyProtection="0"/>
    <xf numFmtId="37" fontId="7" fillId="0" borderId="0"/>
    <xf numFmtId="3" fontId="8" fillId="4" borderId="3" applyProtection="0"/>
  </cellStyleXfs>
  <cellXfs count="47">
    <xf numFmtId="0" fontId="0" fillId="0" borderId="0" xfId="0"/>
    <xf numFmtId="0" fontId="9" fillId="0" borderId="0" xfId="0" applyFont="1"/>
    <xf numFmtId="41" fontId="1" fillId="0" borderId="0" xfId="6" applyFill="1" applyAlignment="1">
      <alignment horizontal="center"/>
    </xf>
    <xf numFmtId="41" fontId="1" fillId="0" borderId="0" xfId="6" applyFill="1"/>
    <xf numFmtId="0" fontId="10" fillId="0" borderId="0" xfId="0" applyFont="1"/>
    <xf numFmtId="41" fontId="9" fillId="0" borderId="0" xfId="6" applyFont="1" applyFill="1" applyAlignment="1">
      <alignment horizontal="center"/>
    </xf>
    <xf numFmtId="41" fontId="9" fillId="0" borderId="4" xfId="6" applyFont="1" applyFill="1" applyBorder="1" applyAlignment="1">
      <alignment horizontal="centerContinuous"/>
    </xf>
    <xf numFmtId="41" fontId="9" fillId="0" borderId="5" xfId="6" applyFont="1" applyFill="1" applyBorder="1" applyAlignment="1">
      <alignment horizontal="centerContinuous"/>
    </xf>
    <xf numFmtId="41" fontId="9" fillId="0" borderId="6" xfId="6" applyFont="1" applyFill="1" applyBorder="1" applyAlignment="1">
      <alignment horizontal="centerContinuous"/>
    </xf>
    <xf numFmtId="41" fontId="9" fillId="0" borderId="7" xfId="6" applyFont="1" applyFill="1" applyBorder="1" applyAlignment="1">
      <alignment horizontal="center"/>
    </xf>
    <xf numFmtId="41" fontId="9" fillId="0" borderId="0" xfId="6" applyFont="1" applyFill="1" applyBorder="1" applyAlignment="1">
      <alignment horizontal="center"/>
    </xf>
    <xf numFmtId="41" fontId="9" fillId="0" borderId="8" xfId="6" applyFont="1" applyFill="1" applyBorder="1" applyAlignment="1">
      <alignment horizontal="center"/>
    </xf>
    <xf numFmtId="41" fontId="9" fillId="0" borderId="9" xfId="6" applyFont="1" applyFill="1" applyBorder="1" applyAlignment="1">
      <alignment horizontal="center"/>
    </xf>
    <xf numFmtId="41" fontId="9" fillId="0" borderId="10" xfId="6" applyFont="1" applyFill="1" applyBorder="1" applyAlignment="1">
      <alignment horizontal="center"/>
    </xf>
    <xf numFmtId="17" fontId="9" fillId="0" borderId="11" xfId="6" applyNumberFormat="1" applyFont="1" applyFill="1" applyBorder="1" applyAlignment="1">
      <alignment horizontal="center"/>
    </xf>
    <xf numFmtId="41" fontId="1" fillId="0" borderId="12" xfId="6" applyFill="1" applyBorder="1" applyAlignment="1">
      <alignment horizontal="center"/>
    </xf>
    <xf numFmtId="41" fontId="1" fillId="0" borderId="0" xfId="6" applyFont="1" applyFill="1" applyAlignment="1">
      <alignment horizontal="left" indent="1"/>
    </xf>
    <xf numFmtId="41" fontId="1" fillId="0" borderId="0" xfId="6" quotePrefix="1" applyFill="1" applyAlignment="1">
      <alignment horizontal="left"/>
    </xf>
    <xf numFmtId="164" fontId="1" fillId="0" borderId="12" xfId="1" applyNumberFormat="1" applyFill="1" applyBorder="1" applyAlignment="1">
      <alignment horizontal="center"/>
    </xf>
    <xf numFmtId="41" fontId="9" fillId="0" borderId="0" xfId="6" applyFont="1" applyFill="1"/>
    <xf numFmtId="41" fontId="9" fillId="0" borderId="0" xfId="6" applyFont="1" applyFill="1" applyAlignment="1">
      <alignment horizontal="left"/>
    </xf>
    <xf numFmtId="37" fontId="9" fillId="0" borderId="11" xfId="6" applyNumberFormat="1" applyFont="1" applyFill="1" applyBorder="1"/>
    <xf numFmtId="41" fontId="1" fillId="0" borderId="0" xfId="6" applyFill="1" applyAlignment="1">
      <alignment horizontal="left"/>
    </xf>
    <xf numFmtId="41" fontId="1" fillId="0" borderId="0" xfId="6" applyFill="1" applyAlignment="1">
      <alignment horizontal="left" indent="1"/>
    </xf>
    <xf numFmtId="41" fontId="9" fillId="0" borderId="0" xfId="6" quotePrefix="1" applyFont="1" applyFill="1" applyAlignment="1">
      <alignment horizontal="left"/>
    </xf>
    <xf numFmtId="41" fontId="11" fillId="0" borderId="0" xfId="6" applyFont="1" applyFill="1" applyAlignment="1">
      <alignment horizontal="left"/>
    </xf>
    <xf numFmtId="37" fontId="9" fillId="0" borderId="13" xfId="6" applyNumberFormat="1" applyFont="1" applyFill="1" applyBorder="1"/>
    <xf numFmtId="167" fontId="1" fillId="0" borderId="0" xfId="6" applyNumberFormat="1" applyFill="1" applyAlignment="1">
      <alignment horizontal="center"/>
    </xf>
    <xf numFmtId="167" fontId="1" fillId="0" borderId="14" xfId="6" applyNumberFormat="1" applyFill="1" applyBorder="1" applyAlignment="1">
      <alignment horizontal="center"/>
    </xf>
    <xf numFmtId="167" fontId="1" fillId="0" borderId="0" xfId="6" applyNumberFormat="1" applyFill="1" applyBorder="1" applyAlignment="1">
      <alignment horizontal="center"/>
    </xf>
    <xf numFmtId="37" fontId="1" fillId="0" borderId="0" xfId="6" applyNumberFormat="1" applyFill="1" applyBorder="1"/>
    <xf numFmtId="41" fontId="1" fillId="0" borderId="0" xfId="6" applyFill="1" applyBorder="1"/>
    <xf numFmtId="41" fontId="1" fillId="5" borderId="0" xfId="6" applyFill="1"/>
    <xf numFmtId="41" fontId="1" fillId="5" borderId="0" xfId="6" applyFill="1" applyAlignment="1">
      <alignment horizontal="center"/>
    </xf>
    <xf numFmtId="41" fontId="1" fillId="5" borderId="0" xfId="6" applyFill="1" applyBorder="1" applyAlignment="1">
      <alignment horizontal="center"/>
    </xf>
    <xf numFmtId="41" fontId="1" fillId="5" borderId="0" xfId="6" applyFill="1" applyBorder="1"/>
    <xf numFmtId="41" fontId="12" fillId="0" borderId="0" xfId="6" applyFont="1" applyFill="1"/>
    <xf numFmtId="41" fontId="1" fillId="0" borderId="0" xfId="6" applyFill="1" applyBorder="1" applyAlignment="1">
      <alignment horizontal="center"/>
    </xf>
    <xf numFmtId="41" fontId="9" fillId="0" borderId="0" xfId="6" applyFont="1" applyFill="1" applyBorder="1"/>
    <xf numFmtId="41" fontId="1" fillId="0" borderId="0" xfId="6" applyFont="1" applyFill="1"/>
    <xf numFmtId="41" fontId="13" fillId="0" borderId="0" xfId="6" applyFont="1" applyFill="1"/>
    <xf numFmtId="41" fontId="1" fillId="0" borderId="0" xfId="6" applyFill="1" applyAlignment="1">
      <alignment horizontal="right"/>
    </xf>
    <xf numFmtId="41" fontId="9" fillId="0" borderId="15" xfId="6" applyFont="1" applyFill="1" applyBorder="1" applyAlignment="1">
      <alignment horizontal="center"/>
    </xf>
    <xf numFmtId="167" fontId="1" fillId="0" borderId="0" xfId="8" applyNumberFormat="1" applyFill="1" applyAlignment="1">
      <alignment horizontal="center"/>
    </xf>
    <xf numFmtId="41" fontId="13" fillId="0" borderId="0" xfId="6" applyFont="1" applyFill="1" applyAlignment="1">
      <alignment horizontal="center"/>
    </xf>
    <xf numFmtId="41" fontId="1" fillId="0" borderId="0" xfId="6" applyFont="1" applyFill="1" applyAlignment="1">
      <alignment horizontal="right"/>
    </xf>
    <xf numFmtId="41" fontId="13" fillId="0" borderId="0" xfId="6" applyNumberFormat="1" applyFont="1" applyFill="1"/>
  </cellXfs>
  <cellStyles count="12">
    <cellStyle name="Comma" xfId="1" builtinId="3"/>
    <cellStyle name="Currency No Comma" xfId="2"/>
    <cellStyle name="Input" xfId="3" builtinId="20" customBuiltin="1"/>
    <cellStyle name="MCP" xfId="4"/>
    <cellStyle name="noninput" xfId="5"/>
    <cellStyle name="Normal" xfId="0" builtinId="0"/>
    <cellStyle name="Normal_Net Power Costs No Chehalis - WA 2008 Q4" xfId="6"/>
    <cellStyle name="Password" xfId="7"/>
    <cellStyle name="Percent" xfId="8" builtinId="5"/>
    <cellStyle name="Unprot" xfId="9"/>
    <cellStyle name="Unprot$" xfId="10"/>
    <cellStyle name="Unprotect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ER\Washington%20Quarterlies\December%202008\NPC\WA%202008.Q4%20-%20Allocation_2009%2003%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Post"/>
      <sheetName val="NPC"/>
      <sheetName val="FuelAllocation"/>
      <sheetName val="lookup"/>
    </sheetNames>
    <sheetDataSet>
      <sheetData sheetId="0" refreshError="1"/>
      <sheetData sheetId="1"/>
      <sheetData sheetId="2"/>
      <sheetData sheetId="3">
        <row r="15">
          <cell r="C15" t="str">
            <v>APS Supplemental</v>
          </cell>
          <cell r="D15" t="str">
            <v>Post Merger</v>
          </cell>
        </row>
        <row r="16">
          <cell r="C16" t="str">
            <v>Clark S&amp;I Agreement (Net)</v>
          </cell>
          <cell r="D16" t="str">
            <v>Post Merger</v>
          </cell>
        </row>
        <row r="17">
          <cell r="C17" t="str">
            <v>Blanding Purchase</v>
          </cell>
          <cell r="D17" t="str">
            <v>Post Merger</v>
          </cell>
        </row>
        <row r="18">
          <cell r="C18" t="str">
            <v>Chehalis Tolling</v>
          </cell>
          <cell r="D18" t="str">
            <v>Post Merger</v>
          </cell>
        </row>
        <row r="19">
          <cell r="C19" t="str">
            <v>Combine Hills</v>
          </cell>
          <cell r="D19" t="str">
            <v>Post Merger</v>
          </cell>
        </row>
        <row r="20">
          <cell r="C20" t="str">
            <v>Constellation p257677</v>
          </cell>
          <cell r="D20" t="str">
            <v>Post Merger</v>
          </cell>
        </row>
        <row r="21">
          <cell r="C21" t="str">
            <v>Constellation p257678</v>
          </cell>
          <cell r="D21" t="str">
            <v>Post Merger</v>
          </cell>
        </row>
        <row r="22">
          <cell r="C22" t="str">
            <v>Constellation p268849</v>
          </cell>
          <cell r="D22" t="str">
            <v>Post Merger</v>
          </cell>
        </row>
        <row r="23">
          <cell r="C23" t="str">
            <v>Deseret Purchase</v>
          </cell>
          <cell r="D23" t="str">
            <v>Post Merger</v>
          </cell>
        </row>
        <row r="24">
          <cell r="C24" t="str">
            <v>Douglas PUD Settlement</v>
          </cell>
          <cell r="D24" t="str">
            <v>Mid Columbia</v>
          </cell>
        </row>
        <row r="25">
          <cell r="C25" t="str">
            <v>Gemstate</v>
          </cell>
          <cell r="D25" t="str">
            <v>Gemstate</v>
          </cell>
        </row>
        <row r="26">
          <cell r="C26" t="str">
            <v>Georgia-Pacific Camas</v>
          </cell>
          <cell r="D26" t="str">
            <v>Post Merger</v>
          </cell>
        </row>
        <row r="27">
          <cell r="C27" t="str">
            <v>Grant County</v>
          </cell>
          <cell r="D27" t="str">
            <v>Misc/Pacific</v>
          </cell>
        </row>
        <row r="28">
          <cell r="C28" t="str">
            <v>Grant County 10 aMW purchase</v>
          </cell>
          <cell r="D28" t="str">
            <v>Misc/Pacific</v>
          </cell>
        </row>
        <row r="29">
          <cell r="C29" t="str">
            <v>Hermiston Purchase</v>
          </cell>
          <cell r="D29" t="str">
            <v>Post Merger</v>
          </cell>
        </row>
        <row r="30">
          <cell r="C30" t="str">
            <v>Hurricane Purchase</v>
          </cell>
          <cell r="D30" t="str">
            <v>Post Merger</v>
          </cell>
        </row>
        <row r="31">
          <cell r="C31" t="str">
            <v>Idaho Power RTSA Purchase</v>
          </cell>
          <cell r="D31" t="str">
            <v>Post Merger</v>
          </cell>
        </row>
        <row r="32">
          <cell r="C32" t="str">
            <v>IPP Purchase</v>
          </cell>
          <cell r="D32" t="str">
            <v>IPP Layoff</v>
          </cell>
        </row>
        <row r="33">
          <cell r="C33" t="str">
            <v>Kennecott Generation Incentive</v>
          </cell>
          <cell r="D33" t="str">
            <v>Post Merger</v>
          </cell>
        </row>
        <row r="34">
          <cell r="C34" t="str">
            <v>Magcorp</v>
          </cell>
          <cell r="D34" t="str">
            <v>Post Merger</v>
          </cell>
        </row>
        <row r="35">
          <cell r="C35" t="str">
            <v>MagCorp Reserves</v>
          </cell>
          <cell r="D35" t="str">
            <v>Post Merger</v>
          </cell>
        </row>
        <row r="36">
          <cell r="C36" t="str">
            <v>Morgan Stanley p189046</v>
          </cell>
          <cell r="D36" t="str">
            <v>Post Merger</v>
          </cell>
        </row>
        <row r="37">
          <cell r="C37" t="str">
            <v>Morgan Stanley p244840</v>
          </cell>
          <cell r="D37" t="str">
            <v>Post Merger</v>
          </cell>
        </row>
        <row r="38">
          <cell r="C38" t="str">
            <v>Morgan Stanley p244841</v>
          </cell>
          <cell r="D38" t="str">
            <v>Post Merger</v>
          </cell>
        </row>
        <row r="39">
          <cell r="C39" t="str">
            <v>Morgan Stanley p272153-6-8</v>
          </cell>
          <cell r="D39" t="str">
            <v>Post Merger</v>
          </cell>
        </row>
        <row r="40">
          <cell r="C40" t="str">
            <v>Morgan Stanley p272154-7</v>
          </cell>
          <cell r="D40" t="str">
            <v>Post Merger</v>
          </cell>
        </row>
        <row r="41">
          <cell r="C41" t="str">
            <v>Nebo Heat Rate Option</v>
          </cell>
          <cell r="D41" t="str">
            <v>Post Merger</v>
          </cell>
        </row>
        <row r="42">
          <cell r="C42" t="str">
            <v>NuCor</v>
          </cell>
          <cell r="D42" t="str">
            <v>Post Merger</v>
          </cell>
        </row>
        <row r="43">
          <cell r="C43" t="str">
            <v>P4 Production</v>
          </cell>
          <cell r="D43" t="str">
            <v>Post Merger</v>
          </cell>
        </row>
        <row r="44">
          <cell r="C44" t="str">
            <v>PGE Cove</v>
          </cell>
          <cell r="D44" t="str">
            <v>Misc/Pacific</v>
          </cell>
        </row>
        <row r="45">
          <cell r="C45" t="str">
            <v>Rock River</v>
          </cell>
          <cell r="D45" t="str">
            <v>Post Merger</v>
          </cell>
        </row>
        <row r="46">
          <cell r="C46" t="str">
            <v>Roseburg Forest Products</v>
          </cell>
          <cell r="D46" t="str">
            <v>Post Merger</v>
          </cell>
        </row>
        <row r="47">
          <cell r="C47" t="str">
            <v>Small Purchases east</v>
          </cell>
          <cell r="D47" t="str">
            <v>QF UPL Pre Merger</v>
          </cell>
        </row>
        <row r="48">
          <cell r="C48" t="str">
            <v>Small Purchases west</v>
          </cell>
          <cell r="D48" t="str">
            <v>QF PPL Post Merger</v>
          </cell>
        </row>
        <row r="49">
          <cell r="C49" t="str">
            <v>Three Buttes Wind</v>
          </cell>
          <cell r="D49" t="str">
            <v>Post Merger</v>
          </cell>
        </row>
        <row r="50">
          <cell r="C50" t="str">
            <v>Tri-State Purchase</v>
          </cell>
          <cell r="D50" t="str">
            <v>Post Merger</v>
          </cell>
        </row>
        <row r="51">
          <cell r="C51" t="str">
            <v>UBS p268848</v>
          </cell>
          <cell r="D51" t="str">
            <v>Post Merger</v>
          </cell>
        </row>
        <row r="52">
          <cell r="C52" t="str">
            <v>UBS p268850</v>
          </cell>
          <cell r="D52" t="str">
            <v>Post Merger</v>
          </cell>
        </row>
        <row r="53">
          <cell r="C53" t="str">
            <v>Weyerhaeuser Reserve</v>
          </cell>
          <cell r="D53" t="str">
            <v>Post Merger</v>
          </cell>
        </row>
        <row r="54">
          <cell r="C54" t="str">
            <v>Wolverine Creek</v>
          </cell>
          <cell r="D54" t="str">
            <v>Post Merger</v>
          </cell>
        </row>
        <row r="55">
          <cell r="C55" t="str">
            <v>Place Holder</v>
          </cell>
          <cell r="D55" t="str">
            <v>Post Merger</v>
          </cell>
        </row>
        <row r="56">
          <cell r="C56" t="str">
            <v>DSM (Irrigation)</v>
          </cell>
          <cell r="D56" t="str">
            <v>Post Merger</v>
          </cell>
        </row>
        <row r="91">
          <cell r="C91" t="str">
            <v>APGI/Colockum Capacity Exchange</v>
          </cell>
          <cell r="D91" t="str">
            <v>Post Merger</v>
          </cell>
        </row>
        <row r="92">
          <cell r="C92" t="str">
            <v>APS Exchange</v>
          </cell>
          <cell r="D92" t="str">
            <v>Post Merger</v>
          </cell>
        </row>
        <row r="93">
          <cell r="C93" t="str">
            <v>Black Hills CTs</v>
          </cell>
          <cell r="D93" t="str">
            <v>Pacific Capacity</v>
          </cell>
        </row>
        <row r="94">
          <cell r="C94" t="str">
            <v>BPA Exchange</v>
          </cell>
          <cell r="D94" t="str">
            <v>Pacific Pre Merger</v>
          </cell>
        </row>
        <row r="95">
          <cell r="C95" t="str">
            <v>BPA FC II Storage Agreement</v>
          </cell>
          <cell r="D95" t="str">
            <v>Post Merger</v>
          </cell>
        </row>
        <row r="96">
          <cell r="C96" t="str">
            <v>BPA FC IV Storage Agreement</v>
          </cell>
          <cell r="D96" t="str">
            <v>Post Merger</v>
          </cell>
        </row>
        <row r="97">
          <cell r="C97" t="str">
            <v>BPA Peaking</v>
          </cell>
          <cell r="D97" t="str">
            <v>BPA Peak Purchase</v>
          </cell>
        </row>
        <row r="98">
          <cell r="C98" t="str">
            <v>BPA So. Idaho Exchange</v>
          </cell>
          <cell r="D98" t="str">
            <v>Post Merger</v>
          </cell>
        </row>
        <row r="99">
          <cell r="C99" t="str">
            <v>Cowlitz Swift</v>
          </cell>
          <cell r="D99" t="str">
            <v>Pacific Pre Merger</v>
          </cell>
        </row>
        <row r="100">
          <cell r="C100" t="str">
            <v>EWEB FC I Storage Agreement</v>
          </cell>
          <cell r="D100" t="str">
            <v>Post Merger</v>
          </cell>
        </row>
        <row r="101">
          <cell r="C101" t="str">
            <v>PSCo Exchange</v>
          </cell>
          <cell r="D101" t="str">
            <v>Post Merger</v>
          </cell>
        </row>
        <row r="102">
          <cell r="C102" t="str">
            <v>PSCO FC III Storage Agreement</v>
          </cell>
          <cell r="D102" t="str">
            <v>Post Merger</v>
          </cell>
        </row>
        <row r="103">
          <cell r="C103" t="str">
            <v>Redding Exchange</v>
          </cell>
          <cell r="D103" t="str">
            <v>Post Merger</v>
          </cell>
        </row>
        <row r="104">
          <cell r="C104" t="str">
            <v>SCL State Line Storage Agreement</v>
          </cell>
          <cell r="D104" t="str">
            <v>Post Merger</v>
          </cell>
        </row>
        <row r="105">
          <cell r="C105" t="str">
            <v>TransAlta p371343/s371344</v>
          </cell>
          <cell r="D105" t="str">
            <v>Post Merger</v>
          </cell>
        </row>
        <row r="106">
          <cell r="C106" t="str">
            <v>Tri-State Exchange</v>
          </cell>
          <cell r="D106" t="str">
            <v>Post Merger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6"/>
  <sheetViews>
    <sheetView zoomScale="75" zoomScaleNormal="75" zoomScaleSheetLayoutView="85" workbookViewId="0">
      <selection activeCell="D3" sqref="D3"/>
    </sheetView>
  </sheetViews>
  <sheetFormatPr defaultRowHeight="12.75"/>
  <cols>
    <col min="1" max="1" width="36" style="3" customWidth="1"/>
    <col min="2" max="2" width="12" style="2" customWidth="1"/>
    <col min="3" max="3" width="12.7109375" style="2" bestFit="1" customWidth="1"/>
    <col min="4" max="4" width="12.28515625" style="2" bestFit="1" customWidth="1"/>
    <col min="5" max="11" width="12.7109375" style="2" bestFit="1" customWidth="1"/>
    <col min="12" max="14" width="12.7109375" style="3" bestFit="1" customWidth="1"/>
    <col min="15" max="15" width="14" style="3" bestFit="1" customWidth="1"/>
    <col min="30" max="31" width="9.140625" style="3"/>
    <col min="32" max="32" width="9.7109375" style="3" bestFit="1" customWidth="1"/>
    <col min="33" max="16384" width="9.140625" style="3"/>
  </cols>
  <sheetData>
    <row r="1" spans="1:15">
      <c r="A1" s="1" t="s">
        <v>0</v>
      </c>
    </row>
    <row r="2" spans="1:15">
      <c r="A2" s="4" t="s">
        <v>1</v>
      </c>
    </row>
    <row r="3" spans="1:15">
      <c r="A3" s="4" t="s">
        <v>2</v>
      </c>
    </row>
    <row r="4" spans="1:15" s="5" customFormat="1">
      <c r="A4" s="4" t="s">
        <v>3</v>
      </c>
    </row>
    <row r="5" spans="1:15" s="5" customFormat="1">
      <c r="A5" s="1" t="s">
        <v>4</v>
      </c>
      <c r="C5" s="6" t="s">
        <v>5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</row>
    <row r="6" spans="1:15" s="5" customFormat="1">
      <c r="A6" s="1"/>
      <c r="C6" s="9"/>
      <c r="L6" s="10"/>
      <c r="M6" s="10"/>
      <c r="N6" s="10"/>
      <c r="O6" s="11"/>
    </row>
    <row r="7" spans="1:15" s="5" customFormat="1">
      <c r="A7" s="1"/>
      <c r="C7" s="12"/>
      <c r="L7" s="13"/>
      <c r="M7" s="10"/>
      <c r="N7" s="10"/>
      <c r="O7" s="11"/>
    </row>
    <row r="8" spans="1:15" s="5" customFormat="1">
      <c r="A8" s="13" t="s">
        <v>6</v>
      </c>
      <c r="B8" s="13" t="s">
        <v>7</v>
      </c>
      <c r="C8" s="14">
        <v>39539</v>
      </c>
      <c r="D8" s="14">
        <v>39569</v>
      </c>
      <c r="E8" s="14">
        <v>39600</v>
      </c>
      <c r="F8" s="14">
        <v>39630</v>
      </c>
      <c r="G8" s="14">
        <v>39661</v>
      </c>
      <c r="H8" s="14">
        <v>39692</v>
      </c>
      <c r="I8" s="14">
        <v>39722</v>
      </c>
      <c r="J8" s="14">
        <v>39753</v>
      </c>
      <c r="K8" s="14">
        <v>39783</v>
      </c>
      <c r="L8" s="14">
        <v>39814</v>
      </c>
      <c r="M8" s="14">
        <v>39845</v>
      </c>
      <c r="N8" s="14">
        <v>39873</v>
      </c>
      <c r="O8" s="14" t="s">
        <v>8</v>
      </c>
    </row>
    <row r="9" spans="1:15"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>
      <c r="A10" s="3" t="s">
        <v>9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>
      <c r="A11" s="16" t="s">
        <v>10</v>
      </c>
      <c r="B11" s="17" t="s">
        <v>11</v>
      </c>
      <c r="C11" s="18">
        <v>61607072.259999998</v>
      </c>
      <c r="D11" s="18">
        <v>61279432.504000001</v>
      </c>
      <c r="E11" s="18">
        <v>48156840.807699993</v>
      </c>
      <c r="F11" s="18">
        <v>75549185.354499996</v>
      </c>
      <c r="G11" s="18">
        <v>67696907.111999989</v>
      </c>
      <c r="H11" s="18">
        <v>48370643.617600009</v>
      </c>
      <c r="I11" s="18">
        <v>38250283.9969</v>
      </c>
      <c r="J11" s="18">
        <v>40197731.347231999</v>
      </c>
      <c r="K11" s="18">
        <v>43559875.25</v>
      </c>
      <c r="L11" s="18">
        <v>40097462.265000001</v>
      </c>
      <c r="M11" s="18">
        <v>34626563.296000004</v>
      </c>
      <c r="N11" s="18">
        <v>34965266.810000002</v>
      </c>
      <c r="O11" s="18">
        <f>SUM(C11:N11)</f>
        <v>594357264.62093186</v>
      </c>
    </row>
    <row r="12" spans="1:15">
      <c r="A12" s="19" t="s">
        <v>12</v>
      </c>
      <c r="B12" s="20"/>
      <c r="C12" s="21">
        <f t="shared" ref="C12:O12" si="0">SUM(C11:C11)</f>
        <v>61607072.259999998</v>
      </c>
      <c r="D12" s="21">
        <f t="shared" si="0"/>
        <v>61279432.504000001</v>
      </c>
      <c r="E12" s="21">
        <f t="shared" si="0"/>
        <v>48156840.807699993</v>
      </c>
      <c r="F12" s="21">
        <f t="shared" si="0"/>
        <v>75549185.354499996</v>
      </c>
      <c r="G12" s="21">
        <f t="shared" si="0"/>
        <v>67696907.111999989</v>
      </c>
      <c r="H12" s="21">
        <f t="shared" si="0"/>
        <v>48370643.617600009</v>
      </c>
      <c r="I12" s="21">
        <f t="shared" si="0"/>
        <v>38250283.9969</v>
      </c>
      <c r="J12" s="21">
        <f t="shared" si="0"/>
        <v>40197731.347231999</v>
      </c>
      <c r="K12" s="21">
        <f t="shared" si="0"/>
        <v>43559875.25</v>
      </c>
      <c r="L12" s="21">
        <f t="shared" si="0"/>
        <v>40097462.265000001</v>
      </c>
      <c r="M12" s="21">
        <f t="shared" si="0"/>
        <v>34626563.296000004</v>
      </c>
      <c r="N12" s="21">
        <f t="shared" si="0"/>
        <v>34965266.810000002</v>
      </c>
      <c r="O12" s="21">
        <f t="shared" si="0"/>
        <v>594357264.62093186</v>
      </c>
    </row>
    <row r="13" spans="1:15">
      <c r="B13" s="22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>
      <c r="A14" s="3" t="s">
        <v>13</v>
      </c>
      <c r="B14" s="22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>
      <c r="A15" s="23" t="s">
        <v>14</v>
      </c>
      <c r="B15" s="17" t="s">
        <v>15</v>
      </c>
      <c r="C15" s="18">
        <v>3584618.9200583994</v>
      </c>
      <c r="D15" s="18">
        <v>3919921.4621927994</v>
      </c>
      <c r="E15" s="18">
        <v>4033347.0094587998</v>
      </c>
      <c r="F15" s="18">
        <v>4028603.1621443997</v>
      </c>
      <c r="G15" s="18">
        <v>3829373.6330995997</v>
      </c>
      <c r="H15" s="18">
        <v>3488522.1745659998</v>
      </c>
      <c r="I15" s="18">
        <v>2186990.8502511997</v>
      </c>
      <c r="J15" s="18">
        <v>2497109.0822192002</v>
      </c>
      <c r="K15" s="18">
        <v>3316885.4021683997</v>
      </c>
      <c r="L15" s="18">
        <v>2604713.5427424</v>
      </c>
      <c r="M15" s="18">
        <v>1617706.7460148758</v>
      </c>
      <c r="N15" s="18">
        <v>1862765.5112816</v>
      </c>
      <c r="O15" s="18">
        <f>SUM(C15:N15)</f>
        <v>36970557.496197678</v>
      </c>
    </row>
    <row r="16" spans="1:15">
      <c r="A16" s="23" t="s">
        <v>16</v>
      </c>
      <c r="B16" s="17" t="s">
        <v>17</v>
      </c>
      <c r="C16" s="18">
        <v>159119.72</v>
      </c>
      <c r="D16" s="18">
        <v>204843.94</v>
      </c>
      <c r="E16" s="18">
        <v>221206.2</v>
      </c>
      <c r="F16" s="18">
        <v>245252.58</v>
      </c>
      <c r="G16" s="18">
        <v>234235.33</v>
      </c>
      <c r="H16" s="18">
        <v>220556.19</v>
      </c>
      <c r="I16" s="18">
        <v>173792.74</v>
      </c>
      <c r="J16" s="18">
        <v>147542.56</v>
      </c>
      <c r="K16" s="18">
        <v>139209.66</v>
      </c>
      <c r="L16" s="18">
        <v>95284.78</v>
      </c>
      <c r="M16" s="18">
        <v>123793.63</v>
      </c>
      <c r="N16" s="18">
        <v>141070.39000000001</v>
      </c>
      <c r="O16" s="18">
        <f>SUM(C16:N16)</f>
        <v>2105907.7200000002</v>
      </c>
    </row>
    <row r="17" spans="1:30">
      <c r="A17" s="23" t="s">
        <v>18</v>
      </c>
      <c r="B17" s="17" t="s">
        <v>19</v>
      </c>
      <c r="C17" s="18">
        <v>89068905.569668964</v>
      </c>
      <c r="D17" s="18">
        <v>66567881.428552486</v>
      </c>
      <c r="E17" s="18">
        <v>47579255.197839245</v>
      </c>
      <c r="F17" s="18">
        <v>72556838.33533752</v>
      </c>
      <c r="G17" s="18">
        <v>92774743.721260041</v>
      </c>
      <c r="H17" s="18">
        <v>59890849.767667681</v>
      </c>
      <c r="I17" s="18">
        <v>42213982.444822632</v>
      </c>
      <c r="J17" s="18">
        <v>42012470.350880153</v>
      </c>
      <c r="K17" s="18">
        <v>68813734.654211968</v>
      </c>
      <c r="L17" s="18">
        <v>33086765.64374879</v>
      </c>
      <c r="M17" s="18">
        <v>33234725.283145826</v>
      </c>
      <c r="N17" s="18">
        <v>20026834.575530913</v>
      </c>
      <c r="O17" s="18">
        <f>SUM(C17:N17)</f>
        <v>667826986.97266603</v>
      </c>
    </row>
    <row r="18" spans="1:30">
      <c r="A18" s="23" t="s">
        <v>20</v>
      </c>
      <c r="B18" s="17" t="s">
        <v>19</v>
      </c>
      <c r="C18" s="18">
        <v>126356.47709999999</v>
      </c>
      <c r="D18" s="18">
        <v>99603.928379999983</v>
      </c>
      <c r="E18" s="18">
        <v>138359.94635999997</v>
      </c>
      <c r="F18" s="18">
        <v>99336.068279999992</v>
      </c>
      <c r="G18" s="18">
        <v>100169.11985999999</v>
      </c>
      <c r="H18" s="18">
        <v>56046.417359999999</v>
      </c>
      <c r="I18" s="18">
        <v>72389.100539999999</v>
      </c>
      <c r="J18" s="18">
        <v>82518.488459999993</v>
      </c>
      <c r="K18" s="18">
        <v>98658.386159999995</v>
      </c>
      <c r="L18" s="18">
        <v>81491.570639999991</v>
      </c>
      <c r="M18" s="18">
        <v>52668.235159999997</v>
      </c>
      <c r="N18" s="18">
        <v>115089.56356</v>
      </c>
      <c r="O18" s="18">
        <f>SUM(C18:N18)</f>
        <v>1122687.30186</v>
      </c>
    </row>
    <row r="19" spans="1:30">
      <c r="A19" s="20" t="s">
        <v>21</v>
      </c>
      <c r="B19" s="24"/>
      <c r="C19" s="21">
        <f t="shared" ref="C19:O19" si="1">SUM(C15:C18)</f>
        <v>92939000.686827362</v>
      </c>
      <c r="D19" s="21">
        <f t="shared" si="1"/>
        <v>70792250.759125277</v>
      </c>
      <c r="E19" s="21">
        <f t="shared" si="1"/>
        <v>51972168.353658043</v>
      </c>
      <c r="F19" s="21">
        <f t="shared" si="1"/>
        <v>76930030.145761922</v>
      </c>
      <c r="G19" s="21">
        <f t="shared" si="1"/>
        <v>96938521.804219633</v>
      </c>
      <c r="H19" s="21">
        <f t="shared" si="1"/>
        <v>63655974.54959368</v>
      </c>
      <c r="I19" s="21">
        <f t="shared" si="1"/>
        <v>44647155.135613829</v>
      </c>
      <c r="J19" s="21">
        <f t="shared" si="1"/>
        <v>44739640.481559351</v>
      </c>
      <c r="K19" s="21">
        <f t="shared" si="1"/>
        <v>72368488.102540374</v>
      </c>
      <c r="L19" s="21">
        <f t="shared" si="1"/>
        <v>35868255.53713119</v>
      </c>
      <c r="M19" s="21">
        <f t="shared" si="1"/>
        <v>35028893.894320704</v>
      </c>
      <c r="N19" s="21">
        <f t="shared" si="1"/>
        <v>22145760.040372513</v>
      </c>
      <c r="O19" s="21">
        <f t="shared" si="1"/>
        <v>708026139.49072373</v>
      </c>
    </row>
    <row r="20" spans="1:30">
      <c r="B20" s="22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30">
      <c r="A21" s="3" t="s">
        <v>22</v>
      </c>
      <c r="B21" s="22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30">
      <c r="A22" s="16" t="s">
        <v>23</v>
      </c>
      <c r="B22" s="17" t="s">
        <v>24</v>
      </c>
      <c r="C22" s="18">
        <v>6802197.46</v>
      </c>
      <c r="D22" s="18">
        <v>6872696.5700000003</v>
      </c>
      <c r="E22" s="18">
        <v>6918382.1999999993</v>
      </c>
      <c r="F22" s="18">
        <v>7110532.3900000015</v>
      </c>
      <c r="G22" s="18">
        <v>7033926.2100000009</v>
      </c>
      <c r="H22" s="18">
        <v>6536200.4000000013</v>
      </c>
      <c r="I22" s="18">
        <v>6634889.5299999993</v>
      </c>
      <c r="J22" s="18">
        <v>6609146.5600000005</v>
      </c>
      <c r="K22" s="18">
        <v>6641270.0900000008</v>
      </c>
      <c r="L22" s="18">
        <v>6558793.3899999997</v>
      </c>
      <c r="M22" s="18">
        <v>6758069.8499999996</v>
      </c>
      <c r="N22" s="18">
        <v>6478430.5800000001</v>
      </c>
      <c r="O22" s="18">
        <f>SUM(C22:N22)</f>
        <v>80954535.229999989</v>
      </c>
    </row>
    <row r="23" spans="1:30">
      <c r="A23" s="19" t="s">
        <v>25</v>
      </c>
      <c r="B23" s="20"/>
      <c r="C23" s="21">
        <f t="shared" ref="C23:O23" si="2">SUM(C22:C22)</f>
        <v>6802197.46</v>
      </c>
      <c r="D23" s="21">
        <f t="shared" si="2"/>
        <v>6872696.5700000003</v>
      </c>
      <c r="E23" s="21">
        <f t="shared" si="2"/>
        <v>6918382.1999999993</v>
      </c>
      <c r="F23" s="21">
        <f t="shared" si="2"/>
        <v>7110532.3900000015</v>
      </c>
      <c r="G23" s="21">
        <f t="shared" si="2"/>
        <v>7033926.2100000009</v>
      </c>
      <c r="H23" s="21">
        <f t="shared" si="2"/>
        <v>6536200.4000000013</v>
      </c>
      <c r="I23" s="21">
        <f t="shared" si="2"/>
        <v>6634889.5299999993</v>
      </c>
      <c r="J23" s="21">
        <f t="shared" si="2"/>
        <v>6609146.5600000005</v>
      </c>
      <c r="K23" s="21">
        <f t="shared" si="2"/>
        <v>6641270.0900000008</v>
      </c>
      <c r="L23" s="21">
        <f t="shared" si="2"/>
        <v>6558793.3899999997</v>
      </c>
      <c r="M23" s="21">
        <f t="shared" si="2"/>
        <v>6758069.8499999996</v>
      </c>
      <c r="N23" s="21">
        <f t="shared" si="2"/>
        <v>6478430.5800000001</v>
      </c>
      <c r="O23" s="21">
        <f t="shared" si="2"/>
        <v>80954535.229999989</v>
      </c>
    </row>
    <row r="24" spans="1:30">
      <c r="B24" s="22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30">
      <c r="A25" s="3" t="s">
        <v>26</v>
      </c>
      <c r="B25" s="22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30">
      <c r="A26" s="23" t="s">
        <v>27</v>
      </c>
      <c r="B26" s="17" t="s">
        <v>28</v>
      </c>
      <c r="C26" s="18">
        <v>10148598.8817</v>
      </c>
      <c r="D26" s="18">
        <v>10533802.1743</v>
      </c>
      <c r="E26" s="18">
        <v>11400457.3599</v>
      </c>
      <c r="F26" s="18">
        <v>13422837.347940002</v>
      </c>
      <c r="G26" s="18">
        <v>13927920.418299999</v>
      </c>
      <c r="H26" s="18">
        <v>13465350.2853</v>
      </c>
      <c r="I26" s="18">
        <v>13992350.673799999</v>
      </c>
      <c r="J26" s="18">
        <v>13711589.973300001</v>
      </c>
      <c r="K26" s="18">
        <v>14743913.327400001</v>
      </c>
      <c r="L26" s="18">
        <v>13682963.763999999</v>
      </c>
      <c r="M26" s="18">
        <v>12502337.8968</v>
      </c>
      <c r="N26" s="18">
        <v>14025288.874499999</v>
      </c>
      <c r="O26" s="18">
        <f>SUM(C26:N26)</f>
        <v>155557410.97724</v>
      </c>
    </row>
    <row r="27" spans="1:30">
      <c r="A27" s="23" t="s">
        <v>29</v>
      </c>
      <c r="B27" s="17" t="s">
        <v>30</v>
      </c>
      <c r="C27" s="18">
        <v>5152017.7538000001</v>
      </c>
      <c r="D27" s="18">
        <v>4935569.1109500006</v>
      </c>
      <c r="E27" s="18">
        <v>2321822.7917499999</v>
      </c>
      <c r="F27" s="18">
        <v>4694337.38265</v>
      </c>
      <c r="G27" s="18">
        <v>5139369.5531500001</v>
      </c>
      <c r="H27" s="18">
        <v>5174758.4373000003</v>
      </c>
      <c r="I27" s="18">
        <v>5338029.0957999993</v>
      </c>
      <c r="J27" s="18">
        <v>4988892.5920500001</v>
      </c>
      <c r="K27" s="18">
        <v>5793217.6730000004</v>
      </c>
      <c r="L27" s="18">
        <v>5454040.7412999999</v>
      </c>
      <c r="M27" s="18">
        <v>5002669.4925999995</v>
      </c>
      <c r="N27" s="18">
        <v>2943119.6457500001</v>
      </c>
      <c r="O27" s="18">
        <f>SUM(C27:N27)</f>
        <v>56937844.270100005</v>
      </c>
    </row>
    <row r="28" spans="1:30">
      <c r="A28" s="19" t="s">
        <v>31</v>
      </c>
      <c r="B28" s="5"/>
      <c r="C28" s="21">
        <f t="shared" ref="C28:O28" si="3">SUM(C26:C27)</f>
        <v>15300616.635499999</v>
      </c>
      <c r="D28" s="21">
        <f t="shared" si="3"/>
        <v>15469371.285250001</v>
      </c>
      <c r="E28" s="21">
        <f t="shared" si="3"/>
        <v>13722280.15165</v>
      </c>
      <c r="F28" s="21">
        <f t="shared" si="3"/>
        <v>18117174.730590001</v>
      </c>
      <c r="G28" s="21">
        <f t="shared" si="3"/>
        <v>19067289.971450001</v>
      </c>
      <c r="H28" s="21">
        <f t="shared" si="3"/>
        <v>18640108.722599998</v>
      </c>
      <c r="I28" s="21">
        <f t="shared" si="3"/>
        <v>19330379.769599997</v>
      </c>
      <c r="J28" s="21">
        <f t="shared" si="3"/>
        <v>18700482.56535</v>
      </c>
      <c r="K28" s="21">
        <f t="shared" si="3"/>
        <v>20537131.000399999</v>
      </c>
      <c r="L28" s="21">
        <f t="shared" si="3"/>
        <v>19137004.5053</v>
      </c>
      <c r="M28" s="21">
        <f t="shared" si="3"/>
        <v>17505007.389399998</v>
      </c>
      <c r="N28" s="21">
        <f t="shared" si="3"/>
        <v>16968408.52025</v>
      </c>
      <c r="O28" s="21">
        <f t="shared" si="3"/>
        <v>212495255.24733999</v>
      </c>
    </row>
    <row r="29" spans="1:30"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30" s="19" customFormat="1" ht="13.5" thickBot="1">
      <c r="A30" s="25" t="s">
        <v>32</v>
      </c>
      <c r="B30" s="5"/>
      <c r="C30" s="26">
        <f t="shared" ref="C30:O30" si="4">SUM(-C12,C19,C23,C28)</f>
        <v>53434742.522327363</v>
      </c>
      <c r="D30" s="26">
        <f t="shared" si="4"/>
        <v>31854886.110375278</v>
      </c>
      <c r="E30" s="26">
        <f t="shared" si="4"/>
        <v>24455989.897608049</v>
      </c>
      <c r="F30" s="26">
        <f t="shared" si="4"/>
        <v>26608551.911851928</v>
      </c>
      <c r="G30" s="26">
        <f t="shared" si="4"/>
        <v>55342830.873669647</v>
      </c>
      <c r="H30" s="26">
        <f t="shared" si="4"/>
        <v>40461640.054593667</v>
      </c>
      <c r="I30" s="26">
        <f t="shared" si="4"/>
        <v>32362140.438313827</v>
      </c>
      <c r="J30" s="26">
        <f t="shared" si="4"/>
        <v>29851538.259677351</v>
      </c>
      <c r="K30" s="26">
        <f t="shared" si="4"/>
        <v>55987013.942940377</v>
      </c>
      <c r="L30" s="26">
        <f t="shared" si="4"/>
        <v>21466591.167431191</v>
      </c>
      <c r="M30" s="26">
        <f t="shared" si="4"/>
        <v>24665407.8377207</v>
      </c>
      <c r="N30" s="26">
        <f t="shared" si="4"/>
        <v>10627332.330622511</v>
      </c>
      <c r="O30" s="26">
        <f t="shared" si="4"/>
        <v>407118665.34713185</v>
      </c>
    </row>
    <row r="31" spans="1:30" ht="13.5" thickTop="1">
      <c r="C31" s="27"/>
      <c r="D31" s="27"/>
      <c r="E31" s="27"/>
      <c r="F31" s="27"/>
      <c r="G31" s="27"/>
      <c r="H31" s="27"/>
      <c r="I31" s="27"/>
      <c r="J31" s="27"/>
      <c r="K31" s="27"/>
      <c r="L31" s="28"/>
      <c r="M31" s="29"/>
      <c r="N31" s="29"/>
      <c r="O31" s="30"/>
      <c r="AD31" s="31"/>
    </row>
    <row r="32" spans="1:30" ht="6" customHeight="1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4"/>
      <c r="M32" s="34"/>
      <c r="N32" s="34"/>
      <c r="O32" s="35"/>
      <c r="AD32" s="31"/>
    </row>
    <row r="33" spans="1:30">
      <c r="A33" s="36"/>
      <c r="L33" s="37"/>
      <c r="M33" s="37"/>
      <c r="N33" s="37"/>
      <c r="O33" s="31"/>
      <c r="AD33" s="31"/>
    </row>
    <row r="34" spans="1:30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13"/>
      <c r="M34" s="10"/>
      <c r="N34" s="10"/>
      <c r="O34" s="10"/>
      <c r="AD34" s="31"/>
    </row>
    <row r="35" spans="1:30">
      <c r="A35" s="13" t="s">
        <v>6</v>
      </c>
      <c r="B35" s="13" t="s">
        <v>7</v>
      </c>
      <c r="C35" s="14">
        <v>39539</v>
      </c>
      <c r="D35" s="14">
        <v>39569</v>
      </c>
      <c r="E35" s="14">
        <v>39600</v>
      </c>
      <c r="F35" s="14">
        <v>39630</v>
      </c>
      <c r="G35" s="14">
        <v>39661</v>
      </c>
      <c r="H35" s="14">
        <v>39692</v>
      </c>
      <c r="I35" s="14">
        <v>39722</v>
      </c>
      <c r="J35" s="14">
        <v>39753</v>
      </c>
      <c r="K35" s="14">
        <v>39783</v>
      </c>
      <c r="L35" s="14">
        <v>39814</v>
      </c>
      <c r="M35" s="14">
        <v>39845</v>
      </c>
      <c r="N35" s="14">
        <v>39873</v>
      </c>
      <c r="O35" s="14" t="s">
        <v>8</v>
      </c>
    </row>
    <row r="36" spans="1:30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30">
      <c r="A37" s="3" t="s">
        <v>9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30">
      <c r="A38" s="23" t="s">
        <v>33</v>
      </c>
      <c r="B38" s="17" t="s">
        <v>11</v>
      </c>
      <c r="C38" s="18">
        <v>61607072.259999998</v>
      </c>
      <c r="D38" s="18">
        <v>61279432.504000001</v>
      </c>
      <c r="E38" s="18">
        <v>48156840.807699993</v>
      </c>
      <c r="F38" s="18">
        <v>75549185.354499996</v>
      </c>
      <c r="G38" s="18">
        <v>67696907.111999989</v>
      </c>
      <c r="H38" s="18">
        <v>50831680.93026001</v>
      </c>
      <c r="I38" s="18">
        <v>44175780.196900003</v>
      </c>
      <c r="J38" s="18">
        <v>40197731.347231999</v>
      </c>
      <c r="K38" s="18">
        <v>43559875.25</v>
      </c>
      <c r="L38" s="18">
        <v>41816184.490000002</v>
      </c>
      <c r="M38" s="18">
        <v>35793851.950000003</v>
      </c>
      <c r="N38" s="18">
        <v>37026933.340000004</v>
      </c>
      <c r="O38" s="18">
        <f>SUM(C38:N38)</f>
        <v>607691475.54259205</v>
      </c>
    </row>
    <row r="39" spans="1:30">
      <c r="A39" s="19" t="s">
        <v>12</v>
      </c>
      <c r="B39" s="20"/>
      <c r="C39" s="21">
        <f t="shared" ref="C39:O39" si="5">SUM(C38:C38)</f>
        <v>61607072.259999998</v>
      </c>
      <c r="D39" s="21">
        <f t="shared" si="5"/>
        <v>61279432.504000001</v>
      </c>
      <c r="E39" s="21">
        <f t="shared" si="5"/>
        <v>48156840.807699993</v>
      </c>
      <c r="F39" s="21">
        <f t="shared" si="5"/>
        <v>75549185.354499996</v>
      </c>
      <c r="G39" s="21">
        <f t="shared" si="5"/>
        <v>67696907.111999989</v>
      </c>
      <c r="H39" s="21">
        <f t="shared" si="5"/>
        <v>50831680.93026001</v>
      </c>
      <c r="I39" s="21">
        <f t="shared" si="5"/>
        <v>44175780.196900003</v>
      </c>
      <c r="J39" s="21">
        <f t="shared" si="5"/>
        <v>40197731.347231999</v>
      </c>
      <c r="K39" s="21">
        <f t="shared" si="5"/>
        <v>43559875.25</v>
      </c>
      <c r="L39" s="21">
        <f t="shared" si="5"/>
        <v>41816184.490000002</v>
      </c>
      <c r="M39" s="21">
        <f t="shared" si="5"/>
        <v>35793851.950000003</v>
      </c>
      <c r="N39" s="21">
        <f t="shared" si="5"/>
        <v>37026933.340000004</v>
      </c>
      <c r="O39" s="21">
        <f t="shared" si="5"/>
        <v>607691475.54259205</v>
      </c>
    </row>
    <row r="40" spans="1:30">
      <c r="B40" s="22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30">
      <c r="A41" s="3" t="s">
        <v>13</v>
      </c>
      <c r="B41" s="22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30">
      <c r="A42" s="23" t="s">
        <v>14</v>
      </c>
      <c r="B42" s="17" t="s">
        <v>15</v>
      </c>
      <c r="C42" s="18">
        <v>3584618.9200583994</v>
      </c>
      <c r="D42" s="18">
        <v>3919921.4621927994</v>
      </c>
      <c r="E42" s="18">
        <v>4033347.0094587998</v>
      </c>
      <c r="F42" s="18">
        <v>4028603.1621443997</v>
      </c>
      <c r="G42" s="18">
        <v>3829373.6330995997</v>
      </c>
      <c r="H42" s="18">
        <v>3488522.1745659998</v>
      </c>
      <c r="I42" s="18">
        <v>2186990.8502511997</v>
      </c>
      <c r="J42" s="18">
        <v>2497109.0822192002</v>
      </c>
      <c r="K42" s="18">
        <v>3316885.4021683997</v>
      </c>
      <c r="L42" s="18">
        <v>2604713.5427424</v>
      </c>
      <c r="M42" s="18">
        <v>1617706.7460148758</v>
      </c>
      <c r="N42" s="18">
        <v>1862765.5112816</v>
      </c>
      <c r="O42" s="18">
        <f>SUM(C42:N42)</f>
        <v>36970557.496197678</v>
      </c>
    </row>
    <row r="43" spans="1:30">
      <c r="A43" s="23" t="s">
        <v>16</v>
      </c>
      <c r="B43" s="17" t="s">
        <v>17</v>
      </c>
      <c r="C43" s="18">
        <v>159119.72</v>
      </c>
      <c r="D43" s="18">
        <v>204843.94</v>
      </c>
      <c r="E43" s="18">
        <v>221206.2</v>
      </c>
      <c r="F43" s="18">
        <v>245252.58</v>
      </c>
      <c r="G43" s="18">
        <v>234235.33</v>
      </c>
      <c r="H43" s="18">
        <v>220556.19</v>
      </c>
      <c r="I43" s="18">
        <v>173792.74</v>
      </c>
      <c r="J43" s="18">
        <v>147542.56</v>
      </c>
      <c r="K43" s="18">
        <v>139209.66</v>
      </c>
      <c r="L43" s="18">
        <v>95284.78</v>
      </c>
      <c r="M43" s="18">
        <v>123793.63</v>
      </c>
      <c r="N43" s="18">
        <v>141070.39000000001</v>
      </c>
      <c r="O43" s="18">
        <f>SUM(C43:N43)</f>
        <v>2105907.7200000002</v>
      </c>
    </row>
    <row r="44" spans="1:30">
      <c r="A44" s="23" t="s">
        <v>18</v>
      </c>
      <c r="B44" s="17" t="s">
        <v>19</v>
      </c>
      <c r="C44" s="18">
        <v>89068905.569668964</v>
      </c>
      <c r="D44" s="18">
        <v>66567881.428552486</v>
      </c>
      <c r="E44" s="18">
        <v>47579255.197839245</v>
      </c>
      <c r="F44" s="18">
        <v>72556838.33533752</v>
      </c>
      <c r="G44" s="18">
        <v>92774743.721260041</v>
      </c>
      <c r="H44" s="18">
        <v>55239285.164557956</v>
      </c>
      <c r="I44" s="18">
        <v>31518489.860887602</v>
      </c>
      <c r="J44" s="18">
        <v>42012470.350880153</v>
      </c>
      <c r="K44" s="18">
        <v>68813734.654211968</v>
      </c>
      <c r="L44" s="18">
        <v>20268670.704639204</v>
      </c>
      <c r="M44" s="18">
        <v>21189473.553284362</v>
      </c>
      <c r="N44" s="18">
        <v>12044131.135118501</v>
      </c>
      <c r="O44" s="18">
        <f>SUM(C44:N44)</f>
        <v>619633879.67623794</v>
      </c>
    </row>
    <row r="45" spans="1:30">
      <c r="A45" s="23" t="s">
        <v>20</v>
      </c>
      <c r="B45" s="17" t="s">
        <v>19</v>
      </c>
      <c r="C45" s="18">
        <v>126356.47709999999</v>
      </c>
      <c r="D45" s="18">
        <v>99603.928379999983</v>
      </c>
      <c r="E45" s="18">
        <v>138359.94635999997</v>
      </c>
      <c r="F45" s="18">
        <v>99336.068279999992</v>
      </c>
      <c r="G45" s="18">
        <v>100169.11985999999</v>
      </c>
      <c r="H45" s="18">
        <v>56046.417359999999</v>
      </c>
      <c r="I45" s="18">
        <v>72389.100539999999</v>
      </c>
      <c r="J45" s="18">
        <v>82518.488459999993</v>
      </c>
      <c r="K45" s="18">
        <v>98658.386159999995</v>
      </c>
      <c r="L45" s="18">
        <v>81491.570639999991</v>
      </c>
      <c r="M45" s="18">
        <v>52668.235159999997</v>
      </c>
      <c r="N45" s="18">
        <v>115089.56356</v>
      </c>
      <c r="O45" s="18">
        <f>SUM(C45:N45)</f>
        <v>1122687.30186</v>
      </c>
    </row>
    <row r="46" spans="1:30">
      <c r="A46" s="20" t="s">
        <v>21</v>
      </c>
      <c r="B46" s="24"/>
      <c r="C46" s="21">
        <f t="shared" ref="C46:O46" si="6">SUM(C42:C45)</f>
        <v>92939000.686827362</v>
      </c>
      <c r="D46" s="21">
        <f t="shared" si="6"/>
        <v>70792250.759125277</v>
      </c>
      <c r="E46" s="21">
        <f t="shared" si="6"/>
        <v>51972168.353658043</v>
      </c>
      <c r="F46" s="21">
        <f t="shared" si="6"/>
        <v>76930030.145761922</v>
      </c>
      <c r="G46" s="21">
        <f t="shared" si="6"/>
        <v>96938521.804219633</v>
      </c>
      <c r="H46" s="21">
        <f t="shared" si="6"/>
        <v>59004409.946483955</v>
      </c>
      <c r="I46" s="21">
        <f t="shared" si="6"/>
        <v>33951662.551678799</v>
      </c>
      <c r="J46" s="21">
        <f t="shared" si="6"/>
        <v>44739640.481559351</v>
      </c>
      <c r="K46" s="21">
        <f t="shared" si="6"/>
        <v>72368488.102540374</v>
      </c>
      <c r="L46" s="21">
        <f t="shared" si="6"/>
        <v>23050160.598021604</v>
      </c>
      <c r="M46" s="21">
        <f t="shared" si="6"/>
        <v>22983642.16445924</v>
      </c>
      <c r="N46" s="21">
        <f t="shared" si="6"/>
        <v>14163056.599960102</v>
      </c>
      <c r="O46" s="21">
        <f t="shared" si="6"/>
        <v>659833032.19429564</v>
      </c>
    </row>
    <row r="47" spans="1:30">
      <c r="B47" s="22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30">
      <c r="A48" s="3" t="s">
        <v>22</v>
      </c>
      <c r="B48" s="22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>
      <c r="A49" s="23" t="s">
        <v>34</v>
      </c>
      <c r="B49" s="17" t="s">
        <v>24</v>
      </c>
      <c r="C49" s="18">
        <v>6802197.5</v>
      </c>
      <c r="D49" s="18">
        <v>6872696.5</v>
      </c>
      <c r="E49" s="18">
        <v>6918382</v>
      </c>
      <c r="F49" s="18">
        <v>7110532.5</v>
      </c>
      <c r="G49" s="18">
        <v>7033926</v>
      </c>
      <c r="H49" s="18">
        <v>7057350.5</v>
      </c>
      <c r="I49" s="18">
        <v>7160239.5</v>
      </c>
      <c r="J49" s="18">
        <v>7509746.5</v>
      </c>
      <c r="K49" s="18">
        <v>7541870</v>
      </c>
      <c r="L49" s="18">
        <v>7459393.5</v>
      </c>
      <c r="M49" s="18">
        <v>7658670</v>
      </c>
      <c r="N49" s="18">
        <v>7379030.5</v>
      </c>
      <c r="O49" s="18">
        <f>SUM(C49:N49)</f>
        <v>86504035</v>
      </c>
    </row>
    <row r="50" spans="1:15">
      <c r="A50" s="19" t="s">
        <v>25</v>
      </c>
      <c r="B50" s="20"/>
      <c r="C50" s="21">
        <f t="shared" ref="C50:O50" si="7">SUM(C49:C49)</f>
        <v>6802197.5</v>
      </c>
      <c r="D50" s="21">
        <f t="shared" si="7"/>
        <v>6872696.5</v>
      </c>
      <c r="E50" s="21">
        <f t="shared" si="7"/>
        <v>6918382</v>
      </c>
      <c r="F50" s="21">
        <f t="shared" si="7"/>
        <v>7110532.5</v>
      </c>
      <c r="G50" s="21">
        <f t="shared" si="7"/>
        <v>7033926</v>
      </c>
      <c r="H50" s="21">
        <f t="shared" si="7"/>
        <v>7057350.5</v>
      </c>
      <c r="I50" s="21">
        <f t="shared" si="7"/>
        <v>7160239.5</v>
      </c>
      <c r="J50" s="21">
        <f t="shared" si="7"/>
        <v>7509746.5</v>
      </c>
      <c r="K50" s="21">
        <f t="shared" si="7"/>
        <v>7541870</v>
      </c>
      <c r="L50" s="21">
        <f t="shared" si="7"/>
        <v>7459393.5</v>
      </c>
      <c r="M50" s="21">
        <f t="shared" si="7"/>
        <v>7658670</v>
      </c>
      <c r="N50" s="21">
        <f t="shared" si="7"/>
        <v>7379030.5</v>
      </c>
      <c r="O50" s="21">
        <f t="shared" si="7"/>
        <v>86504035</v>
      </c>
    </row>
    <row r="51" spans="1:15">
      <c r="B51" s="22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>
      <c r="A52" s="3" t="s">
        <v>26</v>
      </c>
      <c r="B52" s="22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>
      <c r="A53" s="23" t="s">
        <v>27</v>
      </c>
      <c r="B53" s="17" t="s">
        <v>28</v>
      </c>
      <c r="C53" s="18">
        <v>10148598.8817</v>
      </c>
      <c r="D53" s="18">
        <v>10533802.1743</v>
      </c>
      <c r="E53" s="18">
        <v>11400457.3599</v>
      </c>
      <c r="F53" s="18">
        <v>13422837.347940002</v>
      </c>
      <c r="G53" s="18">
        <v>13927920.418299999</v>
      </c>
      <c r="H53" s="18">
        <v>13465350.2853</v>
      </c>
      <c r="I53" s="18">
        <v>13925339.312899999</v>
      </c>
      <c r="J53" s="18">
        <v>13711589.973300001</v>
      </c>
      <c r="K53" s="18">
        <v>14743913.327400001</v>
      </c>
      <c r="L53" s="18">
        <v>13650500.525600001</v>
      </c>
      <c r="M53" s="18">
        <v>12496232.141799999</v>
      </c>
      <c r="N53" s="18">
        <v>13977849.0494</v>
      </c>
      <c r="O53" s="18">
        <f>SUM(C53:N53)</f>
        <v>155404390.79784</v>
      </c>
    </row>
    <row r="54" spans="1:15">
      <c r="A54" s="23" t="s">
        <v>29</v>
      </c>
      <c r="B54" s="17" t="s">
        <v>30</v>
      </c>
      <c r="C54" s="18">
        <v>5152017.7538000001</v>
      </c>
      <c r="D54" s="18">
        <v>4935569.1109500006</v>
      </c>
      <c r="E54" s="18">
        <v>2321822.7917499999</v>
      </c>
      <c r="F54" s="18">
        <v>4694337.38265</v>
      </c>
      <c r="G54" s="18">
        <v>5139369.5531500001</v>
      </c>
      <c r="H54" s="18">
        <v>13597548.590373155</v>
      </c>
      <c r="I54" s="18">
        <v>23862808.971799999</v>
      </c>
      <c r="J54" s="18">
        <v>9635484.592050001</v>
      </c>
      <c r="K54" s="18">
        <v>7044793.023</v>
      </c>
      <c r="L54" s="18">
        <v>18113936.987202153</v>
      </c>
      <c r="M54" s="18">
        <v>18549368.65825</v>
      </c>
      <c r="N54" s="18">
        <v>14952229.9439</v>
      </c>
      <c r="O54" s="18">
        <f>SUM(C54:N54)</f>
        <v>127999287.35887532</v>
      </c>
    </row>
    <row r="55" spans="1:15">
      <c r="A55" s="19" t="s">
        <v>31</v>
      </c>
      <c r="B55" s="5"/>
      <c r="C55" s="21">
        <f t="shared" ref="C55:O55" si="8">SUM(C53:C54)</f>
        <v>15300616.635499999</v>
      </c>
      <c r="D55" s="21">
        <f t="shared" si="8"/>
        <v>15469371.285250001</v>
      </c>
      <c r="E55" s="21">
        <f t="shared" si="8"/>
        <v>13722280.15165</v>
      </c>
      <c r="F55" s="21">
        <f t="shared" si="8"/>
        <v>18117174.730590001</v>
      </c>
      <c r="G55" s="21">
        <f t="shared" si="8"/>
        <v>19067289.971450001</v>
      </c>
      <c r="H55" s="21">
        <f t="shared" si="8"/>
        <v>27062898.875673153</v>
      </c>
      <c r="I55" s="21">
        <f t="shared" si="8"/>
        <v>37788148.284699999</v>
      </c>
      <c r="J55" s="21">
        <f t="shared" si="8"/>
        <v>23347074.565350004</v>
      </c>
      <c r="K55" s="21">
        <f t="shared" si="8"/>
        <v>21788706.350400001</v>
      </c>
      <c r="L55" s="21">
        <f t="shared" si="8"/>
        <v>31764437.512802154</v>
      </c>
      <c r="M55" s="21">
        <f t="shared" si="8"/>
        <v>31045600.800049998</v>
      </c>
      <c r="N55" s="21">
        <f t="shared" si="8"/>
        <v>28930078.993299998</v>
      </c>
      <c r="O55" s="21">
        <f t="shared" si="8"/>
        <v>283403678.15671533</v>
      </c>
    </row>
    <row r="56" spans="1:15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ht="13.5" thickBot="1">
      <c r="A57" s="25" t="s">
        <v>35</v>
      </c>
      <c r="B57" s="5"/>
      <c r="C57" s="26">
        <f t="shared" ref="C57:O57" si="9">SUM(-C39,C46,C50,C55)</f>
        <v>53434742.562327363</v>
      </c>
      <c r="D57" s="26">
        <f t="shared" si="9"/>
        <v>31854886.040375277</v>
      </c>
      <c r="E57" s="26">
        <f t="shared" si="9"/>
        <v>24455989.69760805</v>
      </c>
      <c r="F57" s="26">
        <f t="shared" si="9"/>
        <v>26608552.021851927</v>
      </c>
      <c r="G57" s="26">
        <f t="shared" si="9"/>
        <v>55342830.663669646</v>
      </c>
      <c r="H57" s="26">
        <f t="shared" si="9"/>
        <v>42292978.391897097</v>
      </c>
      <c r="I57" s="26">
        <f t="shared" si="9"/>
        <v>34724270.139478795</v>
      </c>
      <c r="J57" s="26">
        <f t="shared" si="9"/>
        <v>35398730.199677356</v>
      </c>
      <c r="K57" s="26">
        <f t="shared" si="9"/>
        <v>58139189.202940375</v>
      </c>
      <c r="L57" s="26">
        <f t="shared" si="9"/>
        <v>20457807.120823756</v>
      </c>
      <c r="M57" s="26">
        <f t="shared" si="9"/>
        <v>25894061.014509235</v>
      </c>
      <c r="N57" s="26">
        <f t="shared" si="9"/>
        <v>13445232.753260098</v>
      </c>
      <c r="O57" s="26">
        <f t="shared" si="9"/>
        <v>422049269.80841893</v>
      </c>
    </row>
    <row r="58" spans="1:15" ht="13.5" thickTop="1">
      <c r="L58" s="2"/>
      <c r="M58" s="2"/>
      <c r="N58" s="2"/>
      <c r="O58" s="2"/>
    </row>
    <row r="59" spans="1:15">
      <c r="L59" s="2"/>
      <c r="M59" s="2"/>
      <c r="N59" s="2"/>
      <c r="O59" s="2"/>
    </row>
    <row r="60" spans="1:15">
      <c r="A60" s="19" t="s">
        <v>36</v>
      </c>
      <c r="C60" s="38">
        <f t="shared" ref="C60:N60" si="10">C57-C30</f>
        <v>3.9999999105930328E-2</v>
      </c>
      <c r="D60" s="38">
        <f t="shared" si="10"/>
        <v>-7.0000000298023224E-2</v>
      </c>
      <c r="E60" s="38">
        <f t="shared" si="10"/>
        <v>-0.19999999925494194</v>
      </c>
      <c r="F60" s="38">
        <f t="shared" si="10"/>
        <v>0.10999999940395355</v>
      </c>
      <c r="G60" s="38">
        <f t="shared" si="10"/>
        <v>-0.21000000089406967</v>
      </c>
      <c r="H60" s="38">
        <f t="shared" si="10"/>
        <v>1831338.3373034298</v>
      </c>
      <c r="I60" s="38">
        <f t="shared" si="10"/>
        <v>2362129.7011649683</v>
      </c>
      <c r="J60" s="38">
        <f t="shared" si="10"/>
        <v>5547191.9400000051</v>
      </c>
      <c r="K60" s="38">
        <f t="shared" si="10"/>
        <v>2152175.2599999979</v>
      </c>
      <c r="L60" s="38">
        <f t="shared" si="10"/>
        <v>-1008784.0466074347</v>
      </c>
      <c r="M60" s="38">
        <f t="shared" si="10"/>
        <v>1228653.176788535</v>
      </c>
      <c r="N60" s="38">
        <f t="shared" si="10"/>
        <v>2817900.4226375874</v>
      </c>
      <c r="O60" s="38">
        <f>SUM(C60:N60)</f>
        <v>14930604.461287087</v>
      </c>
    </row>
    <row r="61" spans="1:15">
      <c r="L61" s="31"/>
      <c r="M61" s="31"/>
      <c r="N61" s="31"/>
      <c r="O61" s="31"/>
    </row>
    <row r="63" spans="1:15">
      <c r="A63" s="39"/>
      <c r="O63" s="40">
        <f>O57-O30</f>
        <v>14930604.461287081</v>
      </c>
    </row>
    <row r="64" spans="1:15">
      <c r="O64" s="40"/>
    </row>
    <row r="65" spans="15:15">
      <c r="O65" s="40" t="b">
        <v>1</v>
      </c>
    </row>
    <row r="66" spans="15:15">
      <c r="O66" s="40" t="b">
        <v>1</v>
      </c>
    </row>
  </sheetData>
  <phoneticPr fontId="7" type="noConversion"/>
  <pageMargins left="0.5" right="0.5" top="0.67" bottom="0.72" header="0.5" footer="0.5"/>
  <pageSetup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75" workbookViewId="0">
      <selection activeCell="C33" sqref="C33"/>
    </sheetView>
  </sheetViews>
  <sheetFormatPr defaultRowHeight="12.75"/>
  <cols>
    <col min="1" max="1" width="33.7109375" style="3" customWidth="1"/>
    <col min="2" max="2" width="11.42578125" style="2" customWidth="1"/>
    <col min="3" max="3" width="13" style="2" customWidth="1"/>
    <col min="4" max="12" width="13.5703125" style="2" customWidth="1"/>
    <col min="13" max="14" width="14.140625" style="2" customWidth="1"/>
    <col min="15" max="15" width="14.5703125" style="2" customWidth="1"/>
    <col min="16" max="16" width="14.140625" style="3" customWidth="1"/>
  </cols>
  <sheetData>
    <row r="1" spans="1:16">
      <c r="A1" s="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6">
      <c r="A2" s="4" t="s">
        <v>1</v>
      </c>
    </row>
    <row r="3" spans="1:16">
      <c r="A3" s="4" t="s">
        <v>2</v>
      </c>
    </row>
    <row r="4" spans="1:16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>
      <c r="A5" s="1" t="s">
        <v>4</v>
      </c>
      <c r="B5" s="5"/>
      <c r="D5" s="6" t="s">
        <v>37</v>
      </c>
      <c r="E5" s="7"/>
      <c r="F5" s="7"/>
      <c r="G5" s="7"/>
      <c r="H5" s="7"/>
      <c r="I5" s="7"/>
      <c r="J5" s="7"/>
      <c r="K5" s="7"/>
      <c r="L5" s="7"/>
      <c r="M5" s="6"/>
      <c r="N5" s="7"/>
      <c r="O5" s="7"/>
      <c r="P5" s="8"/>
    </row>
    <row r="6" spans="1:16">
      <c r="A6" s="1"/>
      <c r="B6" s="5"/>
      <c r="C6" s="5" t="s">
        <v>38</v>
      </c>
      <c r="D6" s="9"/>
      <c r="E6" s="10"/>
      <c r="F6" s="10"/>
      <c r="G6" s="10"/>
      <c r="H6" s="10"/>
      <c r="I6" s="10"/>
      <c r="J6" s="10"/>
      <c r="K6" s="10"/>
      <c r="L6" s="10"/>
      <c r="M6" s="42"/>
      <c r="N6" s="10"/>
      <c r="O6" s="10"/>
      <c r="P6" s="11"/>
    </row>
    <row r="7" spans="1:16">
      <c r="A7" s="1"/>
      <c r="B7" s="5"/>
      <c r="C7" s="5" t="s">
        <v>39</v>
      </c>
      <c r="D7" s="12"/>
      <c r="E7" s="10"/>
      <c r="F7" s="10"/>
      <c r="G7" s="10"/>
      <c r="H7" s="10"/>
      <c r="I7" s="10"/>
      <c r="J7" s="10"/>
      <c r="K7" s="10"/>
      <c r="L7" s="10"/>
      <c r="M7" s="13"/>
      <c r="N7" s="10"/>
      <c r="O7" s="10"/>
      <c r="P7" s="11"/>
    </row>
    <row r="8" spans="1:16">
      <c r="A8" s="13" t="s">
        <v>6</v>
      </c>
      <c r="B8" s="13" t="s">
        <v>7</v>
      </c>
      <c r="C8" s="13" t="s">
        <v>40</v>
      </c>
      <c r="D8" s="14">
        <v>39539</v>
      </c>
      <c r="E8" s="14">
        <v>39569</v>
      </c>
      <c r="F8" s="14">
        <v>39600</v>
      </c>
      <c r="G8" s="14">
        <v>39630</v>
      </c>
      <c r="H8" s="14">
        <v>39661</v>
      </c>
      <c r="I8" s="14">
        <v>39692</v>
      </c>
      <c r="J8" s="14">
        <v>39722</v>
      </c>
      <c r="K8" s="14">
        <v>39753</v>
      </c>
      <c r="L8" s="14">
        <v>39783</v>
      </c>
      <c r="M8" s="14">
        <v>39814</v>
      </c>
      <c r="N8" s="14">
        <v>39845</v>
      </c>
      <c r="O8" s="14">
        <v>39873</v>
      </c>
      <c r="P8" s="14" t="s">
        <v>8</v>
      </c>
    </row>
    <row r="9" spans="1:16"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>
      <c r="A10" s="3" t="s">
        <v>9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>
      <c r="A11" s="16" t="s">
        <v>10</v>
      </c>
      <c r="B11" s="17" t="s">
        <v>11</v>
      </c>
      <c r="C11" s="43">
        <v>0.22019212721932863</v>
      </c>
      <c r="D11" s="18">
        <f ca="1">'Summary Q1 2009 Total WCA'!C11*$C11</f>
        <v>13565392.292684291</v>
      </c>
      <c r="E11" s="18">
        <f ca="1">'Summary Q1 2009 Total WCA'!D11*$C11</f>
        <v>13493248.59784903</v>
      </c>
      <c r="F11" s="18">
        <f ca="1">'Summary Q1 2009 Total WCA'!E11*$C11</f>
        <v>10603757.217610033</v>
      </c>
      <c r="G11" s="18">
        <f ca="1">'Summary Q1 2009 Total WCA'!F11*$C11</f>
        <v>16635335.832894702</v>
      </c>
      <c r="H11" s="18">
        <f ca="1">'Summary Q1 2009 Total WCA'!G11*$C11</f>
        <v>14906325.983160574</v>
      </c>
      <c r="I11" s="18">
        <f ca="1">'Summary Q1 2009 Total WCA'!H11*$C11</f>
        <v>10650834.913127387</v>
      </c>
      <c r="J11" s="18">
        <f ca="1">'Summary Q1 2009 Total WCA'!I11*$C11</f>
        <v>8422411.4000208545</v>
      </c>
      <c r="K11" s="18">
        <f ca="1">'Summary Q1 2009 Total WCA'!J11*$C11</f>
        <v>8851223.9747381024</v>
      </c>
      <c r="L11" s="18">
        <f ca="1">'Summary Q1 2009 Total WCA'!K11*$C11</f>
        <v>9591541.5927060843</v>
      </c>
      <c r="M11" s="18">
        <f ca="1">'Summary Q1 2009 Total WCA'!L11*$C11</f>
        <v>8829145.5122271087</v>
      </c>
      <c r="N11" s="18">
        <f ca="1">'Summary Q1 2009 Total WCA'!M11*$C11</f>
        <v>7624496.6304409681</v>
      </c>
      <c r="O11" s="18">
        <f ca="1">'Summary Q1 2009 Total WCA'!N11*$C11</f>
        <v>7699076.4776852895</v>
      </c>
      <c r="P11" s="18">
        <f>SUM(D11:O11)</f>
        <v>130872790.42514442</v>
      </c>
    </row>
    <row r="12" spans="1:16">
      <c r="A12" s="19" t="s">
        <v>12</v>
      </c>
      <c r="B12" s="20"/>
      <c r="C12" s="5"/>
      <c r="D12" s="21">
        <f t="shared" ref="D12:P12" si="0">SUM(D11:D11)</f>
        <v>13565392.292684291</v>
      </c>
      <c r="E12" s="21">
        <f t="shared" si="0"/>
        <v>13493248.59784903</v>
      </c>
      <c r="F12" s="21">
        <f t="shared" si="0"/>
        <v>10603757.217610033</v>
      </c>
      <c r="G12" s="21">
        <f t="shared" si="0"/>
        <v>16635335.832894702</v>
      </c>
      <c r="H12" s="21">
        <f t="shared" si="0"/>
        <v>14906325.983160574</v>
      </c>
      <c r="I12" s="21">
        <f t="shared" si="0"/>
        <v>10650834.913127387</v>
      </c>
      <c r="J12" s="21">
        <f t="shared" si="0"/>
        <v>8422411.4000208545</v>
      </c>
      <c r="K12" s="21">
        <f t="shared" si="0"/>
        <v>8851223.9747381024</v>
      </c>
      <c r="L12" s="21">
        <f t="shared" si="0"/>
        <v>9591541.5927060843</v>
      </c>
      <c r="M12" s="21">
        <f t="shared" si="0"/>
        <v>8829145.5122271087</v>
      </c>
      <c r="N12" s="21">
        <f t="shared" si="0"/>
        <v>7624496.6304409681</v>
      </c>
      <c r="O12" s="21">
        <f t="shared" si="0"/>
        <v>7699076.4776852895</v>
      </c>
      <c r="P12" s="21">
        <f t="shared" si="0"/>
        <v>130872790.42514442</v>
      </c>
    </row>
    <row r="13" spans="1:16">
      <c r="B13" s="22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>
      <c r="A14" s="3" t="s">
        <v>13</v>
      </c>
      <c r="B14" s="22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>
      <c r="A15" s="23" t="s">
        <v>14</v>
      </c>
      <c r="B15" s="17" t="s">
        <v>15</v>
      </c>
      <c r="C15" s="43">
        <v>0.22102860797004847</v>
      </c>
      <c r="D15" s="18">
        <f ca="1">'Summary Q1 2009 Total WCA'!C15*$C15</f>
        <v>792303.3300036065</v>
      </c>
      <c r="E15" s="18">
        <f ca="1">'Summary Q1 2009 Total WCA'!D15*$C15</f>
        <v>866414.78414039151</v>
      </c>
      <c r="F15" s="18">
        <f ca="1">'Summary Q1 2009 Total WCA'!E15*$C15</f>
        <v>891485.07496083644</v>
      </c>
      <c r="G15" s="18">
        <f ca="1">'Summary Q1 2009 Total WCA'!F15*$C15</f>
        <v>890436.54899251217</v>
      </c>
      <c r="H15" s="18">
        <f ca="1">'Summary Q1 2009 Total WCA'!G15*$C15</f>
        <v>846401.12352121167</v>
      </c>
      <c r="I15" s="18">
        <f ca="1">'Summary Q1 2009 Total WCA'!H15*$C15</f>
        <v>771063.20011696941</v>
      </c>
      <c r="J15" s="18">
        <f ca="1">'Summary Q1 2009 Total WCA'!I15*$C15</f>
        <v>483387.54327425541</v>
      </c>
      <c r="K15" s="18">
        <f ca="1">'Summary Q1 2009 Total WCA'!J15*$C15</f>
        <v>551932.54439227516</v>
      </c>
      <c r="L15" s="18">
        <f ca="1">'Summary Q1 2009 Total WCA'!K15*$C15</f>
        <v>733126.56323745579</v>
      </c>
      <c r="M15" s="18">
        <f ca="1">'Summary Q1 2009 Total WCA'!L15*$C15</f>
        <v>575716.20851308596</v>
      </c>
      <c r="N15" s="18">
        <f ca="1">'Summary Q1 2009 Total WCA'!M15*$C15</f>
        <v>357559.47017542477</v>
      </c>
      <c r="O15" s="18">
        <f ca="1">'Summary Q1 2009 Total WCA'!N15*$C15</f>
        <v>411724.46793318767</v>
      </c>
      <c r="P15" s="18">
        <f>SUM(D15:O15)</f>
        <v>8171550.8592612129</v>
      </c>
    </row>
    <row r="16" spans="1:16">
      <c r="A16" s="23" t="s">
        <v>16</v>
      </c>
      <c r="B16" s="17" t="s">
        <v>17</v>
      </c>
      <c r="C16" s="43">
        <v>1</v>
      </c>
      <c r="D16" s="18">
        <f ca="1">'Summary Q1 2009 Total WCA'!C16*$C16</f>
        <v>159119.72</v>
      </c>
      <c r="E16" s="18">
        <f ca="1">'Summary Q1 2009 Total WCA'!D16*$C16</f>
        <v>204843.94</v>
      </c>
      <c r="F16" s="18">
        <f ca="1">'Summary Q1 2009 Total WCA'!E16*$C16</f>
        <v>221206.2</v>
      </c>
      <c r="G16" s="18">
        <f ca="1">'Summary Q1 2009 Total WCA'!F16*$C16</f>
        <v>245252.58</v>
      </c>
      <c r="H16" s="18">
        <f ca="1">'Summary Q1 2009 Total WCA'!G16*$C16</f>
        <v>234235.33</v>
      </c>
      <c r="I16" s="18">
        <f ca="1">'Summary Q1 2009 Total WCA'!H16*$C16</f>
        <v>220556.19</v>
      </c>
      <c r="J16" s="18">
        <f ca="1">'Summary Q1 2009 Total WCA'!I16*$C16</f>
        <v>173792.74</v>
      </c>
      <c r="K16" s="18">
        <f ca="1">'Summary Q1 2009 Total WCA'!J16*$C16</f>
        <v>147542.56</v>
      </c>
      <c r="L16" s="18">
        <f ca="1">'Summary Q1 2009 Total WCA'!K16*$C16</f>
        <v>139209.66</v>
      </c>
      <c r="M16" s="18">
        <f ca="1">'Summary Q1 2009 Total WCA'!L16*$C16</f>
        <v>95284.78</v>
      </c>
      <c r="N16" s="18">
        <f ca="1">'Summary Q1 2009 Total WCA'!M16*$C16</f>
        <v>123793.63</v>
      </c>
      <c r="O16" s="18">
        <f ca="1">'Summary Q1 2009 Total WCA'!N16*$C16</f>
        <v>141070.39000000001</v>
      </c>
      <c r="P16" s="18">
        <f>SUM(D16:O16)</f>
        <v>2105907.7200000002</v>
      </c>
    </row>
    <row r="17" spans="1:16">
      <c r="A17" s="23" t="s">
        <v>18</v>
      </c>
      <c r="B17" s="17" t="s">
        <v>19</v>
      </c>
      <c r="C17" s="43">
        <v>0.22019212721932863</v>
      </c>
      <c r="D17" s="18">
        <f ca="1">'Summary Q1 2009 Total WCA'!C17*$C17</f>
        <v>19612271.786482915</v>
      </c>
      <c r="E17" s="18">
        <f ca="1">'Summary Q1 2009 Total WCA'!D17*$C17</f>
        <v>14657723.416237012</v>
      </c>
      <c r="F17" s="18">
        <f ca="1">'Summary Q1 2009 Total WCA'!E17*$C17</f>
        <v>10476577.413523521</v>
      </c>
      <c r="G17" s="18">
        <f ca="1">'Summary Q1 2009 Total WCA'!F17*$C17</f>
        <v>15976444.5773669</v>
      </c>
      <c r="H17" s="18">
        <f ca="1">'Summary Q1 2009 Total WCA'!G17*$C17</f>
        <v>20428268.172212299</v>
      </c>
      <c r="I17" s="18">
        <f ca="1">'Summary Q1 2009 Total WCA'!H17*$C17</f>
        <v>13187493.611315981</v>
      </c>
      <c r="J17" s="18">
        <f ca="1">'Summary Q1 2009 Total WCA'!I17*$C17</f>
        <v>9295186.592924891</v>
      </c>
      <c r="K17" s="18">
        <f ca="1">'Summary Q1 2009 Total WCA'!J17*$C17</f>
        <v>9250815.2162992749</v>
      </c>
      <c r="L17" s="18">
        <f ca="1">'Summary Q1 2009 Total WCA'!K17*$C17</f>
        <v>15152242.615417365</v>
      </c>
      <c r="M17" s="18">
        <f ca="1">'Summary Q1 2009 Total WCA'!L17*$C17</f>
        <v>7285445.309904445</v>
      </c>
      <c r="N17" s="18">
        <f ca="1">'Summary Q1 2009 Total WCA'!M17*$C17</f>
        <v>7318024.8576458832</v>
      </c>
      <c r="O17" s="18">
        <f ca="1">'Summary Q1 2009 Total WCA'!N17*$C17</f>
        <v>4409751.3066557515</v>
      </c>
      <c r="P17" s="18">
        <f>SUM(D17:O17)</f>
        <v>147050244.87598625</v>
      </c>
    </row>
    <row r="18" spans="1:16">
      <c r="A18" s="23" t="s">
        <v>20</v>
      </c>
      <c r="B18" s="17" t="s">
        <v>19</v>
      </c>
      <c r="C18" s="43">
        <v>0.22019212721932863</v>
      </c>
      <c r="D18" s="18">
        <f ca="1">'Summary Q1 2009 Total WCA'!C18*$C18</f>
        <v>27822.701480589381</v>
      </c>
      <c r="E18" s="18">
        <f ca="1">'Summary Q1 2009 Total WCA'!D18*$C18</f>
        <v>21932.000869393854</v>
      </c>
      <c r="F18" s="18">
        <f ca="1">'Summary Q1 2009 Total WCA'!E18*$C18</f>
        <v>30465.7709109606</v>
      </c>
      <c r="G18" s="18">
        <f ca="1">'Summary Q1 2009 Total WCA'!F18*$C18</f>
        <v>21873.020184177672</v>
      </c>
      <c r="H18" s="18">
        <f ca="1">'Summary Q1 2009 Total WCA'!G18*$C18</f>
        <v>22056.451583661295</v>
      </c>
      <c r="I18" s="18">
        <f ca="1">'Summary Q1 2009 Total WCA'!H18*$C18</f>
        <v>12340.979861520709</v>
      </c>
      <c r="J18" s="18">
        <f ca="1">'Summary Q1 2009 Total WCA'!I18*$C18</f>
        <v>15939.51003539645</v>
      </c>
      <c r="K18" s="18">
        <f ca="1">'Summary Q1 2009 Total WCA'!J18*$C18</f>
        <v>18169.92150893102</v>
      </c>
      <c r="L18" s="18">
        <f ca="1">'Summary Q1 2009 Total WCA'!K18*$C18</f>
        <v>21723.79991659637</v>
      </c>
      <c r="M18" s="18">
        <f ca="1">'Summary Q1 2009 Total WCA'!L18*$C18</f>
        <v>17943.802289665782</v>
      </c>
      <c r="N18" s="18">
        <f ca="1">'Summary Q1 2009 Total WCA'!M18*$C18</f>
        <v>11597.130736768237</v>
      </c>
      <c r="O18" s="18">
        <f ca="1">'Summary Q1 2009 Total WCA'!N18*$C18</f>
        <v>25341.815821020526</v>
      </c>
      <c r="P18" s="18">
        <f>SUM(D18:O18)</f>
        <v>247206.90519868192</v>
      </c>
    </row>
    <row r="19" spans="1:16">
      <c r="A19" s="20" t="s">
        <v>21</v>
      </c>
      <c r="B19" s="24"/>
      <c r="C19" s="5"/>
      <c r="D19" s="21">
        <f t="shared" ref="D19:P19" si="1">SUM(D15:D18)</f>
        <v>20591517.537967112</v>
      </c>
      <c r="E19" s="21">
        <f t="shared" si="1"/>
        <v>15750914.141246796</v>
      </c>
      <c r="F19" s="21">
        <f t="shared" si="1"/>
        <v>11619734.459395317</v>
      </c>
      <c r="G19" s="21">
        <f t="shared" si="1"/>
        <v>17134006.72654359</v>
      </c>
      <c r="H19" s="21">
        <f t="shared" si="1"/>
        <v>21530961.077317171</v>
      </c>
      <c r="I19" s="21">
        <f t="shared" si="1"/>
        <v>14191453.98129447</v>
      </c>
      <c r="J19" s="21">
        <f t="shared" si="1"/>
        <v>9968306.3862345424</v>
      </c>
      <c r="K19" s="21">
        <f t="shared" si="1"/>
        <v>9968460.2422004808</v>
      </c>
      <c r="L19" s="21">
        <f t="shared" si="1"/>
        <v>16046302.638571417</v>
      </c>
      <c r="M19" s="21">
        <f t="shared" si="1"/>
        <v>7974390.1007071966</v>
      </c>
      <c r="N19" s="21">
        <f t="shared" si="1"/>
        <v>7810975.0885580759</v>
      </c>
      <c r="O19" s="21">
        <f t="shared" si="1"/>
        <v>4987887.9804099603</v>
      </c>
      <c r="P19" s="21">
        <f t="shared" si="1"/>
        <v>157574910.36044616</v>
      </c>
    </row>
    <row r="20" spans="1:16">
      <c r="B20" s="22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>
      <c r="A21" s="3" t="s">
        <v>22</v>
      </c>
      <c r="B21" s="22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>
      <c r="A22" s="16" t="s">
        <v>23</v>
      </c>
      <c r="B22" s="17" t="s">
        <v>24</v>
      </c>
      <c r="C22" s="43">
        <v>0.22019212721932863</v>
      </c>
      <c r="D22" s="18">
        <f ca="1">'Summary Q1 2009 Total WCA'!C22*$C22</f>
        <v>1497790.328483314</v>
      </c>
      <c r="E22" s="18">
        <f ca="1">'Summary Q1 2009 Total WCA'!D22*$C22</f>
        <v>1513313.6774812837</v>
      </c>
      <c r="F22" s="18">
        <f ca="1">'Summary Q1 2009 Total WCA'!E22*$C22</f>
        <v>1523373.2935343385</v>
      </c>
      <c r="G22" s="18">
        <f ca="1">'Summary Q1 2009 Total WCA'!F22*$C22</f>
        <v>1565683.2526160371</v>
      </c>
      <c r="H22" s="18">
        <f ca="1">'Summary Q1 2009 Total WCA'!G22*$C22</f>
        <v>1548815.1748836902</v>
      </c>
      <c r="I22" s="18">
        <f ca="1">'Summary Q1 2009 Total WCA'!H22*$C22</f>
        <v>1439219.8700078269</v>
      </c>
      <c r="J22" s="18">
        <f ca="1">'Summary Q1 2009 Total WCA'!I22*$C22</f>
        <v>1460950.4394759515</v>
      </c>
      <c r="K22" s="18">
        <f ca="1">'Summary Q1 2009 Total WCA'!J22*$C22</f>
        <v>1455282.0401507083</v>
      </c>
      <c r="L22" s="18">
        <f ca="1">'Summary Q1 2009 Total WCA'!K22*$C22</f>
        <v>1462355.3885552022</v>
      </c>
      <c r="M22" s="18">
        <f ca="1">'Summary Q1 2009 Total WCA'!L22*$C22</f>
        <v>1444194.6685361715</v>
      </c>
      <c r="N22" s="18">
        <f ca="1">'Summary Q1 2009 Total WCA'!M22*$C22</f>
        <v>1488073.7761683092</v>
      </c>
      <c r="O22" s="18">
        <f ca="1">'Summary Q1 2009 Total WCA'!N22*$C22</f>
        <v>1426499.4104529489</v>
      </c>
      <c r="P22" s="18">
        <f>SUM(D22:O22)</f>
        <v>17825551.320345782</v>
      </c>
    </row>
    <row r="23" spans="1:16">
      <c r="A23" s="19" t="s">
        <v>25</v>
      </c>
      <c r="B23" s="20"/>
      <c r="C23" s="5"/>
      <c r="D23" s="21">
        <f t="shared" ref="D23:P23" si="2">SUM(D22:D22)</f>
        <v>1497790.328483314</v>
      </c>
      <c r="E23" s="21">
        <f t="shared" si="2"/>
        <v>1513313.6774812837</v>
      </c>
      <c r="F23" s="21">
        <f t="shared" si="2"/>
        <v>1523373.2935343385</v>
      </c>
      <c r="G23" s="21">
        <f t="shared" si="2"/>
        <v>1565683.2526160371</v>
      </c>
      <c r="H23" s="21">
        <f t="shared" si="2"/>
        <v>1548815.1748836902</v>
      </c>
      <c r="I23" s="21">
        <f t="shared" si="2"/>
        <v>1439219.8700078269</v>
      </c>
      <c r="J23" s="21">
        <f t="shared" si="2"/>
        <v>1460950.4394759515</v>
      </c>
      <c r="K23" s="21">
        <f t="shared" si="2"/>
        <v>1455282.0401507083</v>
      </c>
      <c r="L23" s="21">
        <f t="shared" si="2"/>
        <v>1462355.3885552022</v>
      </c>
      <c r="M23" s="21">
        <f t="shared" si="2"/>
        <v>1444194.6685361715</v>
      </c>
      <c r="N23" s="21">
        <f t="shared" si="2"/>
        <v>1488073.7761683092</v>
      </c>
      <c r="O23" s="21">
        <f t="shared" si="2"/>
        <v>1426499.4104529489</v>
      </c>
      <c r="P23" s="21">
        <f t="shared" si="2"/>
        <v>17825551.320345782</v>
      </c>
    </row>
    <row r="24" spans="1:16">
      <c r="B24" s="22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>
      <c r="A25" s="3" t="s">
        <v>26</v>
      </c>
      <c r="B25" s="22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>
      <c r="A26" s="23" t="s">
        <v>27</v>
      </c>
      <c r="B26" s="17" t="s">
        <v>28</v>
      </c>
      <c r="C26" s="43">
        <v>0.22102860797004847</v>
      </c>
      <c r="D26" s="18">
        <f ca="1">'Summary Q1 2009 Total WCA'!C26*$C26</f>
        <v>2243130.6836685417</v>
      </c>
      <c r="E26" s="18">
        <f ca="1">'Summary Q1 2009 Total WCA'!D26*$C26</f>
        <v>2328271.6312173991</v>
      </c>
      <c r="F26" s="18">
        <f ca="1">'Summary Q1 2009 Total WCA'!E26*$C26</f>
        <v>2519827.2204805911</v>
      </c>
      <c r="G26" s="18">
        <f ca="1">'Summary Q1 2009 Total WCA'!F26*$C26</f>
        <v>2966831.0540235559</v>
      </c>
      <c r="H26" s="18">
        <f ca="1">'Summary Q1 2009 Total WCA'!G26*$C26</f>
        <v>3078468.8619744643</v>
      </c>
      <c r="I26" s="18">
        <f ca="1">'Summary Q1 2009 Total WCA'!H26*$C26</f>
        <v>2976227.629388954</v>
      </c>
      <c r="J26" s="18">
        <f ca="1">'Summary Q1 2009 Total WCA'!I26*$C26</f>
        <v>3092709.7916587838</v>
      </c>
      <c r="K26" s="18">
        <f ca="1">'Summary Q1 2009 Total WCA'!J26*$C26</f>
        <v>3030653.6448545731</v>
      </c>
      <c r="L26" s="18">
        <f ca="1">'Summary Q1 2009 Total WCA'!K26*$C26</f>
        <v>3258826.638786268</v>
      </c>
      <c r="M26" s="18">
        <f ca="1">'Summary Q1 2009 Total WCA'!L26*$C26</f>
        <v>3024326.4336615345</v>
      </c>
      <c r="N26" s="18">
        <f ca="1">'Summary Q1 2009 Total WCA'!M26*$C26</f>
        <v>2763374.3417008878</v>
      </c>
      <c r="O26" s="18">
        <f ca="1">'Summary Q1 2009 Total WCA'!N26*$C26</f>
        <v>3099990.0763085429</v>
      </c>
      <c r="P26" s="18">
        <f>SUM(D26:O26)</f>
        <v>34382638.007724099</v>
      </c>
    </row>
    <row r="27" spans="1:16">
      <c r="A27" s="23" t="s">
        <v>29</v>
      </c>
      <c r="B27" s="17" t="s">
        <v>30</v>
      </c>
      <c r="C27" s="43">
        <v>0.22102860797004847</v>
      </c>
      <c r="D27" s="18">
        <f ca="1">'Summary Q1 2009 Total WCA'!C27*$C27</f>
        <v>1138743.3123593898</v>
      </c>
      <c r="E27" s="18">
        <f ca="1">'Summary Q1 2009 Total WCA'!D27*$C27</f>
        <v>1090901.9701332483</v>
      </c>
      <c r="F27" s="18">
        <f ca="1">'Summary Q1 2009 Total WCA'!E27*$C27</f>
        <v>513189.2596136342</v>
      </c>
      <c r="G27" s="18">
        <f ca="1">'Summary Q1 2009 Total WCA'!F27*$C27</f>
        <v>1037582.8570288903</v>
      </c>
      <c r="H27" s="18">
        <f ca="1">'Summary Q1 2009 Total WCA'!G27*$C27</f>
        <v>1135947.6981763944</v>
      </c>
      <c r="I27" s="18">
        <f ca="1">'Summary Q1 2009 Total WCA'!H27*$C27</f>
        <v>1143769.6539776823</v>
      </c>
      <c r="J27" s="18">
        <f ca="1">'Summary Q1 2009 Total WCA'!I27*$C27</f>
        <v>1179857.1403482903</v>
      </c>
      <c r="K27" s="18">
        <f ca="1">'Summary Q1 2009 Total WCA'!J27*$C27</f>
        <v>1102687.9849328985</v>
      </c>
      <c r="L27" s="18">
        <f ca="1">'Summary Q1 2009 Total WCA'!K27*$C27</f>
        <v>1280466.8379306735</v>
      </c>
      <c r="M27" s="18">
        <f ca="1">'Summary Q1 2009 Total WCA'!L27*$C27</f>
        <v>1205499.0328614702</v>
      </c>
      <c r="N27" s="18">
        <f ca="1">'Summary Q1 2009 Total WCA'!M27*$C27</f>
        <v>1105733.0740836067</v>
      </c>
      <c r="O27" s="18">
        <f ca="1">'Summary Q1 2009 Total WCA'!N27*$C27</f>
        <v>650513.63838942477</v>
      </c>
      <c r="P27" s="18">
        <f>SUM(D27:O27)</f>
        <v>12584892.459835606</v>
      </c>
    </row>
    <row r="28" spans="1:16">
      <c r="A28" s="19" t="s">
        <v>31</v>
      </c>
      <c r="B28" s="5"/>
      <c r="C28" s="5"/>
      <c r="D28" s="21">
        <f t="shared" ref="D28:P28" si="3">SUM(D26:D27)</f>
        <v>3381873.9960279316</v>
      </c>
      <c r="E28" s="21">
        <f t="shared" si="3"/>
        <v>3419173.6013506474</v>
      </c>
      <c r="F28" s="21">
        <f t="shared" si="3"/>
        <v>3033016.4800942251</v>
      </c>
      <c r="G28" s="21">
        <f t="shared" si="3"/>
        <v>4004413.9110524463</v>
      </c>
      <c r="H28" s="21">
        <f t="shared" si="3"/>
        <v>4214416.5601508589</v>
      </c>
      <c r="I28" s="21">
        <f t="shared" si="3"/>
        <v>4119997.2833666364</v>
      </c>
      <c r="J28" s="21">
        <f t="shared" si="3"/>
        <v>4272566.9320070744</v>
      </c>
      <c r="K28" s="21">
        <f t="shared" si="3"/>
        <v>4133341.6297874716</v>
      </c>
      <c r="L28" s="21">
        <f t="shared" si="3"/>
        <v>4539293.4767169412</v>
      </c>
      <c r="M28" s="21">
        <f t="shared" si="3"/>
        <v>4229825.4665230047</v>
      </c>
      <c r="N28" s="21">
        <f t="shared" si="3"/>
        <v>3869107.4157844945</v>
      </c>
      <c r="O28" s="21">
        <f t="shared" si="3"/>
        <v>3750503.7146979677</v>
      </c>
      <c r="P28" s="21">
        <f t="shared" si="3"/>
        <v>46967530.467559703</v>
      </c>
    </row>
    <row r="29" spans="1:16"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3.5" thickBot="1">
      <c r="A30" s="25" t="s">
        <v>32</v>
      </c>
      <c r="B30" s="5"/>
      <c r="C30" s="5"/>
      <c r="D30" s="26">
        <f t="shared" ref="D30:P30" si="4">SUM(-D12,D19,D23,D28)</f>
        <v>11905789.569794066</v>
      </c>
      <c r="E30" s="26">
        <f t="shared" si="4"/>
        <v>7190152.8222296964</v>
      </c>
      <c r="F30" s="26">
        <f t="shared" si="4"/>
        <v>5572367.0154138478</v>
      </c>
      <c r="G30" s="26">
        <f t="shared" si="4"/>
        <v>6068768.0573173724</v>
      </c>
      <c r="H30" s="26">
        <f t="shared" si="4"/>
        <v>12387866.829191145</v>
      </c>
      <c r="I30" s="26">
        <f t="shared" si="4"/>
        <v>9099836.2215415463</v>
      </c>
      <c r="J30" s="26">
        <f t="shared" si="4"/>
        <v>7279412.3576967139</v>
      </c>
      <c r="K30" s="26">
        <f t="shared" si="4"/>
        <v>6705859.937400559</v>
      </c>
      <c r="L30" s="26">
        <f t="shared" si="4"/>
        <v>12456409.911137477</v>
      </c>
      <c r="M30" s="26">
        <f t="shared" si="4"/>
        <v>4819264.7235392639</v>
      </c>
      <c r="N30" s="26">
        <f t="shared" si="4"/>
        <v>5543659.650069911</v>
      </c>
      <c r="O30" s="26">
        <f t="shared" si="4"/>
        <v>2465814.6278755874</v>
      </c>
      <c r="P30" s="26">
        <f t="shared" si="4"/>
        <v>91495201.72320722</v>
      </c>
    </row>
    <row r="31" spans="1:16" ht="13.5" thickTop="1"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8"/>
      <c r="N31" s="29"/>
      <c r="O31" s="29"/>
      <c r="P31" s="30"/>
    </row>
    <row r="32" spans="1:16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34"/>
      <c r="O32" s="34"/>
      <c r="P32" s="35"/>
    </row>
    <row r="33" spans="1:16">
      <c r="A33" s="36"/>
      <c r="C33" s="5" t="s">
        <v>38</v>
      </c>
      <c r="M33" s="37"/>
      <c r="N33" s="37"/>
      <c r="O33" s="37"/>
      <c r="P33" s="31"/>
    </row>
    <row r="34" spans="1:16">
      <c r="A34" s="5"/>
      <c r="B34" s="5"/>
      <c r="C34" s="5" t="s">
        <v>39</v>
      </c>
      <c r="D34" s="5"/>
      <c r="E34" s="5"/>
      <c r="F34" s="5"/>
      <c r="G34" s="5"/>
      <c r="H34" s="5"/>
      <c r="I34" s="5"/>
      <c r="J34" s="5"/>
      <c r="K34" s="5"/>
      <c r="L34" s="5"/>
      <c r="M34" s="13"/>
      <c r="N34" s="10"/>
      <c r="O34" s="10"/>
      <c r="P34" s="10"/>
    </row>
    <row r="35" spans="1:16">
      <c r="A35" s="13" t="s">
        <v>6</v>
      </c>
      <c r="B35" s="13" t="s">
        <v>7</v>
      </c>
      <c r="C35" s="13" t="s">
        <v>40</v>
      </c>
      <c r="D35" s="14">
        <v>39539</v>
      </c>
      <c r="E35" s="14">
        <v>39569</v>
      </c>
      <c r="F35" s="14">
        <v>39600</v>
      </c>
      <c r="G35" s="14">
        <v>39630</v>
      </c>
      <c r="H35" s="14">
        <v>39661</v>
      </c>
      <c r="I35" s="14">
        <v>39692</v>
      </c>
      <c r="J35" s="14">
        <v>39722</v>
      </c>
      <c r="K35" s="14">
        <v>39753</v>
      </c>
      <c r="L35" s="14">
        <v>39783</v>
      </c>
      <c r="M35" s="14">
        <v>39814</v>
      </c>
      <c r="N35" s="14">
        <v>39845</v>
      </c>
      <c r="O35" s="14">
        <v>39873</v>
      </c>
      <c r="P35" s="14" t="s">
        <v>8</v>
      </c>
    </row>
    <row r="36" spans="1:16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>
      <c r="A37" s="3" t="s">
        <v>9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>
      <c r="A38" s="23" t="s">
        <v>33</v>
      </c>
      <c r="B38" s="17" t="s">
        <v>11</v>
      </c>
      <c r="C38" s="43">
        <v>0.22019212721932863</v>
      </c>
      <c r="D38" s="18">
        <f ca="1">'Summary Q1 2009 Total WCA'!C38*$C38</f>
        <v>13565392.292684291</v>
      </c>
      <c r="E38" s="18">
        <f ca="1">'Summary Q1 2009 Total WCA'!D38*$C38</f>
        <v>13493248.59784903</v>
      </c>
      <c r="F38" s="18">
        <f ca="1">'Summary Q1 2009 Total WCA'!E38*$C38</f>
        <v>10603757.217610033</v>
      </c>
      <c r="G38" s="18">
        <f ca="1">'Summary Q1 2009 Total WCA'!F38*$C38</f>
        <v>16635335.832894702</v>
      </c>
      <c r="H38" s="18">
        <f ca="1">'Summary Q1 2009 Total WCA'!G38*$C38</f>
        <v>14906325.983160574</v>
      </c>
      <c r="I38" s="18">
        <f ca="1">'Summary Q1 2009 Total WCA'!H38*$C38</f>
        <v>11192735.954168133</v>
      </c>
      <c r="J38" s="18">
        <f ca="1">'Summary Q1 2009 Total WCA'!I38*$C38</f>
        <v>9727159.0131289028</v>
      </c>
      <c r="K38" s="18">
        <f ca="1">'Summary Q1 2009 Total WCA'!J38*$C38</f>
        <v>8851223.9747381024</v>
      </c>
      <c r="L38" s="18">
        <f ca="1">'Summary Q1 2009 Total WCA'!K38*$C38</f>
        <v>9591541.5927060843</v>
      </c>
      <c r="M38" s="18">
        <f ca="1">'Summary Q1 2009 Total WCA'!L38*$C38</f>
        <v>9207594.6150489971</v>
      </c>
      <c r="N38" s="18">
        <f ca="1">'Summary Q1 2009 Total WCA'!M38*$C38</f>
        <v>7881524.4022442149</v>
      </c>
      <c r="O38" s="18">
        <f ca="1">'Summary Q1 2009 Total WCA'!N38*$C38</f>
        <v>8153039.216542881</v>
      </c>
      <c r="P38" s="18">
        <f>SUM(D38:O38)</f>
        <v>133808878.69277595</v>
      </c>
    </row>
    <row r="39" spans="1:16">
      <c r="A39" s="19" t="s">
        <v>12</v>
      </c>
      <c r="B39" s="20"/>
      <c r="C39" s="5"/>
      <c r="D39" s="21">
        <f t="shared" ref="D39:P39" si="5">SUM(D38:D38)</f>
        <v>13565392.292684291</v>
      </c>
      <c r="E39" s="21">
        <f t="shared" si="5"/>
        <v>13493248.59784903</v>
      </c>
      <c r="F39" s="21">
        <f t="shared" si="5"/>
        <v>10603757.217610033</v>
      </c>
      <c r="G39" s="21">
        <f t="shared" si="5"/>
        <v>16635335.832894702</v>
      </c>
      <c r="H39" s="21">
        <f t="shared" si="5"/>
        <v>14906325.983160574</v>
      </c>
      <c r="I39" s="21">
        <f t="shared" si="5"/>
        <v>11192735.954168133</v>
      </c>
      <c r="J39" s="21">
        <f t="shared" si="5"/>
        <v>9727159.0131289028</v>
      </c>
      <c r="K39" s="21">
        <f t="shared" si="5"/>
        <v>8851223.9747381024</v>
      </c>
      <c r="L39" s="21">
        <f t="shared" si="5"/>
        <v>9591541.5927060843</v>
      </c>
      <c r="M39" s="21">
        <f t="shared" si="5"/>
        <v>9207594.6150489971</v>
      </c>
      <c r="N39" s="21">
        <f t="shared" si="5"/>
        <v>7881524.4022442149</v>
      </c>
      <c r="O39" s="21">
        <f t="shared" si="5"/>
        <v>8153039.216542881</v>
      </c>
      <c r="P39" s="21">
        <f t="shared" si="5"/>
        <v>133808878.69277595</v>
      </c>
    </row>
    <row r="40" spans="1:16">
      <c r="B40" s="22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>
      <c r="A41" s="3" t="s">
        <v>13</v>
      </c>
      <c r="B41" s="22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>
      <c r="A42" s="23" t="s">
        <v>14</v>
      </c>
      <c r="B42" s="17" t="s">
        <v>15</v>
      </c>
      <c r="C42" s="43">
        <v>0.22102860797004847</v>
      </c>
      <c r="D42" s="18">
        <f ca="1">'Summary Q1 2009 Total WCA'!C42*$C42</f>
        <v>792303.3300036065</v>
      </c>
      <c r="E42" s="18">
        <f ca="1">'Summary Q1 2009 Total WCA'!D42*$C42</f>
        <v>866414.78414039151</v>
      </c>
      <c r="F42" s="18">
        <f ca="1">'Summary Q1 2009 Total WCA'!E42*$C42</f>
        <v>891485.07496083644</v>
      </c>
      <c r="G42" s="18">
        <f ca="1">'Summary Q1 2009 Total WCA'!F42*$C42</f>
        <v>890436.54899251217</v>
      </c>
      <c r="H42" s="18">
        <f ca="1">'Summary Q1 2009 Total WCA'!G42*$C42</f>
        <v>846401.12352121167</v>
      </c>
      <c r="I42" s="18">
        <f ca="1">'Summary Q1 2009 Total WCA'!H42*$C42</f>
        <v>771063.20011696941</v>
      </c>
      <c r="J42" s="18">
        <f ca="1">'Summary Q1 2009 Total WCA'!I42*$C42</f>
        <v>483387.54327425541</v>
      </c>
      <c r="K42" s="18">
        <f ca="1">'Summary Q1 2009 Total WCA'!J42*$C42</f>
        <v>551932.54439227516</v>
      </c>
      <c r="L42" s="18">
        <f ca="1">'Summary Q1 2009 Total WCA'!K42*$C42</f>
        <v>733126.56323745579</v>
      </c>
      <c r="M42" s="18">
        <f ca="1">'Summary Q1 2009 Total WCA'!L42*$C42</f>
        <v>575716.20851308596</v>
      </c>
      <c r="N42" s="18">
        <f ca="1">'Summary Q1 2009 Total WCA'!M42*$C42</f>
        <v>357559.47017542477</v>
      </c>
      <c r="O42" s="18">
        <f ca="1">'Summary Q1 2009 Total WCA'!N42*$C42</f>
        <v>411724.46793318767</v>
      </c>
      <c r="P42" s="18">
        <f>SUM(D42:O42)</f>
        <v>8171550.8592612129</v>
      </c>
    </row>
    <row r="43" spans="1:16">
      <c r="A43" s="23" t="s">
        <v>16</v>
      </c>
      <c r="B43" s="17" t="s">
        <v>17</v>
      </c>
      <c r="C43" s="43">
        <v>1</v>
      </c>
      <c r="D43" s="18">
        <f ca="1">'Summary Q1 2009 Total WCA'!C43*$C43</f>
        <v>159119.72</v>
      </c>
      <c r="E43" s="18">
        <f ca="1">'Summary Q1 2009 Total WCA'!D43*$C43</f>
        <v>204843.94</v>
      </c>
      <c r="F43" s="18">
        <f ca="1">'Summary Q1 2009 Total WCA'!E43*$C43</f>
        <v>221206.2</v>
      </c>
      <c r="G43" s="18">
        <f ca="1">'Summary Q1 2009 Total WCA'!F43*$C43</f>
        <v>245252.58</v>
      </c>
      <c r="H43" s="18">
        <f ca="1">'Summary Q1 2009 Total WCA'!G43*$C43</f>
        <v>234235.33</v>
      </c>
      <c r="I43" s="18">
        <f ca="1">'Summary Q1 2009 Total WCA'!H43*$C43</f>
        <v>220556.19</v>
      </c>
      <c r="J43" s="18">
        <f ca="1">'Summary Q1 2009 Total WCA'!I43*$C43</f>
        <v>173792.74</v>
      </c>
      <c r="K43" s="18">
        <f ca="1">'Summary Q1 2009 Total WCA'!J43*$C43</f>
        <v>147542.56</v>
      </c>
      <c r="L43" s="18">
        <f ca="1">'Summary Q1 2009 Total WCA'!K43*$C43</f>
        <v>139209.66</v>
      </c>
      <c r="M43" s="18">
        <f ca="1">'Summary Q1 2009 Total WCA'!L43*$C43</f>
        <v>95284.78</v>
      </c>
      <c r="N43" s="18">
        <f ca="1">'Summary Q1 2009 Total WCA'!M43*$C43</f>
        <v>123793.63</v>
      </c>
      <c r="O43" s="18">
        <f ca="1">'Summary Q1 2009 Total WCA'!N43*$C43</f>
        <v>141070.39000000001</v>
      </c>
      <c r="P43" s="18">
        <f>SUM(D43:O43)</f>
        <v>2105907.7200000002</v>
      </c>
    </row>
    <row r="44" spans="1:16">
      <c r="A44" s="23" t="s">
        <v>18</v>
      </c>
      <c r="B44" s="17" t="s">
        <v>19</v>
      </c>
      <c r="C44" s="43">
        <v>0.22019212721932863</v>
      </c>
      <c r="D44" s="18">
        <f ca="1">'Summary Q1 2009 Total WCA'!C44*$C44</f>
        <v>19612271.786482915</v>
      </c>
      <c r="E44" s="18">
        <f ca="1">'Summary Q1 2009 Total WCA'!D44*$C44</f>
        <v>14657723.416237012</v>
      </c>
      <c r="F44" s="18">
        <f ca="1">'Summary Q1 2009 Total WCA'!E44*$C44</f>
        <v>10476577.413523521</v>
      </c>
      <c r="G44" s="18">
        <f ca="1">'Summary Q1 2009 Total WCA'!F44*$C44</f>
        <v>15976444.5773669</v>
      </c>
      <c r="H44" s="18">
        <f ca="1">'Summary Q1 2009 Total WCA'!G44*$C44</f>
        <v>20428268.172212299</v>
      </c>
      <c r="I44" s="18">
        <f ca="1">'Summary Q1 2009 Total WCA'!H44*$C44</f>
        <v>12163255.706459118</v>
      </c>
      <c r="J44" s="18">
        <f ca="1">'Summary Q1 2009 Total WCA'!I44*$C44</f>
        <v>6940123.3292096825</v>
      </c>
      <c r="K44" s="18">
        <f ca="1">'Summary Q1 2009 Total WCA'!J44*$C44</f>
        <v>9250815.2162992749</v>
      </c>
      <c r="L44" s="18">
        <f ca="1">'Summary Q1 2009 Total WCA'!K44*$C44</f>
        <v>15152242.615417365</v>
      </c>
      <c r="M44" s="18">
        <f ca="1">'Summary Q1 2009 Total WCA'!L44*$C44</f>
        <v>4463001.718362595</v>
      </c>
      <c r="N44" s="18">
        <f ca="1">'Summary Q1 2009 Total WCA'!M44*$C44</f>
        <v>4665755.25635539</v>
      </c>
      <c r="O44" s="18">
        <f ca="1">'Summary Q1 2009 Total WCA'!N44*$C44</f>
        <v>2652022.8551502898</v>
      </c>
      <c r="P44" s="18">
        <f>SUM(D44:O44)</f>
        <v>136438502.06307638</v>
      </c>
    </row>
    <row r="45" spans="1:16">
      <c r="A45" s="23" t="s">
        <v>20</v>
      </c>
      <c r="B45" s="17" t="s">
        <v>19</v>
      </c>
      <c r="C45" s="43">
        <v>0.22019212721932863</v>
      </c>
      <c r="D45" s="18">
        <f ca="1">'Summary Q1 2009 Total WCA'!C45*$C45</f>
        <v>27822.701480589381</v>
      </c>
      <c r="E45" s="18">
        <f ca="1">'Summary Q1 2009 Total WCA'!D45*$C45</f>
        <v>21932.000869393854</v>
      </c>
      <c r="F45" s="18">
        <f ca="1">'Summary Q1 2009 Total WCA'!E45*$C45</f>
        <v>30465.7709109606</v>
      </c>
      <c r="G45" s="18">
        <f ca="1">'Summary Q1 2009 Total WCA'!F45*$C45</f>
        <v>21873.020184177672</v>
      </c>
      <c r="H45" s="18">
        <f ca="1">'Summary Q1 2009 Total WCA'!G45*$C45</f>
        <v>22056.451583661295</v>
      </c>
      <c r="I45" s="18">
        <f ca="1">'Summary Q1 2009 Total WCA'!H45*$C45</f>
        <v>12340.979861520709</v>
      </c>
      <c r="J45" s="18">
        <f ca="1">'Summary Q1 2009 Total WCA'!I45*$C45</f>
        <v>15939.51003539645</v>
      </c>
      <c r="K45" s="18">
        <f ca="1">'Summary Q1 2009 Total WCA'!J45*$C45</f>
        <v>18169.92150893102</v>
      </c>
      <c r="L45" s="18">
        <f ca="1">'Summary Q1 2009 Total WCA'!K45*$C45</f>
        <v>21723.79991659637</v>
      </c>
      <c r="M45" s="18">
        <f ca="1">'Summary Q1 2009 Total WCA'!L45*$C45</f>
        <v>17943.802289665782</v>
      </c>
      <c r="N45" s="18">
        <f ca="1">'Summary Q1 2009 Total WCA'!M45*$C45</f>
        <v>11597.130736768237</v>
      </c>
      <c r="O45" s="18">
        <f ca="1">'Summary Q1 2009 Total WCA'!N45*$C45</f>
        <v>25341.815821020526</v>
      </c>
      <c r="P45" s="18">
        <f>SUM(D45:O45)</f>
        <v>247206.90519868192</v>
      </c>
    </row>
    <row r="46" spans="1:16">
      <c r="A46" s="20" t="s">
        <v>21</v>
      </c>
      <c r="B46" s="24"/>
      <c r="C46" s="5"/>
      <c r="D46" s="21">
        <f t="shared" ref="D46:P46" si="6">SUM(D42:D45)</f>
        <v>20591517.537967112</v>
      </c>
      <c r="E46" s="21">
        <f t="shared" si="6"/>
        <v>15750914.141246796</v>
      </c>
      <c r="F46" s="21">
        <f t="shared" si="6"/>
        <v>11619734.459395317</v>
      </c>
      <c r="G46" s="21">
        <f t="shared" si="6"/>
        <v>17134006.72654359</v>
      </c>
      <c r="H46" s="21">
        <f t="shared" si="6"/>
        <v>21530961.077317171</v>
      </c>
      <c r="I46" s="21">
        <f t="shared" si="6"/>
        <v>13167216.076437607</v>
      </c>
      <c r="J46" s="21">
        <f t="shared" si="6"/>
        <v>7613243.1225193348</v>
      </c>
      <c r="K46" s="21">
        <f t="shared" si="6"/>
        <v>9968460.2422004808</v>
      </c>
      <c r="L46" s="21">
        <f t="shared" si="6"/>
        <v>16046302.638571417</v>
      </c>
      <c r="M46" s="21">
        <f t="shared" si="6"/>
        <v>5151946.5091653466</v>
      </c>
      <c r="N46" s="21">
        <f t="shared" si="6"/>
        <v>5158705.4872675827</v>
      </c>
      <c r="O46" s="21">
        <f t="shared" si="6"/>
        <v>3230159.5289044981</v>
      </c>
      <c r="P46" s="21">
        <f t="shared" si="6"/>
        <v>146963167.54753628</v>
      </c>
    </row>
    <row r="47" spans="1:16">
      <c r="B47" s="22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>
      <c r="A48" s="3" t="s">
        <v>22</v>
      </c>
      <c r="B48" s="22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>
      <c r="A49" s="23" t="s">
        <v>34</v>
      </c>
      <c r="B49" s="17" t="s">
        <v>24</v>
      </c>
      <c r="C49" s="43">
        <v>0.22019212721932863</v>
      </c>
      <c r="D49" s="18">
        <f ca="1">'Summary Q1 2009 Total WCA'!C49*$C49</f>
        <v>1497790.3372909992</v>
      </c>
      <c r="E49" s="18">
        <f ca="1">'Summary Q1 2009 Total WCA'!D49*$C49</f>
        <v>1513313.6620678345</v>
      </c>
      <c r="F49" s="18">
        <f ca="1">'Summary Q1 2009 Total WCA'!E49*$C49</f>
        <v>1523373.2494959133</v>
      </c>
      <c r="G49" s="18">
        <f ca="1">'Summary Q1 2009 Total WCA'!F49*$C49</f>
        <v>1565683.2768371708</v>
      </c>
      <c r="H49" s="18">
        <f ca="1">'Summary Q1 2009 Total WCA'!G49*$C49</f>
        <v>1548815.1286433432</v>
      </c>
      <c r="I49" s="18">
        <f ca="1">'Summary Q1 2009 Total WCA'!H49*$C49</f>
        <v>1553973.0191273924</v>
      </c>
      <c r="J49" s="18">
        <f ca="1">'Summary Q1 2009 Total WCA'!I49*$C49</f>
        <v>1576628.366904862</v>
      </c>
      <c r="K49" s="18">
        <f ca="1">'Summary Q1 2009 Total WCA'!J49*$C49</f>
        <v>1653587.056712908</v>
      </c>
      <c r="L49" s="18">
        <f ca="1">'Summary Q1 2009 Total WCA'!K49*$C49</f>
        <v>1660660.3985116379</v>
      </c>
      <c r="M49" s="18">
        <f ca="1">'Summary Q1 2009 Total WCA'!L49*$C49</f>
        <v>1642499.722531033</v>
      </c>
      <c r="N49" s="18">
        <f ca="1">'Summary Q1 2009 Total WCA'!M49*$C49</f>
        <v>1686378.8389708556</v>
      </c>
      <c r="O49" s="18">
        <f ca="1">'Summary Q1 2009 Total WCA'!N49*$C49</f>
        <v>1624804.4226113062</v>
      </c>
      <c r="P49" s="18">
        <f>SUM(D49:O49)</f>
        <v>19047507.479705259</v>
      </c>
    </row>
    <row r="50" spans="1:16">
      <c r="A50" s="19" t="s">
        <v>25</v>
      </c>
      <c r="B50" s="20"/>
      <c r="C50" s="5"/>
      <c r="D50" s="21">
        <f t="shared" ref="D50:P50" si="7">SUM(D49:D49)</f>
        <v>1497790.3372909992</v>
      </c>
      <c r="E50" s="21">
        <f t="shared" si="7"/>
        <v>1513313.6620678345</v>
      </c>
      <c r="F50" s="21">
        <f t="shared" si="7"/>
        <v>1523373.2494959133</v>
      </c>
      <c r="G50" s="21">
        <f t="shared" si="7"/>
        <v>1565683.2768371708</v>
      </c>
      <c r="H50" s="21">
        <f t="shared" si="7"/>
        <v>1548815.1286433432</v>
      </c>
      <c r="I50" s="21">
        <f t="shared" si="7"/>
        <v>1553973.0191273924</v>
      </c>
      <c r="J50" s="21">
        <f t="shared" si="7"/>
        <v>1576628.366904862</v>
      </c>
      <c r="K50" s="21">
        <f t="shared" si="7"/>
        <v>1653587.056712908</v>
      </c>
      <c r="L50" s="21">
        <f t="shared" si="7"/>
        <v>1660660.3985116379</v>
      </c>
      <c r="M50" s="21">
        <f t="shared" si="7"/>
        <v>1642499.722531033</v>
      </c>
      <c r="N50" s="21">
        <f t="shared" si="7"/>
        <v>1686378.8389708556</v>
      </c>
      <c r="O50" s="21">
        <f t="shared" si="7"/>
        <v>1624804.4226113062</v>
      </c>
      <c r="P50" s="21">
        <f t="shared" si="7"/>
        <v>19047507.479705259</v>
      </c>
    </row>
    <row r="51" spans="1:16">
      <c r="B51" s="22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>
      <c r="A52" s="3" t="s">
        <v>26</v>
      </c>
      <c r="B52" s="22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>
      <c r="A53" s="23" t="s">
        <v>27</v>
      </c>
      <c r="B53" s="17" t="s">
        <v>28</v>
      </c>
      <c r="C53" s="43">
        <v>0.22102860797004847</v>
      </c>
      <c r="D53" s="18">
        <f ca="1">'Summary Q1 2009 Total WCA'!C53*$C53</f>
        <v>2243130.6836685417</v>
      </c>
      <c r="E53" s="18">
        <f ca="1">'Summary Q1 2009 Total WCA'!D53*$C53</f>
        <v>2328271.6312173991</v>
      </c>
      <c r="F53" s="18">
        <f ca="1">'Summary Q1 2009 Total WCA'!E53*$C53</f>
        <v>2519827.2204805911</v>
      </c>
      <c r="G53" s="18">
        <f ca="1">'Summary Q1 2009 Total WCA'!F53*$C53</f>
        <v>2966831.0540235559</v>
      </c>
      <c r="H53" s="18">
        <f ca="1">'Summary Q1 2009 Total WCA'!G53*$C53</f>
        <v>3078468.8619744643</v>
      </c>
      <c r="I53" s="18">
        <f ca="1">'Summary Q1 2009 Total WCA'!H53*$C53</f>
        <v>2976227.629388954</v>
      </c>
      <c r="J53" s="18">
        <f ca="1">'Summary Q1 2009 Total WCA'!I53*$C53</f>
        <v>3077898.363840878</v>
      </c>
      <c r="K53" s="18">
        <f ca="1">'Summary Q1 2009 Total WCA'!J53*$C53</f>
        <v>3030653.6448545731</v>
      </c>
      <c r="L53" s="18">
        <f ca="1">'Summary Q1 2009 Total WCA'!K53*$C53</f>
        <v>3258826.638786268</v>
      </c>
      <c r="M53" s="18">
        <f ca="1">'Summary Q1 2009 Total WCA'!L53*$C53</f>
        <v>3017151.1292677834</v>
      </c>
      <c r="N53" s="18">
        <f ca="1">'Summary Q1 2009 Total WCA'!M53*$C53</f>
        <v>2762024.7951726313</v>
      </c>
      <c r="O53" s="18">
        <f ca="1">'Summary Q1 2009 Total WCA'!N53*$C53</f>
        <v>3089504.5178043474</v>
      </c>
      <c r="P53" s="18">
        <f>SUM(D53:O53)</f>
        <v>34348816.170479983</v>
      </c>
    </row>
    <row r="54" spans="1:16">
      <c r="A54" s="23" t="s">
        <v>29</v>
      </c>
      <c r="B54" s="17" t="s">
        <v>30</v>
      </c>
      <c r="C54" s="43">
        <v>0.22102860797004847</v>
      </c>
      <c r="D54" s="18">
        <f ca="1">'Summary Q1 2009 Total WCA'!C54*$C54</f>
        <v>1138743.3123593898</v>
      </c>
      <c r="E54" s="18">
        <f ca="1">'Summary Q1 2009 Total WCA'!D54*$C54</f>
        <v>1090901.9701332483</v>
      </c>
      <c r="F54" s="18">
        <f ca="1">'Summary Q1 2009 Total WCA'!E54*$C54</f>
        <v>513189.2596136342</v>
      </c>
      <c r="G54" s="18">
        <f ca="1">'Summary Q1 2009 Total WCA'!F54*$C54</f>
        <v>1037582.8570288903</v>
      </c>
      <c r="H54" s="18">
        <f ca="1">'Summary Q1 2009 Total WCA'!G54*$C54</f>
        <v>1135947.6981763944</v>
      </c>
      <c r="I54" s="18">
        <f ca="1">'Summary Q1 2009 Total WCA'!H54*$C54</f>
        <v>3005447.2367352732</v>
      </c>
      <c r="J54" s="18">
        <f ca="1">'Summary Q1 2009 Total WCA'!I54*$C54</f>
        <v>5274363.4492921373</v>
      </c>
      <c r="K54" s="18">
        <f ca="1">'Summary Q1 2009 Total WCA'!J54*$C54</f>
        <v>2129717.7464976623</v>
      </c>
      <c r="L54" s="18">
        <f ca="1">'Summary Q1 2009 Total WCA'!K54*$C54</f>
        <v>1557100.7953107997</v>
      </c>
      <c r="M54" s="18">
        <f ca="1">'Summary Q1 2009 Total WCA'!L54*$C54</f>
        <v>4003698.2771384655</v>
      </c>
      <c r="N54" s="18">
        <f ca="1">'Summary Q1 2009 Total WCA'!M54*$C54</f>
        <v>4099941.1332562435</v>
      </c>
      <c r="O54" s="18">
        <f ca="1">'Summary Q1 2009 Total WCA'!N54*$C54</f>
        <v>3304870.5705482932</v>
      </c>
      <c r="P54" s="18">
        <f>SUM(D54:O54)</f>
        <v>28291504.306090433</v>
      </c>
    </row>
    <row r="55" spans="1:16">
      <c r="A55" s="19" t="s">
        <v>31</v>
      </c>
      <c r="B55" s="5"/>
      <c r="C55" s="5"/>
      <c r="D55" s="21">
        <f t="shared" ref="D55:P55" si="8">SUM(D53:D54)</f>
        <v>3381873.9960279316</v>
      </c>
      <c r="E55" s="21">
        <f t="shared" si="8"/>
        <v>3419173.6013506474</v>
      </c>
      <c r="F55" s="21">
        <f t="shared" si="8"/>
        <v>3033016.4800942251</v>
      </c>
      <c r="G55" s="21">
        <f t="shared" si="8"/>
        <v>4004413.9110524463</v>
      </c>
      <c r="H55" s="21">
        <f t="shared" si="8"/>
        <v>4214416.5601508589</v>
      </c>
      <c r="I55" s="21">
        <f t="shared" si="8"/>
        <v>5981674.8661242276</v>
      </c>
      <c r="J55" s="21">
        <f t="shared" si="8"/>
        <v>8352261.8131330153</v>
      </c>
      <c r="K55" s="21">
        <f t="shared" si="8"/>
        <v>5160371.3913522353</v>
      </c>
      <c r="L55" s="21">
        <f t="shared" si="8"/>
        <v>4815927.4340970675</v>
      </c>
      <c r="M55" s="21">
        <f t="shared" si="8"/>
        <v>7020849.4064062489</v>
      </c>
      <c r="N55" s="21">
        <f t="shared" si="8"/>
        <v>6861965.9284288753</v>
      </c>
      <c r="O55" s="21">
        <f t="shared" si="8"/>
        <v>6394375.0883526411</v>
      </c>
      <c r="P55" s="21">
        <f t="shared" si="8"/>
        <v>62640320.476570413</v>
      </c>
    </row>
    <row r="56" spans="1:16"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ht="13.5" thickBot="1">
      <c r="A57" s="25" t="s">
        <v>35</v>
      </c>
      <c r="B57" s="5"/>
      <c r="C57" s="5"/>
      <c r="D57" s="26">
        <f t="shared" ref="D57:P57" si="9">SUM(-D39,D46,D50,D55)</f>
        <v>11905789.578601751</v>
      </c>
      <c r="E57" s="26">
        <f t="shared" si="9"/>
        <v>7190152.8068162473</v>
      </c>
      <c r="F57" s="26">
        <f t="shared" si="9"/>
        <v>5572366.9713754226</v>
      </c>
      <c r="G57" s="26">
        <f t="shared" si="9"/>
        <v>6068768.0815385059</v>
      </c>
      <c r="H57" s="26">
        <f t="shared" si="9"/>
        <v>12387866.7829508</v>
      </c>
      <c r="I57" s="26">
        <f t="shared" si="9"/>
        <v>9510128.0075210929</v>
      </c>
      <c r="J57" s="26">
        <f t="shared" si="9"/>
        <v>7814974.2894283095</v>
      </c>
      <c r="K57" s="26">
        <f t="shared" si="9"/>
        <v>7931194.7155275214</v>
      </c>
      <c r="L57" s="26">
        <f t="shared" si="9"/>
        <v>12931348.878474038</v>
      </c>
      <c r="M57" s="26">
        <f t="shared" si="9"/>
        <v>4607701.0230536312</v>
      </c>
      <c r="N57" s="26">
        <f t="shared" si="9"/>
        <v>5825525.8524230989</v>
      </c>
      <c r="O57" s="26">
        <f t="shared" si="9"/>
        <v>3096299.8233255642</v>
      </c>
      <c r="P57" s="26">
        <f t="shared" si="9"/>
        <v>94842116.811036006</v>
      </c>
    </row>
    <row r="58" spans="1:16" ht="13.5" thickTop="1">
      <c r="P58" s="2"/>
    </row>
    <row r="59" spans="1:16">
      <c r="P59" s="2"/>
    </row>
    <row r="60" spans="1:16">
      <c r="A60" s="19" t="s">
        <v>36</v>
      </c>
      <c r="C60" s="5"/>
      <c r="D60" s="38">
        <f t="shared" ref="D60:O60" si="10">D57-D30</f>
        <v>8.8076852262020111E-3</v>
      </c>
      <c r="E60" s="38">
        <f t="shared" si="10"/>
        <v>-1.5413449145853519E-2</v>
      </c>
      <c r="F60" s="38">
        <f t="shared" si="10"/>
        <v>-4.4038425199687481E-2</v>
      </c>
      <c r="G60" s="38">
        <f t="shared" si="10"/>
        <v>2.4221133440732956E-2</v>
      </c>
      <c r="H60" s="38">
        <f t="shared" si="10"/>
        <v>-4.6240344643592834E-2</v>
      </c>
      <c r="I60" s="38">
        <f t="shared" si="10"/>
        <v>410291.78597954661</v>
      </c>
      <c r="J60" s="38">
        <f t="shared" si="10"/>
        <v>535561.93173159566</v>
      </c>
      <c r="K60" s="38">
        <f t="shared" si="10"/>
        <v>1225334.7781269625</v>
      </c>
      <c r="L60" s="38">
        <f t="shared" si="10"/>
        <v>474938.96733656153</v>
      </c>
      <c r="M60" s="38">
        <f t="shared" si="10"/>
        <v>-211563.70048563275</v>
      </c>
      <c r="N60" s="38">
        <f t="shared" si="10"/>
        <v>281866.20235318784</v>
      </c>
      <c r="O60" s="38">
        <f t="shared" si="10"/>
        <v>630485.19544997672</v>
      </c>
      <c r="P60" s="38">
        <f>SUM(D60:O60)</f>
        <v>3346915.0878287978</v>
      </c>
    </row>
    <row r="61" spans="1:16">
      <c r="M61" s="37"/>
      <c r="N61" s="37"/>
      <c r="O61" s="37"/>
      <c r="P61" s="31"/>
    </row>
    <row r="63" spans="1:16">
      <c r="A63" s="39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5"/>
      <c r="O63" s="5"/>
      <c r="P63" s="40"/>
    </row>
    <row r="64" spans="1:16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0"/>
    </row>
    <row r="65" spans="3:16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0"/>
    </row>
    <row r="66" spans="3:16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6"/>
    </row>
  </sheetData>
  <phoneticPr fontId="7" type="noConversion"/>
  <pageMargins left="0.37" right="0.34" top="1" bottom="1" header="0.5" footer="0.5"/>
  <pageSetup scale="55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2008-12-18T08:00:00+00:00</OpenedDate>
    <Date1 xmlns="dc463f71-b30c-4ab2-9473-d307f9d35888">2009-09-24T07:00:00+00:00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082252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FB6098EC1E7F543B499C66C7E1F2AD1" ma:contentTypeVersion="127" ma:contentTypeDescription="" ma:contentTypeScope="" ma:versionID="6ecd8aa58c3a602e4e6c75b7667cca8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EF41A0-032B-46BD-AE92-BE8BECF6E46A}"/>
</file>

<file path=customXml/itemProps2.xml><?xml version="1.0" encoding="utf-8"?>
<ds:datastoreItem xmlns:ds="http://schemas.openxmlformats.org/officeDocument/2006/customXml" ds:itemID="{E01655E4-D9A5-429A-A3D4-4D492ABF97D8}"/>
</file>

<file path=customXml/itemProps3.xml><?xml version="1.0" encoding="utf-8"?>
<ds:datastoreItem xmlns:ds="http://schemas.openxmlformats.org/officeDocument/2006/customXml" ds:itemID="{789F13B4-3975-49EE-A056-64135704541A}"/>
</file>

<file path=customXml/itemProps4.xml><?xml version="1.0" encoding="utf-8"?>
<ds:datastoreItem xmlns:ds="http://schemas.openxmlformats.org/officeDocument/2006/customXml" ds:itemID="{812DBE38-9236-4FB8-AC20-87FE9FB8CF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 Q1 2009 Total WCA</vt:lpstr>
      <vt:lpstr>Summary Q1 2009 WA Alloc.</vt:lpstr>
      <vt:lpstr>'Summary Q1 2009 Total WCA'!Print_Area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P08766</dc:creator>
  <cp:lastModifiedBy>P04437</cp:lastModifiedBy>
  <cp:lastPrinted>2009-09-21T16:10:18Z</cp:lastPrinted>
  <dcterms:created xsi:type="dcterms:W3CDTF">2009-09-19T05:47:34Z</dcterms:created>
  <dcterms:modified xsi:type="dcterms:W3CDTF">2009-09-22T18:00:25Z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0x0101006E56B4D1795A2E4DB2F0B01679ED314A00FFB6098EC1E7F543B499C66C7E1F2AD1</vt:lpwstr>
  </property>
  <property fmtid="{D5CDD505-2E9C-101B-9397-08002B2CF9AE}" pid="3" name="_docset_NoMedatataSyncRequired">
    <vt:lpwstr>False</vt:lpwstr>
  </property>
</Properties>
</file>