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charts/chart1.xml" ContentType="application/vnd.openxmlformats-officedocument.drawingml.char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pivotCache/pivotCacheRecords1.xml" ContentType="application/vnd.openxmlformats-officedocument.spreadsheetml.pivotCacheRecords+xml"/>
  <Override PartName="/xl/pivotCache/pivotCacheDefinition1.xml" ContentType="application/vnd.openxmlformats-officedocument.spreadsheetml.pivotCacheDefiniti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0" windowWidth="24915" windowHeight="12075" activeTab="2"/>
  </bookViews>
  <sheets>
    <sheet name="Sheet4" sheetId="4" r:id="rId1"/>
    <sheet name="2017 and 2018 RRM" sheetId="1" r:id="rId2"/>
    <sheet name="Figure 6" sheetId="2" r:id="rId3"/>
    <sheet name="Sheet3" sheetId="3" r:id="rId4"/>
  </sheets>
  <definedNames>
    <definedName name="_xlnm._FilterDatabase" localSheetId="1" hidden="1">'2017 and 2018 RRM'!$A$1:$O$139</definedName>
    <definedName name="_xlnm._FilterDatabase" localSheetId="2" hidden="1">'Figure 6'!$A$25:$M$108</definedName>
  </definedNames>
  <calcPr calcId="145621"/>
  <pivotCaches>
    <pivotCache cacheId="2" r:id="rId5"/>
  </pivotCaches>
</workbook>
</file>

<file path=xl/calcChain.xml><?xml version="1.0" encoding="utf-8"?>
<calcChain xmlns="http://schemas.openxmlformats.org/spreadsheetml/2006/main">
  <c r="J50" i="2" l="1"/>
  <c r="F43" i="2"/>
  <c r="F51" i="2"/>
  <c r="F29" i="2"/>
  <c r="F56" i="2"/>
  <c r="F50" i="2"/>
  <c r="F86" i="2"/>
  <c r="F100" i="2"/>
  <c r="F105" i="2"/>
  <c r="J51" i="2"/>
  <c r="J29" i="2"/>
  <c r="J56" i="2"/>
  <c r="C108" i="2"/>
  <c r="B108" i="2"/>
  <c r="J43" i="2" l="1"/>
  <c r="F71" i="2"/>
  <c r="J71" i="2" s="1"/>
  <c r="F47" i="2"/>
  <c r="F57" i="2"/>
  <c r="J57" i="2" s="1"/>
  <c r="F63" i="2"/>
  <c r="J63" i="2" s="1"/>
  <c r="F54" i="2"/>
  <c r="J54" i="2" s="1"/>
  <c r="F93" i="2"/>
  <c r="F83" i="2"/>
  <c r="F45" i="2"/>
  <c r="J45" i="2" s="1"/>
  <c r="J47" i="2"/>
  <c r="F104" i="2"/>
  <c r="F96" i="2"/>
  <c r="F36" i="2"/>
  <c r="J36" i="2" s="1"/>
  <c r="F37" i="2"/>
  <c r="J37" i="2" s="1"/>
  <c r="I108" i="2"/>
  <c r="C14" i="2" s="1"/>
  <c r="B14" i="2" s="1"/>
  <c r="F98" i="2"/>
  <c r="F91" i="2"/>
  <c r="F84" i="2"/>
  <c r="F76" i="2"/>
  <c r="F67" i="2"/>
  <c r="J67" i="2" s="1"/>
  <c r="F61" i="2"/>
  <c r="J61" i="2" s="1"/>
  <c r="F60" i="2"/>
  <c r="J60" i="2" s="1"/>
  <c r="F26" i="2"/>
  <c r="F49" i="2"/>
  <c r="J49" i="2" s="1"/>
  <c r="F72" i="2"/>
  <c r="J72" i="2" s="1"/>
  <c r="F103" i="2"/>
  <c r="F95" i="2"/>
  <c r="F89" i="2"/>
  <c r="F78" i="2"/>
  <c r="F44" i="2"/>
  <c r="J44" i="2" s="1"/>
  <c r="F74" i="2"/>
  <c r="J74" i="2" s="1"/>
  <c r="F28" i="2"/>
  <c r="J28" i="2" s="1"/>
  <c r="F32" i="2"/>
  <c r="J32" i="2" s="1"/>
  <c r="F27" i="2"/>
  <c r="J27" i="2" s="1"/>
  <c r="F39" i="2"/>
  <c r="J39" i="2" s="1"/>
  <c r="F58" i="2"/>
  <c r="J58" i="2" s="1"/>
  <c r="F106" i="2"/>
  <c r="F101" i="2"/>
  <c r="F94" i="2"/>
  <c r="F87" i="2"/>
  <c r="F80" i="2"/>
  <c r="F48" i="2"/>
  <c r="J48" i="2" s="1"/>
  <c r="F31" i="2"/>
  <c r="J31" i="2" s="1"/>
  <c r="F42" i="2"/>
  <c r="J42" i="2" s="1"/>
  <c r="F65" i="2"/>
  <c r="J65" i="2" s="1"/>
  <c r="F40" i="2"/>
  <c r="J40" i="2" s="1"/>
  <c r="D108" i="2"/>
  <c r="C19" i="2" s="1"/>
  <c r="B19" i="2" s="1"/>
  <c r="F107" i="2"/>
  <c r="F102" i="2"/>
  <c r="F97" i="2"/>
  <c r="F90" i="2"/>
  <c r="F88" i="2"/>
  <c r="F82" i="2"/>
  <c r="F79" i="2"/>
  <c r="F77" i="2"/>
  <c r="F38" i="2"/>
  <c r="J38" i="2" s="1"/>
  <c r="F59" i="2"/>
  <c r="J59" i="2" s="1"/>
  <c r="F66" i="2"/>
  <c r="J66" i="2" s="1"/>
  <c r="F68" i="2"/>
  <c r="J68" i="2" s="1"/>
  <c r="F62" i="2"/>
  <c r="J62" i="2" s="1"/>
  <c r="F41" i="2"/>
  <c r="J41" i="2" s="1"/>
  <c r="F52" i="2"/>
  <c r="J52" i="2" s="1"/>
  <c r="F69" i="2"/>
  <c r="J69" i="2" s="1"/>
  <c r="F46" i="2"/>
  <c r="J46" i="2" s="1"/>
  <c r="F30" i="2"/>
  <c r="J30" i="2" s="1"/>
  <c r="F55" i="2"/>
  <c r="J55" i="2" s="1"/>
  <c r="F73" i="2"/>
  <c r="J73" i="2" s="1"/>
  <c r="F64" i="2"/>
  <c r="J64" i="2" s="1"/>
  <c r="E108" i="2"/>
  <c r="C18" i="2" s="1"/>
  <c r="B18" i="2" s="1"/>
  <c r="F99" i="2"/>
  <c r="F92" i="2"/>
  <c r="F85" i="2"/>
  <c r="F81" i="2"/>
  <c r="F35" i="2"/>
  <c r="J35" i="2" s="1"/>
  <c r="F33" i="2"/>
  <c r="J33" i="2" s="1"/>
  <c r="F53" i="2"/>
  <c r="J53" i="2" s="1"/>
  <c r="F70" i="2"/>
  <c r="J70" i="2" s="1"/>
  <c r="F34" i="2"/>
  <c r="J34" i="2" s="1"/>
  <c r="F75" i="2"/>
  <c r="J75" i="2" s="1"/>
  <c r="H108" i="2"/>
  <c r="C15" i="2" s="1"/>
  <c r="B15" i="2" s="1"/>
  <c r="G108" i="2"/>
  <c r="C16" i="2" s="1"/>
  <c r="B16" i="2" s="1"/>
  <c r="F108" i="2" l="1"/>
  <c r="C17" i="2" s="1"/>
  <c r="B17" i="2" s="1"/>
  <c r="J26" i="2"/>
</calcChain>
</file>

<file path=xl/sharedStrings.xml><?xml version="1.0" encoding="utf-8"?>
<sst xmlns="http://schemas.openxmlformats.org/spreadsheetml/2006/main" count="1436" uniqueCount="422">
  <si>
    <t>Project Description</t>
  </si>
  <si>
    <t>Leading Order</t>
  </si>
  <si>
    <t>Project PM</t>
  </si>
  <si>
    <t>Funding Type</t>
  </si>
  <si>
    <t>Start</t>
  </si>
  <si>
    <t>Finish</t>
  </si>
  <si>
    <t>baseline Yr</t>
  </si>
  <si>
    <t>status</t>
  </si>
  <si>
    <t>SAIDI</t>
  </si>
  <si>
    <t>County</t>
  </si>
  <si>
    <t>WBS from IW32</t>
  </si>
  <si>
    <t>Reliability Report Program</t>
  </si>
  <si>
    <t>Ricks Guess</t>
  </si>
  <si>
    <t>2602E116 SKE-26/MIL17 Add GOP</t>
  </si>
  <si>
    <t>Ibarra, V</t>
  </si>
  <si>
    <t>RRM 18</t>
  </si>
  <si>
    <t>new</t>
  </si>
  <si>
    <t>completed</t>
  </si>
  <si>
    <t>Kitsap</t>
  </si>
  <si>
    <t>R.10009.08.02.11</t>
  </si>
  <si>
    <t>Sectionalizing Devices</t>
  </si>
  <si>
    <t>Distribution Sectionalizing Devices</t>
  </si>
  <si>
    <t>2404E074 MER-13 REL PRJ on SE 32 ST</t>
  </si>
  <si>
    <t>Tuntland, J</t>
  </si>
  <si>
    <t>2018 baseline</t>
  </si>
  <si>
    <t>King</t>
  </si>
  <si>
    <t>R.10009.08.02.10</t>
  </si>
  <si>
    <t>Other System Reliability Projects</t>
  </si>
  <si>
    <t>2202E016 FRA-16 Forsman Rd</t>
  </si>
  <si>
    <t>Exclude</t>
  </si>
  <si>
    <t>EFR project</t>
  </si>
  <si>
    <t>3504E144 RIT-16 Recloser</t>
  </si>
  <si>
    <t>Brock, S</t>
  </si>
  <si>
    <t>Skagit</t>
  </si>
  <si>
    <t>R.10009.08.02.12</t>
  </si>
  <si>
    <t>2014E136 CAS-15/16 SR903</t>
  </si>
  <si>
    <t>Kittitas</t>
  </si>
  <si>
    <t>R.10009.08.02.07</t>
  </si>
  <si>
    <t>1901W131 PLG-13 Hawks Prairie Recl 2017 RI (Recloser)</t>
  </si>
  <si>
    <t>Potelco</t>
  </si>
  <si>
    <t>Thurston</t>
  </si>
  <si>
    <t>1701W076 AIR-23 OLD HWY 99 2017 RI RECL (Recloser)</t>
  </si>
  <si>
    <t>3803E117 SST-14 Ohio St Reconductor</t>
  </si>
  <si>
    <t>Whatcom</t>
  </si>
  <si>
    <t>R.10009.08.02.17</t>
  </si>
  <si>
    <t>2004E002 DGR-16 BUTTE AVE SE FDR TIE TO ELL-14 (Net Auto G</t>
  </si>
  <si>
    <t>Pierce</t>
  </si>
  <si>
    <t>2206E104 FCR-14 SE KENT-KANGLEY RD 2017 RI (recloser)</t>
  </si>
  <si>
    <t>1905E064 KNO-14 Tehaleh New UG Fdr</t>
  </si>
  <si>
    <t>R.10009.07.01.03</t>
  </si>
  <si>
    <t>1802W096 MKI-17 Blvd Rd SE Recl 2017 RI (Recloser)</t>
  </si>
  <si>
    <t>2408E117 SNQ-13 UG CONV 8400 LF Snoqualmie Parkway</t>
  </si>
  <si>
    <t>R.10009.08.02.28</t>
  </si>
  <si>
    <t>Capacity</t>
  </si>
  <si>
    <t>2404E047 MER-13 A&amp;C FDR TW ON SE 32 ST</t>
  </si>
  <si>
    <t>R.10009.08.02.14</t>
  </si>
  <si>
    <t>Tree Wire</t>
  </si>
  <si>
    <t>treewire</t>
  </si>
  <si>
    <t>1701W003 PAT-15 Yelm Hwy Recl 2017 RI (Recloser)</t>
  </si>
  <si>
    <t>3101E048 CPV-15 Fort Casey Road Tree Wire</t>
  </si>
  <si>
    <t>Island</t>
  </si>
  <si>
    <t>2104E137 PEA-17 FEEDER TIE TO ELL-14 (Net Auto Grid)</t>
  </si>
  <si>
    <t>R.10009.12.03.04</t>
  </si>
  <si>
    <t>1902E103 GRV-16 104TH ST RECL 2017 RI (Recloser)</t>
  </si>
  <si>
    <t>2304E122&amp;119 NNO-15 Marine View TW</t>
  </si>
  <si>
    <t>2601E004 SWD-12 Stottlemyre Recl 2017 RI</t>
  </si>
  <si>
    <t>2502E120 MCW-15 Illahee Rd Recl 2017 RI</t>
  </si>
  <si>
    <t>2408E126 SNQ-17 MEADOWBRO X948 RECL 2017</t>
  </si>
  <si>
    <t>2406E042 KLA-17 Recon 1750' A&amp;Cph 336TW 251Av SE</t>
  </si>
  <si>
    <t>2105E071 MST-26 D ST SE FEEDER</t>
  </si>
  <si>
    <t>2019 baseline</t>
  </si>
  <si>
    <t>3802E032 SLA-16 HAXTON WAY RECL 2017</t>
  </si>
  <si>
    <t>3501E107 BRW-16 3 Phase UG</t>
  </si>
  <si>
    <t>R.10009.08.02.25</t>
  </si>
  <si>
    <t>2502E104 MUR-13 Wing Pt Recl 2017 RI</t>
  </si>
  <si>
    <t>2802E064 KIN-24 Twin Spits Recl 2017 RI</t>
  </si>
  <si>
    <t>2104E142 ELL-14 FDR TIE TO DGR-16 &amp; PEA-17 (Net Auto Grid)</t>
  </si>
  <si>
    <t>Feeder ties</t>
  </si>
  <si>
    <t>4001E092 CUS-13 INSTALL RECLOSER 2017RI (Recloser)</t>
  </si>
  <si>
    <t>3404E076 MTV Alley Project 1st - 2nd St</t>
  </si>
  <si>
    <t>R.10009.08.02.05</t>
  </si>
  <si>
    <t>2401W020 CHI-12 Holly Rd Recl &amp; GOPT 2017 RI</t>
  </si>
  <si>
    <t>1801E076 MCA-16 PACIFIC FEEDER TW (OH Outage Tree Wire)</t>
  </si>
  <si>
    <t>Kumar, D</t>
  </si>
  <si>
    <t>2405E113  HAZ-13 INST REC 11456 NEWCASTLE</t>
  </si>
  <si>
    <t>2304E101 RJN-12, 26 SOU-24 Southcenter Vault Room JCP  &amp; S</t>
  </si>
  <si>
    <t>HKX-16 CEDARDALE RECLOSER</t>
  </si>
  <si>
    <t>2505143 KWH-23 FDR TW Recond W LK Samm</t>
  </si>
  <si>
    <t>DA - PAD-15 (Padilla Bay Pipeline, Anacortes)</t>
  </si>
  <si>
    <t>Lombard, B</t>
  </si>
  <si>
    <t>RRM 18 DA</t>
  </si>
  <si>
    <t>R.10009.12.03.01</t>
  </si>
  <si>
    <t>Distribution Automation</t>
  </si>
  <si>
    <t>1603W012 ROC-16 WADDLE CR 3PH #2TW AND 3 PHASING</t>
  </si>
  <si>
    <t>1904E098 SUN-13 NEW PMH9  (UG Capacity)</t>
  </si>
  <si>
    <t>1710E096 GWR-16 REPL OLD RECL E724&amp;E725 (Recloser)</t>
  </si>
  <si>
    <t>1802W104 MOT-16 Mottman Rd SW 336 TW</t>
  </si>
  <si>
    <t>1805E036 ORT-23 208 ST E UG TIE</t>
  </si>
  <si>
    <t>2405E092 EGT-12 A&amp;C FDR TW Project (OH Outage Tree Wire)</t>
  </si>
  <si>
    <t>DA - BKB-13</t>
  </si>
  <si>
    <t>2401E040 RPT 16 PM SW RPLC 2261</t>
  </si>
  <si>
    <t>3503E096 BTN-36 PULVER RD (Repl CU w/Tree Wire)</t>
  </si>
  <si>
    <t>R.10009.08.02.22</t>
  </si>
  <si>
    <t>DA CAM-26 DISTRIBUTION AUTOMATION-CMM (Cambridge, Kent)--2</t>
  </si>
  <si>
    <t>3403E048 PET-12 FEEDER TIE TO BTN-38</t>
  </si>
  <si>
    <t>2112E088 ETN-13 Stampede KX334 RECL 2017</t>
  </si>
  <si>
    <t>2401E008 SHE-17 Pine Rd &amp; Sylvan Recl 2017 RI</t>
  </si>
  <si>
    <t>DA 1904E020 WOO-23, -26, -27 DA PROJECT</t>
  </si>
  <si>
    <t>DA - PAN-12 (Panther Lake, Kent)</t>
  </si>
  <si>
    <t>DA PET-16 (Peths Corner, Mt. Vernon)--3403E096 DISTRIBUTIO</t>
  </si>
  <si>
    <t>Include</t>
  </si>
  <si>
    <t>exclude</t>
  </si>
  <si>
    <t>2604E097 ING-15 NE 132ND TRIPSAVER 2016</t>
  </si>
  <si>
    <t>2604E002 KNM-26 68TH AVE  TRIPSAVER 2016</t>
  </si>
  <si>
    <t>2607E074 DUV-15 NE BIG RO TRIPSAVER 2016</t>
  </si>
  <si>
    <t>2605E017 NBO-22 112TH AVE TRIPSAVER 2016</t>
  </si>
  <si>
    <t>2605E030 WAY-12 VALLEY VI TRIPSAVER 2016</t>
  </si>
  <si>
    <t>1818E132 THO-13 HANSON RD TRIPSAVER 2016</t>
  </si>
  <si>
    <t>2306E076 LMC-25 SE JONES TRIPSAVER 2016</t>
  </si>
  <si>
    <t>2506E020 UHL-25 INST RECL X11229 2016 RI</t>
  </si>
  <si>
    <t>2604E048 WAY-15 INST RECL X11740 2016 RI</t>
  </si>
  <si>
    <t>2405E058 EGT-27 ALLEN RD RECL &amp; GOP 2015</t>
  </si>
  <si>
    <t>2306E100 MIR-15 TIGER M R TRIPSAVER 2016</t>
  </si>
  <si>
    <t>2506E040 UHL-23 INST RECL X53 &amp; X56 2016</t>
  </si>
  <si>
    <t>2405E044 SE 35TH PL &amp; 164TH PL SE EASTGA</t>
  </si>
  <si>
    <t>2015E078 CAS-16 SUNCADIA FDRTIE TO SR903 (OH Outage Duration)</t>
  </si>
  <si>
    <t>2405E132 13245 SE MAY CRK RD(89TH)-PI</t>
  </si>
  <si>
    <t>2505E128 SBE-25 REL PRJT @ SURREY DOWNS (UG Conversion)</t>
  </si>
  <si>
    <t>2606E088 DUV-13 Tree Wire NE 145th St (OH Rebuild) (2606E096 STILLWATER-COTTAGE BROOK RECOND)</t>
  </si>
  <si>
    <t>2605E114 JUA-25 FDR TW NE 132 ST (OH Outage Tree Wire)</t>
  </si>
  <si>
    <t>2604E041 KNM-27 NE 185th St TW (OH Outage Tree Wire)</t>
  </si>
  <si>
    <t>3509E084 BRS-24 SAUK STORE RECLO 2016 RI</t>
  </si>
  <si>
    <t>3405E036 BIG-12 OLD DAY TRIPSAVER 2016</t>
  </si>
  <si>
    <t>3704E128 ALG-15 NULLE RD TRIPSAVER 2016</t>
  </si>
  <si>
    <t>4003E028 BHS-11 BADGER TRIPSAVER 2016</t>
  </si>
  <si>
    <t>4002E052 BHS-11 GUIDE TRIPSAVER 2016</t>
  </si>
  <si>
    <t>4001E084 CUS-13 PORTAL TRIPSAVER 2016</t>
  </si>
  <si>
    <t>4004E032 SCH-13 VAN BUREN TRIPSAVER 2016</t>
  </si>
  <si>
    <t>4004E044 SCH-16 MORGAN TRIPSAVER 2016</t>
  </si>
  <si>
    <t>3801E012 SLA-15 SLATER RD TRIPSAVER 2016</t>
  </si>
  <si>
    <t>2903E144 LGY-12 COMMERCIAL TRIPSAVR 2016</t>
  </si>
  <si>
    <t>3101E036 CPV-15 ENGLE RD TRIPSAVER 2016</t>
  </si>
  <si>
    <t>2903E048 BRO-15 SANDY PT TRIPSAVER 2016</t>
  </si>
  <si>
    <t>3304E096 HKX-16 ESTATE DR TRIPSAVER (2016)</t>
  </si>
  <si>
    <t>3003E136 BRO-15 PARK AVE TRIPSAVER 2016</t>
  </si>
  <si>
    <t>3506E096 HAM-13 CONDUCTOR SLAPPING (2016) (OH Rebuild)</t>
  </si>
  <si>
    <t>4003E080 LYN-16 FRONT ST GO RI 2017 (GOP)</t>
  </si>
  <si>
    <t>4003E064 LYN-16 RCLU1590  130 MAIN ST, L (Recloser)</t>
  </si>
  <si>
    <t>3505E084 NLM-13 TO HAM-13 FEEDER TIE (OH Outage Tree Wire)</t>
  </si>
  <si>
    <t>3802E028 LAB-25 LUMMI SHORE FDR PH3 (PH3) (OH Outage Duration)</t>
  </si>
  <si>
    <t>4003E064 LYN-26 RCL1706  VINUP RD LYNDEN (Recloser)</t>
  </si>
  <si>
    <t>4003E064 VIS-26 RCL3688 6917 ENTERPRISE (Recloser)</t>
  </si>
  <si>
    <t>4003E064 VIS-26 RCL1983  1869 GRANDVIEW (Recloser)</t>
  </si>
  <si>
    <t>2106E022 PIP-23 INSTALL RECLOSER 2016 RR</t>
  </si>
  <si>
    <t>2205E072 ORC-17 INST TRIPSAVER X-1295</t>
  </si>
  <si>
    <t>2205E073 ORC-17 INST TRIPSAVER X-3416</t>
  </si>
  <si>
    <t>2305E035 PRE-11 REPLACE X676 RECL 2014</t>
  </si>
  <si>
    <t>2206E077 LWS-16 208th Ave SE TW (OH Outage Tree Wire)</t>
  </si>
  <si>
    <t>2305E110 ROL-16 16045 116TH AVE SE RENTO</t>
  </si>
  <si>
    <t>2104E044 BEL-25 311853-163443 Vault Leak (UG Rebuild)</t>
  </si>
  <si>
    <t>2106E014 FCR-12 INSTALL GOP 2017 (GOP)</t>
  </si>
  <si>
    <t>1801W066 PLG-16 ALONNA DR  TRIPSAVER 16</t>
  </si>
  <si>
    <t>1702E065 YEL-23 SR 702 S. TRIPSAVER 16</t>
  </si>
  <si>
    <t>2005E032 DGR-15 DRIFTWOOD DR E #2TW P339</t>
  </si>
  <si>
    <t>1603E123 LON-17 BALD HILLS RECL 2016 RI</t>
  </si>
  <si>
    <t>1901E120 LUH-17 GLACIS RD TRIPSAVER 16</t>
  </si>
  <si>
    <t>1904E090 HEM-15 122 AVE E 336TW P-6323</t>
  </si>
  <si>
    <t>1801W087 LAC-17 CARPENTER RD 336TW O6326 (2016) (OH Outage Tree Wire)</t>
  </si>
  <si>
    <t>2004E010 EDG-12 8 ST E RECOND **OH** (OH Outage Duration)</t>
  </si>
  <si>
    <t>1905E007 RHO-15 S PRAIRIE RD 336TW P1272 (OH Outage Tree Wire)</t>
  </si>
  <si>
    <t>1801W024 FRG-22 S. Bay Rd Recl 2017 RI (Recloser)</t>
  </si>
  <si>
    <t>1803W046 GRI-13 INSTALL 1 RECL 2016 RI</t>
  </si>
  <si>
    <t>1601W090 BLU13 MILITARY RD WEST WIRE (OH Outage Tree Wire)</t>
  </si>
  <si>
    <t>1802W032 ELD-23 OVERHULSE RD FDR 336TW (OH Outage Tree Wire)</t>
  </si>
  <si>
    <t>1802W067 ELD-27 MUD BAY GOPT 2017 RI (GOP)</t>
  </si>
  <si>
    <t>1801W049 PLU-24 THURSTON AV GOPT 2017 RI (GOP)</t>
  </si>
  <si>
    <t>1602E060 LON-17 BALD HILL R2 RECLS 2017 (2 Reclosers)</t>
  </si>
  <si>
    <t>1802W107 BAR-13 SAPP RD GOPT 2017 RI (GOP)</t>
  </si>
  <si>
    <t>2502E008 PMA-15 NE DAY RD TRIPSAVER 16</t>
  </si>
  <si>
    <t>2203E062 VAS-23 KINGSBURY RDTRIPSAVER 16</t>
  </si>
  <si>
    <t>2203E022 VAS-23 SW CEMETARY TRIPSAVER 16</t>
  </si>
  <si>
    <t>2303E072 VAS-12 SW 140TH ST TRIPSAVER 16</t>
  </si>
  <si>
    <t>2202E096 VAS-13 SW 240TH ST TRIPSAVER 16</t>
  </si>
  <si>
    <t>2202E044 VAS-13 SW 220TH ST TRIPSAVER 16</t>
  </si>
  <si>
    <t>2202E140 VAS-13 SW 280TH &amp; VASHON TS 16</t>
  </si>
  <si>
    <t>2203E120 VAS-23 99TH AVE SW TRIPSAVER 16</t>
  </si>
  <si>
    <t>2203E084 VAS-23 75TH AVE SW TRIPSAVER 16</t>
  </si>
  <si>
    <t>2302E100 VAS-12 115TH AVE  TRIPSAVER 16</t>
  </si>
  <si>
    <t>2302E012 FRA-13 Eastway Dr Tripsaver 16</t>
  </si>
  <si>
    <t>2702E088 CHR-23 PT GAMB.3 GOSW'S 2015 RI</t>
  </si>
  <si>
    <t>2701E048 PGA-12 HWY 3  4-GOPT'S 2016 RI</t>
  </si>
  <si>
    <t>2501W060 SIL-15 INST RECLOSER 2016 RI</t>
  </si>
  <si>
    <t>2201E004 FRA-16 Install GOPT 2016 RI (GOP &amp; Lateral Fuses)</t>
  </si>
  <si>
    <t>2601E057 POU-15 FINN HILL  GO SW 2017 RI (GOP)</t>
  </si>
  <si>
    <t>2501E139 TRA-23 Riddell Rd 3 GO sw 2017 RI (622650-155496) (GOP)</t>
  </si>
  <si>
    <t>2203E018 VAS-23_22 Cemetary GO SW 2017 RI (GOP)</t>
  </si>
  <si>
    <t>RRM 2017</t>
  </si>
  <si>
    <t>King
(Vashon)</t>
  </si>
  <si>
    <t>R.10009.08.02.15</t>
  </si>
  <si>
    <t>R.10009.08.02.09</t>
  </si>
  <si>
    <t>R.10009.08.02.27</t>
  </si>
  <si>
    <t>CKT</t>
  </si>
  <si>
    <t>SKE-26</t>
  </si>
  <si>
    <t>MER-13</t>
  </si>
  <si>
    <t>FRA-16</t>
  </si>
  <si>
    <t>RIT-16</t>
  </si>
  <si>
    <t>CAS-15</t>
  </si>
  <si>
    <t>PLG-13</t>
  </si>
  <si>
    <t>AIR-23</t>
  </si>
  <si>
    <t>SST-14</t>
  </si>
  <si>
    <t>DGR-16</t>
  </si>
  <si>
    <t>FCR-14</t>
  </si>
  <si>
    <t>KNO-14</t>
  </si>
  <si>
    <t>MKI-17</t>
  </si>
  <si>
    <t>SNQ-13</t>
  </si>
  <si>
    <t>PAT-15</t>
  </si>
  <si>
    <t>CPV-15</t>
  </si>
  <si>
    <t>PEA-17</t>
  </si>
  <si>
    <t>GRV-16</t>
  </si>
  <si>
    <t>SWD-12</t>
  </si>
  <si>
    <t>MCW-15</t>
  </si>
  <si>
    <t>SNQ-17</t>
  </si>
  <si>
    <t>KLA-17</t>
  </si>
  <si>
    <t>MST-26</t>
  </si>
  <si>
    <t>SLA-16</t>
  </si>
  <si>
    <t>BRW-16</t>
  </si>
  <si>
    <t>MUR-13</t>
  </si>
  <si>
    <t>KIN-24</t>
  </si>
  <si>
    <t>ELL-14</t>
  </si>
  <si>
    <t>CUS-13</t>
  </si>
  <si>
    <t>CHI-12</t>
  </si>
  <si>
    <t>MCA-16</t>
  </si>
  <si>
    <t>RJN-12</t>
  </si>
  <si>
    <t>ROC-16</t>
  </si>
  <si>
    <t>SUN-13</t>
  </si>
  <si>
    <t>GWR-16</t>
  </si>
  <si>
    <t>MOT-16</t>
  </si>
  <si>
    <t>ORT-23</t>
  </si>
  <si>
    <t>EGT-12</t>
  </si>
  <si>
    <t>BTN-36</t>
  </si>
  <si>
    <t>PET-12</t>
  </si>
  <si>
    <t>ETN-13</t>
  </si>
  <si>
    <t>SHE-17</t>
  </si>
  <si>
    <t>ING-15</t>
  </si>
  <si>
    <t>KNM-26</t>
  </si>
  <si>
    <t>DUV-15</t>
  </si>
  <si>
    <t>NBO-22</t>
  </si>
  <si>
    <t>WAY-12</t>
  </si>
  <si>
    <t>THO-13</t>
  </si>
  <si>
    <t>LMC-25</t>
  </si>
  <si>
    <t>UHL-25</t>
  </si>
  <si>
    <t>WAY-15</t>
  </si>
  <si>
    <t>EGT-27</t>
  </si>
  <si>
    <t>MIR-15</t>
  </si>
  <si>
    <t>UHL-23</t>
  </si>
  <si>
    <t>CAS-16</t>
  </si>
  <si>
    <t>SBE-25</t>
  </si>
  <si>
    <t>DUV-13</t>
  </si>
  <si>
    <t>JUA-25</t>
  </si>
  <si>
    <t>KNM-27</t>
  </si>
  <si>
    <t>BRS-24</t>
  </si>
  <si>
    <t>BIG-12</t>
  </si>
  <si>
    <t>ALG-15</t>
  </si>
  <si>
    <t>BHS-11</t>
  </si>
  <si>
    <t>SCH-13</t>
  </si>
  <si>
    <t>SCH-16</t>
  </si>
  <si>
    <t>SLA-15</t>
  </si>
  <si>
    <t>LGY-12</t>
  </si>
  <si>
    <t>BRO-15</t>
  </si>
  <si>
    <t>HKX-16</t>
  </si>
  <si>
    <t>HAM-13</t>
  </si>
  <si>
    <t>LYN-16</t>
  </si>
  <si>
    <t>NLM-13</t>
  </si>
  <si>
    <t>LAB-25</t>
  </si>
  <si>
    <t>LYN-26</t>
  </si>
  <si>
    <t>VIS-26</t>
  </si>
  <si>
    <t>PIP-23</t>
  </si>
  <si>
    <t>ORC-17</t>
  </si>
  <si>
    <t>PRE-11</t>
  </si>
  <si>
    <t>LWS-16</t>
  </si>
  <si>
    <t>ROL-16</t>
  </si>
  <si>
    <t>BEL-25</t>
  </si>
  <si>
    <t>FCR-12</t>
  </si>
  <si>
    <t>PLG-16</t>
  </si>
  <si>
    <t>YEL-23</t>
  </si>
  <si>
    <t>DGR-15</t>
  </si>
  <si>
    <t>LON-17</t>
  </si>
  <si>
    <t>LUH-17</t>
  </si>
  <si>
    <t>HEM-15</t>
  </si>
  <si>
    <t>LAC-17</t>
  </si>
  <si>
    <t>EDG-12</t>
  </si>
  <si>
    <t>RHO-15</t>
  </si>
  <si>
    <t>FRG-22</t>
  </si>
  <si>
    <t>GRI-13</t>
  </si>
  <si>
    <t>ELD-23</t>
  </si>
  <si>
    <t>ELD-27</t>
  </si>
  <si>
    <t>PLU-24</t>
  </si>
  <si>
    <t>BAR-13</t>
  </si>
  <si>
    <t>PMA-15</t>
  </si>
  <si>
    <t>VAS-23</t>
  </si>
  <si>
    <t>VAS-12</t>
  </si>
  <si>
    <t>VAS-13</t>
  </si>
  <si>
    <t>FRA-13</t>
  </si>
  <si>
    <t>CHR-23</t>
  </si>
  <si>
    <t>PGA-12</t>
  </si>
  <si>
    <t>SIL-15</t>
  </si>
  <si>
    <t>POU-15</t>
  </si>
  <si>
    <t>TRA-23</t>
  </si>
  <si>
    <t>NNO-15</t>
  </si>
  <si>
    <t>HAZ-13</t>
  </si>
  <si>
    <t>PAD-15</t>
  </si>
  <si>
    <t>BKB-13</t>
  </si>
  <si>
    <t>RPT-16</t>
  </si>
  <si>
    <t>CAM-26</t>
  </si>
  <si>
    <t>WOO-23</t>
  </si>
  <si>
    <t>PAN-12</t>
  </si>
  <si>
    <t>PET-16</t>
  </si>
  <si>
    <t>BLU-13</t>
  </si>
  <si>
    <t>EGT-11</t>
  </si>
  <si>
    <t>HAZ-16</t>
  </si>
  <si>
    <t>RIV-16</t>
  </si>
  <si>
    <t>Grand Total</t>
  </si>
  <si>
    <t>Row Labels</t>
  </si>
  <si>
    <t>Count of Project Description</t>
  </si>
  <si>
    <t>Company 
Wide SAIDI</t>
  </si>
  <si>
    <t>CMI</t>
  </si>
  <si>
    <t>No. of 
Projects</t>
  </si>
  <si>
    <t>AVG 2014-2016</t>
  </si>
  <si>
    <t>KWH-23</t>
  </si>
  <si>
    <t>2018 CMI</t>
  </si>
  <si>
    <t>2017 projects</t>
  </si>
  <si>
    <t>2018 projects</t>
  </si>
  <si>
    <t>2017 CMI</t>
  </si>
  <si>
    <t>2016 CMI</t>
  </si>
  <si>
    <t>2015 CMI</t>
  </si>
  <si>
    <t>2014 CMI</t>
  </si>
  <si>
    <t>2014-2016 avg CMI</t>
  </si>
  <si>
    <t>Delta change from AVG 2014 to 2018</t>
  </si>
  <si>
    <t>NUG-26</t>
  </si>
  <si>
    <t>ORT-22</t>
  </si>
  <si>
    <t>SUM-21</t>
  </si>
  <si>
    <t>NLM-15</t>
  </si>
  <si>
    <t>MIL-17</t>
  </si>
  <si>
    <t>SKY-25</t>
  </si>
  <si>
    <t>LOL-21</t>
  </si>
  <si>
    <t>SIL-16</t>
  </si>
  <si>
    <t>CLE-11</t>
  </si>
  <si>
    <t>PRI-13</t>
  </si>
  <si>
    <t>HOB-15</t>
  </si>
  <si>
    <t>PTR-14</t>
  </si>
  <si>
    <t>LON-25</t>
  </si>
  <si>
    <t>COT-13</t>
  </si>
  <si>
    <t>MIL-23</t>
  </si>
  <si>
    <t>FLD-12</t>
  </si>
  <si>
    <t>HAP-16</t>
  </si>
  <si>
    <t>TOL-15</t>
  </si>
  <si>
    <t>GRI-16</t>
  </si>
  <si>
    <t>SHD-18</t>
  </si>
  <si>
    <t>WOB-23</t>
  </si>
  <si>
    <t>SEQ-16</t>
  </si>
  <si>
    <t>GWR-13</t>
  </si>
  <si>
    <t>FLD-13</t>
  </si>
  <si>
    <t>LLS-17</t>
  </si>
  <si>
    <t>KNM-23</t>
  </si>
  <si>
    <t>BLA-13</t>
  </si>
  <si>
    <t>GAR-16</t>
  </si>
  <si>
    <t>WLS-16</t>
  </si>
  <si>
    <t>MOT-14</t>
  </si>
  <si>
    <t>FAL-15</t>
  </si>
  <si>
    <t>FRG-24</t>
  </si>
  <si>
    <t>BLU-16</t>
  </si>
  <si>
    <t>WIN-12</t>
  </si>
  <si>
    <t>MVW-13</t>
  </si>
  <si>
    <t>PTR-16</t>
  </si>
  <si>
    <t>SME-12</t>
  </si>
  <si>
    <t>MAN-15</t>
  </si>
  <si>
    <t>BRW-13</t>
  </si>
  <si>
    <t>FLD-15</t>
  </si>
  <si>
    <t>PMA-12</t>
  </si>
  <si>
    <t>LMD-15</t>
  </si>
  <si>
    <t>BLU-17</t>
  </si>
  <si>
    <t>LLT-13</t>
  </si>
  <si>
    <t>ING-13</t>
  </si>
  <si>
    <t>WOL-23</t>
  </si>
  <si>
    <t>SWD-13</t>
  </si>
  <si>
    <t>WIN-15</t>
  </si>
  <si>
    <t>LGY-15</t>
  </si>
  <si>
    <t>KEN-12</t>
  </si>
  <si>
    <t>PGA-13</t>
  </si>
  <si>
    <t>SHE-16</t>
  </si>
  <si>
    <t>ALG-12</t>
  </si>
  <si>
    <t>SIN-25</t>
  </si>
  <si>
    <t>SIL-13</t>
  </si>
  <si>
    <t>LTA-18</t>
  </si>
  <si>
    <t>LUH-14</t>
  </si>
  <si>
    <t>SWI-15</t>
  </si>
  <si>
    <t>BEL-26</t>
  </si>
  <si>
    <t>BCH-15</t>
  </si>
  <si>
    <t>SKY-23</t>
  </si>
  <si>
    <t>HYA-13</t>
  </si>
  <si>
    <t>SKE-22</t>
  </si>
  <si>
    <t>BDI-13</t>
  </si>
  <si>
    <t>ORC-13</t>
  </si>
  <si>
    <t>GRV-15</t>
  </si>
  <si>
    <t>MIL-22</t>
  </si>
  <si>
    <t>BLA-12</t>
  </si>
  <si>
    <t>LTA-17</t>
  </si>
  <si>
    <t>CHA-13</t>
  </si>
  <si>
    <t>CHR-22</t>
  </si>
  <si>
    <t>RAI-13</t>
  </si>
  <si>
    <t>LWS-14</t>
  </si>
  <si>
    <t>MVW-17</t>
  </si>
  <si>
    <t>LEA-17</t>
  </si>
  <si>
    <t>MCA-15</t>
  </si>
  <si>
    <t>SEM-13</t>
  </si>
  <si>
    <t>PGA-16</t>
  </si>
  <si>
    <t>KNO-11</t>
  </si>
  <si>
    <t>GOO-15</t>
  </si>
  <si>
    <t>EVE-13</t>
  </si>
  <si>
    <t>Number of 
Projects</t>
  </si>
  <si>
    <t>Companywide SAIDI</t>
  </si>
  <si>
    <t>Average 2014-2016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</si>
</sst>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0.000000"/>
    <numFmt numFmtId="165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Garamond"/>
      <family val="1"/>
    </font>
    <font>
      <sz val="11"/>
      <color rgb="FFFF0000"/>
      <name val="Garamond"/>
      <family val="1"/>
    </font>
    <font>
      <b/>
      <sz val="10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6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" fillId="2" borderId="0" applyNumberFormat="0" applyBorder="0" applyAlignment="0" applyProtection="0"/>
    <xf numFmtId="0" fontId="1" fillId="0" borderId="0"/>
  </cellStyleXfs>
  <cellXfs count="68">
    <xf numFmtId="0" fontId="0" fillId="0" borderId="0" xfId="0"/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3" fillId="4" borderId="0" xfId="0" applyFont="1" applyFill="1" applyBorder="1" applyAlignment="1">
      <alignment horizontal="center" vertical="center" wrapText="1"/>
    </xf>
    <xf numFmtId="0" fontId="0" fillId="5" borderId="4" xfId="0" applyFill="1" applyBorder="1" applyAlignment="1">
      <alignment vertical="center"/>
    </xf>
    <xf numFmtId="0" fontId="0" fillId="6" borderId="4" xfId="0" applyFill="1" applyBorder="1" applyAlignment="1">
      <alignment horizontal="center" vertical="center"/>
    </xf>
    <xf numFmtId="15" fontId="0" fillId="6" borderId="4" xfId="0" applyNumberFormat="1" applyFill="1" applyBorder="1" applyAlignment="1">
      <alignment horizontal="center" vertical="center"/>
    </xf>
    <xf numFmtId="0" fontId="0" fillId="0" borderId="5" xfId="0" applyFill="1" applyBorder="1"/>
    <xf numFmtId="164" fontId="0" fillId="0" borderId="5" xfId="0" applyNumberFormat="1" applyFill="1" applyBorder="1" applyAlignment="1">
      <alignment horizontal="center"/>
    </xf>
    <xf numFmtId="164" fontId="0" fillId="0" borderId="0" xfId="0" applyNumberFormat="1" applyFill="1" applyBorder="1" applyAlignment="1">
      <alignment horizontal="center"/>
    </xf>
    <xf numFmtId="164" fontId="2" fillId="0" borderId="0" xfId="0" applyNumberFormat="1" applyFont="1" applyFill="1" applyBorder="1" applyAlignment="1">
      <alignment horizontal="center"/>
    </xf>
    <xf numFmtId="0" fontId="5" fillId="0" borderId="0" xfId="0" applyFont="1"/>
    <xf numFmtId="0" fontId="0" fillId="5" borderId="6" xfId="0" applyFill="1" applyBorder="1" applyAlignment="1">
      <alignment vertical="center"/>
    </xf>
    <xf numFmtId="0" fontId="0" fillId="6" borderId="6" xfId="0" applyFill="1" applyBorder="1" applyAlignment="1">
      <alignment horizontal="center" vertical="center"/>
    </xf>
    <xf numFmtId="15" fontId="0" fillId="6" borderId="6" xfId="0" applyNumberFormat="1" applyFill="1" applyBorder="1" applyAlignment="1">
      <alignment horizontal="center" vertical="center"/>
    </xf>
    <xf numFmtId="0" fontId="0" fillId="5" borderId="5" xfId="0" applyFill="1" applyBorder="1" applyAlignment="1">
      <alignment vertical="center"/>
    </xf>
    <xf numFmtId="0" fontId="0" fillId="6" borderId="5" xfId="0" applyFill="1" applyBorder="1" applyAlignment="1">
      <alignment horizontal="center" vertical="center"/>
    </xf>
    <xf numFmtId="15" fontId="0" fillId="6" borderId="5" xfId="0" applyNumberForma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0" fillId="5" borderId="2" xfId="0" applyFill="1" applyBorder="1" applyAlignment="1">
      <alignment vertical="center"/>
    </xf>
    <xf numFmtId="0" fontId="0" fillId="6" borderId="2" xfId="0" applyFill="1" applyBorder="1" applyAlignment="1">
      <alignment horizontal="center" vertical="center"/>
    </xf>
    <xf numFmtId="15" fontId="0" fillId="6" borderId="2" xfId="0" applyNumberFormat="1" applyFill="1" applyBorder="1" applyAlignment="1">
      <alignment horizontal="center" vertical="center"/>
    </xf>
    <xf numFmtId="0" fontId="0" fillId="5" borderId="7" xfId="0" applyFill="1" applyBorder="1" applyAlignment="1">
      <alignment vertical="center"/>
    </xf>
    <xf numFmtId="0" fontId="0" fillId="6" borderId="7" xfId="0" applyFill="1" applyBorder="1" applyAlignment="1">
      <alignment horizontal="center" vertical="center"/>
    </xf>
    <xf numFmtId="15" fontId="0" fillId="6" borderId="7" xfId="0" applyNumberFormat="1" applyFill="1" applyBorder="1" applyAlignment="1">
      <alignment horizontal="center" vertical="center"/>
    </xf>
    <xf numFmtId="0" fontId="0" fillId="5" borderId="8" xfId="0" applyFill="1" applyBorder="1" applyAlignment="1">
      <alignment vertical="center"/>
    </xf>
    <xf numFmtId="0" fontId="0" fillId="6" borderId="8" xfId="0" applyFill="1" applyBorder="1" applyAlignment="1">
      <alignment horizontal="center" vertical="center"/>
    </xf>
    <xf numFmtId="15" fontId="0" fillId="6" borderId="8" xfId="0" applyNumberForma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0" fillId="5" borderId="1" xfId="0" applyFill="1" applyBorder="1" applyAlignment="1">
      <alignment vertical="center"/>
    </xf>
    <xf numFmtId="0" fontId="0" fillId="6" borderId="1" xfId="0" applyFill="1" applyBorder="1" applyAlignment="1">
      <alignment horizontal="center" vertical="center"/>
    </xf>
    <xf numFmtId="15" fontId="0" fillId="6" borderId="1" xfId="0" applyNumberFormat="1" applyFill="1" applyBorder="1" applyAlignment="1">
      <alignment horizontal="center" vertical="center"/>
    </xf>
    <xf numFmtId="11" fontId="0" fillId="0" borderId="0" xfId="0" applyNumberFormat="1"/>
    <xf numFmtId="49" fontId="0" fillId="0" borderId="0" xfId="0" applyNumberFormat="1"/>
    <xf numFmtId="0" fontId="3" fillId="4" borderId="0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left"/>
    </xf>
    <xf numFmtId="0" fontId="0" fillId="0" borderId="0" xfId="0" applyAlignment="1">
      <alignment horizontal="left"/>
    </xf>
    <xf numFmtId="164" fontId="0" fillId="0" borderId="0" xfId="0" applyNumberFormat="1" applyFill="1" applyBorder="1" applyAlignment="1">
      <alignment horizontal="left"/>
    </xf>
    <xf numFmtId="0" fontId="0" fillId="0" borderId="0" xfId="0" pivotButton="1"/>
    <xf numFmtId="0" fontId="0" fillId="0" borderId="0" xfId="0" applyNumberFormat="1"/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 wrapText="1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wrapText="1"/>
    </xf>
    <xf numFmtId="0" fontId="3" fillId="0" borderId="12" xfId="0" applyFont="1" applyBorder="1" applyAlignment="1">
      <alignment horizontal="center"/>
    </xf>
    <xf numFmtId="43" fontId="0" fillId="0" borderId="13" xfId="0" applyNumberFormat="1" applyBorder="1" applyAlignment="1">
      <alignment horizontal="center"/>
    </xf>
    <xf numFmtId="165" fontId="0" fillId="0" borderId="13" xfId="1" applyNumberFormat="1" applyFont="1" applyBorder="1" applyAlignment="1">
      <alignment horizontal="center"/>
    </xf>
    <xf numFmtId="0" fontId="0" fillId="0" borderId="14" xfId="0" applyFill="1" applyBorder="1"/>
    <xf numFmtId="0" fontId="3" fillId="0" borderId="12" xfId="0" applyFont="1" applyBorder="1" applyAlignment="1">
      <alignment horizontal="center" wrapText="1"/>
    </xf>
    <xf numFmtId="165" fontId="0" fillId="0" borderId="13" xfId="0" applyNumberFormat="1" applyBorder="1" applyAlignment="1">
      <alignment horizontal="center"/>
    </xf>
    <xf numFmtId="0" fontId="3" fillId="0" borderId="15" xfId="0" applyFont="1" applyBorder="1" applyAlignment="1">
      <alignment horizontal="center"/>
    </xf>
    <xf numFmtId="43" fontId="0" fillId="0" borderId="16" xfId="0" applyNumberFormat="1" applyBorder="1" applyAlignment="1">
      <alignment horizontal="center"/>
    </xf>
    <xf numFmtId="165" fontId="0" fillId="0" borderId="16" xfId="1" applyNumberFormat="1" applyFont="1" applyBorder="1" applyAlignment="1">
      <alignment horizontal="center"/>
    </xf>
    <xf numFmtId="0" fontId="0" fillId="0" borderId="17" xfId="0" applyFill="1" applyBorder="1"/>
    <xf numFmtId="165" fontId="0" fillId="0" borderId="0" xfId="1" applyNumberFormat="1" applyFont="1"/>
    <xf numFmtId="0" fontId="3" fillId="0" borderId="13" xfId="0" applyFont="1" applyBorder="1" applyAlignment="1">
      <alignment horizontal="center" wrapText="1"/>
    </xf>
    <xf numFmtId="0" fontId="0" fillId="0" borderId="13" xfId="0" applyBorder="1"/>
    <xf numFmtId="165" fontId="0" fillId="0" borderId="13" xfId="0" applyNumberFormat="1" applyBorder="1"/>
    <xf numFmtId="0" fontId="3" fillId="0" borderId="0" xfId="0" applyFont="1" applyBorder="1" applyAlignment="1">
      <alignment horizontal="center"/>
    </xf>
    <xf numFmtId="43" fontId="0" fillId="0" borderId="0" xfId="0" applyNumberFormat="1" applyBorder="1" applyAlignment="1">
      <alignment horizontal="center"/>
    </xf>
    <xf numFmtId="165" fontId="0" fillId="0" borderId="0" xfId="1" applyNumberFormat="1" applyFont="1" applyBorder="1" applyAlignment="1">
      <alignment horizontal="center"/>
    </xf>
    <xf numFmtId="0" fontId="0" fillId="0" borderId="0" xfId="0" applyFill="1" applyBorder="1"/>
    <xf numFmtId="0" fontId="3" fillId="0" borderId="13" xfId="0" applyFont="1" applyFill="1" applyBorder="1" applyAlignment="1">
      <alignment horizontal="center"/>
    </xf>
    <xf numFmtId="165" fontId="4" fillId="2" borderId="0" xfId="2" applyNumberFormat="1"/>
    <xf numFmtId="0" fontId="7" fillId="0" borderId="0" xfId="3" applyFont="1" applyFill="1" applyBorder="1" applyAlignment="1">
      <alignment horizontal="left" vertical="center"/>
    </xf>
    <xf numFmtId="0" fontId="7" fillId="4" borderId="0" xfId="3" applyFont="1" applyFill="1" applyBorder="1" applyAlignment="1">
      <alignment horizontal="left" vertical="center"/>
    </xf>
  </cellXfs>
  <cellStyles count="4">
    <cellStyle name="Accent3" xfId="2" builtinId="37"/>
    <cellStyle name="Comma" xfId="1" builtinId="3"/>
    <cellStyle name="Normal" xfId="0" builtinId="0"/>
    <cellStyle name="Normal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pivotCacheDefinition" Target="pivotCache/pivotCacheDefinition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0"/>
          <a:lstStyle/>
          <a:p>
            <a:pPr algn="ctr">
              <a:defRPr/>
            </a:pPr>
            <a:r>
              <a:rPr lang="en-US" sz="1600" b="1" i="0" baseline="0">
                <a:effectLst/>
              </a:rPr>
              <a:t>Non-MED SAIDI  vs. Number of Projects for 82 Circuits</a:t>
            </a:r>
            <a:endParaRPr lang="en-US" sz="1600">
              <a:effectLst/>
            </a:endParaRPr>
          </a:p>
          <a:p>
            <a:pPr algn="ctr">
              <a:defRPr/>
            </a:pPr>
            <a:r>
              <a:rPr lang="en-US" sz="1600" b="1" i="0" baseline="0">
                <a:effectLst/>
              </a:rPr>
              <a:t>2014-2018</a:t>
            </a:r>
            <a:endParaRPr lang="en-US" sz="1600">
              <a:effectLst/>
            </a:endParaRPr>
          </a:p>
        </c:rich>
      </c:tx>
      <c:layout>
        <c:manualLayout>
          <c:xMode val="edge"/>
          <c:yMode val="edge"/>
          <c:x val="0.10743866707482398"/>
          <c:y val="3.0912983757739758E-4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173673894957394"/>
          <c:y val="0.22031880460713332"/>
          <c:w val="0.7121606122865547"/>
          <c:h val="0.604656118000159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6'!$D$13</c:f>
              <c:strCache>
                <c:ptCount val="1"/>
                <c:pt idx="0">
                  <c:v>Number of 
Projects</c:v>
                </c:pt>
              </c:strCache>
            </c:strRef>
          </c:tx>
          <c:invertIfNegative val="0"/>
          <c:cat>
            <c:strRef>
              <c:f>'Figure 6'!$A$17:$A$19</c:f>
              <c:strCache>
                <c:ptCount val="3"/>
                <c:pt idx="0">
                  <c:v>Average 2014-2016</c:v>
                </c:pt>
                <c:pt idx="1">
                  <c:v>2017</c:v>
                </c:pt>
                <c:pt idx="2">
                  <c:v>2018</c:v>
                </c:pt>
              </c:strCache>
            </c:strRef>
          </c:cat>
          <c:val>
            <c:numRef>
              <c:f>'Figure 6'!$D$17:$D$19</c:f>
              <c:numCache>
                <c:formatCode>General</c:formatCode>
                <c:ptCount val="3"/>
                <c:pt idx="1">
                  <c:v>55</c:v>
                </c:pt>
                <c:pt idx="2">
                  <c:v>35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3183104"/>
        <c:axId val="233284352"/>
      </c:barChart>
      <c:lineChart>
        <c:grouping val="standard"/>
        <c:varyColors val="0"/>
        <c:ser>
          <c:idx val="1"/>
          <c:order val="1"/>
          <c:tx>
            <c:strRef>
              <c:f>'Figure 6'!$B$13</c:f>
              <c:strCache>
                <c:ptCount val="1"/>
                <c:pt idx="0">
                  <c:v>Companywide SAIDI</c:v>
                </c:pt>
              </c:strCache>
            </c:strRef>
          </c:tx>
          <c:cat>
            <c:strRef>
              <c:f>'Figure 6'!$A$17:$A$19</c:f>
              <c:strCache>
                <c:ptCount val="3"/>
                <c:pt idx="0">
                  <c:v>Average 2014-2016</c:v>
                </c:pt>
                <c:pt idx="1">
                  <c:v>2017</c:v>
                </c:pt>
                <c:pt idx="2">
                  <c:v>2018</c:v>
                </c:pt>
              </c:strCache>
            </c:strRef>
          </c:cat>
          <c:val>
            <c:numRef>
              <c:f>'Figure 6'!$B$17:$B$19</c:f>
              <c:numCache>
                <c:formatCode>_(* #,##0.00_);_(* \(#,##0.00\);_(* "-"??_);_(@_)</c:formatCode>
                <c:ptCount val="3"/>
                <c:pt idx="0">
                  <c:v>15.178450580669839</c:v>
                </c:pt>
                <c:pt idx="1">
                  <c:v>15.177228222451213</c:v>
                </c:pt>
                <c:pt idx="2">
                  <c:v>13.797097311609884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4668416"/>
        <c:axId val="234635264"/>
      </c:lineChart>
      <c:catAx>
        <c:axId val="233183104"/>
        <c:scaling>
          <c:orientation val="minMax"/>
        </c:scaling>
        <c:delete val="0"/>
        <c:axPos val="b"/>
        <c:majorTickMark val="out"/>
        <c:minorTickMark val="none"/>
        <c:tickLblPos val="nextTo"/>
        <c:crossAx val="233284352"/>
        <c:crosses val="autoZero"/>
        <c:auto val="1"/>
        <c:lblAlgn val="ctr"/>
        <c:lblOffset val="100"/>
        <c:noMultiLvlLbl val="0"/>
      </c:catAx>
      <c:valAx>
        <c:axId val="23328435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Number of Projects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33183104"/>
        <c:crosses val="autoZero"/>
        <c:crossBetween val="between"/>
      </c:valAx>
      <c:valAx>
        <c:axId val="234635264"/>
        <c:scaling>
          <c:orientation val="minMax"/>
          <c:min val="0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Companywide SAIDI</a:t>
                </a:r>
              </a:p>
            </c:rich>
          </c:tx>
          <c:layout/>
          <c:overlay val="0"/>
        </c:title>
        <c:numFmt formatCode="_(* #,##0_);_(* \(#,##0\);_(* &quot;-&quot;_);_(@_)" sourceLinked="0"/>
        <c:majorTickMark val="out"/>
        <c:minorTickMark val="none"/>
        <c:tickLblPos val="nextTo"/>
        <c:crossAx val="234668416"/>
        <c:crosses val="max"/>
        <c:crossBetween val="between"/>
      </c:valAx>
      <c:catAx>
        <c:axId val="234668416"/>
        <c:scaling>
          <c:orientation val="minMax"/>
        </c:scaling>
        <c:delete val="1"/>
        <c:axPos val="b"/>
        <c:majorTickMark val="out"/>
        <c:minorTickMark val="none"/>
        <c:tickLblPos val="nextTo"/>
        <c:crossAx val="234635264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12768592229928769"/>
          <c:y val="0.87693849059950291"/>
          <c:w val="0.63670212410140226"/>
          <c:h val="0.12035831850472341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149085</xdr:colOff>
      <xdr:row>3</xdr:row>
      <xdr:rowOff>133143</xdr:rowOff>
    </xdr:from>
    <xdr:to>
      <xdr:col>12</xdr:col>
      <xdr:colOff>265044</xdr:colOff>
      <xdr:row>16</xdr:row>
      <xdr:rowOff>469276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RBuell" refreshedDate="43577.559896296298" createdVersion="4" refreshedVersion="4" minRefreshableVersion="3" recordCount="138">
  <cacheSource type="worksheet">
    <worksheetSource ref="A1:O139" sheet="2017 and 2018 RRM"/>
  </cacheSource>
  <cacheFields count="15">
    <cacheField name="Project Description" numFmtId="0">
      <sharedItems/>
    </cacheField>
    <cacheField name="Leading Order" numFmtId="0">
      <sharedItems containsSemiMixedTypes="0" containsString="0" containsNumber="1" containsInteger="1" minValue="101077717" maxValue="141003921"/>
    </cacheField>
    <cacheField name="Project PM" numFmtId="0">
      <sharedItems containsBlank="1"/>
    </cacheField>
    <cacheField name="Funding Type" numFmtId="0">
      <sharedItems count="3">
        <s v="RRM 18"/>
        <s v="RRM 18 DA"/>
        <s v="RRM 2017"/>
      </sharedItems>
    </cacheField>
    <cacheField name="Start" numFmtId="0">
      <sharedItems containsNonDate="0" containsDate="1" containsString="0" containsBlank="1" minDate="2013-05-07T00:00:00" maxDate="2018-03-06T00:00:00"/>
    </cacheField>
    <cacheField name="Finish" numFmtId="15">
      <sharedItems containsSemiMixedTypes="0" containsNonDate="0" containsDate="1" containsString="0" minDate="2017-01-04T00:00:00" maxDate="2018-12-22T00:00:00"/>
    </cacheField>
    <cacheField name="baseline Yr" numFmtId="0">
      <sharedItems containsBlank="1"/>
    </cacheField>
    <cacheField name="status" numFmtId="0">
      <sharedItems/>
    </cacheField>
    <cacheField name="SAIDI" numFmtId="0">
      <sharedItems containsString="0" containsBlank="1" containsNumber="1" minValue="0" maxValue="0.53696299999999997"/>
    </cacheField>
    <cacheField name="County" numFmtId="0">
      <sharedItems/>
    </cacheField>
    <cacheField name="WBS from IW32" numFmtId="0">
      <sharedItems/>
    </cacheField>
    <cacheField name="Reliability Report Program" numFmtId="0">
      <sharedItems containsBlank="1"/>
    </cacheField>
    <cacheField name="Ricks Guess" numFmtId="0">
      <sharedItems containsBlank="1"/>
    </cacheField>
    <cacheField name="CKT" numFmtId="0">
      <sharedItems count="121">
        <s v="SKE-26"/>
        <s v="MER-13"/>
        <s v="FRA-16"/>
        <s v="RIT-16"/>
        <s v="CAS-15"/>
        <s v="PLG-13"/>
        <s v="AIR-23"/>
        <s v="SST-14"/>
        <s v="DGR-16"/>
        <s v="FCR-14"/>
        <s v="KNO-14"/>
        <s v="MKI-17"/>
        <s v="SNQ-13"/>
        <s v="PAT-15"/>
        <s v="CPV-15"/>
        <s v="PEA-17"/>
        <s v="GRV-16"/>
        <s v="NNO-15"/>
        <s v="SWD-12"/>
        <s v="MCW-15"/>
        <s v="SNQ-17"/>
        <s v="KLA-17"/>
        <s v="MST-26"/>
        <s v="SLA-16"/>
        <s v="BRW-16"/>
        <s v="MUR-13"/>
        <s v="KIN-24"/>
        <s v="ELL-14"/>
        <s v="CUS-13"/>
        <s v="RIV-16"/>
        <s v="CHI-12"/>
        <s v="MCA-16"/>
        <s v="HAZ-13"/>
        <s v="RJN-12"/>
        <s v="HKX-16"/>
        <s v="KWH-23"/>
        <s v="PAD-15"/>
        <s v="ROC-16"/>
        <s v="SUN-13"/>
        <s v="GWR-16"/>
        <s v="MOT-16"/>
        <s v="ORT-23"/>
        <s v="EGT-12"/>
        <s v="BKB-13"/>
        <s v="RPT-16"/>
        <s v="BTN-36"/>
        <s v="CAM-26"/>
        <s v="PET-12"/>
        <s v="ETN-13"/>
        <s v="SHE-17"/>
        <s v="WOO-23"/>
        <s v="PAN-12"/>
        <s v="PET-16"/>
        <s v="ING-15"/>
        <s v="KNM-26"/>
        <s v="DUV-15"/>
        <s v="NBO-22"/>
        <s v="WAY-12"/>
        <s v="THO-13"/>
        <s v="LMC-25"/>
        <s v="UHL-25"/>
        <s v="WAY-15"/>
        <s v="EGT-27"/>
        <s v="MIR-15"/>
        <s v="UHL-23"/>
        <s v="EGT-11"/>
        <s v="CAS-16"/>
        <s v="HAZ-16"/>
        <s v="SBE-25"/>
        <s v="DUV-13"/>
        <s v="JUA-25"/>
        <s v="KNM-27"/>
        <s v="BRS-24"/>
        <s v="BIG-12"/>
        <s v="ALG-15"/>
        <s v="BHS-11"/>
        <s v="SCH-13"/>
        <s v="SCH-16"/>
        <s v="SLA-15"/>
        <s v="LGY-12"/>
        <s v="BRO-15"/>
        <s v="HAM-13"/>
        <s v="LYN-16"/>
        <s v="NLM-13"/>
        <s v="LAB-25"/>
        <s v="LYN-26"/>
        <s v="VIS-26"/>
        <s v="PIP-23"/>
        <s v="ORC-17"/>
        <s v="PRE-11"/>
        <s v="LWS-16"/>
        <s v="ROL-16"/>
        <s v="BEL-25"/>
        <s v="FCR-12"/>
        <s v="PLG-16"/>
        <s v="YEL-23"/>
        <s v="DGR-15"/>
        <s v="LON-17"/>
        <s v="LUH-17"/>
        <s v="HEM-15"/>
        <s v="LAC-17"/>
        <s v="EDG-12"/>
        <s v="RHO-15"/>
        <s v="FRG-22"/>
        <s v="GRI-13"/>
        <s v="BLU-13"/>
        <s v="ELD-23"/>
        <s v="ELD-27"/>
        <s v="PLU-24"/>
        <s v="BAR-13"/>
        <s v="PMA-15"/>
        <s v="VAS-23"/>
        <s v="VAS-12"/>
        <s v="VAS-13"/>
        <s v="FRA-13"/>
        <s v="CHR-23"/>
        <s v="PGA-12"/>
        <s v="SIL-15"/>
        <s v="POU-15"/>
        <s v="TRA-23"/>
        <s v="KWH-13" u="1"/>
      </sharedItems>
    </cacheField>
    <cacheField name="Include" numFmtId="164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38">
  <r>
    <s v="2602E116 SKE-26/MIL17 Add GOP"/>
    <n v="101104352"/>
    <s v="Ibarra, V"/>
    <x v="0"/>
    <d v="2017-12-15T00:00:00"/>
    <d v="2018-01-10T00:00:00"/>
    <s v="new"/>
    <s v="completed"/>
    <n v="0"/>
    <s v="Kitsap"/>
    <s v="R.10009.08.02.11"/>
    <s v="Sectionalizing Devices"/>
    <s v="Distribution Sectionalizing Devices"/>
    <x v="0"/>
    <s v="Include"/>
  </r>
  <r>
    <s v="2404E074 MER-13 REL PRJ on SE 32 ST"/>
    <n v="101102527"/>
    <s v="Tuntland, J"/>
    <x v="0"/>
    <d v="2017-01-17T00:00:00"/>
    <d v="2018-01-18T00:00:00"/>
    <s v="2018 baseline"/>
    <s v="completed"/>
    <n v="9.1232084472597313E-2"/>
    <s v="King"/>
    <s v="R.10009.08.02.10"/>
    <s v="Other System Reliability Projects"/>
    <m/>
    <x v="1"/>
    <s v="Include"/>
  </r>
  <r>
    <s v="2202E016 FRA-16 Forsman Rd"/>
    <n v="101108566"/>
    <s v="Ibarra, V"/>
    <x v="0"/>
    <d v="2017-12-15T00:00:00"/>
    <d v="2018-01-18T00:00:00"/>
    <s v="new"/>
    <s v="completed"/>
    <n v="0"/>
    <s v="Kitsap"/>
    <s v="R.10009.08.02.11"/>
    <s v="Exclude"/>
    <s v="EFR project"/>
    <x v="2"/>
    <s v="Include"/>
  </r>
  <r>
    <s v="3504E144 RIT-16 Recloser"/>
    <n v="101085827"/>
    <s v="Brock, S"/>
    <x v="0"/>
    <d v="2017-12-15T00:00:00"/>
    <d v="2018-01-19T00:00:00"/>
    <s v="new"/>
    <s v="completed"/>
    <n v="1.0720014834485279E-2"/>
    <s v="Skagit"/>
    <s v="R.10009.08.02.12"/>
    <s v="Sectionalizing Devices"/>
    <s v="Distribution Sectionalizing Devices"/>
    <x v="3"/>
    <s v="Include"/>
  </r>
  <r>
    <s v="2014E136 CAS-15/16 SR903"/>
    <n v="101100415"/>
    <s v="Tuntland, J"/>
    <x v="0"/>
    <d v="2017-12-15T00:00:00"/>
    <d v="2018-01-19T00:00:00"/>
    <s v="new"/>
    <s v="completed"/>
    <n v="0"/>
    <s v="Kittitas"/>
    <s v="R.10009.08.02.07"/>
    <s v="Other System Reliability Projects"/>
    <m/>
    <x v="4"/>
    <s v="Include"/>
  </r>
  <r>
    <s v="1901W131 PLG-13 Hawks Prairie Recl 2017 RI (Recloser)"/>
    <n v="101102501"/>
    <s v="Potelco"/>
    <x v="0"/>
    <d v="2017-11-01T00:00:00"/>
    <d v="2018-02-05T00:00:00"/>
    <s v="2018 baseline"/>
    <s v="completed"/>
    <n v="6.8544768482316693E-2"/>
    <s v="Thurston"/>
    <s v="R.10009.08.02.12"/>
    <s v="Sectionalizing Devices"/>
    <s v="Distribution Sectionalizing Devices"/>
    <x v="5"/>
    <s v="Include"/>
  </r>
  <r>
    <s v="1701W076 AIR-23 OLD HWY 99 2017 RI RECL (Recloser)"/>
    <n v="101105407"/>
    <s v="Potelco"/>
    <x v="0"/>
    <d v="2018-01-30T00:00:00"/>
    <d v="2018-02-08T00:00:00"/>
    <s v="2018 baseline"/>
    <s v="completed"/>
    <n v="0"/>
    <s v="Thurston"/>
    <s v="R.10009.08.02.12"/>
    <s v="Sectionalizing Devices"/>
    <s v="Distribution Sectionalizing Devices"/>
    <x v="6"/>
    <s v="Include"/>
  </r>
  <r>
    <s v="3803E117 SST-14 Ohio St Reconductor"/>
    <n v="101086623"/>
    <s v="Brock, S"/>
    <x v="0"/>
    <d v="2017-04-03T00:00:00"/>
    <d v="2018-02-16T00:00:00"/>
    <s v="2018 baseline"/>
    <s v="completed"/>
    <n v="1.8383041104469415E-2"/>
    <s v="Whatcom"/>
    <s v="R.10009.08.02.17"/>
    <s v="Other System Reliability Projects"/>
    <m/>
    <x v="7"/>
    <s v="Include"/>
  </r>
  <r>
    <s v="2004E002 DGR-16 BUTTE AVE SE FDR TIE TO ELL-14 (Net Auto G"/>
    <n v="101102048"/>
    <s v="Tuntland, J"/>
    <x v="0"/>
    <d v="2017-04-03T00:00:00"/>
    <d v="2018-02-28T00:00:00"/>
    <s v="2018 baseline"/>
    <s v="completed"/>
    <n v="8.8167223834539508E-4"/>
    <s v="Pierce"/>
    <s v="R.10009.08.02.17"/>
    <s v="Other System Reliability Projects"/>
    <m/>
    <x v="8"/>
    <s v="Include"/>
  </r>
  <r>
    <s v="2206E104 FCR-14 SE KENT-KANGLEY RD 2017 RI (recloser)"/>
    <n v="101102506"/>
    <s v="Potelco"/>
    <x v="0"/>
    <d v="2017-03-01T00:00:00"/>
    <d v="2018-02-28T00:00:00"/>
    <s v="2018 baseline"/>
    <s v="completed"/>
    <n v="9.8663321910079926E-3"/>
    <s v="King"/>
    <s v="R.10009.08.02.12"/>
    <s v="Sectionalizing Devices"/>
    <s v="Distribution Sectionalizing Devices"/>
    <x v="9"/>
    <s v="Include"/>
  </r>
  <r>
    <s v="1905E064 KNO-14 Tehaleh New UG Fdr"/>
    <n v="101102047"/>
    <s v="Tuntland, J"/>
    <x v="0"/>
    <d v="2017-03-01T00:00:00"/>
    <d v="2018-03-06T00:00:00"/>
    <s v="2018 baseline"/>
    <s v="completed"/>
    <n v="0"/>
    <s v="Pierce"/>
    <s v="R.10009.07.01.03"/>
    <s v="Other System Reliability Projects"/>
    <m/>
    <x v="10"/>
    <s v="Include"/>
  </r>
  <r>
    <s v="1802W096 MKI-17 Blvd Rd SE Recl 2017 RI (Recloser)"/>
    <n v="101102503"/>
    <s v="Potelco"/>
    <x v="0"/>
    <d v="2017-05-22T00:00:00"/>
    <d v="2018-03-08T00:00:00"/>
    <s v="2018 baseline"/>
    <s v="completed"/>
    <n v="1.5870100290217112E-2"/>
    <s v="Thurston"/>
    <s v="R.10009.08.02.12"/>
    <s v="Sectionalizing Devices"/>
    <s v="Distribution Sectionalizing Devices"/>
    <x v="11"/>
    <s v="Include"/>
  </r>
  <r>
    <s v="2408E117 SNQ-13 UG CONV 8400 LF Snoqualmie Parkway"/>
    <n v="101107833"/>
    <s v="Tuntland, J"/>
    <x v="0"/>
    <d v="2017-12-15T00:00:00"/>
    <d v="2018-03-12T00:00:00"/>
    <s v="new"/>
    <s v="completed"/>
    <n v="0"/>
    <s v="King"/>
    <s v="R.10009.08.02.28"/>
    <s v="Exclude"/>
    <s v="Capacity"/>
    <x v="12"/>
    <s v="Include"/>
  </r>
  <r>
    <s v="2404E047 MER-13 A&amp;C FDR TW ON SE 32 ST"/>
    <n v="101102046"/>
    <s v="Tuntland, J"/>
    <x v="0"/>
    <d v="2017-01-17T00:00:00"/>
    <d v="2018-03-23T00:00:00"/>
    <s v="2018 baseline"/>
    <s v="completed"/>
    <n v="9.1232084472597313E-2"/>
    <s v="King"/>
    <s v="R.10009.08.02.14"/>
    <s v="Tree Wire"/>
    <s v="treewire"/>
    <x v="1"/>
    <s v="Include"/>
  </r>
  <r>
    <s v="1701W003 PAT-15 Yelm Hwy Recl 2017 RI (Recloser)"/>
    <n v="101102502"/>
    <s v="Potelco"/>
    <x v="0"/>
    <d v="2018-01-29T00:00:00"/>
    <d v="2018-03-27T00:00:00"/>
    <s v="2018 baseline"/>
    <s v="completed"/>
    <n v="0.18997937516728156"/>
    <s v="Thurston"/>
    <s v="R.10009.08.02.12"/>
    <s v="Sectionalizing Devices"/>
    <s v="Distribution Sectionalizing Devices"/>
    <x v="13"/>
    <s v="Include"/>
  </r>
  <r>
    <s v="3101E048 CPV-15 Fort Casey Road Tree Wire"/>
    <n v="101095674"/>
    <s v="Brock, S"/>
    <x v="0"/>
    <d v="2016-11-01T00:00:00"/>
    <d v="2018-03-30T00:00:00"/>
    <s v="2018 baseline"/>
    <s v="completed"/>
    <n v="1.6680923866552608E-2"/>
    <s v="Island"/>
    <s v="R.10009.08.02.14"/>
    <s v="Tree Wire"/>
    <s v="treewire"/>
    <x v="14"/>
    <s v="Include"/>
  </r>
  <r>
    <s v="2104E137 PEA-17 FEEDER TIE TO ELL-14 (Net Auto Grid)"/>
    <n v="101106104"/>
    <s v="Tuntland, J"/>
    <x v="0"/>
    <d v="2017-04-03T00:00:00"/>
    <d v="2018-03-30T00:00:00"/>
    <s v="2018 baseline"/>
    <s v="completed"/>
    <n v="1.8305195043742489E-2"/>
    <s v="King"/>
    <s v="R.10009.12.03.04"/>
    <s v="Other System Reliability Projects"/>
    <s v="Other System Reliability Projects"/>
    <x v="15"/>
    <s v="Include"/>
  </r>
  <r>
    <s v="1902E103 GRV-16 104TH ST RECL 2017 RI (Recloser)"/>
    <n v="101102504"/>
    <s v="Potelco"/>
    <x v="0"/>
    <d v="2017-03-01T00:00:00"/>
    <d v="2018-04-03T00:00:00"/>
    <s v="2018 baseline"/>
    <s v="completed"/>
    <n v="3.0228762457556402E-2"/>
    <s v="Pierce"/>
    <s v="R.10009.08.02.12"/>
    <s v="Sectionalizing Devices"/>
    <s v="Distribution Sectionalizing Devices"/>
    <x v="16"/>
    <s v="Include"/>
  </r>
  <r>
    <s v="2304E122&amp;119 NNO-15 Marine View TW"/>
    <n v="101086640"/>
    <s v="Tuntland, J"/>
    <x v="0"/>
    <d v="2014-06-09T00:00:00"/>
    <d v="2018-04-13T00:00:00"/>
    <s v="2018 baseline"/>
    <s v="completed"/>
    <n v="2.9564009579438844E-4"/>
    <s v="King"/>
    <s v="R.10009.08.02.14"/>
    <s v="Tree Wire"/>
    <s v="treewire"/>
    <x v="17"/>
    <s v="Include"/>
  </r>
  <r>
    <s v="2601E004 SWD-12 Stottlemyre Recl 2017 RI"/>
    <n v="101102456"/>
    <s v="Potelco"/>
    <x v="0"/>
    <d v="2017-03-22T00:00:00"/>
    <d v="2018-04-19T00:00:00"/>
    <s v="2018 baseline"/>
    <s v="completed"/>
    <n v="4.1594287323687418E-2"/>
    <s v="Kitsap"/>
    <s v="R.10009.08.02.12"/>
    <s v="Sectionalizing Devices"/>
    <s v="Distribution Sectionalizing Devices"/>
    <x v="18"/>
    <s v="Include"/>
  </r>
  <r>
    <s v="2502E120 MCW-15 Illahee Rd Recl 2017 RI"/>
    <n v="101102458"/>
    <s v="Potelco"/>
    <x v="0"/>
    <d v="2017-04-03T00:00:00"/>
    <d v="2018-04-20T00:00:00"/>
    <s v="2018 baseline"/>
    <s v="completed"/>
    <n v="0.12838827166001038"/>
    <s v="Kitsap"/>
    <s v="R.10009.08.02.12"/>
    <s v="Sectionalizing Devices"/>
    <s v="Distribution Sectionalizing Devices"/>
    <x v="19"/>
    <s v="Include"/>
  </r>
  <r>
    <s v="2408E126 SNQ-17 MEADOWBRO X948 RECL 2017"/>
    <n v="101102902"/>
    <s v="Potelco"/>
    <x v="0"/>
    <d v="2017-03-01T00:00:00"/>
    <d v="2018-04-24T00:00:00"/>
    <s v="2018 baseline"/>
    <s v="completed"/>
    <n v="5.1724771316263178E-2"/>
    <s v="King"/>
    <s v="R.10009.08.02.12"/>
    <s v="Sectionalizing Devices"/>
    <s v="Distribution Sectionalizing Devices"/>
    <x v="20"/>
    <s v="Include"/>
  </r>
  <r>
    <s v="2406E042 KLA-17 Recon 1750' A&amp;Cph 336TW 251Av SE"/>
    <n v="101095827"/>
    <s v="Tuntland, J"/>
    <x v="0"/>
    <d v="2017-07-10T00:00:00"/>
    <d v="2018-04-30T00:00:00"/>
    <s v="2018 baseline"/>
    <s v="completed"/>
    <n v="1.7032543152083215E-2"/>
    <s v="King"/>
    <s v="R.10009.08.02.14"/>
    <s v="Tree Wire"/>
    <s v="treewire"/>
    <x v="21"/>
    <s v="Include"/>
  </r>
  <r>
    <s v="2105E071 MST-26 D ST SE FEEDER"/>
    <n v="101102051"/>
    <s v="Tuntland, J"/>
    <x v="0"/>
    <d v="2017-02-01T00:00:00"/>
    <d v="2018-05-02T00:00:00"/>
    <s v="2019 baseline"/>
    <s v="completed"/>
    <n v="0"/>
    <s v="King"/>
    <s v="R.10009.08.02.17"/>
    <s v="Other System Reliability Projects"/>
    <m/>
    <x v="22"/>
    <s v="Include"/>
  </r>
  <r>
    <s v="3802E032 SLA-16 HAXTON WAY RECL 2017"/>
    <n v="101102505"/>
    <s v="Potelco"/>
    <x v="0"/>
    <d v="2017-03-01T00:00:00"/>
    <d v="2018-05-11T00:00:00"/>
    <s v="2018 baseline"/>
    <s v="completed"/>
    <n v="6.297658845324251E-3"/>
    <s v="Whatcom"/>
    <s v="R.10009.08.02.12"/>
    <s v="Sectionalizing Devices"/>
    <s v="Distribution Sectionalizing Devices"/>
    <x v="23"/>
    <s v="Include"/>
  </r>
  <r>
    <s v="3501E107 BRW-16 3 Phase UG"/>
    <n v="101092451"/>
    <s v="Tuntland, J"/>
    <x v="0"/>
    <d v="2016-06-01T00:00:00"/>
    <d v="2018-05-25T00:00:00"/>
    <s v="2018 baseline"/>
    <s v="completed"/>
    <n v="0.10393148846916159"/>
    <s v="Skagit"/>
    <s v="R.10009.08.02.25"/>
    <s v="Other System Reliability Projects"/>
    <m/>
    <x v="24"/>
    <s v="Include"/>
  </r>
  <r>
    <s v="2502E104 MUR-13 Wing Pt Recl 2017 RI"/>
    <n v="101102457"/>
    <s v="Potelco"/>
    <x v="0"/>
    <d v="2017-04-03T00:00:00"/>
    <d v="2018-05-31T00:00:00"/>
    <s v="2018 baseline"/>
    <s v="completed"/>
    <n v="6.3984213868494386E-2"/>
    <s v="Kitsap"/>
    <s v="R.10009.08.02.12"/>
    <s v="Sectionalizing Devices"/>
    <s v="Distribution Sectionalizing Devices"/>
    <x v="25"/>
    <s v="Include"/>
  </r>
  <r>
    <s v="2802E064 KIN-24 Twin Spits Recl 2017 RI"/>
    <n v="101102454"/>
    <s v="Potelco"/>
    <x v="0"/>
    <d v="2017-03-01T00:00:00"/>
    <d v="2018-06-06T00:00:00"/>
    <s v="2018 baseline"/>
    <s v="completed"/>
    <n v="0.53194225046838839"/>
    <s v="Kitsap"/>
    <s v="R.10009.08.02.12"/>
    <s v="Sectionalizing Devices"/>
    <s v="Distribution Sectionalizing Devices"/>
    <x v="26"/>
    <s v="Include"/>
  </r>
  <r>
    <s v="2104E142 ELL-14 FDR TIE TO DGR-16 &amp; PEA-17 (Net Auto Grid)"/>
    <n v="101106105"/>
    <s v="Tuntland, J"/>
    <x v="0"/>
    <d v="2017-05-01T00:00:00"/>
    <d v="2018-06-11T00:00:00"/>
    <s v="2018 baseline"/>
    <s v="completed"/>
    <n v="0"/>
    <s v="King"/>
    <s v="R.10009.12.03.04"/>
    <s v="Other System Reliability Projects"/>
    <s v="Feeder ties"/>
    <x v="27"/>
    <s v="Include"/>
  </r>
  <r>
    <s v="4001E092 CUS-13 INSTALL RECLOSER 2017RI (Recloser)"/>
    <n v="101104484"/>
    <s v="Potelco"/>
    <x v="0"/>
    <d v="2018-01-02T00:00:00"/>
    <d v="2018-06-27T00:00:00"/>
    <s v="2018 baseline"/>
    <s v="completed"/>
    <n v="7.2213154759718078E-3"/>
    <s v="Whatcom"/>
    <s v="R.10009.08.02.12"/>
    <s v="Sectionalizing Devices"/>
    <s v="Distribution Sectionalizing Devices"/>
    <x v="28"/>
    <s v="Include"/>
  </r>
  <r>
    <s v="3404E076 MTV Alley Project 1st - 2nd St"/>
    <n v="101085638"/>
    <s v="Brock, S"/>
    <x v="0"/>
    <d v="2017-12-15T00:00:00"/>
    <d v="2018-06-28T00:00:00"/>
    <s v="new"/>
    <s v="completed"/>
    <n v="0"/>
    <s v="Skagit"/>
    <s v="R.10009.08.02.05"/>
    <s v="Other System Reliability Projects"/>
    <m/>
    <x v="29"/>
    <s v="Include"/>
  </r>
  <r>
    <s v="2401W020 CHI-12 Holly Rd Recl &amp; GOPT 2017 RI"/>
    <n v="101102459"/>
    <s v="Potelco"/>
    <x v="0"/>
    <d v="2017-04-03T00:00:00"/>
    <d v="2018-07-06T00:00:00"/>
    <s v="2018 baseline"/>
    <s v="completed"/>
    <n v="0.41860538344870296"/>
    <s v="Kitsap"/>
    <s v="R.10009.08.02.12"/>
    <s v="Sectionalizing Devices"/>
    <s v="Distribution Sectionalizing Devices"/>
    <x v="30"/>
    <s v="Include"/>
  </r>
  <r>
    <s v="1801E076 MCA-16 PACIFIC FEEDER TW (OH Outage Tree Wire)"/>
    <n v="101091963"/>
    <s v="Kumar, D"/>
    <x v="0"/>
    <d v="2017-09-08T00:00:00"/>
    <d v="2018-07-16T00:00:00"/>
    <s v="2018 baseline"/>
    <s v="completed"/>
    <n v="0.19142171397782876"/>
    <s v="Thurston"/>
    <s v="R.10009.08.02.14"/>
    <s v="Tree Wire"/>
    <s v="treewire"/>
    <x v="31"/>
    <s v="Include"/>
  </r>
  <r>
    <s v="2405E113  HAZ-13 INST REC 11456 NEWCASTLE"/>
    <n v="101110976"/>
    <s v="Tuntland, J"/>
    <x v="0"/>
    <d v="2018-03-05T00:00:00"/>
    <d v="2018-07-27T00:00:00"/>
    <s v="2018 baseline"/>
    <s v="completed"/>
    <n v="0"/>
    <s v="King"/>
    <s v="R.10009.08.02.12"/>
    <s v="Sectionalizing Devices"/>
    <m/>
    <x v="32"/>
    <s v="Include"/>
  </r>
  <r>
    <s v="2304E101 RJN-12, 26 SOU-24 Southcenter Vault Room JCP  &amp; S"/>
    <n v="101089099"/>
    <s v="Ibarra, V"/>
    <x v="0"/>
    <d v="2017-03-01T00:00:00"/>
    <d v="2018-08-01T00:00:00"/>
    <s v="2018 baseline"/>
    <s v="completed"/>
    <n v="0"/>
    <s v="King"/>
    <s v="R.10009.08.02.25"/>
    <s v="Other System Reliability Projects"/>
    <m/>
    <x v="33"/>
    <s v="Include"/>
  </r>
  <r>
    <s v="HKX-16 CEDARDALE RECLOSER"/>
    <n v="101099585"/>
    <s v="Brock, S"/>
    <x v="0"/>
    <d v="2016-01-03T00:00:00"/>
    <d v="2018-08-06T00:00:00"/>
    <s v="2018 baseline"/>
    <s v="completed"/>
    <n v="0.14144541766598268"/>
    <s v="Skagit"/>
    <s v="R.10009.08.02.12"/>
    <s v="Sectionalizing Devices"/>
    <s v="Distribution Sectionalizing Devices"/>
    <x v="34"/>
    <s v="Include"/>
  </r>
  <r>
    <s v="2505143 KWH-23 FDR TW Recond W LK Samm"/>
    <n v="101102467"/>
    <s v="Tuntland, J"/>
    <x v="0"/>
    <d v="2018-01-02T00:00:00"/>
    <d v="2018-08-31T00:00:00"/>
    <s v="2018 baseline"/>
    <s v="completed"/>
    <n v="4.7337402320687281E-3"/>
    <s v="King"/>
    <s v="R.10009.08.02.14"/>
    <s v="Tree Wire"/>
    <s v="treewire"/>
    <x v="35"/>
    <s v="Include"/>
  </r>
  <r>
    <s v="DA - PAD-15 (Padilla Bay Pipeline, Anacortes)"/>
    <n v="141003921"/>
    <s v="Lombard, B"/>
    <x v="1"/>
    <d v="2017-08-08T00:00:00"/>
    <d v="2018-08-31T00:00:00"/>
    <s v="2018 baseline"/>
    <s v="completed"/>
    <n v="0"/>
    <s v="Skagit"/>
    <s v="R.10009.12.03.01"/>
    <s v="Distribution Automation"/>
    <s v="Distribution Automation"/>
    <x v="36"/>
    <s v="exclude"/>
  </r>
  <r>
    <s v="1603W012 ROC-16 WADDLE CR 3PH #2TW AND 3 PHASING"/>
    <n v="101095549"/>
    <s v="Kumar, D"/>
    <x v="0"/>
    <d v="2015-10-29T00:00:00"/>
    <d v="2018-09-05T00:00:00"/>
    <s v="2018 baseline"/>
    <s v="completed"/>
    <n v="1.0720889509324908E-2"/>
    <s v="Thurston"/>
    <s v="R.10009.08.02.17"/>
    <s v="Other System Reliability Projects"/>
    <m/>
    <x v="37"/>
    <s v="Include"/>
  </r>
  <r>
    <s v="1904E098 SUN-13 NEW PMH9  (UG Capacity)"/>
    <n v="101104571"/>
    <s v="Tuntland, J"/>
    <x v="0"/>
    <d v="2018-01-02T00:00:00"/>
    <d v="2018-09-14T00:00:00"/>
    <s v="2018 baseline"/>
    <s v="completed"/>
    <n v="0"/>
    <s v="Pierce"/>
    <s v="R.10009.07.01.03"/>
    <s v="Other System Reliability Projects"/>
    <m/>
    <x v="38"/>
    <s v="Include"/>
  </r>
  <r>
    <s v="1710E096 GWR-16 REPL OLD RECL E724&amp;E725 (Recloser)"/>
    <n v="101105408"/>
    <s v="Potelco"/>
    <x v="0"/>
    <d v="2017-08-07T00:00:00"/>
    <d v="2018-09-18T00:00:00"/>
    <s v="2018 baseline"/>
    <s v="completed"/>
    <n v="0"/>
    <s v="King"/>
    <s v="R.10009.08.02.12"/>
    <s v="Sectionalizing Devices"/>
    <s v="Distribution Sectionalizing Devices"/>
    <x v="39"/>
    <s v="Include"/>
  </r>
  <r>
    <s v="1802W104 MOT-16 Mottman Rd SW 336 TW"/>
    <n v="101085529"/>
    <s v="Kumar, D"/>
    <x v="0"/>
    <d v="2016-12-21T00:00:00"/>
    <d v="2018-09-19T00:00:00"/>
    <s v="2018 baseline"/>
    <s v="completed"/>
    <n v="4.2299275244427883E-3"/>
    <s v="Thurston"/>
    <s v="R.10009.08.02.14"/>
    <s v="Tree Wire"/>
    <s v="treewire"/>
    <x v="40"/>
    <s v="Include"/>
  </r>
  <r>
    <s v="1805E036 ORT-23 208 ST E UG TIE"/>
    <n v="101077717"/>
    <s v="Tuntland, J"/>
    <x v="0"/>
    <d v="2013-05-07T00:00:00"/>
    <d v="2018-09-21T00:00:00"/>
    <s v="2018 baseline"/>
    <s v="completed"/>
    <n v="2.0085158342386219E-2"/>
    <s v="Pierce"/>
    <s v="R.10009.08.02.10"/>
    <s v="Other System Reliability Projects"/>
    <m/>
    <x v="41"/>
    <s v="Include"/>
  </r>
  <r>
    <s v="2405E092 EGT-12 A&amp;C FDR TW Project (OH Outage Tree Wire)"/>
    <n v="101109244"/>
    <s v="Tuntland, J"/>
    <x v="0"/>
    <d v="2018-01-02T00:00:00"/>
    <d v="2018-09-21T00:00:00"/>
    <s v="2018 baseline"/>
    <s v="completed"/>
    <n v="4.5482216985835516E-2"/>
    <s v="King"/>
    <s v="R.10009.08.02.14"/>
    <s v="Tree Wire"/>
    <s v="treewire"/>
    <x v="42"/>
    <s v="Include"/>
  </r>
  <r>
    <s v="DA - BKB-13"/>
    <n v="141003513"/>
    <s v="Lombard, B"/>
    <x v="1"/>
    <d v="2017-11-01T00:00:00"/>
    <d v="2018-10-09T00:00:00"/>
    <s v="2018 baseline"/>
    <s v="completed"/>
    <n v="1.6067776803973123E-3"/>
    <s v="Skagit"/>
    <s v="R.10009.12.03.01"/>
    <s v="Distribution Automation"/>
    <s v="Distribution Automation"/>
    <x v="43"/>
    <s v="exclude"/>
  </r>
  <r>
    <s v="2401E040 RPT 16 PM SW RPLC 2261"/>
    <n v="101085535"/>
    <s v="Ibarra, V"/>
    <x v="0"/>
    <d v="2016-08-15T00:00:00"/>
    <d v="2018-10-19T00:00:00"/>
    <s v="2018 baseline"/>
    <s v="completed"/>
    <n v="0"/>
    <s v="Kitsap"/>
    <s v="R.10009.08.02.25"/>
    <s v="Other System Reliability Projects"/>
    <m/>
    <x v="44"/>
    <s v="Include"/>
  </r>
  <r>
    <s v="3503E096 BTN-36 PULVER RD (Repl CU w/Tree Wire)"/>
    <n v="101095672"/>
    <s v="Brock, S"/>
    <x v="0"/>
    <d v="2016-03-15T00:00:00"/>
    <d v="2018-10-22T00:00:00"/>
    <s v="2018 baseline"/>
    <s v="completed"/>
    <n v="1.4195972647168414E-3"/>
    <s v="Skagit"/>
    <s v="R.10009.08.02.22"/>
    <s v="Tree Wire"/>
    <s v="treewire"/>
    <x v="45"/>
    <s v="Include"/>
  </r>
  <r>
    <s v="DA CAM-26 DISTRIBUTION AUTOMATION-CMM (Cambridge, Kent)--2"/>
    <n v="141003662"/>
    <s v="Lombard, B"/>
    <x v="1"/>
    <d v="2017-11-01T00:00:00"/>
    <d v="2018-10-23T00:00:00"/>
    <s v="2018 baseline"/>
    <s v="completed"/>
    <n v="0.53696299999999997"/>
    <s v="King"/>
    <s v="R.10009.12.03.01"/>
    <s v="Distribution Automation"/>
    <s v="Distribution Automation"/>
    <x v="46"/>
    <s v="exclude"/>
  </r>
  <r>
    <s v="3403E048 PET-12 FEEDER TIE TO BTN-38"/>
    <n v="101085572"/>
    <s v="Brock, S"/>
    <x v="0"/>
    <d v="2018-02-12T00:00:00"/>
    <d v="2018-10-26T00:00:00"/>
    <s v="2018 baseline"/>
    <s v="completed"/>
    <n v="2.0768279392135974E-2"/>
    <s v="Skagit"/>
    <s v="R.10009.08.02.17"/>
    <s v="Other System Reliability Projects"/>
    <m/>
    <x v="47"/>
    <s v="Include"/>
  </r>
  <r>
    <s v="2112E088 ETN-13 Stampede KX334 RECL 2017"/>
    <n v="101102903"/>
    <s v="Potelco"/>
    <x v="0"/>
    <d v="2017-03-01T00:00:00"/>
    <d v="2018-10-26T00:00:00"/>
    <s v="2018 baseline"/>
    <s v="completed"/>
    <n v="3.5581772476082018E-3"/>
    <s v="Kittitas"/>
    <s v="R.10009.08.02.12"/>
    <s v="Sectionalizing Devices"/>
    <s v="Distribution Sectionalizing Devices"/>
    <x v="48"/>
    <s v="Include"/>
  </r>
  <r>
    <s v="2401E008 SHE-17 Pine Rd &amp; Sylvan Recl 2017 RI"/>
    <n v="101102455"/>
    <s v="Potelco"/>
    <x v="0"/>
    <d v="2017-03-01T00:00:00"/>
    <d v="2018-11-07T00:00:00"/>
    <s v="2018 baseline"/>
    <s v="completed"/>
    <n v="0.14367059045799724"/>
    <s v="Kitsap"/>
    <s v="R.10009.08.02.12"/>
    <s v="Sectionalizing Devices"/>
    <s v="Distribution Sectionalizing Devices"/>
    <x v="49"/>
    <s v="Include"/>
  </r>
  <r>
    <s v="DA 1904E020 WOO-23, -26, -27 DA PROJECT"/>
    <n v="141003148"/>
    <s v="Lombard, B"/>
    <x v="1"/>
    <d v="2017-11-01T00:00:00"/>
    <d v="2018-11-07T00:00:00"/>
    <s v="2018 baseline"/>
    <s v="completed"/>
    <n v="0.22428999999999999"/>
    <s v="Pierce"/>
    <s v="R.10009.12.03.01"/>
    <s v="Distribution Automation"/>
    <s v="Distribution Automation"/>
    <x v="50"/>
    <s v="exclude"/>
  </r>
  <r>
    <s v="DA - PAN-12 (Panther Lake, Kent)"/>
    <n v="141003665"/>
    <s v="Lombard, B"/>
    <x v="1"/>
    <d v="2017-08-08T00:00:00"/>
    <d v="2018-12-20T00:00:00"/>
    <s v="2018 baseline"/>
    <s v="completed"/>
    <n v="0.17164793987835023"/>
    <s v="King"/>
    <s v="R.10009.12.03.01"/>
    <s v="Distribution Automation"/>
    <s v="Distribution Automation"/>
    <x v="51"/>
    <s v="exclude"/>
  </r>
  <r>
    <s v="DA PET-16 (Peths Corner, Mt. Vernon)--3403E096 DISTRIBUTIO"/>
    <n v="141003762"/>
    <s v="Lombard, B"/>
    <x v="1"/>
    <d v="2018-01-02T00:00:00"/>
    <d v="2018-12-21T00:00:00"/>
    <s v="2018 baseline"/>
    <s v="completed"/>
    <n v="2.6432000000000001E-2"/>
    <s v="Skagit"/>
    <s v="R.10009.12.03.01"/>
    <s v="Distribution Automation"/>
    <s v="Distribution Automation"/>
    <x v="52"/>
    <s v="exclude"/>
  </r>
  <r>
    <s v="2604E097 ING-15 NE 132ND TRIPSAVER 2016"/>
    <n v="101099046"/>
    <m/>
    <x v="2"/>
    <m/>
    <d v="2017-01-11T00:00:00"/>
    <m/>
    <s v="completed"/>
    <m/>
    <s v="King"/>
    <s v="R.10009.08.02.15"/>
    <m/>
    <m/>
    <x v="53"/>
    <s v="Include"/>
  </r>
  <r>
    <s v="2604E002 KNM-26 68TH AVE  TRIPSAVER 2016"/>
    <n v="101099044"/>
    <m/>
    <x v="2"/>
    <m/>
    <d v="2017-01-17T00:00:00"/>
    <m/>
    <s v="completed"/>
    <m/>
    <s v="King"/>
    <s v="R.10009.08.02.15"/>
    <m/>
    <m/>
    <x v="54"/>
    <s v="Include"/>
  </r>
  <r>
    <s v="2607E074 DUV-15 NE BIG RO TRIPSAVER 2016"/>
    <n v="101099080"/>
    <m/>
    <x v="2"/>
    <m/>
    <d v="2017-01-18T00:00:00"/>
    <m/>
    <s v="completed"/>
    <m/>
    <s v="King"/>
    <s v="R.10009.08.02.15"/>
    <m/>
    <m/>
    <x v="55"/>
    <s v="Include"/>
  </r>
  <r>
    <s v="2605E017 NBO-22 112TH AVE TRIPSAVER 2016"/>
    <n v="101099045"/>
    <m/>
    <x v="2"/>
    <m/>
    <d v="2017-01-18T00:00:00"/>
    <m/>
    <s v="completed"/>
    <m/>
    <s v="King"/>
    <s v="R.10009.08.02.15"/>
    <m/>
    <m/>
    <x v="56"/>
    <s v="Include"/>
  </r>
  <r>
    <s v="2605E030 WAY-12 VALLEY VI TRIPSAVER 2016"/>
    <n v="101099079"/>
    <m/>
    <x v="2"/>
    <m/>
    <d v="2017-01-18T00:00:00"/>
    <m/>
    <s v="completed"/>
    <m/>
    <s v="King"/>
    <s v="R.10009.08.02.15"/>
    <m/>
    <m/>
    <x v="57"/>
    <s v="Include"/>
  </r>
  <r>
    <s v="1818E132 THO-13 HANSON RD TRIPSAVER 2016"/>
    <n v="101099195"/>
    <m/>
    <x v="2"/>
    <m/>
    <d v="2017-01-19T00:00:00"/>
    <m/>
    <s v="completed"/>
    <m/>
    <s v="Kittitas"/>
    <s v="R.10009.08.02.15"/>
    <m/>
    <m/>
    <x v="58"/>
    <s v="Include"/>
  </r>
  <r>
    <s v="2306E076 LMC-25 SE JONES TRIPSAVER 2016"/>
    <n v="101099188"/>
    <m/>
    <x v="2"/>
    <m/>
    <d v="2017-01-20T00:00:00"/>
    <m/>
    <s v="completed"/>
    <m/>
    <s v="King"/>
    <s v="R.10009.08.02.15"/>
    <m/>
    <m/>
    <x v="59"/>
    <s v="Include"/>
  </r>
  <r>
    <s v="2506E020 UHL-25 INST RECL X11229 2016 RI"/>
    <n v="101097568"/>
    <m/>
    <x v="2"/>
    <m/>
    <d v="2017-01-24T00:00:00"/>
    <m/>
    <s v="completed"/>
    <m/>
    <s v="King"/>
    <s v="R.10009.08.02.12"/>
    <m/>
    <m/>
    <x v="60"/>
    <s v="Include"/>
  </r>
  <r>
    <s v="2604E048 WAY-15 INST RECL X11740 2016 RI"/>
    <n v="101097569"/>
    <m/>
    <x v="2"/>
    <m/>
    <d v="2017-01-30T00:00:00"/>
    <m/>
    <s v="completed"/>
    <m/>
    <s v="King"/>
    <s v="R.10009.08.02.12"/>
    <m/>
    <m/>
    <x v="61"/>
    <s v="Include"/>
  </r>
  <r>
    <s v="2405E058 EGT-27 ALLEN RD RECL &amp; GOP 2015"/>
    <n v="101094173"/>
    <m/>
    <x v="2"/>
    <m/>
    <d v="2017-01-31T00:00:00"/>
    <m/>
    <s v="completed"/>
    <m/>
    <s v="King"/>
    <s v="R.10009.08.02.12"/>
    <m/>
    <m/>
    <x v="62"/>
    <s v="Include"/>
  </r>
  <r>
    <s v="2306E100 MIR-15 TIGER M R TRIPSAVER 2016"/>
    <n v="101099191"/>
    <m/>
    <x v="2"/>
    <m/>
    <d v="2017-02-02T00:00:00"/>
    <m/>
    <s v="completed"/>
    <m/>
    <s v="King"/>
    <s v="R.10009.08.02.15"/>
    <m/>
    <m/>
    <x v="63"/>
    <s v="Include"/>
  </r>
  <r>
    <s v="2506E040 UHL-23 INST RECL X53 &amp; X56 2016"/>
    <n v="101096197"/>
    <m/>
    <x v="2"/>
    <m/>
    <d v="2017-02-06T00:00:00"/>
    <m/>
    <s v="completed"/>
    <m/>
    <s v="King"/>
    <s v="R.10009.08.02.12"/>
    <m/>
    <m/>
    <x v="64"/>
    <s v="Include"/>
  </r>
  <r>
    <s v="2405E044 SE 35TH PL &amp; 164TH PL SE EASTGA"/>
    <n v="101099187"/>
    <m/>
    <x v="2"/>
    <m/>
    <d v="2017-02-14T00:00:00"/>
    <m/>
    <s v="completed"/>
    <m/>
    <s v="King"/>
    <s v="R.10009.08.02.15"/>
    <m/>
    <m/>
    <x v="65"/>
    <s v="Include"/>
  </r>
  <r>
    <s v="2015E078 CAS-16 SUNCADIA FDRTIE TO SR903 (OH Outage Duration)"/>
    <n v="101085509"/>
    <m/>
    <x v="2"/>
    <m/>
    <d v="2017-02-17T00:00:00"/>
    <m/>
    <s v="completed"/>
    <m/>
    <s v="Kittitas"/>
    <s v="R.10009.08.02.07"/>
    <m/>
    <m/>
    <x v="66"/>
    <s v="Include"/>
  </r>
  <r>
    <s v="2405E132 13245 SE MAY CRK RD(89TH)-PI"/>
    <n v="101099800"/>
    <m/>
    <x v="2"/>
    <m/>
    <d v="2017-04-14T00:00:00"/>
    <m/>
    <s v="completed"/>
    <m/>
    <s v="King"/>
    <s v="R.10009.08.02.09"/>
    <m/>
    <m/>
    <x v="67"/>
    <s v="Include"/>
  </r>
  <r>
    <s v="2505E128 SBE-25 REL PRJT @ SURREY DOWNS (UG Conversion)"/>
    <n v="101096121"/>
    <m/>
    <x v="2"/>
    <m/>
    <d v="2017-08-22T00:00:00"/>
    <m/>
    <s v="completed"/>
    <m/>
    <s v="King"/>
    <s v="R.10009.08.02.10"/>
    <m/>
    <m/>
    <x v="68"/>
    <s v="Include"/>
  </r>
  <r>
    <s v="2606E088 DUV-13 Tree Wire NE 145th St (OH Rebuild) (2606E096 STILLWATER-COTTAGE BROOK RECOND)"/>
    <n v="111020425"/>
    <m/>
    <x v="2"/>
    <m/>
    <d v="2017-09-26T00:00:00"/>
    <m/>
    <s v="completed"/>
    <m/>
    <s v="King"/>
    <s v="R.10009.08.02.09"/>
    <m/>
    <m/>
    <x v="69"/>
    <s v="Include"/>
  </r>
  <r>
    <s v="2605E114 JUA-25 FDR TW NE 132 ST (OH Outage Tree Wire)"/>
    <n v="101092469"/>
    <m/>
    <x v="2"/>
    <m/>
    <d v="2017-11-29T00:00:00"/>
    <m/>
    <s v="completed"/>
    <m/>
    <s v="King"/>
    <s v="R.10009.08.02.14"/>
    <m/>
    <m/>
    <x v="70"/>
    <s v="Include"/>
  </r>
  <r>
    <s v="2604E041 KNM-27 NE 185th St TW (OH Outage Tree Wire)"/>
    <n v="101101738"/>
    <m/>
    <x v="2"/>
    <m/>
    <d v="2017-12-15T00:00:00"/>
    <m/>
    <s v="completed"/>
    <m/>
    <s v="King"/>
    <s v="R.10009.08.02.14"/>
    <m/>
    <m/>
    <x v="71"/>
    <s v="Include"/>
  </r>
  <r>
    <s v="3509E084 BRS-24 SAUK STORE RECLO 2016 RI"/>
    <n v="101099586"/>
    <m/>
    <x v="2"/>
    <m/>
    <d v="2017-01-04T00:00:00"/>
    <m/>
    <s v="completed"/>
    <m/>
    <s v="Skagit"/>
    <s v="R.10009.08.02.12"/>
    <m/>
    <m/>
    <x v="72"/>
    <s v="Include"/>
  </r>
  <r>
    <s v="3405E036 BIG-12 OLD DAY TRIPSAVER 2016"/>
    <n v="101098953"/>
    <m/>
    <x v="2"/>
    <m/>
    <d v="2017-01-04T00:00:00"/>
    <m/>
    <s v="completed"/>
    <m/>
    <s v="Skagit"/>
    <s v="R.10009.08.02.15"/>
    <m/>
    <m/>
    <x v="73"/>
    <s v="Include"/>
  </r>
  <r>
    <s v="3704E128 ALG-15 NULLE RD TRIPSAVER 2016"/>
    <n v="101098956"/>
    <m/>
    <x v="2"/>
    <m/>
    <d v="2017-01-10T00:00:00"/>
    <m/>
    <s v="completed"/>
    <m/>
    <s v="Skagit"/>
    <s v="R.10009.08.02.15"/>
    <m/>
    <m/>
    <x v="74"/>
    <s v="Include"/>
  </r>
  <r>
    <s v="4003E028 BHS-11 BADGER TRIPSAVER 2016"/>
    <n v="101099137"/>
    <m/>
    <x v="2"/>
    <m/>
    <d v="2017-01-12T00:00:00"/>
    <m/>
    <s v="completed"/>
    <m/>
    <s v="Whatcom"/>
    <s v="R.10009.08.02.15"/>
    <m/>
    <m/>
    <x v="75"/>
    <s v="Include"/>
  </r>
  <r>
    <s v="4002E052 BHS-11 GUIDE TRIPSAVER 2016"/>
    <n v="101099138"/>
    <m/>
    <x v="2"/>
    <m/>
    <d v="2017-01-12T00:00:00"/>
    <m/>
    <s v="completed"/>
    <m/>
    <s v="Whatcom"/>
    <s v="R.10009.08.02.15"/>
    <m/>
    <m/>
    <x v="75"/>
    <s v="Include"/>
  </r>
  <r>
    <s v="4001E084 CUS-13 PORTAL TRIPSAVER 2016"/>
    <n v="101099135"/>
    <m/>
    <x v="2"/>
    <m/>
    <d v="2017-01-12T00:00:00"/>
    <m/>
    <s v="completed"/>
    <m/>
    <s v="Whatcom"/>
    <s v="R.10009.08.02.15"/>
    <m/>
    <m/>
    <x v="28"/>
    <s v="Include"/>
  </r>
  <r>
    <s v="4004E032 SCH-13 VAN BUREN TRIPSAVER 2016"/>
    <n v="101099133"/>
    <m/>
    <x v="2"/>
    <m/>
    <d v="2017-01-12T00:00:00"/>
    <m/>
    <s v="completed"/>
    <m/>
    <s v="Whatcom"/>
    <s v="R.10009.08.02.15"/>
    <m/>
    <m/>
    <x v="76"/>
    <s v="Include"/>
  </r>
  <r>
    <s v="4004E044 SCH-16 MORGAN TRIPSAVER 2016"/>
    <n v="101099136"/>
    <m/>
    <x v="2"/>
    <m/>
    <d v="2017-01-12T00:00:00"/>
    <m/>
    <s v="completed"/>
    <m/>
    <s v="Whatcom"/>
    <s v="R.10009.08.02.15"/>
    <m/>
    <m/>
    <x v="77"/>
    <s v="Include"/>
  </r>
  <r>
    <s v="3801E012 SLA-15 SLATER RD TRIPSAVER 2016"/>
    <n v="101099131"/>
    <m/>
    <x v="2"/>
    <m/>
    <d v="2017-01-12T00:00:00"/>
    <m/>
    <s v="completed"/>
    <m/>
    <s v="Whatcom"/>
    <s v="R.10009.08.02.15"/>
    <m/>
    <m/>
    <x v="78"/>
    <s v="Include"/>
  </r>
  <r>
    <s v="2903E144 LGY-12 COMMERCIAL TRIPSAVR 2016"/>
    <n v="101099182"/>
    <m/>
    <x v="2"/>
    <m/>
    <d v="2017-01-17T00:00:00"/>
    <m/>
    <s v="completed"/>
    <m/>
    <s v="Island"/>
    <s v="R.10009.08.02.15"/>
    <m/>
    <m/>
    <x v="79"/>
    <s v="Include"/>
  </r>
  <r>
    <s v="3101E036 CPV-15 ENGLE RD TRIPSAVER 2016"/>
    <n v="101098960"/>
    <m/>
    <x v="2"/>
    <m/>
    <d v="2017-01-20T00:00:00"/>
    <m/>
    <s v="completed"/>
    <m/>
    <s v="Island"/>
    <s v="R.10009.08.02.15"/>
    <m/>
    <m/>
    <x v="14"/>
    <s v="Include"/>
  </r>
  <r>
    <s v="2903E048 BRO-15 SANDY PT TRIPSAVER 2016"/>
    <n v="101099061"/>
    <m/>
    <x v="2"/>
    <m/>
    <d v="2017-01-25T00:00:00"/>
    <m/>
    <s v="completed"/>
    <m/>
    <s v="Island"/>
    <s v="R.10009.08.02.15"/>
    <m/>
    <m/>
    <x v="80"/>
    <s v="Include"/>
  </r>
  <r>
    <s v="3304E096 HKX-16 ESTATE DR TRIPSAVER (2016)"/>
    <n v="101099151"/>
    <m/>
    <x v="2"/>
    <m/>
    <d v="2017-01-30T00:00:00"/>
    <m/>
    <s v="completed"/>
    <m/>
    <s v="Skagit"/>
    <s v="R.10009.08.02.15"/>
    <m/>
    <m/>
    <x v="34"/>
    <s v="Include"/>
  </r>
  <r>
    <s v="3003E136 BRO-15 PARK AVE TRIPSAVER 2016"/>
    <n v="101099019"/>
    <m/>
    <x v="2"/>
    <m/>
    <d v="2017-01-30T00:00:00"/>
    <m/>
    <s v="completed"/>
    <m/>
    <s v="Island"/>
    <s v="R.10009.08.02.15"/>
    <m/>
    <m/>
    <x v="80"/>
    <s v="Include"/>
  </r>
  <r>
    <s v="3506E096 HAM-13 CONDUCTOR SLAPPING (2016) (OH Rebuild)"/>
    <n v="101095252"/>
    <m/>
    <x v="2"/>
    <m/>
    <d v="2017-02-14T00:00:00"/>
    <m/>
    <s v="completed"/>
    <m/>
    <s v="Skagit"/>
    <s v="R.10009.08.02.09"/>
    <m/>
    <m/>
    <x v="81"/>
    <s v="Include"/>
  </r>
  <r>
    <s v="4003E080 LYN-16 FRONT ST GO RI 2017 (GOP)"/>
    <n v="101103623"/>
    <m/>
    <x v="2"/>
    <m/>
    <d v="2017-03-02T00:00:00"/>
    <m/>
    <s v="completed"/>
    <m/>
    <s v="Whatcom"/>
    <s v="R.10009.08.02.11"/>
    <m/>
    <m/>
    <x v="82"/>
    <s v="Include"/>
  </r>
  <r>
    <s v="4003E064 LYN-16 RCLU1590  130 MAIN ST, L (Recloser)"/>
    <n v="101098497"/>
    <m/>
    <x v="2"/>
    <m/>
    <d v="2017-09-12T00:00:00"/>
    <m/>
    <s v="completed"/>
    <m/>
    <s v="Whatcom"/>
    <s v="R.10009.08.02.12"/>
    <m/>
    <m/>
    <x v="82"/>
    <s v="Include"/>
  </r>
  <r>
    <s v="3505E084 NLM-13 TO HAM-13 FEEDER TIE (OH Outage Tree Wire)"/>
    <n v="101085566"/>
    <m/>
    <x v="2"/>
    <m/>
    <d v="2017-11-29T00:00:00"/>
    <m/>
    <s v="completed"/>
    <m/>
    <s v="Skagit"/>
    <s v="R.10009.08.02.14"/>
    <m/>
    <m/>
    <x v="83"/>
    <s v="Include"/>
  </r>
  <r>
    <s v="3802E028 LAB-25 LUMMI SHORE FDR PH3 (PH3) (OH Outage Duration)"/>
    <n v="101089950"/>
    <m/>
    <x v="2"/>
    <m/>
    <d v="2018-01-03T00:00:00"/>
    <m/>
    <s v="completed"/>
    <m/>
    <s v="Whatcom"/>
    <s v="R.10009.08.02.07"/>
    <m/>
    <m/>
    <x v="84"/>
    <s v="Include"/>
  </r>
  <r>
    <s v="4003E064 LYN-26 RCL1706  VINUP RD LYNDEN (Recloser)"/>
    <n v="101098496"/>
    <m/>
    <x v="2"/>
    <m/>
    <d v="2018-03-29T00:00:00"/>
    <m/>
    <s v="completed"/>
    <m/>
    <s v="Whatcom"/>
    <s v="R.10009.08.02.12"/>
    <m/>
    <m/>
    <x v="85"/>
    <s v="Include"/>
  </r>
  <r>
    <s v="4003E064 VIS-26 RCL3688 6917 ENTERPRISE (Recloser)"/>
    <n v="101098498"/>
    <m/>
    <x v="2"/>
    <m/>
    <d v="2018-03-29T00:00:00"/>
    <m/>
    <s v="completed"/>
    <m/>
    <s v="Whatcom"/>
    <s v="R.10009.08.02.12"/>
    <m/>
    <m/>
    <x v="86"/>
    <s v="Include"/>
  </r>
  <r>
    <s v="4003E064 VIS-26 RCL1983  1869 GRANDVIEW (Recloser)"/>
    <n v="101098499"/>
    <m/>
    <x v="2"/>
    <m/>
    <d v="2018-03-29T00:00:00"/>
    <m/>
    <s v="completed"/>
    <m/>
    <s v="Whatcom"/>
    <s v="R.10009.08.02.12"/>
    <m/>
    <m/>
    <x v="86"/>
    <s v="Include"/>
  </r>
  <r>
    <s v="2106E022 PIP-23 INSTALL RECLOSER 2016 RR"/>
    <n v="101094170"/>
    <m/>
    <x v="2"/>
    <m/>
    <d v="2017-01-27T00:00:00"/>
    <m/>
    <s v="completed"/>
    <m/>
    <s v="King"/>
    <s v="R.10009.08.02.12"/>
    <m/>
    <m/>
    <x v="87"/>
    <s v="Include"/>
  </r>
  <r>
    <s v="2205E072 ORC-17 INST TRIPSAVER X-1295"/>
    <n v="101099047"/>
    <m/>
    <x v="2"/>
    <m/>
    <d v="2017-02-01T00:00:00"/>
    <m/>
    <s v="completed"/>
    <m/>
    <s v="King"/>
    <s v="R.10009.08.02.15"/>
    <m/>
    <m/>
    <x v="88"/>
    <s v="Include"/>
  </r>
  <r>
    <s v="2205E073 ORC-17 INST TRIPSAVER X-3416"/>
    <n v="101099048"/>
    <m/>
    <x v="2"/>
    <m/>
    <d v="2017-02-01T00:00:00"/>
    <m/>
    <s v="completed"/>
    <m/>
    <s v="King"/>
    <s v="R.10009.08.02.15"/>
    <m/>
    <m/>
    <x v="88"/>
    <s v="Include"/>
  </r>
  <r>
    <s v="2305E035 PRE-11 REPLACE X676 RECL 2014"/>
    <n v="101084522"/>
    <m/>
    <x v="2"/>
    <m/>
    <d v="2017-02-02T00:00:00"/>
    <m/>
    <s v="completed"/>
    <m/>
    <s v="King"/>
    <s v="R.10009.08.02.12"/>
    <m/>
    <m/>
    <x v="89"/>
    <s v="Include"/>
  </r>
  <r>
    <s v="2206E077 LWS-16 208th Ave SE TW (OH Outage Tree Wire)"/>
    <n v="101096130"/>
    <m/>
    <x v="2"/>
    <m/>
    <d v="2017-03-14T00:00:00"/>
    <m/>
    <s v="completed"/>
    <m/>
    <s v="King"/>
    <s v="R.10009.08.02.14"/>
    <m/>
    <m/>
    <x v="90"/>
    <s v="Include"/>
  </r>
  <r>
    <s v="2305E110 ROL-16 16045 116TH AVE SE RENTO"/>
    <n v="101100156"/>
    <m/>
    <x v="2"/>
    <m/>
    <d v="2017-04-14T00:00:00"/>
    <m/>
    <s v="completed"/>
    <m/>
    <s v="King"/>
    <s v="R.10009.08.02.12"/>
    <m/>
    <m/>
    <x v="91"/>
    <s v="Include"/>
  </r>
  <r>
    <s v="2104E044 BEL-25 311853-163443 Vault Leak (UG Rebuild)"/>
    <n v="101093915"/>
    <m/>
    <x v="2"/>
    <m/>
    <d v="2017-07-25T00:00:00"/>
    <m/>
    <s v="completed"/>
    <m/>
    <s v="King"/>
    <s v="R.10009.08.02.27"/>
    <m/>
    <m/>
    <x v="92"/>
    <s v="Include"/>
  </r>
  <r>
    <s v="2106E014 FCR-12 INSTALL GOP 2017 (GOP)"/>
    <n v="101103648"/>
    <m/>
    <x v="2"/>
    <m/>
    <d v="2017-11-29T00:00:00"/>
    <m/>
    <s v="completed"/>
    <m/>
    <s v="King"/>
    <s v="R.10009.08.02.11"/>
    <m/>
    <m/>
    <x v="93"/>
    <s v="Include"/>
  </r>
  <r>
    <s v="1801W066 PLG-16 ALONNA DR  TRIPSAVER 16"/>
    <n v="101098950"/>
    <m/>
    <x v="2"/>
    <m/>
    <d v="2017-01-10T00:00:00"/>
    <m/>
    <s v="completed"/>
    <m/>
    <s v="Thurston"/>
    <s v="R.10009.08.02.15"/>
    <m/>
    <m/>
    <x v="94"/>
    <s v="Include"/>
  </r>
  <r>
    <s v="1702E065 YEL-23 SR 702 S. TRIPSAVER 16"/>
    <n v="101099141"/>
    <m/>
    <x v="2"/>
    <m/>
    <d v="2017-01-11T00:00:00"/>
    <m/>
    <s v="completed"/>
    <m/>
    <s v="Thurston"/>
    <s v="R.10009.08.02.15"/>
    <m/>
    <m/>
    <x v="95"/>
    <s v="Include"/>
  </r>
  <r>
    <s v="2005E032 DGR-15 DRIFTWOOD DR E #2TW P339"/>
    <n v="101091756"/>
    <m/>
    <x v="2"/>
    <m/>
    <d v="2017-01-19T00:00:00"/>
    <m/>
    <s v="completed"/>
    <m/>
    <s v="Pierce"/>
    <s v="R.10009.08.02.14"/>
    <m/>
    <m/>
    <x v="96"/>
    <s v="Include"/>
  </r>
  <r>
    <s v="1603E123 LON-17 BALD HILLS RECL 2016 RI"/>
    <n v="101099587"/>
    <m/>
    <x v="2"/>
    <m/>
    <d v="2017-01-24T00:00:00"/>
    <m/>
    <s v="completed"/>
    <m/>
    <s v="Thurston"/>
    <s v="R.10009.08.02.11"/>
    <m/>
    <m/>
    <x v="97"/>
    <s v="Include"/>
  </r>
  <r>
    <s v="1901E120 LUH-17 GLACIS RD TRIPSAVER 16"/>
    <n v="101099095"/>
    <m/>
    <x v="2"/>
    <m/>
    <d v="2017-01-26T00:00:00"/>
    <m/>
    <s v="completed"/>
    <m/>
    <s v="Thurston"/>
    <s v="R.10009.08.02.15"/>
    <m/>
    <m/>
    <x v="98"/>
    <s v="Include"/>
  </r>
  <r>
    <s v="1904E090 HEM-15 122 AVE E 336TW P-6323"/>
    <n v="101091757"/>
    <m/>
    <x v="2"/>
    <m/>
    <d v="2017-02-17T00:00:00"/>
    <m/>
    <s v="completed"/>
    <m/>
    <s v="Pierce"/>
    <s v="R.10009.08.02.14"/>
    <m/>
    <m/>
    <x v="99"/>
    <s v="Include"/>
  </r>
  <r>
    <s v="1801W087 LAC-17 CARPENTER RD 336TW O6326 (2016) (OH Outage Tree Wire)"/>
    <n v="101091968"/>
    <m/>
    <x v="2"/>
    <m/>
    <d v="2017-02-20T00:00:00"/>
    <m/>
    <s v="completed"/>
    <m/>
    <s v="Thurston"/>
    <s v="R.10009.08.02.14"/>
    <m/>
    <m/>
    <x v="100"/>
    <s v="Include"/>
  </r>
  <r>
    <s v="2004E010 EDG-12 8 ST E RECOND **OH** (OH Outage Duration)"/>
    <n v="101085257"/>
    <m/>
    <x v="2"/>
    <m/>
    <d v="2017-04-28T00:00:00"/>
    <m/>
    <s v="completed"/>
    <m/>
    <s v="Pierce"/>
    <s v="R.10009.08.02.07"/>
    <m/>
    <m/>
    <x v="101"/>
    <s v="Include"/>
  </r>
  <r>
    <s v="1905E007 RHO-15 S PRAIRIE RD 336TW P1272 (OH Outage Tree Wire)"/>
    <n v="101091760"/>
    <m/>
    <x v="2"/>
    <m/>
    <d v="2017-05-12T00:00:00"/>
    <m/>
    <s v="completed"/>
    <m/>
    <s v="Pierce"/>
    <s v="R.10009.08.02.14"/>
    <m/>
    <m/>
    <x v="102"/>
    <s v="Include"/>
  </r>
  <r>
    <s v="1801W024 FRG-22 S. Bay Rd Recl 2017 RI (Recloser)"/>
    <n v="101102460"/>
    <m/>
    <x v="2"/>
    <m/>
    <d v="2017-06-12T00:00:00"/>
    <m/>
    <s v="completed"/>
    <m/>
    <s v="Thurston"/>
    <s v="R.10009.08.02.12"/>
    <m/>
    <m/>
    <x v="103"/>
    <s v="Include"/>
  </r>
  <r>
    <s v="1803W046 GRI-13 INSTALL 1 RECL 2016 RI"/>
    <n v="101099590"/>
    <m/>
    <x v="2"/>
    <m/>
    <d v="2017-06-15T00:00:00"/>
    <m/>
    <s v="completed"/>
    <m/>
    <s v="Thurston"/>
    <s v="R.10009.08.02.12"/>
    <m/>
    <m/>
    <x v="104"/>
    <s v="Include"/>
  </r>
  <r>
    <s v="1601W090 BLU13 MILITARY RD WEST WIRE (OH Outage Tree Wire)"/>
    <n v="101091969"/>
    <m/>
    <x v="2"/>
    <m/>
    <d v="2017-06-26T00:00:00"/>
    <m/>
    <s v="completed"/>
    <m/>
    <s v="Thurston"/>
    <s v="R.10009.08.02.14"/>
    <m/>
    <m/>
    <x v="105"/>
    <s v="Include"/>
  </r>
  <r>
    <s v="1802W032 ELD-23 OVERHULSE RD FDR 336TW (OH Outage Tree Wire)"/>
    <n v="101095548"/>
    <m/>
    <x v="2"/>
    <m/>
    <d v="2017-07-12T00:00:00"/>
    <m/>
    <s v="completed"/>
    <m/>
    <s v="Thurston"/>
    <s v="R.10009.08.02.14"/>
    <m/>
    <m/>
    <x v="106"/>
    <s v="Include"/>
  </r>
  <r>
    <s v="1802W067 ELD-27 MUD BAY GOPT 2017 RI (GOP)"/>
    <n v="101103938"/>
    <m/>
    <x v="2"/>
    <m/>
    <d v="2017-07-20T00:00:00"/>
    <m/>
    <s v="completed"/>
    <m/>
    <s v="Thurston"/>
    <s v="R.10009.08.02.11"/>
    <m/>
    <m/>
    <x v="107"/>
    <s v="Include"/>
  </r>
  <r>
    <s v="1801W049 PLU-24 THURSTON AV GOPT 2017 RI (GOP)"/>
    <n v="101103939"/>
    <m/>
    <x v="2"/>
    <m/>
    <d v="2017-07-26T00:00:00"/>
    <m/>
    <s v="completed"/>
    <m/>
    <s v="Thurston"/>
    <s v="R.10009.08.02.11"/>
    <m/>
    <m/>
    <x v="108"/>
    <s v="Include"/>
  </r>
  <r>
    <s v="1602E060 LON-17 BALD HILL R2 RECLS 2017 (2 Reclosers)"/>
    <n v="101103965"/>
    <m/>
    <x v="2"/>
    <m/>
    <d v="2017-07-27T00:00:00"/>
    <m/>
    <s v="completed"/>
    <m/>
    <s v="Thurston"/>
    <s v="R.10009.08.02.12"/>
    <m/>
    <m/>
    <x v="97"/>
    <s v="Include"/>
  </r>
  <r>
    <s v="1802W107 BAR-13 SAPP RD GOPT 2017 RI (GOP)"/>
    <n v="101103964"/>
    <m/>
    <x v="2"/>
    <m/>
    <d v="2017-07-31T00:00:00"/>
    <m/>
    <s v="completed"/>
    <m/>
    <s v="Thurston"/>
    <s v="R.10009.08.02.11"/>
    <m/>
    <m/>
    <x v="109"/>
    <s v="Include"/>
  </r>
  <r>
    <s v="2502E008 PMA-15 NE DAY RD TRIPSAVER 16"/>
    <n v="101099060"/>
    <m/>
    <x v="2"/>
    <m/>
    <d v="2017-01-10T00:00:00"/>
    <m/>
    <s v="completed"/>
    <m/>
    <s v="Kitsap"/>
    <s v="R.10009.08.02.15"/>
    <m/>
    <m/>
    <x v="110"/>
    <s v="Include"/>
  </r>
  <r>
    <s v="2203E062 VAS-23 KINGSBURY RDTRIPSAVER 16"/>
    <n v="101099069"/>
    <m/>
    <x v="2"/>
    <m/>
    <d v="2017-01-13T00:00:00"/>
    <m/>
    <s v="completed"/>
    <m/>
    <s v="King_x000a_(Vashon)"/>
    <s v="R.10009.08.02.15"/>
    <m/>
    <m/>
    <x v="111"/>
    <s v="Include"/>
  </r>
  <r>
    <s v="2203E022 VAS-23 SW CEMETARY TRIPSAVER 16"/>
    <n v="101099560"/>
    <m/>
    <x v="2"/>
    <m/>
    <d v="2017-01-13T00:00:00"/>
    <m/>
    <s v="completed"/>
    <m/>
    <s v="King_x000a_(Vashon)"/>
    <s v="R.10009.08.02.15"/>
    <m/>
    <m/>
    <x v="111"/>
    <s v="Include"/>
  </r>
  <r>
    <s v="2303E072 VAS-12 SW 140TH ST TRIPSAVER 16"/>
    <n v="101099625"/>
    <m/>
    <x v="2"/>
    <m/>
    <d v="2017-01-16T00:00:00"/>
    <m/>
    <s v="completed"/>
    <m/>
    <s v="King_x000a_(Vashon)"/>
    <s v="R.10009.08.02.15"/>
    <m/>
    <m/>
    <x v="112"/>
    <s v="Include"/>
  </r>
  <r>
    <s v="2202E096 VAS-13 SW 240TH ST TRIPSAVER 16"/>
    <n v="101099622"/>
    <m/>
    <x v="2"/>
    <m/>
    <d v="2017-01-16T00:00:00"/>
    <m/>
    <s v="completed"/>
    <m/>
    <s v="King_x000a_(Vashon)"/>
    <s v="R.10009.08.02.15"/>
    <m/>
    <m/>
    <x v="113"/>
    <s v="Include"/>
  </r>
  <r>
    <s v="2202E044 VAS-13 SW 220TH ST TRIPSAVER 16"/>
    <n v="101099623"/>
    <m/>
    <x v="2"/>
    <m/>
    <d v="2017-01-16T00:00:00"/>
    <m/>
    <s v="completed"/>
    <m/>
    <s v="King_x000a_(Vashon)"/>
    <s v="R.10009.08.02.15"/>
    <m/>
    <m/>
    <x v="113"/>
    <s v="Include"/>
  </r>
  <r>
    <s v="2202E140 VAS-13 SW 280TH &amp; VASHON TS 16"/>
    <n v="101099624"/>
    <m/>
    <x v="2"/>
    <m/>
    <d v="2017-01-16T00:00:00"/>
    <m/>
    <s v="completed"/>
    <m/>
    <s v="King_x000a_(Vashon)"/>
    <s v="R.10009.08.02.15"/>
    <m/>
    <m/>
    <x v="113"/>
    <s v="Include"/>
  </r>
  <r>
    <s v="2203E120 VAS-23 99TH AVE SW TRIPSAVER 16"/>
    <n v="101099559"/>
    <m/>
    <x v="2"/>
    <m/>
    <d v="2017-01-16T00:00:00"/>
    <m/>
    <s v="completed"/>
    <m/>
    <s v="King_x000a_(Vashon)"/>
    <s v="R.10009.08.02.15"/>
    <m/>
    <m/>
    <x v="111"/>
    <s v="Include"/>
  </r>
  <r>
    <s v="2203E084 VAS-23 75TH AVE SW TRIPSAVER 16"/>
    <n v="101099621"/>
    <m/>
    <x v="2"/>
    <m/>
    <d v="2017-01-16T00:00:00"/>
    <m/>
    <s v="completed"/>
    <m/>
    <s v="King_x000a_(Vashon)"/>
    <s v="R.10009.08.02.15"/>
    <m/>
    <m/>
    <x v="111"/>
    <s v="Include"/>
  </r>
  <r>
    <s v="2302E100 VAS-12 115TH AVE  TRIPSAVER 16"/>
    <n v="101099627"/>
    <m/>
    <x v="2"/>
    <m/>
    <d v="2017-01-26T00:00:00"/>
    <m/>
    <s v="completed"/>
    <m/>
    <s v="King_x000a_(Vashon)"/>
    <s v="R.10009.08.02.15"/>
    <m/>
    <m/>
    <x v="112"/>
    <s v="Include"/>
  </r>
  <r>
    <s v="2302E012 FRA-13 Eastway Dr Tripsaver 16"/>
    <n v="101099616"/>
    <m/>
    <x v="2"/>
    <m/>
    <d v="2017-01-30T00:00:00"/>
    <m/>
    <s v="completed"/>
    <m/>
    <s v="Kitsap"/>
    <s v="R.10009.08.02.15"/>
    <m/>
    <m/>
    <x v="114"/>
    <s v="Include"/>
  </r>
  <r>
    <s v="2702E088 CHR-23 PT GAMB.3 GOSW'S 2015 RI"/>
    <n v="101093919"/>
    <m/>
    <x v="2"/>
    <m/>
    <d v="2017-02-01T00:00:00"/>
    <m/>
    <s v="completed"/>
    <m/>
    <s v="Kitsap"/>
    <s v="R.10009.08.02.11"/>
    <m/>
    <m/>
    <x v="115"/>
    <s v="Include"/>
  </r>
  <r>
    <s v="2701E048 PGA-12 HWY 3  4-GOPT'S 2016 RI"/>
    <n v="101099882"/>
    <m/>
    <x v="2"/>
    <m/>
    <d v="2017-02-08T00:00:00"/>
    <m/>
    <s v="completed"/>
    <m/>
    <s v="Kitsap"/>
    <s v="R.10009.08.02.11"/>
    <m/>
    <m/>
    <x v="116"/>
    <s v="Include"/>
  </r>
  <r>
    <s v="2501W060 SIL-15 INST RECLOSER 2016 RI"/>
    <n v="108100143"/>
    <m/>
    <x v="2"/>
    <m/>
    <d v="2017-03-16T00:00:00"/>
    <m/>
    <s v="completed"/>
    <m/>
    <s v="Kitsap"/>
    <s v="R.10009.08.02.12"/>
    <m/>
    <m/>
    <x v="117"/>
    <s v="Include"/>
  </r>
  <r>
    <s v="2201E004 FRA-16 Install GOPT 2016 RI (GOP &amp; Lateral Fuses)"/>
    <n v="101099588"/>
    <m/>
    <x v="2"/>
    <m/>
    <d v="2017-05-12T00:00:00"/>
    <m/>
    <s v="completed"/>
    <m/>
    <s v="Kitsap"/>
    <s v="R.10009.08.02.11"/>
    <m/>
    <m/>
    <x v="2"/>
    <s v="Include"/>
  </r>
  <r>
    <s v="2601E057 POU-15 FINN HILL  GO SW 2017 RI (GOP)"/>
    <n v="101103940"/>
    <m/>
    <x v="2"/>
    <m/>
    <d v="2017-06-19T00:00:00"/>
    <m/>
    <s v="completed"/>
    <m/>
    <s v="Kitsap"/>
    <s v="R.10009.08.02.11"/>
    <m/>
    <m/>
    <x v="118"/>
    <s v="Include"/>
  </r>
  <r>
    <s v="2501E139 TRA-23 Riddell Rd 3 GO sw 2017 RI (622650-155496) (GOP)"/>
    <n v="101103671"/>
    <m/>
    <x v="2"/>
    <m/>
    <d v="2017-10-09T00:00:00"/>
    <m/>
    <s v="completed"/>
    <m/>
    <s v="Kitsap"/>
    <s v="R.10009.08.02.11"/>
    <m/>
    <m/>
    <x v="119"/>
    <s v="Include"/>
  </r>
  <r>
    <s v="2203E018 VAS-23_22 Cemetary GO SW 2017 RI (GOP)"/>
    <n v="101103943"/>
    <m/>
    <x v="2"/>
    <m/>
    <d v="2017-10-23T00:00:00"/>
    <m/>
    <s v="completed"/>
    <m/>
    <s v="King_x000a_(Vashon)"/>
    <s v="R.10009.08.02.11"/>
    <m/>
    <m/>
    <x v="111"/>
    <s v="Include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2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multipleFieldFilters="0">
  <location ref="A3:B51" firstHeaderRow="1" firstDataRow="1" firstDataCol="1" rowPageCount="1" colPageCount="1"/>
  <pivotFields count="15">
    <pivotField dataField="1" showAll="0"/>
    <pivotField showAll="0"/>
    <pivotField showAll="0"/>
    <pivotField axis="axisPage" multipleItemSelectionAllowed="1" showAll="0">
      <items count="4">
        <item x="0"/>
        <item h="1" x="1"/>
        <item h="1" x="2"/>
        <item t="default"/>
      </items>
    </pivotField>
    <pivotField showAll="0"/>
    <pivotField numFmtId="15" showAll="0"/>
    <pivotField showAll="0"/>
    <pivotField showAll="0"/>
    <pivotField showAll="0"/>
    <pivotField showAll="0"/>
    <pivotField showAll="0"/>
    <pivotField showAll="0"/>
    <pivotField showAll="0"/>
    <pivotField axis="axisRow" showAll="0">
      <items count="122">
        <item x="6"/>
        <item x="74"/>
        <item x="109"/>
        <item x="92"/>
        <item x="75"/>
        <item x="73"/>
        <item x="43"/>
        <item x="105"/>
        <item x="80"/>
        <item x="72"/>
        <item x="24"/>
        <item x="45"/>
        <item x="46"/>
        <item x="4"/>
        <item x="66"/>
        <item x="30"/>
        <item x="115"/>
        <item x="14"/>
        <item x="28"/>
        <item x="96"/>
        <item x="8"/>
        <item x="69"/>
        <item x="55"/>
        <item x="101"/>
        <item x="65"/>
        <item x="42"/>
        <item x="62"/>
        <item x="106"/>
        <item x="107"/>
        <item x="27"/>
        <item x="48"/>
        <item x="93"/>
        <item x="9"/>
        <item x="114"/>
        <item x="2"/>
        <item x="103"/>
        <item x="104"/>
        <item x="16"/>
        <item x="39"/>
        <item x="81"/>
        <item x="32"/>
        <item x="67"/>
        <item x="99"/>
        <item x="34"/>
        <item x="53"/>
        <item x="70"/>
        <item x="26"/>
        <item x="21"/>
        <item x="54"/>
        <item x="71"/>
        <item x="10"/>
        <item m="1" x="120"/>
        <item x="84"/>
        <item x="100"/>
        <item x="79"/>
        <item x="59"/>
        <item x="97"/>
        <item x="98"/>
        <item x="90"/>
        <item x="82"/>
        <item x="85"/>
        <item x="31"/>
        <item x="19"/>
        <item x="1"/>
        <item x="63"/>
        <item x="11"/>
        <item x="40"/>
        <item x="22"/>
        <item x="25"/>
        <item x="56"/>
        <item x="83"/>
        <item x="17"/>
        <item x="88"/>
        <item x="41"/>
        <item x="36"/>
        <item x="51"/>
        <item x="13"/>
        <item x="15"/>
        <item x="47"/>
        <item x="52"/>
        <item x="116"/>
        <item x="87"/>
        <item x="5"/>
        <item x="94"/>
        <item x="108"/>
        <item x="110"/>
        <item x="118"/>
        <item x="89"/>
        <item x="102"/>
        <item x="3"/>
        <item x="29"/>
        <item x="33"/>
        <item x="37"/>
        <item x="91"/>
        <item x="44"/>
        <item x="68"/>
        <item x="76"/>
        <item x="77"/>
        <item x="49"/>
        <item x="117"/>
        <item x="0"/>
        <item x="78"/>
        <item x="23"/>
        <item x="12"/>
        <item x="20"/>
        <item x="7"/>
        <item x="38"/>
        <item x="18"/>
        <item x="58"/>
        <item x="119"/>
        <item x="64"/>
        <item x="60"/>
        <item x="112"/>
        <item x="113"/>
        <item x="111"/>
        <item x="86"/>
        <item x="57"/>
        <item x="61"/>
        <item x="50"/>
        <item x="95"/>
        <item x="35"/>
        <item t="default"/>
      </items>
    </pivotField>
    <pivotField showAll="0"/>
  </pivotFields>
  <rowFields count="1">
    <field x="13"/>
  </rowFields>
  <rowItems count="48">
    <i>
      <x/>
    </i>
    <i>
      <x v="10"/>
    </i>
    <i>
      <x v="11"/>
    </i>
    <i>
      <x v="13"/>
    </i>
    <i>
      <x v="15"/>
    </i>
    <i>
      <x v="17"/>
    </i>
    <i>
      <x v="18"/>
    </i>
    <i>
      <x v="20"/>
    </i>
    <i>
      <x v="25"/>
    </i>
    <i>
      <x v="29"/>
    </i>
    <i>
      <x v="30"/>
    </i>
    <i>
      <x v="32"/>
    </i>
    <i>
      <x v="34"/>
    </i>
    <i>
      <x v="37"/>
    </i>
    <i>
      <x v="38"/>
    </i>
    <i>
      <x v="40"/>
    </i>
    <i>
      <x v="43"/>
    </i>
    <i>
      <x v="46"/>
    </i>
    <i>
      <x v="47"/>
    </i>
    <i>
      <x v="50"/>
    </i>
    <i>
      <x v="61"/>
    </i>
    <i>
      <x v="62"/>
    </i>
    <i>
      <x v="63"/>
    </i>
    <i>
      <x v="65"/>
    </i>
    <i>
      <x v="66"/>
    </i>
    <i>
      <x v="67"/>
    </i>
    <i>
      <x v="68"/>
    </i>
    <i>
      <x v="71"/>
    </i>
    <i>
      <x v="73"/>
    </i>
    <i>
      <x v="76"/>
    </i>
    <i>
      <x v="77"/>
    </i>
    <i>
      <x v="78"/>
    </i>
    <i>
      <x v="82"/>
    </i>
    <i>
      <x v="89"/>
    </i>
    <i>
      <x v="90"/>
    </i>
    <i>
      <x v="91"/>
    </i>
    <i>
      <x v="92"/>
    </i>
    <i>
      <x v="94"/>
    </i>
    <i>
      <x v="98"/>
    </i>
    <i>
      <x v="100"/>
    </i>
    <i>
      <x v="102"/>
    </i>
    <i>
      <x v="103"/>
    </i>
    <i>
      <x v="104"/>
    </i>
    <i>
      <x v="105"/>
    </i>
    <i>
      <x v="106"/>
    </i>
    <i>
      <x v="107"/>
    </i>
    <i>
      <x v="120"/>
    </i>
    <i t="grand">
      <x/>
    </i>
  </rowItems>
  <colItems count="1">
    <i/>
  </colItems>
  <pageFields count="1">
    <pageField fld="3" hier="-1"/>
  </pageFields>
  <dataFields count="1">
    <dataField name="Count of Project Description" fld="0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1"/>
  <sheetViews>
    <sheetView workbookViewId="0">
      <selection activeCell="D15" sqref="D15"/>
    </sheetView>
  </sheetViews>
  <sheetFormatPr defaultRowHeight="15" x14ac:dyDescent="0.25"/>
  <cols>
    <col min="1" max="1" width="13.140625" customWidth="1"/>
    <col min="2" max="2" width="26.42578125" customWidth="1"/>
    <col min="3" max="3" width="10.5703125" bestFit="1" customWidth="1"/>
    <col min="4" max="4" width="9.5703125" bestFit="1" customWidth="1"/>
    <col min="5" max="5" width="11.28515625" bestFit="1" customWidth="1"/>
  </cols>
  <sheetData>
    <row r="1" spans="1:2" x14ac:dyDescent="0.25">
      <c r="A1" s="40" t="s">
        <v>3</v>
      </c>
      <c r="B1" t="s">
        <v>15</v>
      </c>
    </row>
    <row r="3" spans="1:2" x14ac:dyDescent="0.25">
      <c r="A3" s="40" t="s">
        <v>322</v>
      </c>
      <c r="B3" t="s">
        <v>323</v>
      </c>
    </row>
    <row r="4" spans="1:2" x14ac:dyDescent="0.25">
      <c r="A4" s="38" t="s">
        <v>208</v>
      </c>
      <c r="B4" s="41">
        <v>1</v>
      </c>
    </row>
    <row r="5" spans="1:2" x14ac:dyDescent="0.25">
      <c r="A5" s="38" t="s">
        <v>225</v>
      </c>
      <c r="B5" s="41">
        <v>1</v>
      </c>
    </row>
    <row r="6" spans="1:2" x14ac:dyDescent="0.25">
      <c r="A6" s="38" t="s">
        <v>239</v>
      </c>
      <c r="B6" s="41">
        <v>1</v>
      </c>
    </row>
    <row r="7" spans="1:2" x14ac:dyDescent="0.25">
      <c r="A7" s="38" t="s">
        <v>206</v>
      </c>
      <c r="B7" s="41">
        <v>1</v>
      </c>
    </row>
    <row r="8" spans="1:2" x14ac:dyDescent="0.25">
      <c r="A8" s="38" t="s">
        <v>230</v>
      </c>
      <c r="B8" s="41">
        <v>1</v>
      </c>
    </row>
    <row r="9" spans="1:2" x14ac:dyDescent="0.25">
      <c r="A9" s="38" t="s">
        <v>216</v>
      </c>
      <c r="B9" s="41">
        <v>1</v>
      </c>
    </row>
    <row r="10" spans="1:2" x14ac:dyDescent="0.25">
      <c r="A10" s="38" t="s">
        <v>229</v>
      </c>
      <c r="B10" s="41">
        <v>1</v>
      </c>
    </row>
    <row r="11" spans="1:2" x14ac:dyDescent="0.25">
      <c r="A11" s="38" t="s">
        <v>210</v>
      </c>
      <c r="B11" s="41">
        <v>1</v>
      </c>
    </row>
    <row r="12" spans="1:2" x14ac:dyDescent="0.25">
      <c r="A12" s="38" t="s">
        <v>238</v>
      </c>
      <c r="B12" s="41">
        <v>1</v>
      </c>
    </row>
    <row r="13" spans="1:2" x14ac:dyDescent="0.25">
      <c r="A13" s="38" t="s">
        <v>228</v>
      </c>
      <c r="B13" s="41">
        <v>1</v>
      </c>
    </row>
    <row r="14" spans="1:2" x14ac:dyDescent="0.25">
      <c r="A14" s="38" t="s">
        <v>241</v>
      </c>
      <c r="B14" s="41">
        <v>1</v>
      </c>
    </row>
    <row r="15" spans="1:2" x14ac:dyDescent="0.25">
      <c r="A15" s="38" t="s">
        <v>211</v>
      </c>
      <c r="B15" s="41">
        <v>1</v>
      </c>
    </row>
    <row r="16" spans="1:2" x14ac:dyDescent="0.25">
      <c r="A16" s="38" t="s">
        <v>204</v>
      </c>
      <c r="B16" s="41">
        <v>1</v>
      </c>
    </row>
    <row r="17" spans="1:2" x14ac:dyDescent="0.25">
      <c r="A17" s="38" t="s">
        <v>218</v>
      </c>
      <c r="B17" s="41">
        <v>1</v>
      </c>
    </row>
    <row r="18" spans="1:2" x14ac:dyDescent="0.25">
      <c r="A18" s="38" t="s">
        <v>235</v>
      </c>
      <c r="B18" s="41">
        <v>1</v>
      </c>
    </row>
    <row r="19" spans="1:2" x14ac:dyDescent="0.25">
      <c r="A19" s="38" t="s">
        <v>309</v>
      </c>
      <c r="B19" s="41">
        <v>1</v>
      </c>
    </row>
    <row r="20" spans="1:2" x14ac:dyDescent="0.25">
      <c r="A20" s="38" t="s">
        <v>269</v>
      </c>
      <c r="B20" s="41">
        <v>1</v>
      </c>
    </row>
    <row r="21" spans="1:2" x14ac:dyDescent="0.25">
      <c r="A21" s="38" t="s">
        <v>227</v>
      </c>
      <c r="B21" s="41">
        <v>1</v>
      </c>
    </row>
    <row r="22" spans="1:2" x14ac:dyDescent="0.25">
      <c r="A22" s="38" t="s">
        <v>222</v>
      </c>
      <c r="B22" s="41">
        <v>1</v>
      </c>
    </row>
    <row r="23" spans="1:2" x14ac:dyDescent="0.25">
      <c r="A23" s="38" t="s">
        <v>212</v>
      </c>
      <c r="B23" s="41">
        <v>1</v>
      </c>
    </row>
    <row r="24" spans="1:2" x14ac:dyDescent="0.25">
      <c r="A24" s="38" t="s">
        <v>231</v>
      </c>
      <c r="B24" s="41">
        <v>1</v>
      </c>
    </row>
    <row r="25" spans="1:2" x14ac:dyDescent="0.25">
      <c r="A25" s="38" t="s">
        <v>220</v>
      </c>
      <c r="B25" s="41">
        <v>1</v>
      </c>
    </row>
    <row r="26" spans="1:2" x14ac:dyDescent="0.25">
      <c r="A26" s="38" t="s">
        <v>203</v>
      </c>
      <c r="B26" s="41">
        <v>2</v>
      </c>
    </row>
    <row r="27" spans="1:2" x14ac:dyDescent="0.25">
      <c r="A27" s="38" t="s">
        <v>213</v>
      </c>
      <c r="B27" s="41">
        <v>1</v>
      </c>
    </row>
    <row r="28" spans="1:2" x14ac:dyDescent="0.25">
      <c r="A28" s="38" t="s">
        <v>236</v>
      </c>
      <c r="B28" s="41">
        <v>1</v>
      </c>
    </row>
    <row r="29" spans="1:2" x14ac:dyDescent="0.25">
      <c r="A29" s="38" t="s">
        <v>223</v>
      </c>
      <c r="B29" s="41">
        <v>1</v>
      </c>
    </row>
    <row r="30" spans="1:2" x14ac:dyDescent="0.25">
      <c r="A30" s="38" t="s">
        <v>226</v>
      </c>
      <c r="B30" s="41">
        <v>1</v>
      </c>
    </row>
    <row r="31" spans="1:2" x14ac:dyDescent="0.25">
      <c r="A31" s="38" t="s">
        <v>308</v>
      </c>
      <c r="B31" s="41">
        <v>1</v>
      </c>
    </row>
    <row r="32" spans="1:2" x14ac:dyDescent="0.25">
      <c r="A32" s="38" t="s">
        <v>237</v>
      </c>
      <c r="B32" s="41">
        <v>1</v>
      </c>
    </row>
    <row r="33" spans="1:2" x14ac:dyDescent="0.25">
      <c r="A33" s="38" t="s">
        <v>215</v>
      </c>
      <c r="B33" s="41">
        <v>1</v>
      </c>
    </row>
    <row r="34" spans="1:2" x14ac:dyDescent="0.25">
      <c r="A34" s="38" t="s">
        <v>217</v>
      </c>
      <c r="B34" s="41">
        <v>1</v>
      </c>
    </row>
    <row r="35" spans="1:2" x14ac:dyDescent="0.25">
      <c r="A35" s="38" t="s">
        <v>240</v>
      </c>
      <c r="B35" s="41">
        <v>1</v>
      </c>
    </row>
    <row r="36" spans="1:2" x14ac:dyDescent="0.25">
      <c r="A36" s="38" t="s">
        <v>207</v>
      </c>
      <c r="B36" s="41">
        <v>1</v>
      </c>
    </row>
    <row r="37" spans="1:2" x14ac:dyDescent="0.25">
      <c r="A37" s="38" t="s">
        <v>205</v>
      </c>
      <c r="B37" s="41">
        <v>1</v>
      </c>
    </row>
    <row r="38" spans="1:2" x14ac:dyDescent="0.25">
      <c r="A38" s="38" t="s">
        <v>320</v>
      </c>
      <c r="B38" s="41">
        <v>1</v>
      </c>
    </row>
    <row r="39" spans="1:2" x14ac:dyDescent="0.25">
      <c r="A39" s="38" t="s">
        <v>232</v>
      </c>
      <c r="B39" s="41">
        <v>1</v>
      </c>
    </row>
    <row r="40" spans="1:2" x14ac:dyDescent="0.25">
      <c r="A40" s="38" t="s">
        <v>233</v>
      </c>
      <c r="B40" s="41">
        <v>1</v>
      </c>
    </row>
    <row r="41" spans="1:2" x14ac:dyDescent="0.25">
      <c r="A41" s="38" t="s">
        <v>312</v>
      </c>
      <c r="B41" s="41">
        <v>1</v>
      </c>
    </row>
    <row r="42" spans="1:2" x14ac:dyDescent="0.25">
      <c r="A42" s="38" t="s">
        <v>242</v>
      </c>
      <c r="B42" s="41">
        <v>1</v>
      </c>
    </row>
    <row r="43" spans="1:2" x14ac:dyDescent="0.25">
      <c r="A43" s="38" t="s">
        <v>202</v>
      </c>
      <c r="B43" s="41">
        <v>1</v>
      </c>
    </row>
    <row r="44" spans="1:2" x14ac:dyDescent="0.25">
      <c r="A44" s="38" t="s">
        <v>224</v>
      </c>
      <c r="B44" s="41">
        <v>1</v>
      </c>
    </row>
    <row r="45" spans="1:2" x14ac:dyDescent="0.25">
      <c r="A45" s="38" t="s">
        <v>214</v>
      </c>
      <c r="B45" s="41">
        <v>1</v>
      </c>
    </row>
    <row r="46" spans="1:2" x14ac:dyDescent="0.25">
      <c r="A46" s="38" t="s">
        <v>221</v>
      </c>
      <c r="B46" s="41">
        <v>1</v>
      </c>
    </row>
    <row r="47" spans="1:2" x14ac:dyDescent="0.25">
      <c r="A47" s="38" t="s">
        <v>209</v>
      </c>
      <c r="B47" s="41">
        <v>1</v>
      </c>
    </row>
    <row r="48" spans="1:2" x14ac:dyDescent="0.25">
      <c r="A48" s="38" t="s">
        <v>234</v>
      </c>
      <c r="B48" s="41">
        <v>1</v>
      </c>
    </row>
    <row r="49" spans="1:2" x14ac:dyDescent="0.25">
      <c r="A49" s="38" t="s">
        <v>219</v>
      </c>
      <c r="B49" s="41">
        <v>1</v>
      </c>
    </row>
    <row r="50" spans="1:2" x14ac:dyDescent="0.25">
      <c r="A50" s="38" t="s">
        <v>328</v>
      </c>
      <c r="B50" s="41">
        <v>1</v>
      </c>
    </row>
    <row r="51" spans="1:2" x14ac:dyDescent="0.25">
      <c r="A51" s="38" t="s">
        <v>321</v>
      </c>
      <c r="B51" s="41">
        <v>48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R139"/>
  <sheetViews>
    <sheetView workbookViewId="0">
      <selection activeCell="G164" sqref="G164"/>
    </sheetView>
  </sheetViews>
  <sheetFormatPr defaultRowHeight="15" x14ac:dyDescent="0.25"/>
  <cols>
    <col min="1" max="1" width="51.28515625" customWidth="1"/>
    <col min="2" max="2" width="11.5703125" customWidth="1"/>
    <col min="3" max="3" width="10.85546875" bestFit="1" customWidth="1"/>
    <col min="5" max="6" width="10.140625" bestFit="1" customWidth="1"/>
    <col min="8" max="8" width="10.5703125" hidden="1" customWidth="1"/>
    <col min="9" max="10" width="0" hidden="1" customWidth="1"/>
    <col min="11" max="11" width="15.5703125" hidden="1" customWidth="1"/>
    <col min="12" max="12" width="30.7109375" hidden="1" customWidth="1"/>
    <col min="13" max="13" width="30.7109375" bestFit="1" customWidth="1"/>
    <col min="14" max="14" width="30.7109375" style="38" customWidth="1"/>
    <col min="16" max="16" width="58.140625" customWidth="1"/>
  </cols>
  <sheetData>
    <row r="1" spans="1:18" ht="3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2" t="s">
        <v>6</v>
      </c>
      <c r="H1" s="2" t="s">
        <v>7</v>
      </c>
      <c r="I1" s="3" t="s">
        <v>8</v>
      </c>
      <c r="J1" s="4" t="s">
        <v>9</v>
      </c>
      <c r="K1" s="5" t="s">
        <v>10</v>
      </c>
      <c r="L1" s="5" t="s">
        <v>11</v>
      </c>
      <c r="M1" s="5" t="s">
        <v>12</v>
      </c>
      <c r="N1" s="36" t="s">
        <v>201</v>
      </c>
      <c r="O1" s="5" t="s">
        <v>110</v>
      </c>
    </row>
    <row r="2" spans="1:18" hidden="1" x14ac:dyDescent="0.25">
      <c r="A2" s="6" t="s">
        <v>13</v>
      </c>
      <c r="B2" s="7">
        <v>101104352</v>
      </c>
      <c r="C2" s="7" t="s">
        <v>14</v>
      </c>
      <c r="D2" s="7" t="s">
        <v>15</v>
      </c>
      <c r="E2" s="8">
        <v>43084</v>
      </c>
      <c r="F2" s="8">
        <v>43110</v>
      </c>
      <c r="G2" s="9" t="s">
        <v>16</v>
      </c>
      <c r="H2" s="9" t="s">
        <v>17</v>
      </c>
      <c r="I2" s="10">
        <v>0</v>
      </c>
      <c r="J2" s="11" t="s">
        <v>18</v>
      </c>
      <c r="K2" s="11" t="s">
        <v>19</v>
      </c>
      <c r="L2" s="12" t="s">
        <v>20</v>
      </c>
      <c r="M2" s="13" t="s">
        <v>21</v>
      </c>
      <c r="N2" s="37" t="s">
        <v>202</v>
      </c>
      <c r="O2" s="11" t="s">
        <v>110</v>
      </c>
      <c r="P2" s="34"/>
      <c r="R2" s="35"/>
    </row>
    <row r="3" spans="1:18" hidden="1" x14ac:dyDescent="0.25">
      <c r="A3" s="14" t="s">
        <v>22</v>
      </c>
      <c r="B3" s="15">
        <v>101102527</v>
      </c>
      <c r="C3" s="15" t="s">
        <v>23</v>
      </c>
      <c r="D3" s="15" t="s">
        <v>15</v>
      </c>
      <c r="E3" s="16">
        <v>42752</v>
      </c>
      <c r="F3" s="16">
        <v>43118</v>
      </c>
      <c r="G3" s="9" t="s">
        <v>24</v>
      </c>
      <c r="H3" s="9" t="s">
        <v>17</v>
      </c>
      <c r="I3" s="10">
        <v>9.1232084472597313E-2</v>
      </c>
      <c r="J3" s="11" t="s">
        <v>25</v>
      </c>
      <c r="K3" s="11" t="s">
        <v>26</v>
      </c>
      <c r="L3" s="11" t="s">
        <v>27</v>
      </c>
      <c r="N3" s="38" t="s">
        <v>203</v>
      </c>
      <c r="O3" s="11" t="s">
        <v>110</v>
      </c>
      <c r="P3" s="34"/>
      <c r="R3" s="35"/>
    </row>
    <row r="4" spans="1:18" hidden="1" x14ac:dyDescent="0.25">
      <c r="A4" s="17" t="s">
        <v>28</v>
      </c>
      <c r="B4" s="18">
        <v>101108566</v>
      </c>
      <c r="C4" s="18" t="s">
        <v>14</v>
      </c>
      <c r="D4" s="18" t="s">
        <v>15</v>
      </c>
      <c r="E4" s="19">
        <v>43084</v>
      </c>
      <c r="F4" s="19">
        <v>43118</v>
      </c>
      <c r="G4" s="9" t="s">
        <v>16</v>
      </c>
      <c r="H4" s="9" t="s">
        <v>17</v>
      </c>
      <c r="I4" s="10">
        <v>0</v>
      </c>
      <c r="J4" s="11" t="s">
        <v>18</v>
      </c>
      <c r="K4" s="11" t="s">
        <v>19</v>
      </c>
      <c r="L4" s="20" t="s">
        <v>29</v>
      </c>
      <c r="M4" t="s">
        <v>30</v>
      </c>
      <c r="N4" s="38" t="s">
        <v>204</v>
      </c>
      <c r="O4" s="11" t="s">
        <v>110</v>
      </c>
      <c r="P4" s="34"/>
      <c r="R4" s="35"/>
    </row>
    <row r="5" spans="1:18" hidden="1" x14ac:dyDescent="0.25">
      <c r="A5" s="17" t="s">
        <v>31</v>
      </c>
      <c r="B5" s="18">
        <v>101085827</v>
      </c>
      <c r="C5" s="18" t="s">
        <v>32</v>
      </c>
      <c r="D5" s="18" t="s">
        <v>15</v>
      </c>
      <c r="E5" s="19">
        <v>43084</v>
      </c>
      <c r="F5" s="19">
        <v>43119</v>
      </c>
      <c r="G5" s="9" t="s">
        <v>16</v>
      </c>
      <c r="H5" s="9" t="s">
        <v>17</v>
      </c>
      <c r="I5" s="10">
        <v>1.0720014834485279E-2</v>
      </c>
      <c r="J5" s="11" t="s">
        <v>33</v>
      </c>
      <c r="K5" s="11" t="s">
        <v>34</v>
      </c>
      <c r="L5" s="11" t="s">
        <v>20</v>
      </c>
      <c r="M5" s="13" t="s">
        <v>21</v>
      </c>
      <c r="N5" s="37" t="s">
        <v>205</v>
      </c>
      <c r="O5" s="11" t="s">
        <v>110</v>
      </c>
      <c r="P5" s="34"/>
      <c r="R5" s="35"/>
    </row>
    <row r="6" spans="1:18" hidden="1" x14ac:dyDescent="0.25">
      <c r="A6" s="17" t="s">
        <v>35</v>
      </c>
      <c r="B6" s="18">
        <v>101100415</v>
      </c>
      <c r="C6" s="18" t="s">
        <v>23</v>
      </c>
      <c r="D6" s="18" t="s">
        <v>15</v>
      </c>
      <c r="E6" s="19">
        <v>43084</v>
      </c>
      <c r="F6" s="19">
        <v>43119</v>
      </c>
      <c r="G6" s="9" t="s">
        <v>16</v>
      </c>
      <c r="H6" s="9" t="s">
        <v>17</v>
      </c>
      <c r="I6" s="10">
        <v>0</v>
      </c>
      <c r="J6" s="11" t="s">
        <v>36</v>
      </c>
      <c r="K6" s="11" t="s">
        <v>37</v>
      </c>
      <c r="L6" s="11" t="s">
        <v>27</v>
      </c>
      <c r="N6" s="38" t="s">
        <v>206</v>
      </c>
      <c r="O6" s="11" t="s">
        <v>110</v>
      </c>
      <c r="P6" s="34"/>
      <c r="R6" s="35"/>
    </row>
    <row r="7" spans="1:18" hidden="1" x14ac:dyDescent="0.25">
      <c r="A7" s="17" t="s">
        <v>38</v>
      </c>
      <c r="B7" s="18">
        <v>101102501</v>
      </c>
      <c r="C7" s="18" t="s">
        <v>39</v>
      </c>
      <c r="D7" s="18" t="s">
        <v>15</v>
      </c>
      <c r="E7" s="19">
        <v>43040</v>
      </c>
      <c r="F7" s="19">
        <v>43136</v>
      </c>
      <c r="G7" s="9" t="s">
        <v>24</v>
      </c>
      <c r="H7" s="9" t="s">
        <v>17</v>
      </c>
      <c r="I7" s="10">
        <v>6.8544768482316693E-2</v>
      </c>
      <c r="J7" s="11" t="s">
        <v>40</v>
      </c>
      <c r="K7" s="11" t="s">
        <v>34</v>
      </c>
      <c r="L7" s="11" t="s">
        <v>20</v>
      </c>
      <c r="M7" s="13" t="s">
        <v>21</v>
      </c>
      <c r="N7" s="37" t="s">
        <v>207</v>
      </c>
      <c r="O7" s="11" t="s">
        <v>110</v>
      </c>
      <c r="R7" s="35"/>
    </row>
    <row r="8" spans="1:18" hidden="1" x14ac:dyDescent="0.25">
      <c r="A8" s="17" t="s">
        <v>41</v>
      </c>
      <c r="B8" s="18">
        <v>101105407</v>
      </c>
      <c r="C8" s="18" t="s">
        <v>39</v>
      </c>
      <c r="D8" s="18" t="s">
        <v>15</v>
      </c>
      <c r="E8" s="19">
        <v>43130</v>
      </c>
      <c r="F8" s="19">
        <v>43139</v>
      </c>
      <c r="G8" s="9" t="s">
        <v>24</v>
      </c>
      <c r="H8" s="9" t="s">
        <v>17</v>
      </c>
      <c r="I8" s="10">
        <v>0</v>
      </c>
      <c r="J8" s="11" t="s">
        <v>40</v>
      </c>
      <c r="K8" s="11" t="s">
        <v>34</v>
      </c>
      <c r="L8" s="11" t="s">
        <v>20</v>
      </c>
      <c r="M8" s="13" t="s">
        <v>21</v>
      </c>
      <c r="N8" s="37" t="s">
        <v>208</v>
      </c>
      <c r="O8" s="11" t="s">
        <v>110</v>
      </c>
      <c r="R8" s="35"/>
    </row>
    <row r="9" spans="1:18" hidden="1" x14ac:dyDescent="0.25">
      <c r="A9" s="17" t="s">
        <v>42</v>
      </c>
      <c r="B9" s="18">
        <v>101086623</v>
      </c>
      <c r="C9" s="18" t="s">
        <v>32</v>
      </c>
      <c r="D9" s="18" t="s">
        <v>15</v>
      </c>
      <c r="E9" s="19">
        <v>42828</v>
      </c>
      <c r="F9" s="19">
        <v>43147</v>
      </c>
      <c r="G9" s="9" t="s">
        <v>24</v>
      </c>
      <c r="H9" s="9" t="s">
        <v>17</v>
      </c>
      <c r="I9" s="10">
        <v>1.8383041104469415E-2</v>
      </c>
      <c r="J9" s="11" t="s">
        <v>43</v>
      </c>
      <c r="K9" s="11" t="s">
        <v>44</v>
      </c>
      <c r="L9" s="11" t="s">
        <v>27</v>
      </c>
      <c r="N9" s="38" t="s">
        <v>209</v>
      </c>
      <c r="O9" s="11" t="s">
        <v>110</v>
      </c>
      <c r="P9" s="34"/>
      <c r="R9" s="35"/>
    </row>
    <row r="10" spans="1:18" hidden="1" x14ac:dyDescent="0.25">
      <c r="A10" s="17" t="s">
        <v>45</v>
      </c>
      <c r="B10" s="18">
        <v>101102048</v>
      </c>
      <c r="C10" s="18" t="s">
        <v>23</v>
      </c>
      <c r="D10" s="18" t="s">
        <v>15</v>
      </c>
      <c r="E10" s="19">
        <v>42828</v>
      </c>
      <c r="F10" s="19">
        <v>43159</v>
      </c>
      <c r="G10" s="9" t="s">
        <v>24</v>
      </c>
      <c r="H10" s="9" t="s">
        <v>17</v>
      </c>
      <c r="I10" s="10">
        <v>8.8167223834539508E-4</v>
      </c>
      <c r="J10" s="11" t="s">
        <v>46</v>
      </c>
      <c r="K10" s="11" t="s">
        <v>44</v>
      </c>
      <c r="L10" s="11" t="s">
        <v>27</v>
      </c>
      <c r="N10" s="38" t="s">
        <v>210</v>
      </c>
      <c r="O10" s="11" t="s">
        <v>110</v>
      </c>
      <c r="P10" s="34"/>
      <c r="R10" s="35"/>
    </row>
    <row r="11" spans="1:18" hidden="1" x14ac:dyDescent="0.25">
      <c r="A11" s="17" t="s">
        <v>47</v>
      </c>
      <c r="B11" s="18">
        <v>101102506</v>
      </c>
      <c r="C11" s="18" t="s">
        <v>39</v>
      </c>
      <c r="D11" s="18" t="s">
        <v>15</v>
      </c>
      <c r="E11" s="19">
        <v>42795</v>
      </c>
      <c r="F11" s="19">
        <v>43159</v>
      </c>
      <c r="G11" s="9" t="s">
        <v>24</v>
      </c>
      <c r="H11" s="9" t="s">
        <v>17</v>
      </c>
      <c r="I11" s="10">
        <v>9.8663321910079926E-3</v>
      </c>
      <c r="J11" s="11" t="s">
        <v>25</v>
      </c>
      <c r="K11" s="11" t="s">
        <v>34</v>
      </c>
      <c r="L11" s="11" t="s">
        <v>20</v>
      </c>
      <c r="M11" s="13" t="s">
        <v>21</v>
      </c>
      <c r="N11" s="37" t="s">
        <v>211</v>
      </c>
      <c r="O11" s="11" t="s">
        <v>110</v>
      </c>
      <c r="P11" s="34"/>
      <c r="R11" s="35"/>
    </row>
    <row r="12" spans="1:18" hidden="1" x14ac:dyDescent="0.25">
      <c r="A12" s="14" t="s">
        <v>48</v>
      </c>
      <c r="B12" s="15">
        <v>101102047</v>
      </c>
      <c r="C12" s="15" t="s">
        <v>23</v>
      </c>
      <c r="D12" s="15" t="s">
        <v>15</v>
      </c>
      <c r="E12" s="16">
        <v>42795</v>
      </c>
      <c r="F12" s="16">
        <v>43165</v>
      </c>
      <c r="G12" s="9" t="s">
        <v>24</v>
      </c>
      <c r="H12" s="9" t="s">
        <v>17</v>
      </c>
      <c r="I12" s="10">
        <v>0</v>
      </c>
      <c r="J12" s="11" t="s">
        <v>46</v>
      </c>
      <c r="K12" s="11" t="s">
        <v>49</v>
      </c>
      <c r="L12" s="11" t="s">
        <v>27</v>
      </c>
      <c r="N12" s="38" t="s">
        <v>212</v>
      </c>
      <c r="O12" s="11" t="s">
        <v>110</v>
      </c>
      <c r="P12" s="34"/>
      <c r="R12" s="35"/>
    </row>
    <row r="13" spans="1:18" hidden="1" x14ac:dyDescent="0.25">
      <c r="A13" s="17" t="s">
        <v>50</v>
      </c>
      <c r="B13" s="18">
        <v>101102503</v>
      </c>
      <c r="C13" s="18" t="s">
        <v>39</v>
      </c>
      <c r="D13" s="18" t="s">
        <v>15</v>
      </c>
      <c r="E13" s="19">
        <v>42877</v>
      </c>
      <c r="F13" s="19">
        <v>43167</v>
      </c>
      <c r="G13" s="9" t="s">
        <v>24</v>
      </c>
      <c r="H13" s="9" t="s">
        <v>17</v>
      </c>
      <c r="I13" s="10">
        <v>1.5870100290217112E-2</v>
      </c>
      <c r="J13" s="11" t="s">
        <v>40</v>
      </c>
      <c r="K13" s="11" t="s">
        <v>34</v>
      </c>
      <c r="L13" s="11" t="s">
        <v>20</v>
      </c>
      <c r="M13" s="13" t="s">
        <v>21</v>
      </c>
      <c r="N13" s="37" t="s">
        <v>213</v>
      </c>
      <c r="O13" s="11" t="s">
        <v>110</v>
      </c>
      <c r="R13" s="35"/>
    </row>
    <row r="14" spans="1:18" hidden="1" x14ac:dyDescent="0.25">
      <c r="A14" s="17" t="s">
        <v>51</v>
      </c>
      <c r="B14" s="18">
        <v>101107833</v>
      </c>
      <c r="C14" s="18" t="s">
        <v>23</v>
      </c>
      <c r="D14" s="18" t="s">
        <v>15</v>
      </c>
      <c r="E14" s="19">
        <v>43084</v>
      </c>
      <c r="F14" s="19">
        <v>43171</v>
      </c>
      <c r="G14" s="9" t="s">
        <v>16</v>
      </c>
      <c r="H14" s="9" t="s">
        <v>17</v>
      </c>
      <c r="I14" s="10">
        <v>0</v>
      </c>
      <c r="J14" s="11" t="s">
        <v>25</v>
      </c>
      <c r="K14" s="11" t="s">
        <v>52</v>
      </c>
      <c r="L14" s="12" t="s">
        <v>29</v>
      </c>
      <c r="M14" s="11" t="s">
        <v>53</v>
      </c>
      <c r="N14" s="39" t="s">
        <v>214</v>
      </c>
      <c r="O14" s="11" t="s">
        <v>110</v>
      </c>
      <c r="P14" s="34"/>
      <c r="R14" s="35"/>
    </row>
    <row r="15" spans="1:18" hidden="1" x14ac:dyDescent="0.25">
      <c r="A15" s="17" t="s">
        <v>54</v>
      </c>
      <c r="B15" s="18">
        <v>101102046</v>
      </c>
      <c r="C15" s="18" t="s">
        <v>23</v>
      </c>
      <c r="D15" s="18" t="s">
        <v>15</v>
      </c>
      <c r="E15" s="19">
        <v>42752</v>
      </c>
      <c r="F15" s="19">
        <v>43182</v>
      </c>
      <c r="G15" s="9" t="s">
        <v>24</v>
      </c>
      <c r="H15" s="9" t="s">
        <v>17</v>
      </c>
      <c r="I15" s="10">
        <v>9.1232084472597313E-2</v>
      </c>
      <c r="J15" s="11" t="s">
        <v>25</v>
      </c>
      <c r="K15" s="11" t="s">
        <v>55</v>
      </c>
      <c r="L15" s="11" t="s">
        <v>56</v>
      </c>
      <c r="M15" t="s">
        <v>57</v>
      </c>
      <c r="N15" s="38" t="s">
        <v>203</v>
      </c>
      <c r="O15" s="11" t="s">
        <v>110</v>
      </c>
      <c r="P15" s="34"/>
      <c r="R15" s="35"/>
    </row>
    <row r="16" spans="1:18" hidden="1" x14ac:dyDescent="0.25">
      <c r="A16" s="21" t="s">
        <v>58</v>
      </c>
      <c r="B16" s="22">
        <v>101102502</v>
      </c>
      <c r="C16" s="22" t="s">
        <v>39</v>
      </c>
      <c r="D16" s="22" t="s">
        <v>15</v>
      </c>
      <c r="E16" s="23">
        <v>43129</v>
      </c>
      <c r="F16" s="23">
        <v>43186</v>
      </c>
      <c r="G16" s="9" t="s">
        <v>24</v>
      </c>
      <c r="H16" s="9" t="s">
        <v>17</v>
      </c>
      <c r="I16" s="10">
        <v>0.18997937516728156</v>
      </c>
      <c r="J16" s="11" t="s">
        <v>40</v>
      </c>
      <c r="K16" s="11" t="s">
        <v>34</v>
      </c>
      <c r="L16" s="11" t="s">
        <v>20</v>
      </c>
      <c r="M16" s="13" t="s">
        <v>21</v>
      </c>
      <c r="N16" s="37" t="s">
        <v>215</v>
      </c>
      <c r="O16" s="11" t="s">
        <v>110</v>
      </c>
      <c r="R16" s="35"/>
    </row>
    <row r="17" spans="1:18" hidden="1" x14ac:dyDescent="0.25">
      <c r="A17" s="17" t="s">
        <v>59</v>
      </c>
      <c r="B17" s="18">
        <v>101095674</v>
      </c>
      <c r="C17" s="18" t="s">
        <v>32</v>
      </c>
      <c r="D17" s="18" t="s">
        <v>15</v>
      </c>
      <c r="E17" s="19">
        <v>42675</v>
      </c>
      <c r="F17" s="19">
        <v>43189</v>
      </c>
      <c r="G17" s="9" t="s">
        <v>24</v>
      </c>
      <c r="H17" s="9" t="s">
        <v>17</v>
      </c>
      <c r="I17" s="10">
        <v>1.6680923866552608E-2</v>
      </c>
      <c r="J17" s="11" t="s">
        <v>60</v>
      </c>
      <c r="K17" s="11" t="s">
        <v>55</v>
      </c>
      <c r="L17" s="11" t="s">
        <v>56</v>
      </c>
      <c r="M17" t="s">
        <v>57</v>
      </c>
      <c r="N17" s="38" t="s">
        <v>216</v>
      </c>
      <c r="O17" s="11" t="s">
        <v>110</v>
      </c>
      <c r="P17" s="34"/>
      <c r="R17" s="35"/>
    </row>
    <row r="18" spans="1:18" hidden="1" x14ac:dyDescent="0.25">
      <c r="A18" s="17" t="s">
        <v>61</v>
      </c>
      <c r="B18" s="18">
        <v>101106104</v>
      </c>
      <c r="C18" s="18" t="s">
        <v>23</v>
      </c>
      <c r="D18" s="18" t="s">
        <v>15</v>
      </c>
      <c r="E18" s="19">
        <v>42828</v>
      </c>
      <c r="F18" s="19">
        <v>43189</v>
      </c>
      <c r="G18" s="9" t="s">
        <v>24</v>
      </c>
      <c r="H18" s="9" t="s">
        <v>17</v>
      </c>
      <c r="I18" s="10">
        <v>1.8305195043742489E-2</v>
      </c>
      <c r="J18" s="11" t="s">
        <v>25</v>
      </c>
      <c r="K18" s="11" t="s">
        <v>62</v>
      </c>
      <c r="L18" s="12" t="s">
        <v>27</v>
      </c>
      <c r="M18" s="11" t="s">
        <v>27</v>
      </c>
      <c r="N18" s="39" t="s">
        <v>217</v>
      </c>
      <c r="O18" s="11" t="s">
        <v>110</v>
      </c>
      <c r="P18" s="34"/>
      <c r="R18" s="35"/>
    </row>
    <row r="19" spans="1:18" hidden="1" x14ac:dyDescent="0.25">
      <c r="A19" s="21" t="s">
        <v>63</v>
      </c>
      <c r="B19" s="22">
        <v>101102504</v>
      </c>
      <c r="C19" s="22" t="s">
        <v>39</v>
      </c>
      <c r="D19" s="22" t="s">
        <v>15</v>
      </c>
      <c r="E19" s="23">
        <v>42795</v>
      </c>
      <c r="F19" s="23">
        <v>43193</v>
      </c>
      <c r="G19" s="9" t="s">
        <v>24</v>
      </c>
      <c r="H19" s="9" t="s">
        <v>17</v>
      </c>
      <c r="I19" s="10">
        <v>3.0228762457556402E-2</v>
      </c>
      <c r="J19" s="11" t="s">
        <v>46</v>
      </c>
      <c r="K19" s="11" t="s">
        <v>34</v>
      </c>
      <c r="L19" s="11" t="s">
        <v>20</v>
      </c>
      <c r="M19" s="13" t="s">
        <v>21</v>
      </c>
      <c r="N19" s="37" t="s">
        <v>218</v>
      </c>
      <c r="O19" s="11" t="s">
        <v>110</v>
      </c>
      <c r="P19" s="34"/>
      <c r="R19" s="35"/>
    </row>
    <row r="20" spans="1:18" hidden="1" x14ac:dyDescent="0.25">
      <c r="A20" s="17" t="s">
        <v>64</v>
      </c>
      <c r="B20" s="18">
        <v>101086640</v>
      </c>
      <c r="C20" s="18" t="s">
        <v>23</v>
      </c>
      <c r="D20" s="18" t="s">
        <v>15</v>
      </c>
      <c r="E20" s="19">
        <v>41799</v>
      </c>
      <c r="F20" s="19">
        <v>43203</v>
      </c>
      <c r="G20" s="9" t="s">
        <v>24</v>
      </c>
      <c r="H20" s="9" t="s">
        <v>17</v>
      </c>
      <c r="I20" s="10">
        <v>2.9564009579438844E-4</v>
      </c>
      <c r="J20" s="11" t="s">
        <v>25</v>
      </c>
      <c r="K20" s="11" t="s">
        <v>55</v>
      </c>
      <c r="L20" s="11" t="s">
        <v>56</v>
      </c>
      <c r="M20" t="s">
        <v>57</v>
      </c>
      <c r="N20" s="38" t="s">
        <v>308</v>
      </c>
      <c r="O20" s="11" t="s">
        <v>110</v>
      </c>
      <c r="P20" s="34"/>
      <c r="R20" s="35"/>
    </row>
    <row r="21" spans="1:18" hidden="1" x14ac:dyDescent="0.25">
      <c r="A21" s="14" t="s">
        <v>65</v>
      </c>
      <c r="B21" s="15">
        <v>101102456</v>
      </c>
      <c r="C21" s="15" t="s">
        <v>39</v>
      </c>
      <c r="D21" s="15" t="s">
        <v>15</v>
      </c>
      <c r="E21" s="16">
        <v>42816</v>
      </c>
      <c r="F21" s="16">
        <v>43209</v>
      </c>
      <c r="G21" s="9" t="s">
        <v>24</v>
      </c>
      <c r="H21" s="9" t="s">
        <v>17</v>
      </c>
      <c r="I21" s="10">
        <v>4.1594287323687418E-2</v>
      </c>
      <c r="J21" s="11" t="s">
        <v>18</v>
      </c>
      <c r="K21" s="11" t="s">
        <v>34</v>
      </c>
      <c r="L21" s="11" t="s">
        <v>20</v>
      </c>
      <c r="M21" s="13" t="s">
        <v>21</v>
      </c>
      <c r="N21" s="37" t="s">
        <v>219</v>
      </c>
      <c r="O21" s="11" t="s">
        <v>110</v>
      </c>
      <c r="P21" s="34"/>
      <c r="R21" s="35"/>
    </row>
    <row r="22" spans="1:18" hidden="1" x14ac:dyDescent="0.25">
      <c r="A22" s="17" t="s">
        <v>66</v>
      </c>
      <c r="B22" s="18">
        <v>101102458</v>
      </c>
      <c r="C22" s="18" t="s">
        <v>39</v>
      </c>
      <c r="D22" s="18" t="s">
        <v>15</v>
      </c>
      <c r="E22" s="19">
        <v>42828</v>
      </c>
      <c r="F22" s="19">
        <v>43210</v>
      </c>
      <c r="G22" s="9" t="s">
        <v>24</v>
      </c>
      <c r="H22" s="9" t="s">
        <v>17</v>
      </c>
      <c r="I22" s="10">
        <v>0.12838827166001038</v>
      </c>
      <c r="J22" s="11" t="s">
        <v>18</v>
      </c>
      <c r="K22" s="11" t="s">
        <v>34</v>
      </c>
      <c r="L22" s="11" t="s">
        <v>20</v>
      </c>
      <c r="M22" s="13" t="s">
        <v>21</v>
      </c>
      <c r="N22" s="37" t="s">
        <v>220</v>
      </c>
      <c r="O22" s="11" t="s">
        <v>110</v>
      </c>
      <c r="P22" s="34"/>
      <c r="R22" s="35"/>
    </row>
    <row r="23" spans="1:18" hidden="1" x14ac:dyDescent="0.25">
      <c r="A23" s="17" t="s">
        <v>67</v>
      </c>
      <c r="B23" s="18">
        <v>101102902</v>
      </c>
      <c r="C23" s="18" t="s">
        <v>39</v>
      </c>
      <c r="D23" s="18" t="s">
        <v>15</v>
      </c>
      <c r="E23" s="19">
        <v>42795</v>
      </c>
      <c r="F23" s="19">
        <v>43214</v>
      </c>
      <c r="G23" s="9" t="s">
        <v>24</v>
      </c>
      <c r="H23" s="9" t="s">
        <v>17</v>
      </c>
      <c r="I23" s="10">
        <v>5.1724771316263178E-2</v>
      </c>
      <c r="J23" s="11" t="s">
        <v>25</v>
      </c>
      <c r="K23" s="11" t="s">
        <v>34</v>
      </c>
      <c r="L23" s="11" t="s">
        <v>20</v>
      </c>
      <c r="M23" s="13" t="s">
        <v>21</v>
      </c>
      <c r="N23" s="37" t="s">
        <v>221</v>
      </c>
      <c r="O23" s="11" t="s">
        <v>110</v>
      </c>
      <c r="P23" s="34"/>
      <c r="R23" s="35"/>
    </row>
    <row r="24" spans="1:18" hidden="1" x14ac:dyDescent="0.25">
      <c r="A24" s="14" t="s">
        <v>68</v>
      </c>
      <c r="B24" s="15">
        <v>101095827</v>
      </c>
      <c r="C24" s="15" t="s">
        <v>23</v>
      </c>
      <c r="D24" s="15" t="s">
        <v>15</v>
      </c>
      <c r="E24" s="16">
        <v>42926</v>
      </c>
      <c r="F24" s="16">
        <v>43220</v>
      </c>
      <c r="G24" s="9" t="s">
        <v>24</v>
      </c>
      <c r="H24" s="9" t="s">
        <v>17</v>
      </c>
      <c r="I24" s="10">
        <v>1.7032543152083215E-2</v>
      </c>
      <c r="J24" s="11" t="s">
        <v>25</v>
      </c>
      <c r="K24" s="11" t="s">
        <v>55</v>
      </c>
      <c r="L24" s="11" t="s">
        <v>56</v>
      </c>
      <c r="M24" t="s">
        <v>57</v>
      </c>
      <c r="N24" s="38" t="s">
        <v>222</v>
      </c>
      <c r="O24" s="11" t="s">
        <v>110</v>
      </c>
      <c r="P24" s="34"/>
      <c r="R24" s="35"/>
    </row>
    <row r="25" spans="1:18" hidden="1" x14ac:dyDescent="0.25">
      <c r="A25" s="17" t="s">
        <v>69</v>
      </c>
      <c r="B25" s="18">
        <v>101102051</v>
      </c>
      <c r="C25" s="18" t="s">
        <v>23</v>
      </c>
      <c r="D25" s="18" t="s">
        <v>15</v>
      </c>
      <c r="E25" s="19">
        <v>42767</v>
      </c>
      <c r="F25" s="19">
        <v>43222</v>
      </c>
      <c r="G25" s="9" t="s">
        <v>70</v>
      </c>
      <c r="H25" s="9" t="s">
        <v>17</v>
      </c>
      <c r="I25" s="10">
        <v>0</v>
      </c>
      <c r="J25" s="11" t="s">
        <v>25</v>
      </c>
      <c r="K25" s="11" t="s">
        <v>44</v>
      </c>
      <c r="L25" s="11" t="s">
        <v>27</v>
      </c>
      <c r="N25" s="38" t="s">
        <v>223</v>
      </c>
      <c r="O25" s="11" t="s">
        <v>110</v>
      </c>
      <c r="P25" s="34"/>
      <c r="R25" s="35"/>
    </row>
    <row r="26" spans="1:18" hidden="1" x14ac:dyDescent="0.25">
      <c r="A26" s="17" t="s">
        <v>71</v>
      </c>
      <c r="B26" s="18">
        <v>101102505</v>
      </c>
      <c r="C26" s="18" t="s">
        <v>39</v>
      </c>
      <c r="D26" s="18" t="s">
        <v>15</v>
      </c>
      <c r="E26" s="19">
        <v>42795</v>
      </c>
      <c r="F26" s="19">
        <v>43231</v>
      </c>
      <c r="G26" s="9" t="s">
        <v>24</v>
      </c>
      <c r="H26" s="9" t="s">
        <v>17</v>
      </c>
      <c r="I26" s="10">
        <v>6.297658845324251E-3</v>
      </c>
      <c r="J26" s="11" t="s">
        <v>43</v>
      </c>
      <c r="K26" s="11" t="s">
        <v>34</v>
      </c>
      <c r="L26" s="11" t="s">
        <v>20</v>
      </c>
      <c r="M26" s="13" t="s">
        <v>21</v>
      </c>
      <c r="N26" s="37" t="s">
        <v>224</v>
      </c>
      <c r="O26" s="11" t="s">
        <v>110</v>
      </c>
      <c r="P26" s="34"/>
      <c r="R26" s="35"/>
    </row>
    <row r="27" spans="1:18" hidden="1" x14ac:dyDescent="0.25">
      <c r="A27" s="21" t="s">
        <v>72</v>
      </c>
      <c r="B27" s="22">
        <v>101092451</v>
      </c>
      <c r="C27" s="22" t="s">
        <v>23</v>
      </c>
      <c r="D27" s="22" t="s">
        <v>15</v>
      </c>
      <c r="E27" s="23">
        <v>42522</v>
      </c>
      <c r="F27" s="23">
        <v>43245</v>
      </c>
      <c r="G27" s="9" t="s">
        <v>24</v>
      </c>
      <c r="H27" s="9" t="s">
        <v>17</v>
      </c>
      <c r="I27" s="10">
        <v>0.10393148846916159</v>
      </c>
      <c r="J27" s="11" t="s">
        <v>33</v>
      </c>
      <c r="K27" s="11" t="s">
        <v>73</v>
      </c>
      <c r="L27" s="11" t="s">
        <v>27</v>
      </c>
      <c r="N27" s="38" t="s">
        <v>225</v>
      </c>
      <c r="O27" s="11" t="s">
        <v>110</v>
      </c>
      <c r="P27" s="34"/>
      <c r="R27" s="35"/>
    </row>
    <row r="28" spans="1:18" hidden="1" x14ac:dyDescent="0.25">
      <c r="A28" s="17" t="s">
        <v>74</v>
      </c>
      <c r="B28" s="18">
        <v>101102457</v>
      </c>
      <c r="C28" s="18" t="s">
        <v>39</v>
      </c>
      <c r="D28" s="18" t="s">
        <v>15</v>
      </c>
      <c r="E28" s="19">
        <v>42828</v>
      </c>
      <c r="F28" s="19">
        <v>43251</v>
      </c>
      <c r="G28" s="9" t="s">
        <v>24</v>
      </c>
      <c r="H28" s="9" t="s">
        <v>17</v>
      </c>
      <c r="I28" s="10">
        <v>6.3984213868494386E-2</v>
      </c>
      <c r="J28" s="11" t="s">
        <v>18</v>
      </c>
      <c r="K28" s="11" t="s">
        <v>34</v>
      </c>
      <c r="L28" s="11" t="s">
        <v>20</v>
      </c>
      <c r="M28" s="13" t="s">
        <v>21</v>
      </c>
      <c r="N28" s="37" t="s">
        <v>226</v>
      </c>
      <c r="O28" s="11" t="s">
        <v>110</v>
      </c>
      <c r="P28" s="34"/>
      <c r="R28" s="35"/>
    </row>
    <row r="29" spans="1:18" hidden="1" x14ac:dyDescent="0.25">
      <c r="A29" s="14" t="s">
        <v>75</v>
      </c>
      <c r="B29" s="15">
        <v>101102454</v>
      </c>
      <c r="C29" s="15" t="s">
        <v>39</v>
      </c>
      <c r="D29" s="15" t="s">
        <v>15</v>
      </c>
      <c r="E29" s="16">
        <v>42795</v>
      </c>
      <c r="F29" s="16">
        <v>43257</v>
      </c>
      <c r="G29" s="9" t="s">
        <v>24</v>
      </c>
      <c r="H29" s="9" t="s">
        <v>17</v>
      </c>
      <c r="I29" s="10">
        <v>0.53194225046838839</v>
      </c>
      <c r="J29" s="11" t="s">
        <v>18</v>
      </c>
      <c r="K29" s="11" t="s">
        <v>34</v>
      </c>
      <c r="L29" s="11" t="s">
        <v>20</v>
      </c>
      <c r="M29" s="13" t="s">
        <v>21</v>
      </c>
      <c r="N29" s="37" t="s">
        <v>227</v>
      </c>
      <c r="O29" s="11" t="s">
        <v>110</v>
      </c>
      <c r="P29" s="34"/>
      <c r="R29" s="35"/>
    </row>
    <row r="30" spans="1:18" hidden="1" x14ac:dyDescent="0.25">
      <c r="A30" s="17" t="s">
        <v>76</v>
      </c>
      <c r="B30" s="18">
        <v>101106105</v>
      </c>
      <c r="C30" s="18" t="s">
        <v>23</v>
      </c>
      <c r="D30" s="18" t="s">
        <v>15</v>
      </c>
      <c r="E30" s="19">
        <v>42856</v>
      </c>
      <c r="F30" s="19">
        <v>43262</v>
      </c>
      <c r="G30" s="9" t="s">
        <v>24</v>
      </c>
      <c r="H30" s="9" t="s">
        <v>17</v>
      </c>
      <c r="I30" s="10">
        <v>0</v>
      </c>
      <c r="J30" s="11" t="s">
        <v>25</v>
      </c>
      <c r="K30" s="11" t="s">
        <v>62</v>
      </c>
      <c r="L30" s="12" t="s">
        <v>27</v>
      </c>
      <c r="M30" s="11" t="s">
        <v>77</v>
      </c>
      <c r="N30" s="39" t="s">
        <v>228</v>
      </c>
      <c r="O30" s="11" t="s">
        <v>110</v>
      </c>
      <c r="P30" s="34"/>
      <c r="R30" s="35"/>
    </row>
    <row r="31" spans="1:18" hidden="1" x14ac:dyDescent="0.25">
      <c r="A31" s="17" t="s">
        <v>78</v>
      </c>
      <c r="B31" s="18">
        <v>101104484</v>
      </c>
      <c r="C31" s="18" t="s">
        <v>39</v>
      </c>
      <c r="D31" s="18" t="s">
        <v>15</v>
      </c>
      <c r="E31" s="19">
        <v>43102</v>
      </c>
      <c r="F31" s="19">
        <v>43278</v>
      </c>
      <c r="G31" s="9" t="s">
        <v>24</v>
      </c>
      <c r="H31" s="9" t="s">
        <v>17</v>
      </c>
      <c r="I31" s="10">
        <v>7.2213154759718078E-3</v>
      </c>
      <c r="J31" s="11" t="s">
        <v>43</v>
      </c>
      <c r="K31" s="11" t="s">
        <v>34</v>
      </c>
      <c r="L31" s="11" t="s">
        <v>20</v>
      </c>
      <c r="M31" s="13" t="s">
        <v>21</v>
      </c>
      <c r="N31" s="37" t="s">
        <v>229</v>
      </c>
      <c r="O31" s="11" t="s">
        <v>110</v>
      </c>
      <c r="P31" s="34"/>
      <c r="R31" s="35"/>
    </row>
    <row r="32" spans="1:18" hidden="1" x14ac:dyDescent="0.25">
      <c r="A32" s="17" t="s">
        <v>79</v>
      </c>
      <c r="B32" s="18">
        <v>101085638</v>
      </c>
      <c r="C32" s="18" t="s">
        <v>32</v>
      </c>
      <c r="D32" s="18" t="s">
        <v>15</v>
      </c>
      <c r="E32" s="19">
        <v>43084</v>
      </c>
      <c r="F32" s="19">
        <v>43279</v>
      </c>
      <c r="G32" s="9" t="s">
        <v>16</v>
      </c>
      <c r="H32" s="9" t="s">
        <v>17</v>
      </c>
      <c r="I32" s="10">
        <v>0</v>
      </c>
      <c r="J32" s="11" t="s">
        <v>33</v>
      </c>
      <c r="K32" s="11" t="s">
        <v>80</v>
      </c>
      <c r="L32" s="11" t="s">
        <v>27</v>
      </c>
      <c r="N32" s="38" t="s">
        <v>320</v>
      </c>
      <c r="O32" s="11" t="s">
        <v>110</v>
      </c>
      <c r="P32" s="34"/>
      <c r="R32" s="35"/>
    </row>
    <row r="33" spans="1:18" hidden="1" x14ac:dyDescent="0.25">
      <c r="A33" s="21" t="s">
        <v>81</v>
      </c>
      <c r="B33" s="22">
        <v>101102459</v>
      </c>
      <c r="C33" s="22" t="s">
        <v>39</v>
      </c>
      <c r="D33" s="22" t="s">
        <v>15</v>
      </c>
      <c r="E33" s="23">
        <v>42828</v>
      </c>
      <c r="F33" s="23">
        <v>43287</v>
      </c>
      <c r="G33" s="9" t="s">
        <v>24</v>
      </c>
      <c r="H33" s="9" t="s">
        <v>17</v>
      </c>
      <c r="I33" s="10">
        <v>0.41860538344870296</v>
      </c>
      <c r="J33" s="11" t="s">
        <v>18</v>
      </c>
      <c r="K33" s="11" t="s">
        <v>34</v>
      </c>
      <c r="L33" s="11" t="s">
        <v>20</v>
      </c>
      <c r="M33" s="13" t="s">
        <v>21</v>
      </c>
      <c r="N33" s="37" t="s">
        <v>230</v>
      </c>
      <c r="O33" s="11" t="s">
        <v>110</v>
      </c>
      <c r="R33" s="35"/>
    </row>
    <row r="34" spans="1:18" hidden="1" x14ac:dyDescent="0.25">
      <c r="A34" s="17" t="s">
        <v>82</v>
      </c>
      <c r="B34" s="18">
        <v>101091963</v>
      </c>
      <c r="C34" s="18" t="s">
        <v>83</v>
      </c>
      <c r="D34" s="18" t="s">
        <v>15</v>
      </c>
      <c r="E34" s="19">
        <v>42986</v>
      </c>
      <c r="F34" s="19">
        <v>43297</v>
      </c>
      <c r="G34" s="9" t="s">
        <v>24</v>
      </c>
      <c r="H34" s="9" t="s">
        <v>17</v>
      </c>
      <c r="I34" s="10">
        <v>0.19142171397782876</v>
      </c>
      <c r="J34" s="11" t="s">
        <v>40</v>
      </c>
      <c r="K34" s="11" t="s">
        <v>55</v>
      </c>
      <c r="L34" s="11" t="s">
        <v>56</v>
      </c>
      <c r="M34" t="s">
        <v>57</v>
      </c>
      <c r="N34" s="38" t="s">
        <v>231</v>
      </c>
      <c r="O34" s="11" t="s">
        <v>110</v>
      </c>
      <c r="P34" s="34"/>
      <c r="R34" s="35"/>
    </row>
    <row r="35" spans="1:18" hidden="1" x14ac:dyDescent="0.25">
      <c r="A35" s="24" t="s">
        <v>84</v>
      </c>
      <c r="B35" s="25">
        <v>101110976</v>
      </c>
      <c r="C35" s="25" t="s">
        <v>23</v>
      </c>
      <c r="D35" s="25" t="s">
        <v>15</v>
      </c>
      <c r="E35" s="26">
        <v>43164</v>
      </c>
      <c r="F35" s="26">
        <v>43308</v>
      </c>
      <c r="G35" s="9" t="s">
        <v>24</v>
      </c>
      <c r="H35" s="9" t="s">
        <v>17</v>
      </c>
      <c r="I35" s="10">
        <v>0</v>
      </c>
      <c r="J35" s="11" t="s">
        <v>25</v>
      </c>
      <c r="K35" s="11" t="s">
        <v>34</v>
      </c>
      <c r="L35" s="11" t="s">
        <v>20</v>
      </c>
      <c r="N35" s="38" t="s">
        <v>309</v>
      </c>
      <c r="O35" s="11" t="s">
        <v>110</v>
      </c>
      <c r="P35" s="34"/>
      <c r="R35" s="35"/>
    </row>
    <row r="36" spans="1:18" hidden="1" x14ac:dyDescent="0.25">
      <c r="A36" s="17" t="s">
        <v>85</v>
      </c>
      <c r="B36" s="18">
        <v>101089099</v>
      </c>
      <c r="C36" s="18" t="s">
        <v>14</v>
      </c>
      <c r="D36" s="18" t="s">
        <v>15</v>
      </c>
      <c r="E36" s="19">
        <v>42795</v>
      </c>
      <c r="F36" s="19">
        <v>43313</v>
      </c>
      <c r="G36" s="9" t="s">
        <v>24</v>
      </c>
      <c r="H36" s="9" t="s">
        <v>17</v>
      </c>
      <c r="I36" s="10">
        <v>0</v>
      </c>
      <c r="J36" s="11" t="s">
        <v>25</v>
      </c>
      <c r="K36" s="11" t="s">
        <v>73</v>
      </c>
      <c r="L36" s="11" t="s">
        <v>27</v>
      </c>
      <c r="N36" s="38" t="s">
        <v>232</v>
      </c>
      <c r="O36" s="11" t="s">
        <v>110</v>
      </c>
      <c r="P36" s="34"/>
      <c r="R36" s="35"/>
    </row>
    <row r="37" spans="1:18" hidden="1" x14ac:dyDescent="0.25">
      <c r="A37" s="27" t="s">
        <v>86</v>
      </c>
      <c r="B37" s="28">
        <v>101099585</v>
      </c>
      <c r="C37" s="28" t="s">
        <v>32</v>
      </c>
      <c r="D37" s="28" t="s">
        <v>15</v>
      </c>
      <c r="E37" s="29">
        <v>42372</v>
      </c>
      <c r="F37" s="29">
        <v>43318</v>
      </c>
      <c r="G37" s="9" t="s">
        <v>24</v>
      </c>
      <c r="H37" s="9" t="s">
        <v>17</v>
      </c>
      <c r="I37" s="10">
        <v>0.14144541766598268</v>
      </c>
      <c r="J37" s="11" t="s">
        <v>33</v>
      </c>
      <c r="K37" s="11" t="s">
        <v>34</v>
      </c>
      <c r="L37" s="11" t="s">
        <v>20</v>
      </c>
      <c r="M37" s="13" t="s">
        <v>21</v>
      </c>
      <c r="N37" s="37" t="s">
        <v>269</v>
      </c>
      <c r="O37" s="11" t="s">
        <v>110</v>
      </c>
      <c r="R37" s="35"/>
    </row>
    <row r="38" spans="1:18" hidden="1" x14ac:dyDescent="0.25">
      <c r="A38" s="6" t="s">
        <v>87</v>
      </c>
      <c r="B38" s="7">
        <v>101102467</v>
      </c>
      <c r="C38" s="7" t="s">
        <v>23</v>
      </c>
      <c r="D38" s="7" t="s">
        <v>15</v>
      </c>
      <c r="E38" s="8">
        <v>43102</v>
      </c>
      <c r="F38" s="8">
        <v>43343</v>
      </c>
      <c r="G38" s="9" t="s">
        <v>24</v>
      </c>
      <c r="H38" s="9" t="s">
        <v>17</v>
      </c>
      <c r="I38" s="10">
        <v>4.7337402320687281E-3</v>
      </c>
      <c r="J38" s="11" t="s">
        <v>25</v>
      </c>
      <c r="K38" s="11" t="s">
        <v>55</v>
      </c>
      <c r="L38" s="11" t="s">
        <v>56</v>
      </c>
      <c r="M38" t="s">
        <v>57</v>
      </c>
      <c r="N38" s="38" t="s">
        <v>328</v>
      </c>
      <c r="O38" s="11" t="s">
        <v>110</v>
      </c>
      <c r="R38" s="35"/>
    </row>
    <row r="39" spans="1:18" hidden="1" x14ac:dyDescent="0.25">
      <c r="A39" s="17" t="s">
        <v>88</v>
      </c>
      <c r="B39" s="18">
        <v>141003921</v>
      </c>
      <c r="C39" s="18" t="s">
        <v>89</v>
      </c>
      <c r="D39" s="18" t="s">
        <v>90</v>
      </c>
      <c r="E39" s="19">
        <v>42955</v>
      </c>
      <c r="F39" s="19">
        <v>43343</v>
      </c>
      <c r="G39" s="9" t="s">
        <v>24</v>
      </c>
      <c r="H39" s="9" t="s">
        <v>17</v>
      </c>
      <c r="I39" s="10">
        <v>0</v>
      </c>
      <c r="J39" s="11" t="s">
        <v>33</v>
      </c>
      <c r="K39" s="11" t="s">
        <v>91</v>
      </c>
      <c r="L39" s="30" t="s">
        <v>92</v>
      </c>
      <c r="M39" s="13" t="s">
        <v>92</v>
      </c>
      <c r="N39" s="37" t="s">
        <v>310</v>
      </c>
      <c r="O39" s="11" t="s">
        <v>111</v>
      </c>
      <c r="R39" s="35"/>
    </row>
    <row r="40" spans="1:18" hidden="1" x14ac:dyDescent="0.25">
      <c r="A40" s="17" t="s">
        <v>93</v>
      </c>
      <c r="B40" s="18">
        <v>101095549</v>
      </c>
      <c r="C40" s="18" t="s">
        <v>83</v>
      </c>
      <c r="D40" s="18" t="s">
        <v>15</v>
      </c>
      <c r="E40" s="19">
        <v>42306</v>
      </c>
      <c r="F40" s="19">
        <v>43348</v>
      </c>
      <c r="G40" s="9" t="s">
        <v>24</v>
      </c>
      <c r="H40" s="9" t="s">
        <v>17</v>
      </c>
      <c r="I40" s="10">
        <v>1.0720889509324908E-2</v>
      </c>
      <c r="J40" s="11" t="s">
        <v>40</v>
      </c>
      <c r="K40" s="11" t="s">
        <v>44</v>
      </c>
      <c r="L40" s="11" t="s">
        <v>27</v>
      </c>
      <c r="N40" s="38" t="s">
        <v>233</v>
      </c>
      <c r="O40" s="11" t="s">
        <v>110</v>
      </c>
      <c r="R40" s="35"/>
    </row>
    <row r="41" spans="1:18" hidden="1" x14ac:dyDescent="0.25">
      <c r="A41" s="17" t="s">
        <v>94</v>
      </c>
      <c r="B41" s="18">
        <v>101104571</v>
      </c>
      <c r="C41" s="18" t="s">
        <v>23</v>
      </c>
      <c r="D41" s="18" t="s">
        <v>15</v>
      </c>
      <c r="E41" s="19">
        <v>43102</v>
      </c>
      <c r="F41" s="19">
        <v>43357</v>
      </c>
      <c r="G41" s="9" t="s">
        <v>24</v>
      </c>
      <c r="H41" s="9" t="s">
        <v>17</v>
      </c>
      <c r="I41" s="10">
        <v>0</v>
      </c>
      <c r="J41" s="11" t="s">
        <v>46</v>
      </c>
      <c r="K41" s="11" t="s">
        <v>49</v>
      </c>
      <c r="L41" s="11" t="s">
        <v>27</v>
      </c>
      <c r="N41" s="38" t="s">
        <v>234</v>
      </c>
      <c r="O41" s="11" t="s">
        <v>110</v>
      </c>
      <c r="P41" s="34"/>
      <c r="R41" s="35"/>
    </row>
    <row r="42" spans="1:18" hidden="1" x14ac:dyDescent="0.25">
      <c r="A42" s="17" t="s">
        <v>95</v>
      </c>
      <c r="B42" s="18">
        <v>101105408</v>
      </c>
      <c r="C42" s="18" t="s">
        <v>39</v>
      </c>
      <c r="D42" s="18" t="s">
        <v>15</v>
      </c>
      <c r="E42" s="19">
        <v>42954</v>
      </c>
      <c r="F42" s="19">
        <v>43361</v>
      </c>
      <c r="G42" s="9" t="s">
        <v>24</v>
      </c>
      <c r="H42" s="9" t="s">
        <v>17</v>
      </c>
      <c r="I42" s="10">
        <v>0</v>
      </c>
      <c r="J42" s="11" t="s">
        <v>25</v>
      </c>
      <c r="K42" s="11" t="s">
        <v>34</v>
      </c>
      <c r="L42" s="11" t="s">
        <v>20</v>
      </c>
      <c r="M42" s="13" t="s">
        <v>21</v>
      </c>
      <c r="N42" s="37" t="s">
        <v>235</v>
      </c>
      <c r="O42" s="11" t="s">
        <v>110</v>
      </c>
      <c r="P42" s="34"/>
      <c r="R42" s="35"/>
    </row>
    <row r="43" spans="1:18" hidden="1" x14ac:dyDescent="0.25">
      <c r="A43" s="17" t="s">
        <v>96</v>
      </c>
      <c r="B43" s="18">
        <v>101085529</v>
      </c>
      <c r="C43" s="18" t="s">
        <v>83</v>
      </c>
      <c r="D43" s="18" t="s">
        <v>15</v>
      </c>
      <c r="E43" s="19">
        <v>42725</v>
      </c>
      <c r="F43" s="19">
        <v>43362</v>
      </c>
      <c r="G43" s="9" t="s">
        <v>24</v>
      </c>
      <c r="H43" s="9" t="s">
        <v>17</v>
      </c>
      <c r="I43" s="10">
        <v>4.2299275244427883E-3</v>
      </c>
      <c r="J43" s="11" t="s">
        <v>40</v>
      </c>
      <c r="K43" s="11" t="s">
        <v>55</v>
      </c>
      <c r="L43" s="11" t="s">
        <v>56</v>
      </c>
      <c r="M43" t="s">
        <v>57</v>
      </c>
      <c r="N43" s="38" t="s">
        <v>236</v>
      </c>
      <c r="O43" s="11" t="s">
        <v>110</v>
      </c>
      <c r="R43" s="35"/>
    </row>
    <row r="44" spans="1:18" hidden="1" x14ac:dyDescent="0.25">
      <c r="A44" s="17" t="s">
        <v>97</v>
      </c>
      <c r="B44" s="18">
        <v>101077717</v>
      </c>
      <c r="C44" s="18" t="s">
        <v>23</v>
      </c>
      <c r="D44" s="18" t="s">
        <v>15</v>
      </c>
      <c r="E44" s="19">
        <v>41401</v>
      </c>
      <c r="F44" s="19">
        <v>43364</v>
      </c>
      <c r="G44" s="9" t="s">
        <v>24</v>
      </c>
      <c r="H44" s="9" t="s">
        <v>17</v>
      </c>
      <c r="I44" s="10">
        <v>2.0085158342386219E-2</v>
      </c>
      <c r="J44" s="11" t="s">
        <v>46</v>
      </c>
      <c r="K44" s="11" t="s">
        <v>26</v>
      </c>
      <c r="L44" s="11" t="s">
        <v>27</v>
      </c>
      <c r="N44" s="38" t="s">
        <v>237</v>
      </c>
      <c r="O44" s="11" t="s">
        <v>110</v>
      </c>
      <c r="P44" s="34"/>
      <c r="R44" s="35"/>
    </row>
    <row r="45" spans="1:18" hidden="1" x14ac:dyDescent="0.25">
      <c r="A45" s="17" t="s">
        <v>98</v>
      </c>
      <c r="B45" s="18">
        <v>101109244</v>
      </c>
      <c r="C45" s="18" t="s">
        <v>23</v>
      </c>
      <c r="D45" s="18" t="s">
        <v>15</v>
      </c>
      <c r="E45" s="19">
        <v>43102</v>
      </c>
      <c r="F45" s="19">
        <v>43364</v>
      </c>
      <c r="G45" s="9" t="s">
        <v>24</v>
      </c>
      <c r="H45" s="9" t="s">
        <v>17</v>
      </c>
      <c r="I45" s="10">
        <v>4.5482216985835516E-2</v>
      </c>
      <c r="J45" s="11" t="s">
        <v>25</v>
      </c>
      <c r="K45" s="11" t="s">
        <v>55</v>
      </c>
      <c r="L45" s="11" t="s">
        <v>56</v>
      </c>
      <c r="M45" t="s">
        <v>57</v>
      </c>
      <c r="N45" s="38" t="s">
        <v>238</v>
      </c>
      <c r="O45" s="11" t="s">
        <v>110</v>
      </c>
      <c r="P45" s="34"/>
      <c r="R45" s="35"/>
    </row>
    <row r="46" spans="1:18" hidden="1" x14ac:dyDescent="0.25">
      <c r="A46" s="6" t="s">
        <v>99</v>
      </c>
      <c r="B46" s="7">
        <v>141003513</v>
      </c>
      <c r="C46" s="7" t="s">
        <v>89</v>
      </c>
      <c r="D46" s="7" t="s">
        <v>90</v>
      </c>
      <c r="E46" s="8">
        <v>43040</v>
      </c>
      <c r="F46" s="8">
        <v>43382</v>
      </c>
      <c r="G46" s="9" t="s">
        <v>24</v>
      </c>
      <c r="H46" s="9" t="s">
        <v>17</v>
      </c>
      <c r="I46" s="10">
        <v>1.6067776803973123E-3</v>
      </c>
      <c r="J46" s="11" t="s">
        <v>33</v>
      </c>
      <c r="K46" s="11" t="s">
        <v>91</v>
      </c>
      <c r="L46" s="30" t="s">
        <v>92</v>
      </c>
      <c r="M46" s="13" t="s">
        <v>92</v>
      </c>
      <c r="N46" s="37" t="s">
        <v>311</v>
      </c>
      <c r="O46" s="11" t="s">
        <v>111</v>
      </c>
      <c r="R46" s="35"/>
    </row>
    <row r="47" spans="1:18" hidden="1" x14ac:dyDescent="0.25">
      <c r="A47" s="6" t="s">
        <v>100</v>
      </c>
      <c r="B47" s="7">
        <v>101085535</v>
      </c>
      <c r="C47" s="7" t="s">
        <v>14</v>
      </c>
      <c r="D47" s="7" t="s">
        <v>15</v>
      </c>
      <c r="E47" s="8">
        <v>42597</v>
      </c>
      <c r="F47" s="8">
        <v>43392</v>
      </c>
      <c r="G47" s="9" t="s">
        <v>24</v>
      </c>
      <c r="H47" s="9" t="s">
        <v>17</v>
      </c>
      <c r="I47" s="10">
        <v>0</v>
      </c>
      <c r="J47" s="11" t="s">
        <v>18</v>
      </c>
      <c r="K47" s="11" t="s">
        <v>73</v>
      </c>
      <c r="L47" s="11" t="s">
        <v>27</v>
      </c>
      <c r="N47" s="38" t="s">
        <v>312</v>
      </c>
      <c r="O47" s="11" t="s">
        <v>110</v>
      </c>
      <c r="P47" s="34"/>
      <c r="R47" s="35"/>
    </row>
    <row r="48" spans="1:18" hidden="1" x14ac:dyDescent="0.25">
      <c r="A48" s="31" t="s">
        <v>101</v>
      </c>
      <c r="B48" s="32">
        <v>101095672</v>
      </c>
      <c r="C48" s="32" t="s">
        <v>32</v>
      </c>
      <c r="D48" s="32" t="s">
        <v>15</v>
      </c>
      <c r="E48" s="33">
        <v>42444</v>
      </c>
      <c r="F48" s="33">
        <v>43395</v>
      </c>
      <c r="G48" s="9" t="s">
        <v>24</v>
      </c>
      <c r="H48" s="9" t="s">
        <v>17</v>
      </c>
      <c r="I48" s="10">
        <v>1.4195972647168414E-3</v>
      </c>
      <c r="J48" s="11" t="s">
        <v>33</v>
      </c>
      <c r="K48" s="11" t="s">
        <v>102</v>
      </c>
      <c r="L48" s="12" t="s">
        <v>56</v>
      </c>
      <c r="M48" t="s">
        <v>57</v>
      </c>
      <c r="N48" s="38" t="s">
        <v>239</v>
      </c>
      <c r="O48" s="11" t="s">
        <v>110</v>
      </c>
      <c r="P48" s="34"/>
      <c r="R48" s="35"/>
    </row>
    <row r="49" spans="1:18" hidden="1" x14ac:dyDescent="0.25">
      <c r="A49" s="6" t="s">
        <v>103</v>
      </c>
      <c r="B49" s="7">
        <v>141003662</v>
      </c>
      <c r="C49" s="7" t="s">
        <v>89</v>
      </c>
      <c r="D49" s="7" t="s">
        <v>90</v>
      </c>
      <c r="E49" s="8">
        <v>43040</v>
      </c>
      <c r="F49" s="8">
        <v>43396</v>
      </c>
      <c r="G49" s="9" t="s">
        <v>24</v>
      </c>
      <c r="H49" s="9" t="s">
        <v>17</v>
      </c>
      <c r="I49" s="10">
        <v>0.53696299999999997</v>
      </c>
      <c r="J49" s="11" t="s">
        <v>25</v>
      </c>
      <c r="K49" s="11" t="s">
        <v>91</v>
      </c>
      <c r="L49" s="30" t="s">
        <v>92</v>
      </c>
      <c r="M49" s="13" t="s">
        <v>92</v>
      </c>
      <c r="N49" s="37" t="s">
        <v>313</v>
      </c>
      <c r="O49" s="11" t="s">
        <v>111</v>
      </c>
      <c r="R49" s="35"/>
    </row>
    <row r="50" spans="1:18" hidden="1" x14ac:dyDescent="0.25">
      <c r="A50" s="14" t="s">
        <v>104</v>
      </c>
      <c r="B50" s="15">
        <v>101085572</v>
      </c>
      <c r="C50" s="15" t="s">
        <v>32</v>
      </c>
      <c r="D50" s="15" t="s">
        <v>15</v>
      </c>
      <c r="E50" s="16">
        <v>43143</v>
      </c>
      <c r="F50" s="16">
        <v>43399</v>
      </c>
      <c r="G50" s="9" t="s">
        <v>24</v>
      </c>
      <c r="H50" s="9" t="s">
        <v>17</v>
      </c>
      <c r="I50" s="10">
        <v>2.0768279392135974E-2</v>
      </c>
      <c r="J50" s="11" t="s">
        <v>33</v>
      </c>
      <c r="K50" s="11" t="s">
        <v>44</v>
      </c>
      <c r="L50" s="11" t="s">
        <v>27</v>
      </c>
      <c r="N50" s="38" t="s">
        <v>240</v>
      </c>
      <c r="O50" s="11" t="s">
        <v>110</v>
      </c>
      <c r="P50" s="34"/>
      <c r="R50" s="35"/>
    </row>
    <row r="51" spans="1:18" hidden="1" x14ac:dyDescent="0.25">
      <c r="A51" s="27" t="s">
        <v>105</v>
      </c>
      <c r="B51" s="28">
        <v>101102903</v>
      </c>
      <c r="C51" s="28" t="s">
        <v>39</v>
      </c>
      <c r="D51" s="28" t="s">
        <v>15</v>
      </c>
      <c r="E51" s="29">
        <v>42795</v>
      </c>
      <c r="F51" s="29">
        <v>43399</v>
      </c>
      <c r="G51" s="9" t="s">
        <v>24</v>
      </c>
      <c r="H51" s="9" t="s">
        <v>17</v>
      </c>
      <c r="I51" s="10">
        <v>3.5581772476082018E-3</v>
      </c>
      <c r="J51" s="11" t="s">
        <v>36</v>
      </c>
      <c r="K51" s="11" t="s">
        <v>34</v>
      </c>
      <c r="L51" s="11" t="s">
        <v>20</v>
      </c>
      <c r="M51" s="13" t="s">
        <v>21</v>
      </c>
      <c r="N51" s="37" t="s">
        <v>241</v>
      </c>
      <c r="O51" s="11" t="s">
        <v>110</v>
      </c>
      <c r="P51" s="34"/>
      <c r="R51" s="35"/>
    </row>
    <row r="52" spans="1:18" hidden="1" x14ac:dyDescent="0.25">
      <c r="A52" s="27" t="s">
        <v>106</v>
      </c>
      <c r="B52" s="28">
        <v>101102455</v>
      </c>
      <c r="C52" s="28" t="s">
        <v>39</v>
      </c>
      <c r="D52" s="28" t="s">
        <v>15</v>
      </c>
      <c r="E52" s="29">
        <v>42795</v>
      </c>
      <c r="F52" s="29">
        <v>43411</v>
      </c>
      <c r="G52" s="9" t="s">
        <v>24</v>
      </c>
      <c r="H52" s="9" t="s">
        <v>17</v>
      </c>
      <c r="I52" s="10">
        <v>0.14367059045799724</v>
      </c>
      <c r="J52" s="11" t="s">
        <v>18</v>
      </c>
      <c r="K52" s="11" t="s">
        <v>34</v>
      </c>
      <c r="L52" s="11" t="s">
        <v>20</v>
      </c>
      <c r="M52" s="13" t="s">
        <v>21</v>
      </c>
      <c r="N52" s="37" t="s">
        <v>242</v>
      </c>
      <c r="O52" s="11" t="s">
        <v>110</v>
      </c>
      <c r="P52" s="34"/>
      <c r="R52" s="35"/>
    </row>
    <row r="53" spans="1:18" hidden="1" x14ac:dyDescent="0.25">
      <c r="A53" s="27" t="s">
        <v>107</v>
      </c>
      <c r="B53" s="28">
        <v>141003148</v>
      </c>
      <c r="C53" s="28" t="s">
        <v>89</v>
      </c>
      <c r="D53" s="28" t="s">
        <v>90</v>
      </c>
      <c r="E53" s="29">
        <v>43040</v>
      </c>
      <c r="F53" s="29">
        <v>43411</v>
      </c>
      <c r="G53" s="9" t="s">
        <v>24</v>
      </c>
      <c r="H53" s="9" t="s">
        <v>17</v>
      </c>
      <c r="I53" s="10">
        <v>0.22428999999999999</v>
      </c>
      <c r="J53" s="11" t="s">
        <v>46</v>
      </c>
      <c r="K53" s="11" t="s">
        <v>91</v>
      </c>
      <c r="L53" s="30" t="s">
        <v>92</v>
      </c>
      <c r="M53" s="13" t="s">
        <v>92</v>
      </c>
      <c r="N53" s="37" t="s">
        <v>314</v>
      </c>
      <c r="O53" s="11" t="s">
        <v>111</v>
      </c>
      <c r="R53" s="35"/>
    </row>
    <row r="54" spans="1:18" hidden="1" x14ac:dyDescent="0.25">
      <c r="A54" s="6" t="s">
        <v>108</v>
      </c>
      <c r="B54" s="7">
        <v>141003665</v>
      </c>
      <c r="C54" s="7" t="s">
        <v>89</v>
      </c>
      <c r="D54" s="7" t="s">
        <v>90</v>
      </c>
      <c r="E54" s="8">
        <v>42955</v>
      </c>
      <c r="F54" s="8">
        <v>43454</v>
      </c>
      <c r="G54" s="9" t="s">
        <v>24</v>
      </c>
      <c r="H54" s="9" t="s">
        <v>17</v>
      </c>
      <c r="I54" s="10">
        <v>0.17164793987835023</v>
      </c>
      <c r="J54" s="11" t="s">
        <v>25</v>
      </c>
      <c r="K54" s="11" t="s">
        <v>91</v>
      </c>
      <c r="L54" s="30" t="s">
        <v>92</v>
      </c>
      <c r="M54" s="13" t="s">
        <v>92</v>
      </c>
      <c r="N54" s="37" t="s">
        <v>315</v>
      </c>
      <c r="O54" s="11" t="s">
        <v>111</v>
      </c>
      <c r="R54" s="35"/>
    </row>
    <row r="55" spans="1:18" hidden="1" x14ac:dyDescent="0.25">
      <c r="A55" s="24" t="s">
        <v>109</v>
      </c>
      <c r="B55" s="25">
        <v>141003762</v>
      </c>
      <c r="C55" s="25" t="s">
        <v>89</v>
      </c>
      <c r="D55" s="25" t="s">
        <v>90</v>
      </c>
      <c r="E55" s="26">
        <v>43102</v>
      </c>
      <c r="F55" s="26">
        <v>43455</v>
      </c>
      <c r="G55" s="9" t="s">
        <v>24</v>
      </c>
      <c r="H55" s="9" t="s">
        <v>17</v>
      </c>
      <c r="I55" s="10">
        <v>2.6432000000000001E-2</v>
      </c>
      <c r="J55" s="11" t="s">
        <v>33</v>
      </c>
      <c r="K55" s="11" t="s">
        <v>91</v>
      </c>
      <c r="L55" s="30" t="s">
        <v>92</v>
      </c>
      <c r="M55" s="13" t="s">
        <v>92</v>
      </c>
      <c r="N55" s="37" t="s">
        <v>316</v>
      </c>
      <c r="O55" s="11" t="s">
        <v>111</v>
      </c>
      <c r="R55" s="35"/>
    </row>
    <row r="56" spans="1:18" hidden="1" x14ac:dyDescent="0.25">
      <c r="A56" t="s">
        <v>112</v>
      </c>
      <c r="B56">
        <v>101099046</v>
      </c>
      <c r="D56" t="s">
        <v>196</v>
      </c>
      <c r="F56" s="29">
        <v>42746</v>
      </c>
      <c r="H56" s="9" t="s">
        <v>17</v>
      </c>
      <c r="J56" t="s">
        <v>25</v>
      </c>
      <c r="K56" t="s">
        <v>198</v>
      </c>
      <c r="N56" s="38" t="s">
        <v>243</v>
      </c>
      <c r="O56" s="11" t="s">
        <v>110</v>
      </c>
      <c r="P56" s="34"/>
      <c r="R56" s="35"/>
    </row>
    <row r="57" spans="1:18" hidden="1" x14ac:dyDescent="0.25">
      <c r="A57" t="s">
        <v>113</v>
      </c>
      <c r="B57">
        <v>101099044</v>
      </c>
      <c r="D57" t="s">
        <v>196</v>
      </c>
      <c r="F57" s="29">
        <v>42752</v>
      </c>
      <c r="H57" s="9" t="s">
        <v>17</v>
      </c>
      <c r="J57" t="s">
        <v>25</v>
      </c>
      <c r="K57" t="s">
        <v>198</v>
      </c>
      <c r="N57" s="38" t="s">
        <v>244</v>
      </c>
      <c r="O57" s="11" t="s">
        <v>110</v>
      </c>
      <c r="P57" s="34"/>
      <c r="R57" s="35"/>
    </row>
    <row r="58" spans="1:18" hidden="1" x14ac:dyDescent="0.25">
      <c r="A58" t="s">
        <v>114</v>
      </c>
      <c r="B58">
        <v>101099080</v>
      </c>
      <c r="D58" t="s">
        <v>196</v>
      </c>
      <c r="F58" s="29">
        <v>42753</v>
      </c>
      <c r="H58" s="9" t="s">
        <v>17</v>
      </c>
      <c r="J58" t="s">
        <v>25</v>
      </c>
      <c r="K58" t="s">
        <v>198</v>
      </c>
      <c r="N58" s="38" t="s">
        <v>245</v>
      </c>
      <c r="O58" s="11" t="s">
        <v>110</v>
      </c>
      <c r="P58" s="34"/>
      <c r="R58" s="35"/>
    </row>
    <row r="59" spans="1:18" hidden="1" x14ac:dyDescent="0.25">
      <c r="A59" t="s">
        <v>115</v>
      </c>
      <c r="B59">
        <v>101099045</v>
      </c>
      <c r="D59" t="s">
        <v>196</v>
      </c>
      <c r="F59" s="29">
        <v>42753</v>
      </c>
      <c r="H59" s="9" t="s">
        <v>17</v>
      </c>
      <c r="J59" t="s">
        <v>25</v>
      </c>
      <c r="K59" t="s">
        <v>198</v>
      </c>
      <c r="N59" s="38" t="s">
        <v>246</v>
      </c>
      <c r="O59" s="11" t="s">
        <v>110</v>
      </c>
      <c r="P59" s="34"/>
      <c r="R59" s="35"/>
    </row>
    <row r="60" spans="1:18" hidden="1" x14ac:dyDescent="0.25">
      <c r="A60" t="s">
        <v>116</v>
      </c>
      <c r="B60">
        <v>101099079</v>
      </c>
      <c r="D60" t="s">
        <v>196</v>
      </c>
      <c r="F60" s="29">
        <v>42753</v>
      </c>
      <c r="H60" s="9" t="s">
        <v>17</v>
      </c>
      <c r="J60" t="s">
        <v>25</v>
      </c>
      <c r="K60" t="s">
        <v>198</v>
      </c>
      <c r="N60" s="38" t="s">
        <v>247</v>
      </c>
      <c r="O60" s="11" t="s">
        <v>110</v>
      </c>
      <c r="P60" s="34"/>
      <c r="R60" s="35"/>
    </row>
    <row r="61" spans="1:18" hidden="1" x14ac:dyDescent="0.25">
      <c r="A61" t="s">
        <v>117</v>
      </c>
      <c r="B61">
        <v>101099195</v>
      </c>
      <c r="D61" t="s">
        <v>196</v>
      </c>
      <c r="F61" s="29">
        <v>42754</v>
      </c>
      <c r="H61" s="9" t="s">
        <v>17</v>
      </c>
      <c r="J61" t="s">
        <v>36</v>
      </c>
      <c r="K61" t="s">
        <v>198</v>
      </c>
      <c r="N61" s="38" t="s">
        <v>248</v>
      </c>
      <c r="O61" s="11" t="s">
        <v>110</v>
      </c>
      <c r="P61" s="34"/>
      <c r="R61" s="35"/>
    </row>
    <row r="62" spans="1:18" hidden="1" x14ac:dyDescent="0.25">
      <c r="A62" t="s">
        <v>118</v>
      </c>
      <c r="B62">
        <v>101099188</v>
      </c>
      <c r="D62" t="s">
        <v>196</v>
      </c>
      <c r="F62" s="29">
        <v>42755</v>
      </c>
      <c r="H62" s="9" t="s">
        <v>17</v>
      </c>
      <c r="J62" t="s">
        <v>25</v>
      </c>
      <c r="K62" t="s">
        <v>198</v>
      </c>
      <c r="N62" s="38" t="s">
        <v>249</v>
      </c>
      <c r="O62" s="11" t="s">
        <v>110</v>
      </c>
      <c r="P62" s="34"/>
      <c r="R62" s="35"/>
    </row>
    <row r="63" spans="1:18" hidden="1" x14ac:dyDescent="0.25">
      <c r="A63" t="s">
        <v>119</v>
      </c>
      <c r="B63">
        <v>101097568</v>
      </c>
      <c r="D63" t="s">
        <v>196</v>
      </c>
      <c r="F63" s="29">
        <v>42759</v>
      </c>
      <c r="H63" s="9" t="s">
        <v>17</v>
      </c>
      <c r="J63" t="s">
        <v>25</v>
      </c>
      <c r="K63" t="s">
        <v>34</v>
      </c>
      <c r="N63" s="38" t="s">
        <v>250</v>
      </c>
      <c r="O63" s="11" t="s">
        <v>110</v>
      </c>
      <c r="P63" s="34"/>
      <c r="R63" s="35"/>
    </row>
    <row r="64" spans="1:18" hidden="1" x14ac:dyDescent="0.25">
      <c r="A64" t="s">
        <v>120</v>
      </c>
      <c r="B64">
        <v>101097569</v>
      </c>
      <c r="D64" t="s">
        <v>196</v>
      </c>
      <c r="F64" s="29">
        <v>42765</v>
      </c>
      <c r="H64" s="9" t="s">
        <v>17</v>
      </c>
      <c r="J64" t="s">
        <v>25</v>
      </c>
      <c r="K64" t="s">
        <v>34</v>
      </c>
      <c r="N64" s="38" t="s">
        <v>251</v>
      </c>
      <c r="O64" s="11" t="s">
        <v>110</v>
      </c>
      <c r="P64" s="34"/>
      <c r="R64" s="35"/>
    </row>
    <row r="65" spans="1:18" hidden="1" x14ac:dyDescent="0.25">
      <c r="A65" t="s">
        <v>121</v>
      </c>
      <c r="B65">
        <v>101094173</v>
      </c>
      <c r="D65" t="s">
        <v>196</v>
      </c>
      <c r="F65" s="29">
        <v>42766</v>
      </c>
      <c r="H65" s="9" t="s">
        <v>17</v>
      </c>
      <c r="J65" t="s">
        <v>25</v>
      </c>
      <c r="K65" t="s">
        <v>34</v>
      </c>
      <c r="N65" s="38" t="s">
        <v>252</v>
      </c>
      <c r="O65" s="11" t="s">
        <v>110</v>
      </c>
      <c r="P65" s="34"/>
      <c r="R65" s="35"/>
    </row>
    <row r="66" spans="1:18" hidden="1" x14ac:dyDescent="0.25">
      <c r="A66" t="s">
        <v>122</v>
      </c>
      <c r="B66">
        <v>101099191</v>
      </c>
      <c r="D66" t="s">
        <v>196</v>
      </c>
      <c r="F66" s="29">
        <v>42768</v>
      </c>
      <c r="H66" s="9" t="s">
        <v>17</v>
      </c>
      <c r="J66" t="s">
        <v>25</v>
      </c>
      <c r="K66" t="s">
        <v>198</v>
      </c>
      <c r="N66" s="38" t="s">
        <v>253</v>
      </c>
      <c r="O66" s="11" t="s">
        <v>110</v>
      </c>
      <c r="P66" s="34"/>
      <c r="R66" s="35"/>
    </row>
    <row r="67" spans="1:18" hidden="1" x14ac:dyDescent="0.25">
      <c r="A67" t="s">
        <v>123</v>
      </c>
      <c r="B67">
        <v>101096197</v>
      </c>
      <c r="D67" t="s">
        <v>196</v>
      </c>
      <c r="F67" s="29">
        <v>42772</v>
      </c>
      <c r="H67" s="9" t="s">
        <v>17</v>
      </c>
      <c r="J67" t="s">
        <v>25</v>
      </c>
      <c r="K67" t="s">
        <v>34</v>
      </c>
      <c r="N67" s="38" t="s">
        <v>254</v>
      </c>
      <c r="O67" s="11" t="s">
        <v>110</v>
      </c>
      <c r="P67" s="34"/>
      <c r="R67" s="35"/>
    </row>
    <row r="68" spans="1:18" hidden="1" x14ac:dyDescent="0.25">
      <c r="A68" t="s">
        <v>124</v>
      </c>
      <c r="B68">
        <v>101099187</v>
      </c>
      <c r="D68" t="s">
        <v>196</v>
      </c>
      <c r="F68" s="29">
        <v>42780</v>
      </c>
      <c r="H68" s="9" t="s">
        <v>17</v>
      </c>
      <c r="J68" t="s">
        <v>25</v>
      </c>
      <c r="K68" t="s">
        <v>198</v>
      </c>
      <c r="N68" s="38" t="s">
        <v>318</v>
      </c>
      <c r="O68" s="11" t="s">
        <v>110</v>
      </c>
      <c r="P68" s="34"/>
      <c r="R68" s="35"/>
    </row>
    <row r="69" spans="1:18" hidden="1" x14ac:dyDescent="0.25">
      <c r="A69" t="s">
        <v>125</v>
      </c>
      <c r="B69">
        <v>101085509</v>
      </c>
      <c r="D69" t="s">
        <v>196</v>
      </c>
      <c r="F69" s="29">
        <v>42783</v>
      </c>
      <c r="H69" s="9" t="s">
        <v>17</v>
      </c>
      <c r="J69" t="s">
        <v>36</v>
      </c>
      <c r="K69" t="s">
        <v>37</v>
      </c>
      <c r="N69" s="38" t="s">
        <v>255</v>
      </c>
      <c r="O69" s="11" t="s">
        <v>110</v>
      </c>
      <c r="P69" s="34"/>
      <c r="R69" s="35"/>
    </row>
    <row r="70" spans="1:18" hidden="1" x14ac:dyDescent="0.25">
      <c r="A70" t="s">
        <v>126</v>
      </c>
      <c r="B70">
        <v>101099800</v>
      </c>
      <c r="D70" t="s">
        <v>196</v>
      </c>
      <c r="F70" s="29">
        <v>42839</v>
      </c>
      <c r="H70" s="9" t="s">
        <v>17</v>
      </c>
      <c r="J70" t="s">
        <v>25</v>
      </c>
      <c r="K70" t="s">
        <v>199</v>
      </c>
      <c r="N70" s="38" t="s">
        <v>319</v>
      </c>
      <c r="O70" s="11" t="s">
        <v>110</v>
      </c>
      <c r="P70" s="34"/>
      <c r="R70" s="35"/>
    </row>
    <row r="71" spans="1:18" hidden="1" x14ac:dyDescent="0.25">
      <c r="A71" t="s">
        <v>127</v>
      </c>
      <c r="B71">
        <v>101096121</v>
      </c>
      <c r="D71" t="s">
        <v>196</v>
      </c>
      <c r="F71" s="29">
        <v>42969</v>
      </c>
      <c r="H71" s="9" t="s">
        <v>17</v>
      </c>
      <c r="J71" t="s">
        <v>25</v>
      </c>
      <c r="K71" t="s">
        <v>26</v>
      </c>
      <c r="N71" s="38" t="s">
        <v>256</v>
      </c>
      <c r="O71" s="11" t="s">
        <v>110</v>
      </c>
      <c r="P71" s="34"/>
      <c r="R71" s="35"/>
    </row>
    <row r="72" spans="1:18" hidden="1" x14ac:dyDescent="0.25">
      <c r="A72" t="s">
        <v>128</v>
      </c>
      <c r="B72">
        <v>111020425</v>
      </c>
      <c r="D72" t="s">
        <v>196</v>
      </c>
      <c r="F72" s="29">
        <v>43004</v>
      </c>
      <c r="H72" s="9" t="s">
        <v>17</v>
      </c>
      <c r="J72" t="s">
        <v>25</v>
      </c>
      <c r="K72" t="s">
        <v>199</v>
      </c>
      <c r="N72" s="38" t="s">
        <v>257</v>
      </c>
      <c r="O72" s="11" t="s">
        <v>110</v>
      </c>
      <c r="P72" s="34"/>
      <c r="R72" s="35"/>
    </row>
    <row r="73" spans="1:18" hidden="1" x14ac:dyDescent="0.25">
      <c r="A73" t="s">
        <v>129</v>
      </c>
      <c r="B73">
        <v>101092469</v>
      </c>
      <c r="D73" t="s">
        <v>196</v>
      </c>
      <c r="F73" s="29">
        <v>43068</v>
      </c>
      <c r="H73" s="9" t="s">
        <v>17</v>
      </c>
      <c r="J73" t="s">
        <v>25</v>
      </c>
      <c r="K73" t="s">
        <v>55</v>
      </c>
      <c r="N73" s="38" t="s">
        <v>258</v>
      </c>
      <c r="O73" s="11" t="s">
        <v>110</v>
      </c>
      <c r="P73" s="34"/>
      <c r="R73" s="35"/>
    </row>
    <row r="74" spans="1:18" hidden="1" x14ac:dyDescent="0.25">
      <c r="A74" t="s">
        <v>130</v>
      </c>
      <c r="B74">
        <v>101101738</v>
      </c>
      <c r="D74" t="s">
        <v>196</v>
      </c>
      <c r="F74" s="29">
        <v>43084</v>
      </c>
      <c r="H74" s="9" t="s">
        <v>17</v>
      </c>
      <c r="J74" t="s">
        <v>25</v>
      </c>
      <c r="K74" t="s">
        <v>55</v>
      </c>
      <c r="N74" s="38" t="s">
        <v>259</v>
      </c>
      <c r="O74" s="11" t="s">
        <v>110</v>
      </c>
      <c r="P74" s="34"/>
      <c r="R74" s="35"/>
    </row>
    <row r="75" spans="1:18" hidden="1" x14ac:dyDescent="0.25">
      <c r="A75" t="s">
        <v>131</v>
      </c>
      <c r="B75">
        <v>101099586</v>
      </c>
      <c r="D75" t="s">
        <v>196</v>
      </c>
      <c r="F75" s="29">
        <v>42739</v>
      </c>
      <c r="H75" s="9" t="s">
        <v>17</v>
      </c>
      <c r="J75" t="s">
        <v>33</v>
      </c>
      <c r="K75" t="s">
        <v>34</v>
      </c>
      <c r="N75" s="38" t="s">
        <v>260</v>
      </c>
      <c r="O75" s="11" t="s">
        <v>110</v>
      </c>
      <c r="P75" s="34"/>
      <c r="R75" s="35"/>
    </row>
    <row r="76" spans="1:18" hidden="1" x14ac:dyDescent="0.25">
      <c r="A76" t="s">
        <v>132</v>
      </c>
      <c r="B76">
        <v>101098953</v>
      </c>
      <c r="D76" t="s">
        <v>196</v>
      </c>
      <c r="F76" s="29">
        <v>42739</v>
      </c>
      <c r="H76" s="9" t="s">
        <v>17</v>
      </c>
      <c r="J76" t="s">
        <v>33</v>
      </c>
      <c r="K76" t="s">
        <v>198</v>
      </c>
      <c r="N76" s="38" t="s">
        <v>261</v>
      </c>
      <c r="O76" s="11" t="s">
        <v>110</v>
      </c>
      <c r="P76" s="34"/>
      <c r="R76" s="35"/>
    </row>
    <row r="77" spans="1:18" hidden="1" x14ac:dyDescent="0.25">
      <c r="A77" t="s">
        <v>133</v>
      </c>
      <c r="B77">
        <v>101098956</v>
      </c>
      <c r="D77" t="s">
        <v>196</v>
      </c>
      <c r="F77" s="29">
        <v>42745</v>
      </c>
      <c r="H77" s="9" t="s">
        <v>17</v>
      </c>
      <c r="J77" t="s">
        <v>33</v>
      </c>
      <c r="K77" t="s">
        <v>198</v>
      </c>
      <c r="N77" s="38" t="s">
        <v>262</v>
      </c>
      <c r="O77" s="11" t="s">
        <v>110</v>
      </c>
      <c r="P77" s="34"/>
      <c r="R77" s="35"/>
    </row>
    <row r="78" spans="1:18" hidden="1" x14ac:dyDescent="0.25">
      <c r="A78" t="s">
        <v>134</v>
      </c>
      <c r="B78">
        <v>101099137</v>
      </c>
      <c r="D78" t="s">
        <v>196</v>
      </c>
      <c r="F78" s="29">
        <v>42747</v>
      </c>
      <c r="H78" s="9" t="s">
        <v>17</v>
      </c>
      <c r="J78" t="s">
        <v>43</v>
      </c>
      <c r="K78" t="s">
        <v>198</v>
      </c>
      <c r="N78" s="38" t="s">
        <v>263</v>
      </c>
      <c r="O78" s="11" t="s">
        <v>110</v>
      </c>
      <c r="P78" s="34"/>
      <c r="R78" s="35"/>
    </row>
    <row r="79" spans="1:18" hidden="1" x14ac:dyDescent="0.25">
      <c r="A79" t="s">
        <v>135</v>
      </c>
      <c r="B79">
        <v>101099138</v>
      </c>
      <c r="D79" t="s">
        <v>196</v>
      </c>
      <c r="F79" s="29">
        <v>42747</v>
      </c>
      <c r="H79" s="9" t="s">
        <v>17</v>
      </c>
      <c r="J79" t="s">
        <v>43</v>
      </c>
      <c r="K79" t="s">
        <v>198</v>
      </c>
      <c r="N79" s="38" t="s">
        <v>263</v>
      </c>
      <c r="O79" s="11" t="s">
        <v>110</v>
      </c>
      <c r="P79" s="34"/>
      <c r="R79" s="35"/>
    </row>
    <row r="80" spans="1:18" hidden="1" x14ac:dyDescent="0.25">
      <c r="A80" t="s">
        <v>136</v>
      </c>
      <c r="B80">
        <v>101099135</v>
      </c>
      <c r="D80" t="s">
        <v>196</v>
      </c>
      <c r="F80" s="29">
        <v>42747</v>
      </c>
      <c r="H80" s="9" t="s">
        <v>17</v>
      </c>
      <c r="J80" t="s">
        <v>43</v>
      </c>
      <c r="K80" t="s">
        <v>198</v>
      </c>
      <c r="N80" s="38" t="s">
        <v>229</v>
      </c>
      <c r="O80" s="11" t="s">
        <v>110</v>
      </c>
      <c r="P80" s="34"/>
      <c r="R80" s="35"/>
    </row>
    <row r="81" spans="1:18" hidden="1" x14ac:dyDescent="0.25">
      <c r="A81" t="s">
        <v>137</v>
      </c>
      <c r="B81">
        <v>101099133</v>
      </c>
      <c r="D81" t="s">
        <v>196</v>
      </c>
      <c r="F81" s="29">
        <v>42747</v>
      </c>
      <c r="H81" s="9" t="s">
        <v>17</v>
      </c>
      <c r="J81" t="s">
        <v>43</v>
      </c>
      <c r="K81" t="s">
        <v>198</v>
      </c>
      <c r="N81" s="38" t="s">
        <v>264</v>
      </c>
      <c r="O81" s="11" t="s">
        <v>110</v>
      </c>
      <c r="P81" s="34"/>
      <c r="R81" s="35"/>
    </row>
    <row r="82" spans="1:18" hidden="1" x14ac:dyDescent="0.25">
      <c r="A82" t="s">
        <v>138</v>
      </c>
      <c r="B82">
        <v>101099136</v>
      </c>
      <c r="D82" t="s">
        <v>196</v>
      </c>
      <c r="F82" s="29">
        <v>42747</v>
      </c>
      <c r="H82" s="9" t="s">
        <v>17</v>
      </c>
      <c r="J82" t="s">
        <v>43</v>
      </c>
      <c r="K82" t="s">
        <v>198</v>
      </c>
      <c r="N82" s="38" t="s">
        <v>265</v>
      </c>
      <c r="O82" s="11" t="s">
        <v>110</v>
      </c>
      <c r="P82" s="34"/>
      <c r="R82" s="35"/>
    </row>
    <row r="83" spans="1:18" hidden="1" x14ac:dyDescent="0.25">
      <c r="A83" t="s">
        <v>139</v>
      </c>
      <c r="B83">
        <v>101099131</v>
      </c>
      <c r="D83" t="s">
        <v>196</v>
      </c>
      <c r="F83" s="29">
        <v>42747</v>
      </c>
      <c r="H83" s="9" t="s">
        <v>17</v>
      </c>
      <c r="J83" t="s">
        <v>43</v>
      </c>
      <c r="K83" t="s">
        <v>198</v>
      </c>
      <c r="N83" s="38" t="s">
        <v>266</v>
      </c>
      <c r="O83" s="11" t="s">
        <v>110</v>
      </c>
      <c r="P83" s="34"/>
      <c r="R83" s="35"/>
    </row>
    <row r="84" spans="1:18" hidden="1" x14ac:dyDescent="0.25">
      <c r="A84" t="s">
        <v>140</v>
      </c>
      <c r="B84">
        <v>101099182</v>
      </c>
      <c r="D84" t="s">
        <v>196</v>
      </c>
      <c r="F84" s="29">
        <v>42752</v>
      </c>
      <c r="H84" s="9" t="s">
        <v>17</v>
      </c>
      <c r="J84" t="s">
        <v>60</v>
      </c>
      <c r="K84" t="s">
        <v>198</v>
      </c>
      <c r="N84" s="38" t="s">
        <v>267</v>
      </c>
      <c r="O84" s="11" t="s">
        <v>110</v>
      </c>
      <c r="P84" s="34"/>
      <c r="R84" s="35"/>
    </row>
    <row r="85" spans="1:18" hidden="1" x14ac:dyDescent="0.25">
      <c r="A85" t="s">
        <v>141</v>
      </c>
      <c r="B85">
        <v>101098960</v>
      </c>
      <c r="D85" t="s">
        <v>196</v>
      </c>
      <c r="F85" s="29">
        <v>42755</v>
      </c>
      <c r="H85" s="9" t="s">
        <v>17</v>
      </c>
      <c r="J85" t="s">
        <v>60</v>
      </c>
      <c r="K85" t="s">
        <v>198</v>
      </c>
      <c r="N85" s="38" t="s">
        <v>216</v>
      </c>
      <c r="O85" s="11" t="s">
        <v>110</v>
      </c>
      <c r="P85" s="34"/>
      <c r="R85" s="35"/>
    </row>
    <row r="86" spans="1:18" hidden="1" x14ac:dyDescent="0.25">
      <c r="A86" t="s">
        <v>142</v>
      </c>
      <c r="B86">
        <v>101099061</v>
      </c>
      <c r="D86" t="s">
        <v>196</v>
      </c>
      <c r="F86" s="29">
        <v>42760</v>
      </c>
      <c r="H86" s="9" t="s">
        <v>17</v>
      </c>
      <c r="J86" t="s">
        <v>60</v>
      </c>
      <c r="K86" t="s">
        <v>198</v>
      </c>
      <c r="N86" s="38" t="s">
        <v>268</v>
      </c>
      <c r="O86" s="11" t="s">
        <v>110</v>
      </c>
      <c r="P86" s="34"/>
      <c r="R86" s="35"/>
    </row>
    <row r="87" spans="1:18" hidden="1" x14ac:dyDescent="0.25">
      <c r="A87" t="s">
        <v>143</v>
      </c>
      <c r="B87">
        <v>101099151</v>
      </c>
      <c r="D87" t="s">
        <v>196</v>
      </c>
      <c r="F87" s="29">
        <v>42765</v>
      </c>
      <c r="H87" s="9" t="s">
        <v>17</v>
      </c>
      <c r="J87" t="s">
        <v>33</v>
      </c>
      <c r="K87" t="s">
        <v>198</v>
      </c>
      <c r="N87" s="38" t="s">
        <v>269</v>
      </c>
      <c r="O87" s="11" t="s">
        <v>110</v>
      </c>
      <c r="P87" s="34"/>
      <c r="R87" s="35"/>
    </row>
    <row r="88" spans="1:18" hidden="1" x14ac:dyDescent="0.25">
      <c r="A88" t="s">
        <v>144</v>
      </c>
      <c r="B88">
        <v>101099019</v>
      </c>
      <c r="D88" t="s">
        <v>196</v>
      </c>
      <c r="F88" s="29">
        <v>42765</v>
      </c>
      <c r="H88" s="9" t="s">
        <v>17</v>
      </c>
      <c r="J88" t="s">
        <v>60</v>
      </c>
      <c r="K88" t="s">
        <v>198</v>
      </c>
      <c r="N88" s="38" t="s">
        <v>268</v>
      </c>
      <c r="O88" s="11" t="s">
        <v>110</v>
      </c>
      <c r="P88" s="34"/>
      <c r="R88" s="35"/>
    </row>
    <row r="89" spans="1:18" hidden="1" x14ac:dyDescent="0.25">
      <c r="A89" t="s">
        <v>145</v>
      </c>
      <c r="B89">
        <v>101095252</v>
      </c>
      <c r="D89" t="s">
        <v>196</v>
      </c>
      <c r="F89" s="29">
        <v>42780</v>
      </c>
      <c r="H89" s="9" t="s">
        <v>17</v>
      </c>
      <c r="J89" t="s">
        <v>33</v>
      </c>
      <c r="K89" t="s">
        <v>199</v>
      </c>
      <c r="N89" s="38" t="s">
        <v>270</v>
      </c>
      <c r="O89" s="11" t="s">
        <v>110</v>
      </c>
      <c r="P89" s="34"/>
      <c r="R89" s="35"/>
    </row>
    <row r="90" spans="1:18" hidden="1" x14ac:dyDescent="0.25">
      <c r="A90" t="s">
        <v>146</v>
      </c>
      <c r="B90">
        <v>101103623</v>
      </c>
      <c r="D90" t="s">
        <v>196</v>
      </c>
      <c r="F90" s="29">
        <v>42796</v>
      </c>
      <c r="H90" s="9" t="s">
        <v>17</v>
      </c>
      <c r="J90" t="s">
        <v>43</v>
      </c>
      <c r="K90" t="s">
        <v>19</v>
      </c>
      <c r="N90" s="38" t="s">
        <v>271</v>
      </c>
      <c r="O90" s="11" t="s">
        <v>110</v>
      </c>
      <c r="P90" s="34"/>
      <c r="R90" s="35"/>
    </row>
    <row r="91" spans="1:18" hidden="1" x14ac:dyDescent="0.25">
      <c r="A91" t="s">
        <v>147</v>
      </c>
      <c r="B91">
        <v>101098497</v>
      </c>
      <c r="D91" t="s">
        <v>196</v>
      </c>
      <c r="F91" s="29">
        <v>42990</v>
      </c>
      <c r="H91" s="9" t="s">
        <v>17</v>
      </c>
      <c r="J91" t="s">
        <v>43</v>
      </c>
      <c r="K91" t="s">
        <v>34</v>
      </c>
      <c r="N91" s="38" t="s">
        <v>271</v>
      </c>
      <c r="O91" s="11" t="s">
        <v>110</v>
      </c>
      <c r="P91" s="34"/>
      <c r="R91" s="35"/>
    </row>
    <row r="92" spans="1:18" hidden="1" x14ac:dyDescent="0.25">
      <c r="A92" t="s">
        <v>148</v>
      </c>
      <c r="B92">
        <v>101085566</v>
      </c>
      <c r="D92" t="s">
        <v>196</v>
      </c>
      <c r="F92" s="29">
        <v>43068</v>
      </c>
      <c r="H92" s="9" t="s">
        <v>17</v>
      </c>
      <c r="J92" t="s">
        <v>33</v>
      </c>
      <c r="K92" t="s">
        <v>55</v>
      </c>
      <c r="N92" s="38" t="s">
        <v>272</v>
      </c>
      <c r="O92" s="11" t="s">
        <v>110</v>
      </c>
      <c r="P92" s="34"/>
      <c r="R92" s="35"/>
    </row>
    <row r="93" spans="1:18" hidden="1" x14ac:dyDescent="0.25">
      <c r="A93" t="s">
        <v>149</v>
      </c>
      <c r="B93">
        <v>101089950</v>
      </c>
      <c r="D93" t="s">
        <v>196</v>
      </c>
      <c r="F93" s="29">
        <v>43103</v>
      </c>
      <c r="H93" s="9" t="s">
        <v>17</v>
      </c>
      <c r="J93" t="s">
        <v>43</v>
      </c>
      <c r="K93" t="s">
        <v>37</v>
      </c>
      <c r="N93" s="38" t="s">
        <v>273</v>
      </c>
      <c r="O93" s="11" t="s">
        <v>110</v>
      </c>
      <c r="P93" s="34"/>
      <c r="R93" s="35"/>
    </row>
    <row r="94" spans="1:18" hidden="1" x14ac:dyDescent="0.25">
      <c r="A94" t="s">
        <v>150</v>
      </c>
      <c r="B94">
        <v>101098496</v>
      </c>
      <c r="D94" t="s">
        <v>196</v>
      </c>
      <c r="F94" s="29">
        <v>43188</v>
      </c>
      <c r="H94" s="9" t="s">
        <v>17</v>
      </c>
      <c r="J94" t="s">
        <v>43</v>
      </c>
      <c r="K94" t="s">
        <v>34</v>
      </c>
      <c r="N94" s="38" t="s">
        <v>274</v>
      </c>
      <c r="O94" s="11" t="s">
        <v>110</v>
      </c>
      <c r="P94" s="34"/>
      <c r="R94" s="35"/>
    </row>
    <row r="95" spans="1:18" hidden="1" x14ac:dyDescent="0.25">
      <c r="A95" t="s">
        <v>151</v>
      </c>
      <c r="B95">
        <v>101098498</v>
      </c>
      <c r="D95" t="s">
        <v>196</v>
      </c>
      <c r="F95" s="29">
        <v>43188</v>
      </c>
      <c r="H95" s="9" t="s">
        <v>17</v>
      </c>
      <c r="J95" t="s">
        <v>43</v>
      </c>
      <c r="K95" t="s">
        <v>34</v>
      </c>
      <c r="N95" s="38" t="s">
        <v>275</v>
      </c>
      <c r="O95" s="11" t="s">
        <v>110</v>
      </c>
      <c r="P95" s="34"/>
      <c r="R95" s="35"/>
    </row>
    <row r="96" spans="1:18" hidden="1" x14ac:dyDescent="0.25">
      <c r="A96" t="s">
        <v>152</v>
      </c>
      <c r="B96">
        <v>101098499</v>
      </c>
      <c r="D96" t="s">
        <v>196</v>
      </c>
      <c r="F96" s="29">
        <v>43188</v>
      </c>
      <c r="H96" s="9" t="s">
        <v>17</v>
      </c>
      <c r="J96" t="s">
        <v>43</v>
      </c>
      <c r="K96" t="s">
        <v>34</v>
      </c>
      <c r="N96" s="38" t="s">
        <v>275</v>
      </c>
      <c r="O96" s="11" t="s">
        <v>110</v>
      </c>
      <c r="P96" s="34"/>
      <c r="R96" s="35"/>
    </row>
    <row r="97" spans="1:18" hidden="1" x14ac:dyDescent="0.25">
      <c r="A97" t="s">
        <v>153</v>
      </c>
      <c r="B97">
        <v>101094170</v>
      </c>
      <c r="D97" t="s">
        <v>196</v>
      </c>
      <c r="F97" s="29">
        <v>42762</v>
      </c>
      <c r="H97" s="9" t="s">
        <v>17</v>
      </c>
      <c r="J97" t="s">
        <v>25</v>
      </c>
      <c r="K97" t="s">
        <v>34</v>
      </c>
      <c r="N97" s="38" t="s">
        <v>276</v>
      </c>
      <c r="O97" s="11" t="s">
        <v>110</v>
      </c>
      <c r="P97" s="34"/>
      <c r="R97" s="35"/>
    </row>
    <row r="98" spans="1:18" hidden="1" x14ac:dyDescent="0.25">
      <c r="A98" t="s">
        <v>154</v>
      </c>
      <c r="B98">
        <v>101099047</v>
      </c>
      <c r="D98" t="s">
        <v>196</v>
      </c>
      <c r="F98" s="29">
        <v>42767</v>
      </c>
      <c r="H98" s="9" t="s">
        <v>17</v>
      </c>
      <c r="J98" t="s">
        <v>25</v>
      </c>
      <c r="K98" t="s">
        <v>198</v>
      </c>
      <c r="N98" s="38" t="s">
        <v>277</v>
      </c>
      <c r="O98" s="11" t="s">
        <v>110</v>
      </c>
      <c r="P98" s="34"/>
      <c r="R98" s="35"/>
    </row>
    <row r="99" spans="1:18" hidden="1" x14ac:dyDescent="0.25">
      <c r="A99" t="s">
        <v>155</v>
      </c>
      <c r="B99">
        <v>101099048</v>
      </c>
      <c r="D99" t="s">
        <v>196</v>
      </c>
      <c r="F99" s="29">
        <v>42767</v>
      </c>
      <c r="H99" s="9" t="s">
        <v>17</v>
      </c>
      <c r="J99" t="s">
        <v>25</v>
      </c>
      <c r="K99" t="s">
        <v>198</v>
      </c>
      <c r="N99" s="38" t="s">
        <v>277</v>
      </c>
      <c r="O99" s="11" t="s">
        <v>110</v>
      </c>
      <c r="P99" s="34"/>
      <c r="R99" s="35"/>
    </row>
    <row r="100" spans="1:18" hidden="1" x14ac:dyDescent="0.25">
      <c r="A100" t="s">
        <v>156</v>
      </c>
      <c r="B100">
        <v>101084522</v>
      </c>
      <c r="D100" t="s">
        <v>196</v>
      </c>
      <c r="F100" s="29">
        <v>42768</v>
      </c>
      <c r="H100" s="9" t="s">
        <v>17</v>
      </c>
      <c r="J100" t="s">
        <v>25</v>
      </c>
      <c r="K100" t="s">
        <v>34</v>
      </c>
      <c r="N100" s="38" t="s">
        <v>278</v>
      </c>
      <c r="O100" s="11" t="s">
        <v>110</v>
      </c>
      <c r="P100" s="34"/>
      <c r="R100" s="35"/>
    </row>
    <row r="101" spans="1:18" hidden="1" x14ac:dyDescent="0.25">
      <c r="A101" t="s">
        <v>157</v>
      </c>
      <c r="B101">
        <v>101096130</v>
      </c>
      <c r="D101" t="s">
        <v>196</v>
      </c>
      <c r="F101" s="29">
        <v>42808</v>
      </c>
      <c r="H101" s="9" t="s">
        <v>17</v>
      </c>
      <c r="J101" t="s">
        <v>25</v>
      </c>
      <c r="K101" t="s">
        <v>55</v>
      </c>
      <c r="N101" s="38" t="s">
        <v>279</v>
      </c>
      <c r="O101" s="11" t="s">
        <v>110</v>
      </c>
      <c r="P101" s="34"/>
      <c r="R101" s="35"/>
    </row>
    <row r="102" spans="1:18" hidden="1" x14ac:dyDescent="0.25">
      <c r="A102" t="s">
        <v>158</v>
      </c>
      <c r="B102">
        <v>101100156</v>
      </c>
      <c r="D102" t="s">
        <v>196</v>
      </c>
      <c r="F102" s="29">
        <v>42839</v>
      </c>
      <c r="H102" s="9" t="s">
        <v>17</v>
      </c>
      <c r="J102" t="s">
        <v>25</v>
      </c>
      <c r="K102" t="s">
        <v>34</v>
      </c>
      <c r="N102" s="38" t="s">
        <v>280</v>
      </c>
      <c r="O102" s="11" t="s">
        <v>110</v>
      </c>
      <c r="P102" s="34"/>
      <c r="R102" s="35"/>
    </row>
    <row r="103" spans="1:18" hidden="1" x14ac:dyDescent="0.25">
      <c r="A103" t="s">
        <v>159</v>
      </c>
      <c r="B103">
        <v>101093915</v>
      </c>
      <c r="D103" t="s">
        <v>196</v>
      </c>
      <c r="F103" s="29">
        <v>42941</v>
      </c>
      <c r="H103" s="9" t="s">
        <v>17</v>
      </c>
      <c r="J103" t="s">
        <v>25</v>
      </c>
      <c r="K103" t="s">
        <v>200</v>
      </c>
      <c r="N103" s="38" t="s">
        <v>281</v>
      </c>
      <c r="O103" s="11" t="s">
        <v>110</v>
      </c>
      <c r="P103" s="34"/>
      <c r="R103" s="35"/>
    </row>
    <row r="104" spans="1:18" hidden="1" x14ac:dyDescent="0.25">
      <c r="A104" t="s">
        <v>160</v>
      </c>
      <c r="B104">
        <v>101103648</v>
      </c>
      <c r="D104" t="s">
        <v>196</v>
      </c>
      <c r="F104" s="29">
        <v>43068</v>
      </c>
      <c r="H104" s="9" t="s">
        <v>17</v>
      </c>
      <c r="J104" t="s">
        <v>25</v>
      </c>
      <c r="K104" t="s">
        <v>19</v>
      </c>
      <c r="N104" s="38" t="s">
        <v>282</v>
      </c>
      <c r="O104" s="11" t="s">
        <v>110</v>
      </c>
      <c r="P104" s="34"/>
      <c r="R104" s="35"/>
    </row>
    <row r="105" spans="1:18" hidden="1" x14ac:dyDescent="0.25">
      <c r="A105" t="s">
        <v>161</v>
      </c>
      <c r="B105">
        <v>101098950</v>
      </c>
      <c r="D105" t="s">
        <v>196</v>
      </c>
      <c r="F105" s="29">
        <v>42745</v>
      </c>
      <c r="H105" s="9" t="s">
        <v>17</v>
      </c>
      <c r="J105" t="s">
        <v>40</v>
      </c>
      <c r="K105" t="s">
        <v>198</v>
      </c>
      <c r="N105" s="38" t="s">
        <v>283</v>
      </c>
      <c r="O105" s="11" t="s">
        <v>110</v>
      </c>
      <c r="R105" s="35"/>
    </row>
    <row r="106" spans="1:18" hidden="1" x14ac:dyDescent="0.25">
      <c r="A106" t="s">
        <v>162</v>
      </c>
      <c r="B106">
        <v>101099141</v>
      </c>
      <c r="D106" t="s">
        <v>196</v>
      </c>
      <c r="F106" s="29">
        <v>42746</v>
      </c>
      <c r="H106" s="9" t="s">
        <v>17</v>
      </c>
      <c r="J106" t="s">
        <v>40</v>
      </c>
      <c r="K106" t="s">
        <v>198</v>
      </c>
      <c r="N106" s="38" t="s">
        <v>284</v>
      </c>
      <c r="O106" s="11" t="s">
        <v>110</v>
      </c>
      <c r="P106" s="34"/>
      <c r="R106" s="35"/>
    </row>
    <row r="107" spans="1:18" hidden="1" x14ac:dyDescent="0.25">
      <c r="A107" t="s">
        <v>163</v>
      </c>
      <c r="B107">
        <v>101091756</v>
      </c>
      <c r="D107" t="s">
        <v>196</v>
      </c>
      <c r="F107" s="29">
        <v>42754</v>
      </c>
      <c r="H107" s="9" t="s">
        <v>17</v>
      </c>
      <c r="J107" t="s">
        <v>46</v>
      </c>
      <c r="K107" t="s">
        <v>55</v>
      </c>
      <c r="N107" s="38" t="s">
        <v>285</v>
      </c>
      <c r="O107" s="11" t="s">
        <v>110</v>
      </c>
      <c r="P107" s="34"/>
      <c r="R107" s="35"/>
    </row>
    <row r="108" spans="1:18" hidden="1" x14ac:dyDescent="0.25">
      <c r="A108" t="s">
        <v>164</v>
      </c>
      <c r="B108">
        <v>101099587</v>
      </c>
      <c r="D108" t="s">
        <v>196</v>
      </c>
      <c r="F108" s="29">
        <v>42759</v>
      </c>
      <c r="H108" s="9" t="s">
        <v>17</v>
      </c>
      <c r="J108" t="s">
        <v>40</v>
      </c>
      <c r="K108" t="s">
        <v>19</v>
      </c>
      <c r="N108" s="38" t="s">
        <v>286</v>
      </c>
      <c r="O108" s="11" t="s">
        <v>110</v>
      </c>
      <c r="P108" s="34"/>
      <c r="R108" s="35"/>
    </row>
    <row r="109" spans="1:18" hidden="1" x14ac:dyDescent="0.25">
      <c r="A109" t="s">
        <v>165</v>
      </c>
      <c r="B109">
        <v>101099095</v>
      </c>
      <c r="D109" t="s">
        <v>196</v>
      </c>
      <c r="F109" s="29">
        <v>42761</v>
      </c>
      <c r="H109" s="9" t="s">
        <v>17</v>
      </c>
      <c r="J109" t="s">
        <v>40</v>
      </c>
      <c r="K109" t="s">
        <v>198</v>
      </c>
      <c r="N109" s="38" t="s">
        <v>287</v>
      </c>
      <c r="O109" s="11" t="s">
        <v>110</v>
      </c>
      <c r="P109" s="34"/>
      <c r="R109" s="35"/>
    </row>
    <row r="110" spans="1:18" hidden="1" x14ac:dyDescent="0.25">
      <c r="A110" t="s">
        <v>166</v>
      </c>
      <c r="B110">
        <v>101091757</v>
      </c>
      <c r="D110" t="s">
        <v>196</v>
      </c>
      <c r="F110" s="29">
        <v>42783</v>
      </c>
      <c r="H110" s="9" t="s">
        <v>17</v>
      </c>
      <c r="J110" t="s">
        <v>46</v>
      </c>
      <c r="K110" t="s">
        <v>55</v>
      </c>
      <c r="N110" s="38" t="s">
        <v>288</v>
      </c>
      <c r="O110" s="11" t="s">
        <v>110</v>
      </c>
      <c r="P110" s="34"/>
      <c r="R110" s="35"/>
    </row>
    <row r="111" spans="1:18" hidden="1" x14ac:dyDescent="0.25">
      <c r="A111" t="s">
        <v>167</v>
      </c>
      <c r="B111">
        <v>101091968</v>
      </c>
      <c r="D111" t="s">
        <v>196</v>
      </c>
      <c r="F111" s="29">
        <v>42786</v>
      </c>
      <c r="H111" s="9" t="s">
        <v>17</v>
      </c>
      <c r="J111" t="s">
        <v>40</v>
      </c>
      <c r="K111" t="s">
        <v>55</v>
      </c>
      <c r="N111" s="38" t="s">
        <v>289</v>
      </c>
      <c r="O111" s="11" t="s">
        <v>110</v>
      </c>
      <c r="R111" s="35"/>
    </row>
    <row r="112" spans="1:18" hidden="1" x14ac:dyDescent="0.25">
      <c r="A112" t="s">
        <v>168</v>
      </c>
      <c r="B112">
        <v>101085257</v>
      </c>
      <c r="D112" t="s">
        <v>196</v>
      </c>
      <c r="F112" s="29">
        <v>42853</v>
      </c>
      <c r="H112" s="9" t="s">
        <v>17</v>
      </c>
      <c r="J112" t="s">
        <v>46</v>
      </c>
      <c r="K112" t="s">
        <v>37</v>
      </c>
      <c r="N112" s="38" t="s">
        <v>290</v>
      </c>
      <c r="O112" s="11" t="s">
        <v>110</v>
      </c>
      <c r="P112" s="34"/>
      <c r="R112" s="35"/>
    </row>
    <row r="113" spans="1:18" hidden="1" x14ac:dyDescent="0.25">
      <c r="A113" t="s">
        <v>169</v>
      </c>
      <c r="B113">
        <v>101091760</v>
      </c>
      <c r="D113" t="s">
        <v>196</v>
      </c>
      <c r="F113" s="29">
        <v>42867</v>
      </c>
      <c r="H113" s="9" t="s">
        <v>17</v>
      </c>
      <c r="J113" t="s">
        <v>46</v>
      </c>
      <c r="K113" t="s">
        <v>55</v>
      </c>
      <c r="N113" s="38" t="s">
        <v>291</v>
      </c>
      <c r="O113" s="11" t="s">
        <v>110</v>
      </c>
      <c r="P113" s="34"/>
      <c r="R113" s="35"/>
    </row>
    <row r="114" spans="1:18" hidden="1" x14ac:dyDescent="0.25">
      <c r="A114" t="s">
        <v>170</v>
      </c>
      <c r="B114">
        <v>101102460</v>
      </c>
      <c r="D114" t="s">
        <v>196</v>
      </c>
      <c r="F114" s="29">
        <v>42898</v>
      </c>
      <c r="H114" s="9" t="s">
        <v>17</v>
      </c>
      <c r="J114" t="s">
        <v>40</v>
      </c>
      <c r="K114" t="s">
        <v>34</v>
      </c>
      <c r="N114" s="38" t="s">
        <v>292</v>
      </c>
      <c r="O114" s="11" t="s">
        <v>110</v>
      </c>
      <c r="R114" s="35"/>
    </row>
    <row r="115" spans="1:18" hidden="1" x14ac:dyDescent="0.25">
      <c r="A115" t="s">
        <v>171</v>
      </c>
      <c r="B115">
        <v>101099590</v>
      </c>
      <c r="D115" t="s">
        <v>196</v>
      </c>
      <c r="F115" s="29">
        <v>42901</v>
      </c>
      <c r="H115" s="9" t="s">
        <v>17</v>
      </c>
      <c r="J115" t="s">
        <v>40</v>
      </c>
      <c r="K115" t="s">
        <v>34</v>
      </c>
      <c r="N115" s="38" t="s">
        <v>293</v>
      </c>
      <c r="O115" s="11" t="s">
        <v>110</v>
      </c>
      <c r="R115" s="35"/>
    </row>
    <row r="116" spans="1:18" hidden="1" x14ac:dyDescent="0.25">
      <c r="A116" t="s">
        <v>172</v>
      </c>
      <c r="B116">
        <v>101091969</v>
      </c>
      <c r="D116" t="s">
        <v>196</v>
      </c>
      <c r="F116" s="29">
        <v>42912</v>
      </c>
      <c r="H116" s="9" t="s">
        <v>17</v>
      </c>
      <c r="J116" t="s">
        <v>40</v>
      </c>
      <c r="K116" t="s">
        <v>55</v>
      </c>
      <c r="N116" s="38" t="s">
        <v>317</v>
      </c>
      <c r="O116" s="11" t="s">
        <v>110</v>
      </c>
      <c r="R116" s="35"/>
    </row>
    <row r="117" spans="1:18" x14ac:dyDescent="0.25">
      <c r="A117" t="s">
        <v>173</v>
      </c>
      <c r="B117">
        <v>101095548</v>
      </c>
      <c r="D117" t="s">
        <v>196</v>
      </c>
      <c r="F117" s="29">
        <v>42928</v>
      </c>
      <c r="H117" s="9" t="s">
        <v>17</v>
      </c>
      <c r="J117" t="s">
        <v>40</v>
      </c>
      <c r="K117" t="s">
        <v>55</v>
      </c>
      <c r="N117" s="38" t="s">
        <v>294</v>
      </c>
      <c r="O117" s="11" t="s">
        <v>110</v>
      </c>
      <c r="R117" s="35"/>
    </row>
    <row r="118" spans="1:18" x14ac:dyDescent="0.25">
      <c r="A118" t="s">
        <v>174</v>
      </c>
      <c r="B118">
        <v>101103938</v>
      </c>
      <c r="D118" t="s">
        <v>196</v>
      </c>
      <c r="F118" s="29">
        <v>42936</v>
      </c>
      <c r="H118" s="9" t="s">
        <v>17</v>
      </c>
      <c r="J118" t="s">
        <v>40</v>
      </c>
      <c r="K118" t="s">
        <v>19</v>
      </c>
      <c r="N118" s="38" t="s">
        <v>295</v>
      </c>
      <c r="O118" s="11" t="s">
        <v>110</v>
      </c>
      <c r="R118" s="35"/>
    </row>
    <row r="119" spans="1:18" hidden="1" x14ac:dyDescent="0.25">
      <c r="A119" t="s">
        <v>175</v>
      </c>
      <c r="B119">
        <v>101103939</v>
      </c>
      <c r="D119" t="s">
        <v>196</v>
      </c>
      <c r="F119" s="29">
        <v>42942</v>
      </c>
      <c r="H119" s="9" t="s">
        <v>17</v>
      </c>
      <c r="J119" t="s">
        <v>40</v>
      </c>
      <c r="K119" t="s">
        <v>19</v>
      </c>
      <c r="N119" s="38" t="s">
        <v>296</v>
      </c>
      <c r="O119" s="11" t="s">
        <v>110</v>
      </c>
      <c r="R119" s="35"/>
    </row>
    <row r="120" spans="1:18" hidden="1" x14ac:dyDescent="0.25">
      <c r="A120" t="s">
        <v>176</v>
      </c>
      <c r="B120">
        <v>101103965</v>
      </c>
      <c r="D120" t="s">
        <v>196</v>
      </c>
      <c r="F120" s="29">
        <v>42943</v>
      </c>
      <c r="H120" s="9" t="s">
        <v>17</v>
      </c>
      <c r="J120" t="s">
        <v>40</v>
      </c>
      <c r="K120" t="s">
        <v>34</v>
      </c>
      <c r="N120" s="38" t="s">
        <v>286</v>
      </c>
      <c r="O120" s="11" t="s">
        <v>110</v>
      </c>
      <c r="P120" s="34"/>
      <c r="R120" s="35"/>
    </row>
    <row r="121" spans="1:18" hidden="1" x14ac:dyDescent="0.25">
      <c r="A121" t="s">
        <v>177</v>
      </c>
      <c r="B121">
        <v>101103964</v>
      </c>
      <c r="D121" t="s">
        <v>196</v>
      </c>
      <c r="F121" s="29">
        <v>42947</v>
      </c>
      <c r="H121" s="9" t="s">
        <v>17</v>
      </c>
      <c r="J121" t="s">
        <v>40</v>
      </c>
      <c r="K121" t="s">
        <v>19</v>
      </c>
      <c r="N121" s="38" t="s">
        <v>297</v>
      </c>
      <c r="O121" s="11" t="s">
        <v>110</v>
      </c>
      <c r="R121" s="35"/>
    </row>
    <row r="122" spans="1:18" hidden="1" x14ac:dyDescent="0.25">
      <c r="A122" t="s">
        <v>178</v>
      </c>
      <c r="B122">
        <v>101099060</v>
      </c>
      <c r="D122" t="s">
        <v>196</v>
      </c>
      <c r="F122" s="29">
        <v>42745</v>
      </c>
      <c r="H122" s="9" t="s">
        <v>17</v>
      </c>
      <c r="J122" t="s">
        <v>18</v>
      </c>
      <c r="K122" t="s">
        <v>198</v>
      </c>
      <c r="N122" s="38" t="s">
        <v>298</v>
      </c>
      <c r="O122" s="11" t="s">
        <v>110</v>
      </c>
      <c r="P122" s="34"/>
      <c r="R122" s="35"/>
    </row>
    <row r="123" spans="1:18" hidden="1" x14ac:dyDescent="0.25">
      <c r="A123" t="s">
        <v>179</v>
      </c>
      <c r="B123">
        <v>101099069</v>
      </c>
      <c r="D123" t="s">
        <v>196</v>
      </c>
      <c r="F123" s="29">
        <v>42748</v>
      </c>
      <c r="H123" s="9" t="s">
        <v>17</v>
      </c>
      <c r="J123" t="s">
        <v>197</v>
      </c>
      <c r="K123" t="s">
        <v>198</v>
      </c>
      <c r="N123" s="38" t="s">
        <v>299</v>
      </c>
      <c r="O123" s="11" t="s">
        <v>110</v>
      </c>
      <c r="P123" s="34"/>
      <c r="R123" s="35"/>
    </row>
    <row r="124" spans="1:18" hidden="1" x14ac:dyDescent="0.25">
      <c r="A124" t="s">
        <v>180</v>
      </c>
      <c r="B124">
        <v>101099560</v>
      </c>
      <c r="D124" t="s">
        <v>196</v>
      </c>
      <c r="F124" s="29">
        <v>42748</v>
      </c>
      <c r="H124" s="9" t="s">
        <v>17</v>
      </c>
      <c r="J124" t="s">
        <v>197</v>
      </c>
      <c r="K124" t="s">
        <v>198</v>
      </c>
      <c r="N124" s="38" t="s">
        <v>299</v>
      </c>
      <c r="O124" s="11" t="s">
        <v>110</v>
      </c>
      <c r="P124" s="34"/>
      <c r="R124" s="35"/>
    </row>
    <row r="125" spans="1:18" hidden="1" x14ac:dyDescent="0.25">
      <c r="A125" t="s">
        <v>181</v>
      </c>
      <c r="B125">
        <v>101099625</v>
      </c>
      <c r="D125" t="s">
        <v>196</v>
      </c>
      <c r="F125" s="29">
        <v>42751</v>
      </c>
      <c r="H125" s="9" t="s">
        <v>17</v>
      </c>
      <c r="J125" t="s">
        <v>197</v>
      </c>
      <c r="K125" t="s">
        <v>198</v>
      </c>
      <c r="N125" s="38" t="s">
        <v>300</v>
      </c>
      <c r="O125" s="11" t="s">
        <v>110</v>
      </c>
      <c r="P125" s="34"/>
      <c r="R125" s="35"/>
    </row>
    <row r="126" spans="1:18" hidden="1" x14ac:dyDescent="0.25">
      <c r="A126" t="s">
        <v>182</v>
      </c>
      <c r="B126">
        <v>101099622</v>
      </c>
      <c r="D126" t="s">
        <v>196</v>
      </c>
      <c r="F126" s="29">
        <v>42751</v>
      </c>
      <c r="H126" s="9" t="s">
        <v>17</v>
      </c>
      <c r="J126" t="s">
        <v>197</v>
      </c>
      <c r="K126" t="s">
        <v>198</v>
      </c>
      <c r="N126" s="38" t="s">
        <v>301</v>
      </c>
      <c r="O126" s="11" t="s">
        <v>110</v>
      </c>
      <c r="P126" s="34"/>
      <c r="R126" s="35"/>
    </row>
    <row r="127" spans="1:18" hidden="1" x14ac:dyDescent="0.25">
      <c r="A127" t="s">
        <v>183</v>
      </c>
      <c r="B127">
        <v>101099623</v>
      </c>
      <c r="D127" t="s">
        <v>196</v>
      </c>
      <c r="F127" s="29">
        <v>42751</v>
      </c>
      <c r="H127" s="9" t="s">
        <v>17</v>
      </c>
      <c r="J127" t="s">
        <v>197</v>
      </c>
      <c r="K127" t="s">
        <v>198</v>
      </c>
      <c r="N127" s="38" t="s">
        <v>301</v>
      </c>
      <c r="O127" s="11" t="s">
        <v>110</v>
      </c>
      <c r="P127" s="34"/>
      <c r="R127" s="35"/>
    </row>
    <row r="128" spans="1:18" hidden="1" x14ac:dyDescent="0.25">
      <c r="A128" t="s">
        <v>184</v>
      </c>
      <c r="B128">
        <v>101099624</v>
      </c>
      <c r="D128" t="s">
        <v>196</v>
      </c>
      <c r="F128" s="29">
        <v>42751</v>
      </c>
      <c r="H128" s="9" t="s">
        <v>17</v>
      </c>
      <c r="J128" t="s">
        <v>197</v>
      </c>
      <c r="K128" t="s">
        <v>198</v>
      </c>
      <c r="N128" s="38" t="s">
        <v>301</v>
      </c>
      <c r="O128" s="11" t="s">
        <v>110</v>
      </c>
      <c r="P128" s="34"/>
      <c r="R128" s="35"/>
    </row>
    <row r="129" spans="1:18" hidden="1" x14ac:dyDescent="0.25">
      <c r="A129" t="s">
        <v>185</v>
      </c>
      <c r="B129">
        <v>101099559</v>
      </c>
      <c r="D129" t="s">
        <v>196</v>
      </c>
      <c r="F129" s="29">
        <v>42751</v>
      </c>
      <c r="H129" s="9" t="s">
        <v>17</v>
      </c>
      <c r="J129" t="s">
        <v>197</v>
      </c>
      <c r="K129" t="s">
        <v>198</v>
      </c>
      <c r="N129" s="38" t="s">
        <v>299</v>
      </c>
      <c r="O129" s="11" t="s">
        <v>110</v>
      </c>
      <c r="P129" s="34"/>
      <c r="R129" s="35"/>
    </row>
    <row r="130" spans="1:18" hidden="1" x14ac:dyDescent="0.25">
      <c r="A130" t="s">
        <v>186</v>
      </c>
      <c r="B130">
        <v>101099621</v>
      </c>
      <c r="D130" t="s">
        <v>196</v>
      </c>
      <c r="F130" s="29">
        <v>42751</v>
      </c>
      <c r="H130" s="9" t="s">
        <v>17</v>
      </c>
      <c r="J130" t="s">
        <v>197</v>
      </c>
      <c r="K130" t="s">
        <v>198</v>
      </c>
      <c r="N130" s="38" t="s">
        <v>299</v>
      </c>
      <c r="O130" s="11" t="s">
        <v>110</v>
      </c>
      <c r="P130" s="34"/>
      <c r="R130" s="35"/>
    </row>
    <row r="131" spans="1:18" hidden="1" x14ac:dyDescent="0.25">
      <c r="A131" t="s">
        <v>187</v>
      </c>
      <c r="B131">
        <v>101099627</v>
      </c>
      <c r="D131" t="s">
        <v>196</v>
      </c>
      <c r="F131" s="29">
        <v>42761</v>
      </c>
      <c r="H131" s="9" t="s">
        <v>17</v>
      </c>
      <c r="J131" t="s">
        <v>197</v>
      </c>
      <c r="K131" t="s">
        <v>198</v>
      </c>
      <c r="N131" s="38" t="s">
        <v>300</v>
      </c>
      <c r="O131" s="11" t="s">
        <v>110</v>
      </c>
      <c r="P131" s="34"/>
      <c r="R131" s="35"/>
    </row>
    <row r="132" spans="1:18" hidden="1" x14ac:dyDescent="0.25">
      <c r="A132" t="s">
        <v>188</v>
      </c>
      <c r="B132">
        <v>101099616</v>
      </c>
      <c r="D132" t="s">
        <v>196</v>
      </c>
      <c r="F132" s="29">
        <v>42765</v>
      </c>
      <c r="H132" s="9" t="s">
        <v>17</v>
      </c>
      <c r="J132" t="s">
        <v>18</v>
      </c>
      <c r="K132" t="s">
        <v>198</v>
      </c>
      <c r="N132" s="38" t="s">
        <v>302</v>
      </c>
      <c r="O132" s="11" t="s">
        <v>110</v>
      </c>
      <c r="P132" s="34"/>
      <c r="R132" s="35"/>
    </row>
    <row r="133" spans="1:18" hidden="1" x14ac:dyDescent="0.25">
      <c r="A133" t="s">
        <v>189</v>
      </c>
      <c r="B133">
        <v>101093919</v>
      </c>
      <c r="D133" t="s">
        <v>196</v>
      </c>
      <c r="F133" s="29">
        <v>42767</v>
      </c>
      <c r="H133" s="9" t="s">
        <v>17</v>
      </c>
      <c r="J133" t="s">
        <v>18</v>
      </c>
      <c r="K133" t="s">
        <v>19</v>
      </c>
      <c r="N133" s="38" t="s">
        <v>303</v>
      </c>
      <c r="O133" s="11" t="s">
        <v>110</v>
      </c>
      <c r="P133" s="34"/>
      <c r="R133" s="35"/>
    </row>
    <row r="134" spans="1:18" hidden="1" x14ac:dyDescent="0.25">
      <c r="A134" t="s">
        <v>190</v>
      </c>
      <c r="B134">
        <v>101099882</v>
      </c>
      <c r="D134" t="s">
        <v>196</v>
      </c>
      <c r="F134" s="29">
        <v>42774</v>
      </c>
      <c r="H134" s="9" t="s">
        <v>17</v>
      </c>
      <c r="J134" t="s">
        <v>18</v>
      </c>
      <c r="K134" t="s">
        <v>19</v>
      </c>
      <c r="N134" s="38" t="s">
        <v>304</v>
      </c>
      <c r="O134" s="11" t="s">
        <v>110</v>
      </c>
      <c r="P134" s="34"/>
      <c r="R134" s="35"/>
    </row>
    <row r="135" spans="1:18" hidden="1" x14ac:dyDescent="0.25">
      <c r="A135" t="s">
        <v>191</v>
      </c>
      <c r="B135">
        <v>108100143</v>
      </c>
      <c r="D135" t="s">
        <v>196</v>
      </c>
      <c r="F135" s="29">
        <v>42810</v>
      </c>
      <c r="H135" s="9" t="s">
        <v>17</v>
      </c>
      <c r="J135" t="s">
        <v>18</v>
      </c>
      <c r="K135" t="s">
        <v>34</v>
      </c>
      <c r="N135" s="38" t="s">
        <v>305</v>
      </c>
      <c r="O135" s="11" t="s">
        <v>110</v>
      </c>
      <c r="R135" s="35"/>
    </row>
    <row r="136" spans="1:18" hidden="1" x14ac:dyDescent="0.25">
      <c r="A136" t="s">
        <v>192</v>
      </c>
      <c r="B136">
        <v>101099588</v>
      </c>
      <c r="D136" t="s">
        <v>196</v>
      </c>
      <c r="F136" s="29">
        <v>42867</v>
      </c>
      <c r="H136" s="9" t="s">
        <v>17</v>
      </c>
      <c r="J136" t="s">
        <v>18</v>
      </c>
      <c r="K136" t="s">
        <v>19</v>
      </c>
      <c r="N136" s="38" t="s">
        <v>204</v>
      </c>
      <c r="O136" s="11" t="s">
        <v>110</v>
      </c>
      <c r="P136" s="34"/>
      <c r="R136" s="35"/>
    </row>
    <row r="137" spans="1:18" hidden="1" x14ac:dyDescent="0.25">
      <c r="A137" t="s">
        <v>193</v>
      </c>
      <c r="B137">
        <v>101103940</v>
      </c>
      <c r="D137" t="s">
        <v>196</v>
      </c>
      <c r="F137" s="29">
        <v>42905</v>
      </c>
      <c r="H137" s="9" t="s">
        <v>17</v>
      </c>
      <c r="J137" t="s">
        <v>18</v>
      </c>
      <c r="K137" t="s">
        <v>19</v>
      </c>
      <c r="N137" s="38" t="s">
        <v>306</v>
      </c>
      <c r="O137" s="11" t="s">
        <v>110</v>
      </c>
      <c r="P137" s="34"/>
      <c r="R137" s="35"/>
    </row>
    <row r="138" spans="1:18" hidden="1" x14ac:dyDescent="0.25">
      <c r="A138" t="s">
        <v>194</v>
      </c>
      <c r="B138">
        <v>101103671</v>
      </c>
      <c r="D138" t="s">
        <v>196</v>
      </c>
      <c r="F138" s="29">
        <v>43017</v>
      </c>
      <c r="H138" s="9" t="s">
        <v>17</v>
      </c>
      <c r="J138" t="s">
        <v>18</v>
      </c>
      <c r="K138" t="s">
        <v>19</v>
      </c>
      <c r="N138" s="38" t="s">
        <v>307</v>
      </c>
      <c r="O138" s="11" t="s">
        <v>110</v>
      </c>
      <c r="P138" s="34"/>
      <c r="R138" s="35"/>
    </row>
    <row r="139" spans="1:18" hidden="1" x14ac:dyDescent="0.25">
      <c r="A139" t="s">
        <v>195</v>
      </c>
      <c r="B139">
        <v>101103943</v>
      </c>
      <c r="D139" t="s">
        <v>196</v>
      </c>
      <c r="F139" s="29">
        <v>43031</v>
      </c>
      <c r="H139" s="9" t="s">
        <v>17</v>
      </c>
      <c r="J139" t="s">
        <v>197</v>
      </c>
      <c r="K139" t="s">
        <v>19</v>
      </c>
      <c r="N139" s="38" t="s">
        <v>299</v>
      </c>
      <c r="O139" s="11" t="s">
        <v>110</v>
      </c>
      <c r="P139" s="34"/>
      <c r="R139" s="35"/>
    </row>
  </sheetData>
  <autoFilter ref="A1:O139">
    <filterColumn colId="13">
      <filters>
        <filter val="ELD-23"/>
        <filter val="ELD-27"/>
      </filters>
    </filterColumn>
    <filterColumn colId="14">
      <filters>
        <filter val="Include"/>
      </filters>
    </filterColumn>
  </autoFilter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128"/>
  <sheetViews>
    <sheetView tabSelected="1" topLeftCell="A7" zoomScale="115" zoomScaleNormal="115" workbookViewId="0">
      <selection activeCell="E9" sqref="E9"/>
    </sheetView>
  </sheetViews>
  <sheetFormatPr defaultRowHeight="15" x14ac:dyDescent="0.25"/>
  <cols>
    <col min="2" max="2" width="12.7109375" customWidth="1"/>
    <col min="3" max="3" width="13.85546875" customWidth="1"/>
    <col min="4" max="4" width="14.28515625" bestFit="1" customWidth="1"/>
    <col min="5" max="5" width="12.7109375" customWidth="1"/>
    <col min="6" max="6" width="17.42578125" bestFit="1" customWidth="1"/>
    <col min="7" max="9" width="14.28515625" bestFit="1" customWidth="1"/>
    <col min="10" max="10" width="11.5703125" bestFit="1" customWidth="1"/>
    <col min="16" max="17" width="12.5703125" bestFit="1" customWidth="1"/>
  </cols>
  <sheetData>
    <row r="2" spans="1:4" x14ac:dyDescent="0.25">
      <c r="A2">
        <v>2017</v>
      </c>
      <c r="B2">
        <v>2018</v>
      </c>
    </row>
    <row r="4" spans="1:4" ht="15.75" thickBot="1" x14ac:dyDescent="0.3"/>
    <row r="5" spans="1:4" ht="60" x14ac:dyDescent="0.25">
      <c r="A5" s="42"/>
      <c r="B5" s="43" t="s">
        <v>324</v>
      </c>
      <c r="C5" s="44" t="s">
        <v>325</v>
      </c>
      <c r="D5" s="45" t="s">
        <v>326</v>
      </c>
    </row>
    <row r="6" spans="1:4" x14ac:dyDescent="0.25">
      <c r="A6" s="46">
        <v>2014</v>
      </c>
      <c r="B6" s="47">
        <v>61.205937853362883</v>
      </c>
      <c r="C6" s="48">
        <v>67660104</v>
      </c>
      <c r="D6" s="49"/>
    </row>
    <row r="7" spans="1:4" x14ac:dyDescent="0.25">
      <c r="A7" s="46">
        <v>2015</v>
      </c>
      <c r="B7" s="47">
        <v>52.689046688101506</v>
      </c>
      <c r="C7" s="48">
        <v>58699497</v>
      </c>
      <c r="D7" s="49"/>
    </row>
    <row r="8" spans="1:4" x14ac:dyDescent="0.25">
      <c r="A8" s="46">
        <v>2016</v>
      </c>
      <c r="B8" s="47">
        <v>41.606028693433828</v>
      </c>
      <c r="C8" s="48">
        <v>46855919</v>
      </c>
      <c r="D8" s="49"/>
    </row>
    <row r="9" spans="1:4" ht="45" x14ac:dyDescent="0.25">
      <c r="A9" s="50" t="s">
        <v>327</v>
      </c>
      <c r="B9" s="47">
        <v>51.772502357500137</v>
      </c>
      <c r="C9" s="51">
        <v>57738506.666666664</v>
      </c>
      <c r="D9" s="49"/>
    </row>
    <row r="10" spans="1:4" x14ac:dyDescent="0.25">
      <c r="A10" s="46">
        <v>2017</v>
      </c>
      <c r="B10" s="47">
        <v>50.999316841398183</v>
      </c>
      <c r="C10" s="48">
        <v>58004787</v>
      </c>
      <c r="D10" s="49">
        <v>71</v>
      </c>
    </row>
    <row r="11" spans="1:4" ht="15.75" thickBot="1" x14ac:dyDescent="0.3">
      <c r="A11" s="52">
        <v>2018</v>
      </c>
      <c r="B11" s="53">
        <v>43.130868177837975</v>
      </c>
      <c r="C11" s="54">
        <v>49551588</v>
      </c>
      <c r="D11" s="55">
        <v>30</v>
      </c>
    </row>
    <row r="12" spans="1:4" ht="15.75" thickBot="1" x14ac:dyDescent="0.3">
      <c r="A12" s="60"/>
      <c r="B12" s="61"/>
      <c r="C12" s="62"/>
      <c r="D12" s="63"/>
    </row>
    <row r="13" spans="1:4" ht="30" x14ac:dyDescent="0.25">
      <c r="A13" s="42"/>
      <c r="B13" s="43" t="s">
        <v>420</v>
      </c>
      <c r="C13" s="44" t="s">
        <v>325</v>
      </c>
      <c r="D13" s="45" t="s">
        <v>419</v>
      </c>
    </row>
    <row r="14" spans="1:4" x14ac:dyDescent="0.25">
      <c r="A14" s="64">
        <v>2014</v>
      </c>
      <c r="B14" s="47">
        <f>C14/1105450</f>
        <v>13.853859514224975</v>
      </c>
      <c r="C14" s="59">
        <f>I108</f>
        <v>15314749</v>
      </c>
      <c r="D14" s="58"/>
    </row>
    <row r="15" spans="1:4" x14ac:dyDescent="0.25">
      <c r="A15" s="64">
        <v>2015</v>
      </c>
      <c r="B15" s="47">
        <f>C15/1114074</f>
        <v>11.182621621184948</v>
      </c>
      <c r="C15" s="59">
        <f>H108</f>
        <v>12458268</v>
      </c>
      <c r="D15" s="58"/>
    </row>
    <row r="16" spans="1:4" x14ac:dyDescent="0.25">
      <c r="A16" s="64">
        <v>2016</v>
      </c>
      <c r="B16" s="47">
        <f>C16/1126181</f>
        <v>20.431530100401268</v>
      </c>
      <c r="C16" s="59">
        <f>G108</f>
        <v>23009601</v>
      </c>
      <c r="D16" s="58"/>
    </row>
    <row r="17" spans="1:17" ht="45" x14ac:dyDescent="0.25">
      <c r="A17" s="57" t="s">
        <v>421</v>
      </c>
      <c r="B17" s="47">
        <f>C17/1115235</f>
        <v>15.178450580669839</v>
      </c>
      <c r="C17" s="59">
        <f>F108</f>
        <v>16927539.333333328</v>
      </c>
      <c r="D17" s="58"/>
    </row>
    <row r="18" spans="1:17" x14ac:dyDescent="0.25">
      <c r="A18" s="58">
        <v>2017</v>
      </c>
      <c r="B18" s="47">
        <f>C18/1137364</f>
        <v>15.177228222451213</v>
      </c>
      <c r="C18" s="59">
        <f>E108</f>
        <v>17262033</v>
      </c>
      <c r="D18" s="58">
        <v>55</v>
      </c>
    </row>
    <row r="19" spans="1:17" ht="15.75" thickBot="1" x14ac:dyDescent="0.3">
      <c r="A19" s="58">
        <v>2018</v>
      </c>
      <c r="B19" s="53">
        <f>C19/1148866</f>
        <v>13.797097311609884</v>
      </c>
      <c r="C19" s="59">
        <f>D108</f>
        <v>15851016</v>
      </c>
      <c r="D19" s="58">
        <v>35</v>
      </c>
    </row>
    <row r="25" spans="1:17" x14ac:dyDescent="0.25">
      <c r="B25" t="s">
        <v>330</v>
      </c>
      <c r="C25" t="s">
        <v>331</v>
      </c>
      <c r="D25" s="56" t="s">
        <v>329</v>
      </c>
      <c r="E25" s="56" t="s">
        <v>332</v>
      </c>
      <c r="F25" s="56" t="s">
        <v>336</v>
      </c>
      <c r="G25" s="56" t="s">
        <v>333</v>
      </c>
      <c r="H25" s="56" t="s">
        <v>334</v>
      </c>
      <c r="I25" s="56" t="s">
        <v>335</v>
      </c>
      <c r="J25" s="56" t="s">
        <v>337</v>
      </c>
    </row>
    <row r="26" spans="1:17" x14ac:dyDescent="0.25">
      <c r="A26" s="38" t="s">
        <v>259</v>
      </c>
      <c r="B26">
        <v>1</v>
      </c>
      <c r="D26" s="56">
        <v>359558</v>
      </c>
      <c r="E26" s="56">
        <v>222699</v>
      </c>
      <c r="F26" s="56">
        <f t="shared" ref="F26:F57" si="0">AVERAGE(G26:I26)</f>
        <v>1600776.3333333333</v>
      </c>
      <c r="G26" s="56">
        <v>4231726</v>
      </c>
      <c r="H26" s="56">
        <v>521186</v>
      </c>
      <c r="I26" s="56">
        <v>49417</v>
      </c>
      <c r="J26" s="65">
        <f t="shared" ref="J26:J57" si="1">(D26-F26)</f>
        <v>-1241218.3333333333</v>
      </c>
      <c r="Q26" s="66" t="s">
        <v>235</v>
      </c>
    </row>
    <row r="27" spans="1:17" x14ac:dyDescent="0.25">
      <c r="A27" s="38" t="s">
        <v>294</v>
      </c>
      <c r="B27">
        <v>1</v>
      </c>
      <c r="D27" s="56">
        <v>85451</v>
      </c>
      <c r="E27" s="56">
        <v>123649</v>
      </c>
      <c r="F27" s="56">
        <f t="shared" si="0"/>
        <v>691979</v>
      </c>
      <c r="G27" s="56">
        <v>1931315</v>
      </c>
      <c r="H27" s="56">
        <v>89971</v>
      </c>
      <c r="I27" s="56">
        <v>54651</v>
      </c>
      <c r="J27" s="65">
        <f t="shared" si="1"/>
        <v>-606528</v>
      </c>
      <c r="Q27" s="67" t="s">
        <v>286</v>
      </c>
    </row>
    <row r="28" spans="1:17" x14ac:dyDescent="0.25">
      <c r="A28" s="38" t="s">
        <v>289</v>
      </c>
      <c r="B28">
        <v>1</v>
      </c>
      <c r="D28" s="56">
        <v>110362</v>
      </c>
      <c r="E28" s="56">
        <v>143011</v>
      </c>
      <c r="F28" s="56">
        <f t="shared" si="0"/>
        <v>670210.33333333337</v>
      </c>
      <c r="G28" s="56">
        <v>1389655</v>
      </c>
      <c r="H28" s="56">
        <v>283063</v>
      </c>
      <c r="I28" s="56">
        <v>337913</v>
      </c>
      <c r="J28" s="56">
        <f t="shared" si="1"/>
        <v>-559848.33333333337</v>
      </c>
      <c r="Q28" s="67" t="s">
        <v>338</v>
      </c>
    </row>
    <row r="29" spans="1:17" x14ac:dyDescent="0.25">
      <c r="A29" s="38" t="s">
        <v>292</v>
      </c>
      <c r="B29">
        <v>1</v>
      </c>
      <c r="D29" s="56">
        <v>132627</v>
      </c>
      <c r="E29" s="56">
        <v>119249</v>
      </c>
      <c r="F29" s="56">
        <f t="shared" si="0"/>
        <v>499871.33333333331</v>
      </c>
      <c r="G29" s="56">
        <v>1011121</v>
      </c>
      <c r="H29" s="56">
        <v>243484</v>
      </c>
      <c r="I29" s="56">
        <v>245009</v>
      </c>
      <c r="J29" s="56">
        <f t="shared" si="1"/>
        <v>-367244.33333333331</v>
      </c>
      <c r="Q29" s="66" t="s">
        <v>339</v>
      </c>
    </row>
    <row r="30" spans="1:17" x14ac:dyDescent="0.25">
      <c r="A30" s="38" t="s">
        <v>270</v>
      </c>
      <c r="B30">
        <v>1</v>
      </c>
      <c r="D30" s="56">
        <v>74295</v>
      </c>
      <c r="E30" s="56">
        <v>158359</v>
      </c>
      <c r="F30" s="56">
        <f t="shared" si="0"/>
        <v>430851.66666666669</v>
      </c>
      <c r="G30" s="56">
        <v>698349</v>
      </c>
      <c r="H30" s="56">
        <v>151769</v>
      </c>
      <c r="I30" s="56">
        <v>442437</v>
      </c>
      <c r="J30" s="56">
        <f t="shared" si="1"/>
        <v>-356556.66666666669</v>
      </c>
      <c r="Q30" s="66" t="s">
        <v>340</v>
      </c>
    </row>
    <row r="31" spans="1:17" x14ac:dyDescent="0.25">
      <c r="A31" s="38" t="s">
        <v>291</v>
      </c>
      <c r="B31">
        <v>1</v>
      </c>
      <c r="D31" s="56">
        <v>38525</v>
      </c>
      <c r="E31" s="56">
        <v>548394</v>
      </c>
      <c r="F31" s="56">
        <f t="shared" si="0"/>
        <v>319479</v>
      </c>
      <c r="G31" s="56">
        <v>374395</v>
      </c>
      <c r="H31" s="56">
        <v>211767</v>
      </c>
      <c r="I31" s="56">
        <v>372275</v>
      </c>
      <c r="J31" s="56">
        <f t="shared" si="1"/>
        <v>-280954</v>
      </c>
      <c r="Q31" s="66" t="s">
        <v>341</v>
      </c>
    </row>
    <row r="32" spans="1:17" x14ac:dyDescent="0.25">
      <c r="A32" s="38" t="s">
        <v>319</v>
      </c>
      <c r="B32">
        <v>1</v>
      </c>
      <c r="D32" s="56">
        <v>67132</v>
      </c>
      <c r="E32" s="56">
        <v>33496</v>
      </c>
      <c r="F32" s="56">
        <f t="shared" si="0"/>
        <v>348007.66666666669</v>
      </c>
      <c r="G32" s="56">
        <v>419443</v>
      </c>
      <c r="H32" s="56">
        <v>47255</v>
      </c>
      <c r="I32" s="56">
        <v>577325</v>
      </c>
      <c r="J32" s="56">
        <f t="shared" si="1"/>
        <v>-280875.66666666669</v>
      </c>
      <c r="Q32" s="67" t="s">
        <v>342</v>
      </c>
    </row>
    <row r="33" spans="1:17" x14ac:dyDescent="0.25">
      <c r="A33" s="38" t="s">
        <v>254</v>
      </c>
      <c r="B33">
        <v>1</v>
      </c>
      <c r="D33" s="56">
        <v>64703</v>
      </c>
      <c r="E33" s="56">
        <v>57661</v>
      </c>
      <c r="F33" s="56">
        <f t="shared" si="0"/>
        <v>316377</v>
      </c>
      <c r="G33" s="56">
        <v>224192</v>
      </c>
      <c r="H33" s="56">
        <v>133122</v>
      </c>
      <c r="I33" s="56">
        <v>591817</v>
      </c>
      <c r="J33" s="56">
        <f t="shared" si="1"/>
        <v>-251674</v>
      </c>
      <c r="Q33" s="67" t="s">
        <v>301</v>
      </c>
    </row>
    <row r="34" spans="1:17" x14ac:dyDescent="0.25">
      <c r="A34" s="38" t="s">
        <v>258</v>
      </c>
      <c r="B34">
        <v>1</v>
      </c>
      <c r="D34" s="56">
        <v>16501</v>
      </c>
      <c r="E34" s="56">
        <v>29568</v>
      </c>
      <c r="F34" s="56">
        <f t="shared" si="0"/>
        <v>261959</v>
      </c>
      <c r="G34" s="56">
        <v>672032</v>
      </c>
      <c r="H34" s="56">
        <v>17496</v>
      </c>
      <c r="I34" s="56">
        <v>96349</v>
      </c>
      <c r="J34" s="56">
        <f t="shared" si="1"/>
        <v>-245458</v>
      </c>
      <c r="Q34" s="66" t="s">
        <v>227</v>
      </c>
    </row>
    <row r="35" spans="1:17" x14ac:dyDescent="0.25">
      <c r="A35" s="38" t="s">
        <v>284</v>
      </c>
      <c r="B35">
        <v>1</v>
      </c>
      <c r="D35" s="56">
        <v>77225</v>
      </c>
      <c r="E35" s="56">
        <v>528180</v>
      </c>
      <c r="F35" s="56">
        <f t="shared" si="0"/>
        <v>310717</v>
      </c>
      <c r="G35" s="56">
        <v>922614</v>
      </c>
      <c r="H35" s="56">
        <v>7370</v>
      </c>
      <c r="I35" s="56">
        <v>2167</v>
      </c>
      <c r="J35" s="56">
        <f t="shared" si="1"/>
        <v>-233492</v>
      </c>
      <c r="Q35" s="66" t="s">
        <v>343</v>
      </c>
    </row>
    <row r="36" spans="1:17" x14ac:dyDescent="0.25">
      <c r="A36" s="38" t="s">
        <v>276</v>
      </c>
      <c r="B36">
        <v>1</v>
      </c>
      <c r="D36" s="56">
        <v>26980</v>
      </c>
      <c r="E36" s="56">
        <v>15177</v>
      </c>
      <c r="F36" s="56">
        <f t="shared" si="0"/>
        <v>257174.66666666666</v>
      </c>
      <c r="G36" s="56">
        <v>370427</v>
      </c>
      <c r="H36" s="56">
        <v>22468</v>
      </c>
      <c r="I36" s="56">
        <v>378629</v>
      </c>
      <c r="J36" s="56">
        <f t="shared" si="1"/>
        <v>-230194.66666666666</v>
      </c>
      <c r="Q36" s="66" t="s">
        <v>306</v>
      </c>
    </row>
    <row r="37" spans="1:17" x14ac:dyDescent="0.25">
      <c r="A37" s="38" t="s">
        <v>282</v>
      </c>
      <c r="B37">
        <v>1</v>
      </c>
      <c r="D37" s="56">
        <v>137655</v>
      </c>
      <c r="E37" s="56">
        <v>1476520</v>
      </c>
      <c r="F37" s="56">
        <f t="shared" si="0"/>
        <v>315670.66666666669</v>
      </c>
      <c r="G37" s="56">
        <v>46239</v>
      </c>
      <c r="H37" s="56">
        <v>26465</v>
      </c>
      <c r="I37" s="56">
        <v>874308</v>
      </c>
      <c r="J37" s="56">
        <f t="shared" si="1"/>
        <v>-178015.66666666669</v>
      </c>
      <c r="Q37" s="66" t="s">
        <v>344</v>
      </c>
    </row>
    <row r="38" spans="1:17" x14ac:dyDescent="0.25">
      <c r="A38" s="38" t="s">
        <v>247</v>
      </c>
      <c r="B38">
        <v>1</v>
      </c>
      <c r="D38" s="56">
        <v>49172</v>
      </c>
      <c r="E38" s="56">
        <v>52669</v>
      </c>
      <c r="F38" s="56">
        <f t="shared" si="0"/>
        <v>212734.66666666666</v>
      </c>
      <c r="G38" s="56">
        <v>241627</v>
      </c>
      <c r="H38" s="56">
        <v>261591</v>
      </c>
      <c r="I38" s="56">
        <v>134986</v>
      </c>
      <c r="J38" s="56">
        <f t="shared" si="1"/>
        <v>-163562.66666666666</v>
      </c>
      <c r="Q38" s="66" t="s">
        <v>345</v>
      </c>
    </row>
    <row r="39" spans="1:17" x14ac:dyDescent="0.25">
      <c r="A39" s="38" t="s">
        <v>216</v>
      </c>
      <c r="B39">
        <v>1</v>
      </c>
      <c r="C39">
        <v>1</v>
      </c>
      <c r="D39" s="56">
        <v>115700</v>
      </c>
      <c r="E39" s="56">
        <v>306348</v>
      </c>
      <c r="F39" s="56">
        <f t="shared" si="0"/>
        <v>271218.66666666669</v>
      </c>
      <c r="G39" s="56">
        <v>149286</v>
      </c>
      <c r="H39" s="56">
        <v>78696</v>
      </c>
      <c r="I39" s="56">
        <v>585674</v>
      </c>
      <c r="J39" s="56">
        <f t="shared" si="1"/>
        <v>-155518.66666666669</v>
      </c>
      <c r="Q39" s="66" t="s">
        <v>241</v>
      </c>
    </row>
    <row r="40" spans="1:17" x14ac:dyDescent="0.25">
      <c r="A40" s="38" t="s">
        <v>317</v>
      </c>
      <c r="B40">
        <v>1</v>
      </c>
      <c r="D40" s="56">
        <v>108424</v>
      </c>
      <c r="E40" s="56">
        <v>34647</v>
      </c>
      <c r="F40" s="56">
        <f t="shared" si="0"/>
        <v>254295.33333333334</v>
      </c>
      <c r="G40" s="56">
        <v>589182</v>
      </c>
      <c r="H40" s="56">
        <v>70540</v>
      </c>
      <c r="I40" s="56">
        <v>103164</v>
      </c>
      <c r="J40" s="56">
        <f t="shared" si="1"/>
        <v>-145871.33333333334</v>
      </c>
      <c r="Q40" s="66" t="s">
        <v>244</v>
      </c>
    </row>
    <row r="41" spans="1:17" x14ac:dyDescent="0.25">
      <c r="A41" s="38" t="s">
        <v>272</v>
      </c>
      <c r="B41">
        <v>1</v>
      </c>
      <c r="D41" s="56">
        <v>6407</v>
      </c>
      <c r="E41" s="56">
        <v>54332</v>
      </c>
      <c r="F41" s="56">
        <f t="shared" si="0"/>
        <v>138721</v>
      </c>
      <c r="G41" s="56">
        <v>197414</v>
      </c>
      <c r="H41" s="56">
        <v>77900</v>
      </c>
      <c r="I41" s="56">
        <v>140849</v>
      </c>
      <c r="J41" s="56">
        <f t="shared" si="1"/>
        <v>-132314</v>
      </c>
      <c r="Q41" s="66" t="s">
        <v>346</v>
      </c>
    </row>
    <row r="42" spans="1:17" x14ac:dyDescent="0.25">
      <c r="A42" s="38" t="s">
        <v>277</v>
      </c>
      <c r="B42">
        <v>2</v>
      </c>
      <c r="D42" s="56">
        <v>58837</v>
      </c>
      <c r="E42" s="56">
        <v>44243</v>
      </c>
      <c r="F42" s="56">
        <f t="shared" si="0"/>
        <v>164154.66666666666</v>
      </c>
      <c r="G42" s="56">
        <v>324327</v>
      </c>
      <c r="H42" s="56">
        <v>23222</v>
      </c>
      <c r="I42" s="56">
        <v>144915</v>
      </c>
      <c r="J42" s="56">
        <f t="shared" si="1"/>
        <v>-105317.66666666666</v>
      </c>
      <c r="Q42" s="67" t="s">
        <v>347</v>
      </c>
    </row>
    <row r="43" spans="1:17" x14ac:dyDescent="0.25">
      <c r="A43" s="38" t="s">
        <v>229</v>
      </c>
      <c r="B43">
        <v>1</v>
      </c>
      <c r="C43">
        <v>1</v>
      </c>
      <c r="D43" s="56">
        <v>2244</v>
      </c>
      <c r="E43" s="56">
        <v>164097</v>
      </c>
      <c r="F43" s="56">
        <f t="shared" si="0"/>
        <v>104024.33333333333</v>
      </c>
      <c r="G43" s="56">
        <v>70962</v>
      </c>
      <c r="H43" s="56">
        <v>101856</v>
      </c>
      <c r="I43" s="56">
        <v>139255</v>
      </c>
      <c r="J43" s="56">
        <f t="shared" si="1"/>
        <v>-101780.33333333333</v>
      </c>
      <c r="Q43" s="66" t="s">
        <v>348</v>
      </c>
    </row>
    <row r="44" spans="1:17" x14ac:dyDescent="0.25">
      <c r="A44" s="38" t="s">
        <v>298</v>
      </c>
      <c r="B44">
        <v>1</v>
      </c>
      <c r="D44" s="56">
        <v>103165</v>
      </c>
      <c r="E44" s="56">
        <v>345856</v>
      </c>
      <c r="F44" s="56">
        <f t="shared" si="0"/>
        <v>204279.33333333334</v>
      </c>
      <c r="G44" s="56">
        <v>100722</v>
      </c>
      <c r="H44" s="56">
        <v>118452</v>
      </c>
      <c r="I44" s="56">
        <v>393664</v>
      </c>
      <c r="J44" s="56">
        <f t="shared" si="1"/>
        <v>-101114.33333333334</v>
      </c>
      <c r="Q44" s="66" t="s">
        <v>349</v>
      </c>
    </row>
    <row r="45" spans="1:17" x14ac:dyDescent="0.25">
      <c r="A45" s="38" t="s">
        <v>246</v>
      </c>
      <c r="B45">
        <v>1</v>
      </c>
      <c r="D45" s="56">
        <v>22914</v>
      </c>
      <c r="E45" s="56">
        <v>29714</v>
      </c>
      <c r="F45" s="56">
        <f t="shared" si="0"/>
        <v>115647.66666666667</v>
      </c>
      <c r="G45" s="56">
        <v>66857</v>
      </c>
      <c r="H45" s="56">
        <v>48823</v>
      </c>
      <c r="I45" s="56">
        <v>231263</v>
      </c>
      <c r="J45" s="56">
        <f t="shared" si="1"/>
        <v>-92733.666666666672</v>
      </c>
      <c r="Q45" s="66" t="s">
        <v>208</v>
      </c>
    </row>
    <row r="46" spans="1:17" x14ac:dyDescent="0.25">
      <c r="A46" s="38" t="s">
        <v>273</v>
      </c>
      <c r="B46">
        <v>1</v>
      </c>
      <c r="D46" s="56">
        <v>7629</v>
      </c>
      <c r="E46" s="56">
        <v>231748</v>
      </c>
      <c r="F46" s="56">
        <f t="shared" si="0"/>
        <v>91208.666666666672</v>
      </c>
      <c r="G46" s="56">
        <v>19084</v>
      </c>
      <c r="H46" s="56">
        <v>179606</v>
      </c>
      <c r="I46" s="56">
        <v>74936</v>
      </c>
      <c r="J46" s="56">
        <f t="shared" si="1"/>
        <v>-83579.666666666672</v>
      </c>
      <c r="Q46" s="66" t="s">
        <v>295</v>
      </c>
    </row>
    <row r="47" spans="1:17" x14ac:dyDescent="0.25">
      <c r="A47" s="38" t="s">
        <v>288</v>
      </c>
      <c r="B47">
        <v>1</v>
      </c>
      <c r="D47" s="56">
        <v>58411</v>
      </c>
      <c r="E47" s="56">
        <v>303211</v>
      </c>
      <c r="F47" s="56">
        <f t="shared" si="0"/>
        <v>122105</v>
      </c>
      <c r="G47" s="56">
        <v>101803</v>
      </c>
      <c r="H47" s="56">
        <v>146256</v>
      </c>
      <c r="I47" s="56">
        <v>118256</v>
      </c>
      <c r="J47" s="56">
        <f t="shared" si="1"/>
        <v>-63694</v>
      </c>
      <c r="Q47" s="66" t="s">
        <v>304</v>
      </c>
    </row>
    <row r="48" spans="1:17" x14ac:dyDescent="0.25">
      <c r="A48" s="38" t="s">
        <v>307</v>
      </c>
      <c r="B48">
        <v>1</v>
      </c>
      <c r="D48" s="56">
        <v>57890</v>
      </c>
      <c r="E48" s="56">
        <v>17913</v>
      </c>
      <c r="F48" s="56">
        <f t="shared" si="0"/>
        <v>113734.66666666667</v>
      </c>
      <c r="G48" s="56">
        <v>207305</v>
      </c>
      <c r="H48" s="56">
        <v>97511</v>
      </c>
      <c r="I48" s="56">
        <v>36388</v>
      </c>
      <c r="J48" s="56">
        <f t="shared" si="1"/>
        <v>-55844.666666666672</v>
      </c>
      <c r="Q48" s="66" t="s">
        <v>350</v>
      </c>
    </row>
    <row r="49" spans="1:17" x14ac:dyDescent="0.25">
      <c r="A49" s="38" t="s">
        <v>318</v>
      </c>
      <c r="B49">
        <v>1</v>
      </c>
      <c r="D49" s="56">
        <v>105902</v>
      </c>
      <c r="E49" s="56">
        <v>83234</v>
      </c>
      <c r="F49" s="56">
        <f t="shared" si="0"/>
        <v>154933.66666666666</v>
      </c>
      <c r="G49" s="56">
        <v>137120</v>
      </c>
      <c r="H49" s="56">
        <v>209114</v>
      </c>
      <c r="I49" s="56">
        <v>118567</v>
      </c>
      <c r="J49" s="56">
        <f t="shared" si="1"/>
        <v>-49031.666666666657</v>
      </c>
      <c r="Q49" s="67" t="s">
        <v>260</v>
      </c>
    </row>
    <row r="50" spans="1:17" x14ac:dyDescent="0.25">
      <c r="A50" s="38" t="s">
        <v>250</v>
      </c>
      <c r="B50">
        <v>1</v>
      </c>
      <c r="D50" s="56">
        <v>8440</v>
      </c>
      <c r="E50" s="56">
        <v>131342</v>
      </c>
      <c r="F50" s="56">
        <f t="shared" si="0"/>
        <v>43580</v>
      </c>
      <c r="G50" s="56">
        <v>38118</v>
      </c>
      <c r="H50" s="56">
        <v>34046</v>
      </c>
      <c r="I50" s="56">
        <v>58576</v>
      </c>
      <c r="J50" s="56">
        <f t="shared" si="1"/>
        <v>-35140</v>
      </c>
      <c r="Q50" s="67" t="s">
        <v>351</v>
      </c>
    </row>
    <row r="51" spans="1:17" x14ac:dyDescent="0.25">
      <c r="A51" s="38" t="s">
        <v>290</v>
      </c>
      <c r="B51">
        <v>1</v>
      </c>
      <c r="D51" s="56">
        <v>20296</v>
      </c>
      <c r="E51" s="56">
        <v>119129</v>
      </c>
      <c r="F51" s="56">
        <f t="shared" si="0"/>
        <v>49531</v>
      </c>
      <c r="G51" s="56">
        <v>12128</v>
      </c>
      <c r="H51" s="56">
        <v>82545</v>
      </c>
      <c r="I51" s="56">
        <v>53920</v>
      </c>
      <c r="J51" s="56">
        <f t="shared" si="1"/>
        <v>-29235</v>
      </c>
      <c r="Q51" s="66" t="s">
        <v>352</v>
      </c>
    </row>
    <row r="52" spans="1:17" x14ac:dyDescent="0.25">
      <c r="A52" s="38" t="s">
        <v>274</v>
      </c>
      <c r="B52">
        <v>1</v>
      </c>
      <c r="D52" s="56">
        <v>37730</v>
      </c>
      <c r="E52" s="56">
        <v>500384</v>
      </c>
      <c r="F52" s="56">
        <f t="shared" si="0"/>
        <v>64782</v>
      </c>
      <c r="G52" s="56">
        <v>26119</v>
      </c>
      <c r="H52" s="56">
        <v>38165</v>
      </c>
      <c r="I52" s="56">
        <v>130062</v>
      </c>
      <c r="J52" s="56">
        <f t="shared" si="1"/>
        <v>-27052</v>
      </c>
      <c r="Q52" s="66" t="s">
        <v>353</v>
      </c>
    </row>
    <row r="53" spans="1:17" x14ac:dyDescent="0.25">
      <c r="A53" s="38" t="s">
        <v>280</v>
      </c>
      <c r="B53">
        <v>1</v>
      </c>
      <c r="D53" s="56">
        <v>84446</v>
      </c>
      <c r="E53" s="56">
        <v>168744</v>
      </c>
      <c r="F53" s="56">
        <f t="shared" si="0"/>
        <v>111067</v>
      </c>
      <c r="G53" s="56">
        <v>190831</v>
      </c>
      <c r="H53" s="56">
        <v>103218</v>
      </c>
      <c r="I53" s="56">
        <v>39152</v>
      </c>
      <c r="J53" s="56">
        <f t="shared" si="1"/>
        <v>-26621</v>
      </c>
      <c r="Q53" s="66" t="s">
        <v>354</v>
      </c>
    </row>
    <row r="54" spans="1:17" x14ac:dyDescent="0.25">
      <c r="A54" s="38" t="s">
        <v>279</v>
      </c>
      <c r="B54">
        <v>1</v>
      </c>
      <c r="D54" s="56">
        <v>60613</v>
      </c>
      <c r="E54" s="56">
        <v>37206</v>
      </c>
      <c r="F54" s="56">
        <f t="shared" si="0"/>
        <v>83934</v>
      </c>
      <c r="G54" s="56">
        <v>172439</v>
      </c>
      <c r="H54" s="56">
        <v>65826</v>
      </c>
      <c r="I54" s="56">
        <v>13537</v>
      </c>
      <c r="J54" s="56">
        <f t="shared" si="1"/>
        <v>-23321</v>
      </c>
      <c r="Q54" s="66" t="s">
        <v>355</v>
      </c>
    </row>
    <row r="55" spans="1:17" x14ac:dyDescent="0.25">
      <c r="A55" s="38" t="s">
        <v>252</v>
      </c>
      <c r="B55">
        <v>1</v>
      </c>
      <c r="D55" s="56">
        <v>1447</v>
      </c>
      <c r="E55" s="56">
        <v>26831</v>
      </c>
      <c r="F55" s="56">
        <f t="shared" si="0"/>
        <v>15574</v>
      </c>
      <c r="G55" s="56">
        <v>7378</v>
      </c>
      <c r="H55" s="56">
        <v>36011</v>
      </c>
      <c r="I55" s="56">
        <v>3333</v>
      </c>
      <c r="J55" s="56">
        <f t="shared" si="1"/>
        <v>-14127</v>
      </c>
      <c r="Q55" s="66" t="s">
        <v>356</v>
      </c>
    </row>
    <row r="56" spans="1:17" x14ac:dyDescent="0.25">
      <c r="A56" s="38" t="s">
        <v>256</v>
      </c>
      <c r="B56">
        <v>1</v>
      </c>
      <c r="D56" s="56">
        <v>5165</v>
      </c>
      <c r="E56" s="56">
        <v>4621</v>
      </c>
      <c r="F56" s="56">
        <f t="shared" si="0"/>
        <v>18875</v>
      </c>
      <c r="G56" s="56">
        <v>10938</v>
      </c>
      <c r="H56" s="56">
        <v>834</v>
      </c>
      <c r="I56" s="56">
        <v>44853</v>
      </c>
      <c r="J56" s="56">
        <f t="shared" si="1"/>
        <v>-13710</v>
      </c>
      <c r="Q56" s="67" t="s">
        <v>357</v>
      </c>
    </row>
    <row r="57" spans="1:17" x14ac:dyDescent="0.25">
      <c r="A57" s="38" t="s">
        <v>263</v>
      </c>
      <c r="B57">
        <v>2</v>
      </c>
      <c r="D57" s="56">
        <v>23398</v>
      </c>
      <c r="E57" s="56">
        <v>19023</v>
      </c>
      <c r="F57" s="56">
        <f t="shared" si="0"/>
        <v>30542.666666666668</v>
      </c>
      <c r="G57" s="56">
        <v>24144</v>
      </c>
      <c r="H57" s="56">
        <v>52391</v>
      </c>
      <c r="I57" s="56">
        <v>15093</v>
      </c>
      <c r="J57" s="56">
        <f t="shared" si="1"/>
        <v>-7144.6666666666679</v>
      </c>
      <c r="Q57" s="66" t="s">
        <v>358</v>
      </c>
    </row>
    <row r="58" spans="1:17" x14ac:dyDescent="0.25">
      <c r="A58" s="38" t="s">
        <v>281</v>
      </c>
      <c r="B58">
        <v>1</v>
      </c>
      <c r="D58" s="56">
        <v>18136</v>
      </c>
      <c r="E58" s="56">
        <v>31483</v>
      </c>
      <c r="F58" s="56">
        <f t="shared" ref="F58:F89" si="2">AVERAGE(G58:I58)</f>
        <v>23041</v>
      </c>
      <c r="G58" s="56">
        <v>33999</v>
      </c>
      <c r="H58" s="56">
        <v>18472</v>
      </c>
      <c r="I58" s="56">
        <v>16652</v>
      </c>
      <c r="J58" s="56">
        <f t="shared" ref="J58:J75" si="3">(D58-F58)</f>
        <v>-4905</v>
      </c>
      <c r="Q58" s="66" t="s">
        <v>359</v>
      </c>
    </row>
    <row r="59" spans="1:17" x14ac:dyDescent="0.25">
      <c r="A59" s="38" t="s">
        <v>248</v>
      </c>
      <c r="B59">
        <v>1</v>
      </c>
      <c r="D59" s="56">
        <v>38606</v>
      </c>
      <c r="E59" s="56">
        <v>26751</v>
      </c>
      <c r="F59" s="56">
        <f t="shared" si="2"/>
        <v>42516</v>
      </c>
      <c r="G59" s="56">
        <v>14654</v>
      </c>
      <c r="H59" s="56">
        <v>6872</v>
      </c>
      <c r="I59" s="56">
        <v>106022</v>
      </c>
      <c r="J59" s="56">
        <f t="shared" si="3"/>
        <v>-3910</v>
      </c>
      <c r="Q59" s="66" t="s">
        <v>360</v>
      </c>
    </row>
    <row r="60" spans="1:17" x14ac:dyDescent="0.25">
      <c r="A60" s="38" t="s">
        <v>271</v>
      </c>
      <c r="B60">
        <v>2</v>
      </c>
      <c r="D60" s="56">
        <v>0</v>
      </c>
      <c r="E60" s="56">
        <v>1031</v>
      </c>
      <c r="F60" s="56">
        <f t="shared" si="2"/>
        <v>922.66666666666663</v>
      </c>
      <c r="G60" s="56">
        <v>2490</v>
      </c>
      <c r="H60" s="56">
        <v>278</v>
      </c>
      <c r="I60" s="56">
        <v>0</v>
      </c>
      <c r="J60" s="56">
        <f t="shared" si="3"/>
        <v>-922.66666666666663</v>
      </c>
      <c r="Q60" s="66" t="s">
        <v>361</v>
      </c>
    </row>
    <row r="61" spans="1:17" x14ac:dyDescent="0.25">
      <c r="A61" s="38" t="s">
        <v>283</v>
      </c>
      <c r="B61">
        <v>1</v>
      </c>
      <c r="D61" s="56">
        <v>15886</v>
      </c>
      <c r="E61" s="56">
        <v>5406</v>
      </c>
      <c r="F61" s="56">
        <f t="shared" si="2"/>
        <v>13155.666666666666</v>
      </c>
      <c r="G61" s="56">
        <v>13668</v>
      </c>
      <c r="H61" s="56">
        <v>24921</v>
      </c>
      <c r="I61" s="56">
        <v>878</v>
      </c>
      <c r="J61" s="56">
        <f t="shared" si="3"/>
        <v>2730.3333333333339</v>
      </c>
      <c r="Q61" s="66" t="s">
        <v>362</v>
      </c>
    </row>
    <row r="62" spans="1:17" x14ac:dyDescent="0.25">
      <c r="A62" s="38" t="s">
        <v>296</v>
      </c>
      <c r="B62">
        <v>1</v>
      </c>
      <c r="D62" s="56">
        <v>133339</v>
      </c>
      <c r="E62" s="56">
        <v>285684</v>
      </c>
      <c r="F62" s="56">
        <f t="shared" si="2"/>
        <v>111295.33333333333</v>
      </c>
      <c r="G62" s="56">
        <v>303405</v>
      </c>
      <c r="H62" s="56">
        <v>20989</v>
      </c>
      <c r="I62" s="56">
        <v>9492</v>
      </c>
      <c r="J62" s="56">
        <f t="shared" si="3"/>
        <v>22043.666666666672</v>
      </c>
      <c r="Q62" s="66" t="s">
        <v>363</v>
      </c>
    </row>
    <row r="63" spans="1:17" x14ac:dyDescent="0.25">
      <c r="A63" s="38" t="s">
        <v>275</v>
      </c>
      <c r="B63">
        <v>2</v>
      </c>
      <c r="D63" s="56">
        <v>223442</v>
      </c>
      <c r="E63" s="56">
        <v>137946</v>
      </c>
      <c r="F63" s="56">
        <f t="shared" si="2"/>
        <v>190408.66666666666</v>
      </c>
      <c r="G63" s="56">
        <v>126450</v>
      </c>
      <c r="H63" s="56">
        <v>83740</v>
      </c>
      <c r="I63" s="56">
        <v>361036</v>
      </c>
      <c r="J63" s="56">
        <f t="shared" si="3"/>
        <v>33033.333333333343</v>
      </c>
      <c r="Q63" s="66" t="s">
        <v>364</v>
      </c>
    </row>
    <row r="64" spans="1:17" x14ac:dyDescent="0.25">
      <c r="A64" s="38" t="s">
        <v>297</v>
      </c>
      <c r="B64">
        <v>1</v>
      </c>
      <c r="D64" s="56">
        <v>154694</v>
      </c>
      <c r="E64" s="56">
        <v>102833</v>
      </c>
      <c r="F64" s="56">
        <f t="shared" si="2"/>
        <v>114169.66666666667</v>
      </c>
      <c r="G64" s="56">
        <v>272996</v>
      </c>
      <c r="H64" s="56">
        <v>64579</v>
      </c>
      <c r="I64" s="56">
        <v>4934</v>
      </c>
      <c r="J64" s="56">
        <f t="shared" si="3"/>
        <v>40524.333333333328</v>
      </c>
      <c r="Q64" s="66" t="s">
        <v>365</v>
      </c>
    </row>
    <row r="65" spans="1:17" x14ac:dyDescent="0.25">
      <c r="A65" s="38" t="s">
        <v>257</v>
      </c>
      <c r="B65">
        <v>1</v>
      </c>
      <c r="D65" s="56">
        <v>236547</v>
      </c>
      <c r="E65" s="56">
        <v>379066</v>
      </c>
      <c r="F65" s="56">
        <f t="shared" si="2"/>
        <v>189021</v>
      </c>
      <c r="G65" s="56">
        <v>88511</v>
      </c>
      <c r="H65" s="56">
        <v>289638</v>
      </c>
      <c r="I65" s="56">
        <v>188914</v>
      </c>
      <c r="J65" s="56">
        <f t="shared" si="3"/>
        <v>47526</v>
      </c>
      <c r="Q65" s="66" t="s">
        <v>366</v>
      </c>
    </row>
    <row r="66" spans="1:17" x14ac:dyDescent="0.25">
      <c r="A66" s="38" t="s">
        <v>265</v>
      </c>
      <c r="B66">
        <v>1</v>
      </c>
      <c r="D66" s="56">
        <v>157467</v>
      </c>
      <c r="E66" s="56">
        <v>777267</v>
      </c>
      <c r="F66" s="56">
        <f t="shared" si="2"/>
        <v>86587.333333333328</v>
      </c>
      <c r="G66" s="56">
        <v>81717</v>
      </c>
      <c r="H66" s="56">
        <v>89166</v>
      </c>
      <c r="I66" s="56">
        <v>88879</v>
      </c>
      <c r="J66" s="56">
        <f t="shared" si="3"/>
        <v>70879.666666666672</v>
      </c>
      <c r="Q66" s="66" t="s">
        <v>367</v>
      </c>
    </row>
    <row r="67" spans="1:17" x14ac:dyDescent="0.25">
      <c r="A67" s="38" t="s">
        <v>264</v>
      </c>
      <c r="B67">
        <v>1</v>
      </c>
      <c r="D67" s="56">
        <v>388667</v>
      </c>
      <c r="E67" s="56">
        <v>619429</v>
      </c>
      <c r="F67" s="56">
        <f t="shared" si="2"/>
        <v>306805.66666666669</v>
      </c>
      <c r="G67" s="56">
        <v>50432</v>
      </c>
      <c r="H67" s="56">
        <v>659791</v>
      </c>
      <c r="I67" s="56">
        <v>210194</v>
      </c>
      <c r="J67" s="56">
        <f t="shared" si="3"/>
        <v>81861.333333333314</v>
      </c>
      <c r="Q67" s="67" t="s">
        <v>302</v>
      </c>
    </row>
    <row r="68" spans="1:17" x14ac:dyDescent="0.25">
      <c r="A68" s="38" t="s">
        <v>278</v>
      </c>
      <c r="B68">
        <v>1</v>
      </c>
      <c r="D68" s="56">
        <v>477521</v>
      </c>
      <c r="E68" s="56">
        <v>145024</v>
      </c>
      <c r="F68" s="56">
        <f t="shared" si="2"/>
        <v>342216.66666666669</v>
      </c>
      <c r="G68" s="56">
        <v>327014</v>
      </c>
      <c r="H68" s="56">
        <v>70158</v>
      </c>
      <c r="I68" s="56">
        <v>629478</v>
      </c>
      <c r="J68" s="56">
        <f t="shared" si="3"/>
        <v>135304.33333333331</v>
      </c>
      <c r="Q68" s="66" t="s">
        <v>368</v>
      </c>
    </row>
    <row r="69" spans="1:17" x14ac:dyDescent="0.25">
      <c r="A69" s="38" t="s">
        <v>249</v>
      </c>
      <c r="B69">
        <v>1</v>
      </c>
      <c r="D69" s="56">
        <v>265370</v>
      </c>
      <c r="E69" s="56">
        <v>152675</v>
      </c>
      <c r="F69" s="56">
        <f t="shared" si="2"/>
        <v>96294</v>
      </c>
      <c r="G69" s="56">
        <v>165488</v>
      </c>
      <c r="H69" s="56">
        <v>31298</v>
      </c>
      <c r="I69" s="56">
        <v>92096</v>
      </c>
      <c r="J69" s="56">
        <f t="shared" si="3"/>
        <v>169076</v>
      </c>
      <c r="Q69" s="66" t="s">
        <v>369</v>
      </c>
    </row>
    <row r="70" spans="1:17" x14ac:dyDescent="0.25">
      <c r="A70" s="38" t="s">
        <v>287</v>
      </c>
      <c r="B70">
        <v>1</v>
      </c>
      <c r="D70" s="56">
        <v>276459</v>
      </c>
      <c r="E70" s="56">
        <v>151376</v>
      </c>
      <c r="F70" s="56">
        <f t="shared" si="2"/>
        <v>85859.333333333328</v>
      </c>
      <c r="G70" s="56">
        <v>84412</v>
      </c>
      <c r="H70" s="56">
        <v>161134</v>
      </c>
      <c r="I70" s="56">
        <v>12032</v>
      </c>
      <c r="J70" s="56">
        <f t="shared" si="3"/>
        <v>190599.66666666669</v>
      </c>
      <c r="Q70" s="66" t="s">
        <v>370</v>
      </c>
    </row>
    <row r="71" spans="1:17" x14ac:dyDescent="0.25">
      <c r="A71" s="38" t="s">
        <v>266</v>
      </c>
      <c r="B71">
        <v>1</v>
      </c>
      <c r="D71" s="56">
        <v>325126</v>
      </c>
      <c r="E71" s="56">
        <v>648688</v>
      </c>
      <c r="F71" s="56">
        <f t="shared" si="2"/>
        <v>103286.66666666667</v>
      </c>
      <c r="G71" s="56">
        <v>61754</v>
      </c>
      <c r="H71" s="56">
        <v>41855</v>
      </c>
      <c r="I71" s="56">
        <v>206251</v>
      </c>
      <c r="J71" s="56">
        <f t="shared" si="3"/>
        <v>221839.33333333331</v>
      </c>
      <c r="Q71" s="66" t="s">
        <v>371</v>
      </c>
    </row>
    <row r="72" spans="1:17" x14ac:dyDescent="0.25">
      <c r="A72" s="38" t="s">
        <v>255</v>
      </c>
      <c r="B72">
        <v>1</v>
      </c>
      <c r="D72" s="56">
        <v>644767</v>
      </c>
      <c r="E72" s="56">
        <v>6576</v>
      </c>
      <c r="F72" s="56">
        <f t="shared" si="2"/>
        <v>4191.333333333333</v>
      </c>
      <c r="G72" s="56">
        <v>5719</v>
      </c>
      <c r="H72" s="56">
        <v>964</v>
      </c>
      <c r="I72" s="56">
        <v>5891</v>
      </c>
      <c r="J72" s="56">
        <f t="shared" si="3"/>
        <v>640575.66666666663</v>
      </c>
      <c r="Q72" s="67" t="s">
        <v>204</v>
      </c>
    </row>
    <row r="73" spans="1:17" x14ac:dyDescent="0.25">
      <c r="A73" s="38" t="s">
        <v>261</v>
      </c>
      <c r="B73">
        <v>1</v>
      </c>
      <c r="D73" s="56">
        <v>989780</v>
      </c>
      <c r="E73" s="56">
        <v>136311</v>
      </c>
      <c r="F73" s="56">
        <f t="shared" si="2"/>
        <v>326331.33333333331</v>
      </c>
      <c r="G73" s="56">
        <v>258352</v>
      </c>
      <c r="H73" s="56">
        <v>502288</v>
      </c>
      <c r="I73" s="56">
        <v>218354</v>
      </c>
      <c r="J73" s="56">
        <f t="shared" si="3"/>
        <v>663448.66666666674</v>
      </c>
      <c r="Q73" s="66" t="s">
        <v>372</v>
      </c>
    </row>
    <row r="74" spans="1:17" x14ac:dyDescent="0.25">
      <c r="A74" s="38" t="s">
        <v>253</v>
      </c>
      <c r="B74">
        <v>1</v>
      </c>
      <c r="D74" s="56">
        <v>866594</v>
      </c>
      <c r="E74" s="56">
        <v>483905</v>
      </c>
      <c r="F74" s="56">
        <f t="shared" si="2"/>
        <v>141985.33333333334</v>
      </c>
      <c r="G74" s="56">
        <v>218192</v>
      </c>
      <c r="H74" s="56">
        <v>167085</v>
      </c>
      <c r="I74" s="56">
        <v>40679</v>
      </c>
      <c r="J74" s="56">
        <f t="shared" si="3"/>
        <v>724608.66666666663</v>
      </c>
      <c r="Q74" s="66" t="s">
        <v>373</v>
      </c>
    </row>
    <row r="75" spans="1:17" x14ac:dyDescent="0.25">
      <c r="A75" s="38" t="s">
        <v>268</v>
      </c>
      <c r="B75">
        <v>2</v>
      </c>
      <c r="D75" s="56">
        <v>1526198</v>
      </c>
      <c r="E75" s="56">
        <v>178220</v>
      </c>
      <c r="F75" s="56">
        <f t="shared" si="2"/>
        <v>401671</v>
      </c>
      <c r="G75" s="56">
        <v>129827</v>
      </c>
      <c r="H75" s="56">
        <v>445955</v>
      </c>
      <c r="I75" s="56">
        <v>629231</v>
      </c>
      <c r="J75" s="56">
        <f t="shared" si="3"/>
        <v>1124527</v>
      </c>
      <c r="Q75" s="66" t="s">
        <v>374</v>
      </c>
    </row>
    <row r="76" spans="1:17" x14ac:dyDescent="0.25">
      <c r="A76" s="38" t="s">
        <v>225</v>
      </c>
      <c r="C76">
        <v>1</v>
      </c>
      <c r="D76" s="56">
        <v>368411</v>
      </c>
      <c r="E76" s="56">
        <v>201940</v>
      </c>
      <c r="F76" s="56">
        <f t="shared" si="2"/>
        <v>179356</v>
      </c>
      <c r="G76" s="56">
        <v>126658</v>
      </c>
      <c r="H76" s="56">
        <v>237109</v>
      </c>
      <c r="I76" s="56">
        <v>174301</v>
      </c>
      <c r="Q76" s="66" t="s">
        <v>375</v>
      </c>
    </row>
    <row r="77" spans="1:17" x14ac:dyDescent="0.25">
      <c r="A77" s="38" t="s">
        <v>239</v>
      </c>
      <c r="C77">
        <v>1</v>
      </c>
      <c r="D77" s="56">
        <v>310804</v>
      </c>
      <c r="E77" s="56">
        <v>240756</v>
      </c>
      <c r="F77" s="56">
        <f t="shared" si="2"/>
        <v>278735</v>
      </c>
      <c r="G77" s="56">
        <v>559838</v>
      </c>
      <c r="H77" s="56">
        <v>72254</v>
      </c>
      <c r="I77" s="56">
        <v>204113</v>
      </c>
      <c r="Q77" s="66" t="s">
        <v>376</v>
      </c>
    </row>
    <row r="78" spans="1:17" x14ac:dyDescent="0.25">
      <c r="A78" s="38" t="s">
        <v>206</v>
      </c>
      <c r="C78">
        <v>1</v>
      </c>
      <c r="D78" s="56">
        <v>272747</v>
      </c>
      <c r="E78" s="56">
        <v>1409005</v>
      </c>
      <c r="F78" s="56">
        <f t="shared" si="2"/>
        <v>1450959</v>
      </c>
      <c r="G78" s="56">
        <v>1594364</v>
      </c>
      <c r="H78" s="56">
        <v>618315</v>
      </c>
      <c r="I78" s="56">
        <v>2140198</v>
      </c>
      <c r="Q78" s="66" t="s">
        <v>377</v>
      </c>
    </row>
    <row r="79" spans="1:17" x14ac:dyDescent="0.25">
      <c r="A79" s="38" t="s">
        <v>210</v>
      </c>
      <c r="C79">
        <v>1</v>
      </c>
      <c r="D79" s="56">
        <v>8840</v>
      </c>
      <c r="E79" s="56">
        <v>15212</v>
      </c>
      <c r="F79" s="56">
        <f t="shared" si="2"/>
        <v>165902.33333333334</v>
      </c>
      <c r="G79" s="56">
        <v>287613</v>
      </c>
      <c r="H79" s="56">
        <v>133607</v>
      </c>
      <c r="I79" s="56">
        <v>76487</v>
      </c>
      <c r="Q79" s="66" t="s">
        <v>224</v>
      </c>
    </row>
    <row r="80" spans="1:17" x14ac:dyDescent="0.25">
      <c r="A80" s="38" t="s">
        <v>238</v>
      </c>
      <c r="C80">
        <v>1</v>
      </c>
      <c r="D80" s="56">
        <v>968032</v>
      </c>
      <c r="E80" s="56">
        <v>872826</v>
      </c>
      <c r="F80" s="56">
        <f t="shared" si="2"/>
        <v>252303</v>
      </c>
      <c r="G80" s="56">
        <v>46631</v>
      </c>
      <c r="H80" s="56">
        <v>689793</v>
      </c>
      <c r="I80" s="56">
        <v>20485</v>
      </c>
      <c r="Q80" s="66" t="s">
        <v>378</v>
      </c>
    </row>
    <row r="81" spans="1:17" x14ac:dyDescent="0.25">
      <c r="A81" s="38" t="s">
        <v>228</v>
      </c>
      <c r="C81">
        <v>1</v>
      </c>
      <c r="D81" s="56">
        <v>21179</v>
      </c>
      <c r="E81" s="56">
        <v>37302</v>
      </c>
      <c r="F81" s="56">
        <f t="shared" si="2"/>
        <v>94535.666666666672</v>
      </c>
      <c r="G81" s="56">
        <v>54097</v>
      </c>
      <c r="H81" s="56">
        <v>13979</v>
      </c>
      <c r="I81" s="56">
        <v>215531</v>
      </c>
      <c r="Q81" s="66" t="s">
        <v>379</v>
      </c>
    </row>
    <row r="82" spans="1:17" x14ac:dyDescent="0.25">
      <c r="A82" s="38" t="s">
        <v>218</v>
      </c>
      <c r="C82">
        <v>1</v>
      </c>
      <c r="D82" s="56">
        <v>15501</v>
      </c>
      <c r="E82" s="56">
        <v>216587</v>
      </c>
      <c r="F82" s="56">
        <f t="shared" si="2"/>
        <v>71271.666666666672</v>
      </c>
      <c r="G82" s="56">
        <v>9621</v>
      </c>
      <c r="H82" s="56">
        <v>79492</v>
      </c>
      <c r="I82" s="56">
        <v>124702</v>
      </c>
      <c r="Q82" s="66" t="s">
        <v>380</v>
      </c>
    </row>
    <row r="83" spans="1:17" x14ac:dyDescent="0.25">
      <c r="A83" s="38" t="s">
        <v>309</v>
      </c>
      <c r="C83">
        <v>1</v>
      </c>
      <c r="D83" s="56">
        <v>19661</v>
      </c>
      <c r="E83" s="56">
        <v>81770</v>
      </c>
      <c r="F83" s="56">
        <f t="shared" si="2"/>
        <v>12527.666666666666</v>
      </c>
      <c r="G83" s="56">
        <v>10716</v>
      </c>
      <c r="H83" s="56">
        <v>14888</v>
      </c>
      <c r="I83" s="56">
        <v>11979</v>
      </c>
      <c r="Q83" s="66" t="s">
        <v>381</v>
      </c>
    </row>
    <row r="84" spans="1:17" x14ac:dyDescent="0.25">
      <c r="A84" s="38" t="s">
        <v>222</v>
      </c>
      <c r="C84">
        <v>1</v>
      </c>
      <c r="D84" s="56">
        <v>33564</v>
      </c>
      <c r="E84" s="56">
        <v>6140</v>
      </c>
      <c r="F84" s="56">
        <f t="shared" si="2"/>
        <v>140867</v>
      </c>
      <c r="G84" s="56">
        <v>4140</v>
      </c>
      <c r="H84" s="56">
        <v>228851</v>
      </c>
      <c r="I84" s="56">
        <v>189610</v>
      </c>
      <c r="Q84" s="66" t="s">
        <v>382</v>
      </c>
    </row>
    <row r="85" spans="1:17" x14ac:dyDescent="0.25">
      <c r="A85" s="38" t="s">
        <v>212</v>
      </c>
      <c r="C85">
        <v>1</v>
      </c>
      <c r="D85" s="56">
        <v>38</v>
      </c>
      <c r="E85" s="56">
        <v>2872</v>
      </c>
      <c r="F85" s="56">
        <f t="shared" si="2"/>
        <v>418.33333333333331</v>
      </c>
      <c r="G85" s="56">
        <v>1047</v>
      </c>
      <c r="H85" s="56">
        <v>0</v>
      </c>
      <c r="I85" s="56">
        <v>208</v>
      </c>
      <c r="Q85" s="66" t="s">
        <v>383</v>
      </c>
    </row>
    <row r="86" spans="1:17" x14ac:dyDescent="0.25">
      <c r="A86" s="38" t="s">
        <v>328</v>
      </c>
      <c r="C86">
        <v>1</v>
      </c>
      <c r="D86" s="56">
        <v>105081</v>
      </c>
      <c r="E86" s="56">
        <v>403024</v>
      </c>
      <c r="F86" s="56">
        <f t="shared" si="2"/>
        <v>70065</v>
      </c>
      <c r="G86" s="56">
        <v>136028</v>
      </c>
      <c r="H86" s="56">
        <v>40850</v>
      </c>
      <c r="I86" s="56">
        <v>33317</v>
      </c>
      <c r="Q86" s="66" t="s">
        <v>384</v>
      </c>
    </row>
    <row r="87" spans="1:17" x14ac:dyDescent="0.25">
      <c r="A87" s="38" t="s">
        <v>231</v>
      </c>
      <c r="C87">
        <v>1</v>
      </c>
      <c r="D87" s="56">
        <v>192358</v>
      </c>
      <c r="E87" s="56">
        <v>132421</v>
      </c>
      <c r="F87" s="56">
        <f t="shared" si="2"/>
        <v>6246.666666666667</v>
      </c>
      <c r="G87" s="56">
        <v>3481</v>
      </c>
      <c r="H87" s="56">
        <v>11456</v>
      </c>
      <c r="I87" s="56">
        <v>3803</v>
      </c>
      <c r="Q87" s="66" t="s">
        <v>385</v>
      </c>
    </row>
    <row r="88" spans="1:17" x14ac:dyDescent="0.25">
      <c r="A88" s="38" t="s">
        <v>220</v>
      </c>
      <c r="C88">
        <v>1</v>
      </c>
      <c r="D88" s="56">
        <v>112438</v>
      </c>
      <c r="E88" s="56">
        <v>194335</v>
      </c>
      <c r="F88" s="56">
        <f t="shared" si="2"/>
        <v>277380.33333333331</v>
      </c>
      <c r="G88" s="56">
        <v>247342</v>
      </c>
      <c r="H88" s="56">
        <v>358934</v>
      </c>
      <c r="I88" s="56">
        <v>225865</v>
      </c>
      <c r="Q88" s="66" t="s">
        <v>386</v>
      </c>
    </row>
    <row r="89" spans="1:17" x14ac:dyDescent="0.25">
      <c r="A89" s="38" t="s">
        <v>203</v>
      </c>
      <c r="C89">
        <v>2</v>
      </c>
      <c r="D89" s="56">
        <v>27464</v>
      </c>
      <c r="E89" s="56">
        <v>28679</v>
      </c>
      <c r="F89" s="56">
        <f t="shared" si="2"/>
        <v>190054</v>
      </c>
      <c r="G89" s="56">
        <v>129381</v>
      </c>
      <c r="H89" s="56">
        <v>252178</v>
      </c>
      <c r="I89" s="56">
        <v>188603</v>
      </c>
      <c r="Q89" s="67" t="s">
        <v>387</v>
      </c>
    </row>
    <row r="90" spans="1:17" x14ac:dyDescent="0.25">
      <c r="A90" s="38" t="s">
        <v>236</v>
      </c>
      <c r="C90">
        <v>1</v>
      </c>
      <c r="D90" s="56">
        <v>21213</v>
      </c>
      <c r="E90" s="56">
        <v>1125</v>
      </c>
      <c r="F90" s="56">
        <f t="shared" ref="F90:F121" si="4">AVERAGE(G90:I90)</f>
        <v>19110</v>
      </c>
      <c r="G90" s="56">
        <v>26362</v>
      </c>
      <c r="H90" s="56">
        <v>21175</v>
      </c>
      <c r="I90" s="56">
        <v>9793</v>
      </c>
      <c r="Q90" s="66" t="s">
        <v>388</v>
      </c>
    </row>
    <row r="91" spans="1:17" x14ac:dyDescent="0.25">
      <c r="A91" s="38" t="s">
        <v>223</v>
      </c>
      <c r="C91">
        <v>1</v>
      </c>
      <c r="D91" s="56">
        <v>201116</v>
      </c>
      <c r="E91" s="56">
        <v>14666</v>
      </c>
      <c r="F91" s="56">
        <f t="shared" si="4"/>
        <v>22018.666666666668</v>
      </c>
      <c r="G91" s="56">
        <v>13038</v>
      </c>
      <c r="H91" s="56">
        <v>31411</v>
      </c>
      <c r="I91" s="56">
        <v>21607</v>
      </c>
      <c r="Q91" s="66" t="s">
        <v>267</v>
      </c>
    </row>
    <row r="92" spans="1:17" x14ac:dyDescent="0.25">
      <c r="A92" s="38" t="s">
        <v>226</v>
      </c>
      <c r="C92">
        <v>1</v>
      </c>
      <c r="D92" s="56">
        <v>203587</v>
      </c>
      <c r="E92" s="56">
        <v>112706</v>
      </c>
      <c r="F92" s="56">
        <f t="shared" si="4"/>
        <v>44221</v>
      </c>
      <c r="G92" s="56">
        <v>26525</v>
      </c>
      <c r="H92" s="56">
        <v>28230</v>
      </c>
      <c r="I92" s="56">
        <v>77908</v>
      </c>
      <c r="Q92" s="66" t="s">
        <v>389</v>
      </c>
    </row>
    <row r="93" spans="1:17" x14ac:dyDescent="0.25">
      <c r="A93" s="38" t="s">
        <v>308</v>
      </c>
      <c r="C93">
        <v>1</v>
      </c>
      <c r="D93" s="56">
        <v>44129</v>
      </c>
      <c r="E93" s="56">
        <v>343536</v>
      </c>
      <c r="F93" s="56">
        <f t="shared" si="4"/>
        <v>328912</v>
      </c>
      <c r="G93" s="56">
        <v>91548</v>
      </c>
      <c r="H93" s="56">
        <v>594761</v>
      </c>
      <c r="I93" s="56">
        <v>300427</v>
      </c>
      <c r="Q93" s="66" t="s">
        <v>390</v>
      </c>
    </row>
    <row r="94" spans="1:17" x14ac:dyDescent="0.25">
      <c r="A94" s="38" t="s">
        <v>237</v>
      </c>
      <c r="C94">
        <v>1</v>
      </c>
      <c r="D94" s="56">
        <v>2648305</v>
      </c>
      <c r="E94" s="56">
        <v>253560</v>
      </c>
      <c r="F94" s="56">
        <f t="shared" si="4"/>
        <v>317286</v>
      </c>
      <c r="G94" s="56">
        <v>95439</v>
      </c>
      <c r="H94" s="56">
        <v>765525</v>
      </c>
      <c r="I94" s="56">
        <v>90894</v>
      </c>
      <c r="Q94" s="67" t="s">
        <v>300</v>
      </c>
    </row>
    <row r="95" spans="1:17" x14ac:dyDescent="0.25">
      <c r="A95" s="38" t="s">
        <v>217</v>
      </c>
      <c r="C95">
        <v>1</v>
      </c>
      <c r="D95" s="56">
        <v>221601</v>
      </c>
      <c r="E95" s="56">
        <v>156762</v>
      </c>
      <c r="F95" s="56">
        <f t="shared" si="4"/>
        <v>214413.66666666666</v>
      </c>
      <c r="G95" s="56">
        <v>588236</v>
      </c>
      <c r="H95" s="56">
        <v>43952</v>
      </c>
      <c r="I95" s="56">
        <v>11053</v>
      </c>
      <c r="Q95" s="66" t="s">
        <v>391</v>
      </c>
    </row>
    <row r="96" spans="1:17" x14ac:dyDescent="0.25">
      <c r="A96" s="38" t="s">
        <v>240</v>
      </c>
      <c r="C96">
        <v>1</v>
      </c>
      <c r="D96" s="56">
        <v>119764</v>
      </c>
      <c r="E96" s="56">
        <v>8944</v>
      </c>
      <c r="F96" s="56">
        <f t="shared" si="4"/>
        <v>16231.333333333334</v>
      </c>
      <c r="G96" s="56">
        <v>8676</v>
      </c>
      <c r="H96" s="56">
        <v>22085</v>
      </c>
      <c r="I96" s="56">
        <v>17933</v>
      </c>
      <c r="Q96" s="67" t="s">
        <v>392</v>
      </c>
    </row>
    <row r="97" spans="1:17" x14ac:dyDescent="0.25">
      <c r="A97" s="38" t="s">
        <v>207</v>
      </c>
      <c r="C97">
        <v>1</v>
      </c>
      <c r="D97" s="56">
        <v>207843</v>
      </c>
      <c r="E97" s="56">
        <v>195605</v>
      </c>
      <c r="F97" s="56">
        <f t="shared" si="4"/>
        <v>323962.66666666669</v>
      </c>
      <c r="G97" s="56">
        <v>571556</v>
      </c>
      <c r="H97" s="56">
        <v>183249</v>
      </c>
      <c r="I97" s="56">
        <v>217083</v>
      </c>
      <c r="Q97" s="66" t="s">
        <v>393</v>
      </c>
    </row>
    <row r="98" spans="1:17" x14ac:dyDescent="0.25">
      <c r="A98" s="38" t="s">
        <v>205</v>
      </c>
      <c r="C98">
        <v>1</v>
      </c>
      <c r="D98" s="56">
        <v>215397</v>
      </c>
      <c r="E98" s="56">
        <v>144549</v>
      </c>
      <c r="F98" s="56">
        <f t="shared" si="4"/>
        <v>211764.66666666666</v>
      </c>
      <c r="G98" s="56">
        <v>198939</v>
      </c>
      <c r="H98" s="56">
        <v>421966</v>
      </c>
      <c r="I98" s="56">
        <v>14389</v>
      </c>
      <c r="Q98" s="66" t="s">
        <v>394</v>
      </c>
    </row>
    <row r="99" spans="1:17" x14ac:dyDescent="0.25">
      <c r="A99" s="38" t="s">
        <v>320</v>
      </c>
      <c r="C99">
        <v>1</v>
      </c>
      <c r="D99" s="56">
        <v>10059</v>
      </c>
      <c r="E99" s="56">
        <v>262576</v>
      </c>
      <c r="F99" s="56">
        <f t="shared" si="4"/>
        <v>71899</v>
      </c>
      <c r="G99" s="56">
        <v>21401</v>
      </c>
      <c r="H99" s="56">
        <v>84796</v>
      </c>
      <c r="I99" s="56">
        <v>109500</v>
      </c>
      <c r="Q99" s="66" t="s">
        <v>395</v>
      </c>
    </row>
    <row r="100" spans="1:17" x14ac:dyDescent="0.25">
      <c r="A100" s="38" t="s">
        <v>232</v>
      </c>
      <c r="C100">
        <v>1</v>
      </c>
      <c r="D100" s="56">
        <v>0</v>
      </c>
      <c r="E100" s="56">
        <v>0</v>
      </c>
      <c r="F100" s="56">
        <f t="shared" si="4"/>
        <v>3340.6666666666665</v>
      </c>
      <c r="G100" s="56">
        <v>9091</v>
      </c>
      <c r="H100" s="56">
        <v>604</v>
      </c>
      <c r="I100" s="56">
        <v>327</v>
      </c>
      <c r="Q100" s="66" t="s">
        <v>396</v>
      </c>
    </row>
    <row r="101" spans="1:17" x14ac:dyDescent="0.25">
      <c r="A101" s="38" t="s">
        <v>233</v>
      </c>
      <c r="C101">
        <v>1</v>
      </c>
      <c r="D101" s="56">
        <v>126243</v>
      </c>
      <c r="E101" s="56">
        <v>322065</v>
      </c>
      <c r="F101" s="56">
        <f t="shared" si="4"/>
        <v>358499.66666666669</v>
      </c>
      <c r="G101" s="56">
        <v>60430</v>
      </c>
      <c r="H101" s="56">
        <v>350525</v>
      </c>
      <c r="I101" s="56">
        <v>664544</v>
      </c>
      <c r="Q101" s="66" t="s">
        <v>243</v>
      </c>
    </row>
    <row r="102" spans="1:17" x14ac:dyDescent="0.25">
      <c r="A102" s="38" t="s">
        <v>312</v>
      </c>
      <c r="C102">
        <v>1</v>
      </c>
      <c r="D102" s="56">
        <v>115604</v>
      </c>
      <c r="E102" s="56">
        <v>497740</v>
      </c>
      <c r="F102" s="56">
        <f t="shared" si="4"/>
        <v>117389</v>
      </c>
      <c r="G102" s="56">
        <v>258111</v>
      </c>
      <c r="H102" s="56">
        <v>4002</v>
      </c>
      <c r="I102" s="56">
        <v>90054</v>
      </c>
      <c r="Q102" s="66" t="s">
        <v>397</v>
      </c>
    </row>
    <row r="103" spans="1:17" x14ac:dyDescent="0.25">
      <c r="A103" s="38" t="s">
        <v>242</v>
      </c>
      <c r="C103">
        <v>1</v>
      </c>
      <c r="D103" s="56">
        <v>35553</v>
      </c>
      <c r="E103" s="56">
        <v>28299</v>
      </c>
      <c r="F103" s="56">
        <f t="shared" si="4"/>
        <v>128328.66666666667</v>
      </c>
      <c r="G103" s="56">
        <v>117939</v>
      </c>
      <c r="H103" s="56">
        <v>111145</v>
      </c>
      <c r="I103" s="56">
        <v>155902</v>
      </c>
      <c r="Q103" s="66" t="s">
        <v>398</v>
      </c>
    </row>
    <row r="104" spans="1:17" x14ac:dyDescent="0.25">
      <c r="A104" s="38" t="s">
        <v>202</v>
      </c>
      <c r="C104">
        <v>1</v>
      </c>
      <c r="D104" s="56">
        <v>79855</v>
      </c>
      <c r="E104" s="56">
        <v>131009</v>
      </c>
      <c r="F104" s="56">
        <f t="shared" si="4"/>
        <v>372259</v>
      </c>
      <c r="G104" s="56">
        <v>258755</v>
      </c>
      <c r="H104" s="56">
        <v>521421</v>
      </c>
      <c r="I104" s="56">
        <v>336601</v>
      </c>
      <c r="Q104" s="66" t="s">
        <v>399</v>
      </c>
    </row>
    <row r="105" spans="1:17" x14ac:dyDescent="0.25">
      <c r="A105" s="38" t="s">
        <v>209</v>
      </c>
      <c r="C105">
        <v>1</v>
      </c>
      <c r="D105" s="56">
        <v>178</v>
      </c>
      <c r="E105" s="56">
        <v>0</v>
      </c>
      <c r="F105" s="56">
        <f t="shared" si="4"/>
        <v>0</v>
      </c>
      <c r="G105" s="56">
        <v>0</v>
      </c>
      <c r="H105" s="56">
        <v>0</v>
      </c>
      <c r="I105" s="56">
        <v>0</v>
      </c>
      <c r="Q105" s="66" t="s">
        <v>400</v>
      </c>
    </row>
    <row r="106" spans="1:17" x14ac:dyDescent="0.25">
      <c r="A106" s="38" t="s">
        <v>234</v>
      </c>
      <c r="C106">
        <v>1</v>
      </c>
      <c r="D106" s="56">
        <v>37103</v>
      </c>
      <c r="E106" s="56">
        <v>22877</v>
      </c>
      <c r="F106" s="56">
        <f t="shared" si="4"/>
        <v>10661</v>
      </c>
      <c r="G106" s="56">
        <v>16351</v>
      </c>
      <c r="H106" s="56">
        <v>15632</v>
      </c>
      <c r="I106" s="56">
        <v>0</v>
      </c>
      <c r="Q106" s="66" t="s">
        <v>401</v>
      </c>
    </row>
    <row r="107" spans="1:17" x14ac:dyDescent="0.25">
      <c r="A107" s="38" t="s">
        <v>219</v>
      </c>
      <c r="C107">
        <v>1</v>
      </c>
      <c r="D107" s="56">
        <v>239505</v>
      </c>
      <c r="E107" s="56">
        <v>522219</v>
      </c>
      <c r="F107" s="56">
        <f t="shared" si="4"/>
        <v>208845</v>
      </c>
      <c r="G107" s="56">
        <v>217875</v>
      </c>
      <c r="H107" s="56">
        <v>244881</v>
      </c>
      <c r="I107" s="56">
        <v>163779</v>
      </c>
      <c r="Q107" s="66" t="s">
        <v>402</v>
      </c>
    </row>
    <row r="108" spans="1:17" x14ac:dyDescent="0.25">
      <c r="A108">
        <v>82</v>
      </c>
      <c r="B108">
        <f t="shared" ref="B108:I108" si="5">SUM(B26:B107)</f>
        <v>55</v>
      </c>
      <c r="C108">
        <f t="shared" si="5"/>
        <v>35</v>
      </c>
      <c r="D108" s="56">
        <f t="shared" si="5"/>
        <v>15851016</v>
      </c>
      <c r="E108" s="56">
        <f t="shared" si="5"/>
        <v>17262033</v>
      </c>
      <c r="F108" s="56">
        <f t="shared" si="5"/>
        <v>16927539.333333328</v>
      </c>
      <c r="G108" s="56">
        <f t="shared" si="5"/>
        <v>23009601</v>
      </c>
      <c r="H108" s="56">
        <f t="shared" si="5"/>
        <v>12458268</v>
      </c>
      <c r="I108" s="56">
        <f t="shared" si="5"/>
        <v>15314749</v>
      </c>
      <c r="Q108" s="66" t="s">
        <v>403</v>
      </c>
    </row>
    <row r="109" spans="1:17" x14ac:dyDescent="0.25">
      <c r="Q109" s="66" t="s">
        <v>404</v>
      </c>
    </row>
    <row r="110" spans="1:17" x14ac:dyDescent="0.25">
      <c r="Q110" s="66" t="s">
        <v>405</v>
      </c>
    </row>
    <row r="111" spans="1:17" x14ac:dyDescent="0.25">
      <c r="Q111" s="66" t="s">
        <v>406</v>
      </c>
    </row>
    <row r="112" spans="1:17" x14ac:dyDescent="0.25">
      <c r="Q112" s="66" t="s">
        <v>407</v>
      </c>
    </row>
    <row r="113" spans="17:17" x14ac:dyDescent="0.25">
      <c r="Q113" s="66" t="s">
        <v>285</v>
      </c>
    </row>
    <row r="114" spans="17:17" x14ac:dyDescent="0.25">
      <c r="Q114" s="66" t="s">
        <v>211</v>
      </c>
    </row>
    <row r="115" spans="17:17" x14ac:dyDescent="0.25">
      <c r="Q115" s="66" t="s">
        <v>408</v>
      </c>
    </row>
    <row r="116" spans="17:17" x14ac:dyDescent="0.25">
      <c r="Q116" s="66" t="s">
        <v>214</v>
      </c>
    </row>
    <row r="117" spans="17:17" x14ac:dyDescent="0.25">
      <c r="Q117" s="66" t="s">
        <v>409</v>
      </c>
    </row>
    <row r="118" spans="17:17" x14ac:dyDescent="0.25">
      <c r="Q118" s="66" t="s">
        <v>410</v>
      </c>
    </row>
    <row r="119" spans="17:17" x14ac:dyDescent="0.25">
      <c r="Q119" s="66" t="s">
        <v>411</v>
      </c>
    </row>
    <row r="120" spans="17:17" x14ac:dyDescent="0.25">
      <c r="Q120" s="66" t="s">
        <v>303</v>
      </c>
    </row>
    <row r="121" spans="17:17" x14ac:dyDescent="0.25">
      <c r="Q121" s="66" t="s">
        <v>412</v>
      </c>
    </row>
    <row r="122" spans="17:17" x14ac:dyDescent="0.25">
      <c r="Q122" s="66" t="s">
        <v>413</v>
      </c>
    </row>
    <row r="123" spans="17:17" x14ac:dyDescent="0.25">
      <c r="Q123" s="66" t="s">
        <v>414</v>
      </c>
    </row>
    <row r="124" spans="17:17" x14ac:dyDescent="0.25">
      <c r="Q124" s="66" t="s">
        <v>415</v>
      </c>
    </row>
    <row r="125" spans="17:17" x14ac:dyDescent="0.25">
      <c r="Q125" s="66" t="s">
        <v>251</v>
      </c>
    </row>
    <row r="126" spans="17:17" x14ac:dyDescent="0.25">
      <c r="Q126" s="66" t="s">
        <v>416</v>
      </c>
    </row>
    <row r="127" spans="17:17" x14ac:dyDescent="0.25">
      <c r="Q127" s="66" t="s">
        <v>417</v>
      </c>
    </row>
    <row r="128" spans="17:17" x14ac:dyDescent="0.25">
      <c r="Q128" s="66" t="s">
        <v>418</v>
      </c>
    </row>
  </sheetData>
  <autoFilter ref="A25:M108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2019-06-20T07:00:00+00:00</OpenedDate>
    <SignificantOrder xmlns="dc463f71-b30c-4ab2-9473-d307f9d35888">false</SignificantOrder>
    <Date1 xmlns="dc463f71-b30c-4ab2-9473-d307f9d35888">2019-07-02T07:00:00+00:00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190529</DocketNumber>
    <DelegatedOrder xmlns="dc463f71-b30c-4ab2-9473-d307f9d35888">false</DelegatedOrder>
  </documentManagement>
</p:properties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4081C303D597F46A51B1E34376944AC" ma:contentTypeVersion="56" ma:contentTypeDescription="" ma:contentTypeScope="" ma:versionID="e22e9193f40833cf40870f67854ce1a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9F4E99A-1004-49A8-81CF-EC5B3999563D}">
  <ds:schemaRefs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2006/metadata/properties"/>
    <ds:schemaRef ds:uri="http://schemas.microsoft.com/office/infopath/2007/PartnerControl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828F8EEB-1AA0-44C7-B30F-3DBA7EAB752E}"/>
</file>

<file path=customXml/itemProps3.xml><?xml version="1.0" encoding="utf-8"?>
<ds:datastoreItem xmlns:ds="http://schemas.openxmlformats.org/officeDocument/2006/customXml" ds:itemID="{DF70211C-DA9E-473D-8496-ED196B849CB3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0C717D1C-B7A6-435F-AAD5-35D7F333D2D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Sheet4</vt:lpstr>
      <vt:lpstr>2017 and 2018 RRM</vt:lpstr>
      <vt:lpstr>Figure 6</vt:lpstr>
      <vt:lpstr>Sheet3</vt:lpstr>
    </vt:vector>
  </TitlesOfParts>
  <Company>Puget Sound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RBuell</dc:creator>
  <cp:lastModifiedBy>CAK</cp:lastModifiedBy>
  <dcterms:created xsi:type="dcterms:W3CDTF">2019-04-22T17:43:23Z</dcterms:created>
  <dcterms:modified xsi:type="dcterms:W3CDTF">2019-06-27T03:17:24Z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0x0101006E56B4D1795A2E4DB2F0B01679ED314A0074081C303D597F46A51B1E34376944AC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