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Regulatory_Affairs\PGA - WASHINGTON\2019\1 - September Filing\UG-170094_19-05_HoldCo\"/>
    </mc:Choice>
  </mc:AlternateContent>
  <bookViews>
    <workbookView xWindow="0" yWindow="0" windowWidth="28800" windowHeight="11832" activeTab="1"/>
  </bookViews>
  <sheets>
    <sheet name="Calc of Increments" sheetId="1" r:id="rId1"/>
    <sheet name="Effcts on Avg. Bill" sheetId="2" r:id="rId2"/>
    <sheet name="Effects on Revenue" sheetId="3" r:id="rId3"/>
  </sheets>
  <externalReferences>
    <externalReference r:id="rId4"/>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3" l="1"/>
  <c r="B22" i="3"/>
  <c r="F15" i="3"/>
  <c r="F18" i="3" s="1"/>
  <c r="A8" i="3"/>
  <c r="A9" i="3" s="1"/>
  <c r="A10" i="3" s="1"/>
  <c r="A11" i="3" s="1"/>
  <c r="A12" i="3" s="1"/>
  <c r="A13" i="3" s="1"/>
  <c r="A14" i="3" s="1"/>
  <c r="A15" i="3" s="1"/>
  <c r="A16" i="3" s="1"/>
  <c r="A17" i="3" s="1"/>
  <c r="A18" i="3" s="1"/>
  <c r="A19" i="3" s="1"/>
  <c r="A20" i="3" s="1"/>
  <c r="A21" i="3" s="1"/>
  <c r="A22" i="3" s="1"/>
  <c r="A23" i="3" s="1"/>
  <c r="A24" i="3" s="1"/>
  <c r="F24" i="3" l="1"/>
</calcChain>
</file>

<file path=xl/sharedStrings.xml><?xml version="1.0" encoding="utf-8"?>
<sst xmlns="http://schemas.openxmlformats.org/spreadsheetml/2006/main" count="287" uniqueCount="123">
  <si>
    <t>NW Natural</t>
  </si>
  <si>
    <t>Rates &amp; Regulatory Affairs</t>
  </si>
  <si>
    <t>2019-2020 PGA Filing - Washington: September Filing</t>
  </si>
  <si>
    <t>Calculation of Increments Allocated on the EQUAL PERCENTAGE OF MARGIN BASIS</t>
  </si>
  <si>
    <t>Billing</t>
  </si>
  <si>
    <t>WACOG &amp;</t>
  </si>
  <si>
    <t>Temps from</t>
  </si>
  <si>
    <t>HoldCo Credit</t>
  </si>
  <si>
    <t>PGA</t>
  </si>
  <si>
    <t>Rate from</t>
  </si>
  <si>
    <t>Demand from</t>
  </si>
  <si>
    <t>Temporary</t>
  </si>
  <si>
    <t>Proposed Amount:</t>
  </si>
  <si>
    <t>Allocated to Rate Schedules</t>
  </si>
  <si>
    <t>Volumes page,</t>
  </si>
  <si>
    <t>Rates page,</t>
  </si>
  <si>
    <t>Increment  page,</t>
  </si>
  <si>
    <t>MARGIN</t>
  </si>
  <si>
    <t>Volumetric</t>
  </si>
  <si>
    <t>Customer</t>
  </si>
  <si>
    <t>Total</t>
  </si>
  <si>
    <t>Revenue Sensitive Multiplier:</t>
  </si>
  <si>
    <t>add revenue sensitive factor</t>
  </si>
  <si>
    <t>Column D</t>
  </si>
  <si>
    <t>Column A</t>
  </si>
  <si>
    <t>Column B+C+D</t>
  </si>
  <si>
    <t>Rate</t>
  </si>
  <si>
    <t>Margin</t>
  </si>
  <si>
    <t>Charge</t>
  </si>
  <si>
    <t>Customers</t>
  </si>
  <si>
    <t>Amount to Amortize:</t>
  </si>
  <si>
    <t>All Customers</t>
  </si>
  <si>
    <t>E=B-C-D</t>
  </si>
  <si>
    <t>I = (G*H*12)+F</t>
  </si>
  <si>
    <t>Multiplier</t>
  </si>
  <si>
    <t>Allocation to RS</t>
  </si>
  <si>
    <t>Increment</t>
  </si>
  <si>
    <t>Schedule</t>
  </si>
  <si>
    <t>Block</t>
  </si>
  <si>
    <t>A</t>
  </si>
  <si>
    <t>B</t>
  </si>
  <si>
    <t>C</t>
  </si>
  <si>
    <t>D</t>
  </si>
  <si>
    <t>E</t>
  </si>
  <si>
    <t>F = E * A</t>
  </si>
  <si>
    <t>G</t>
  </si>
  <si>
    <t>H</t>
  </si>
  <si>
    <t>S</t>
  </si>
  <si>
    <t>T</t>
  </si>
  <si>
    <t>U</t>
  </si>
  <si>
    <t>1R</t>
  </si>
  <si>
    <t>1C</t>
  </si>
  <si>
    <t>2R</t>
  </si>
  <si>
    <t>3 CFS</t>
  </si>
  <si>
    <t>3 IFS</t>
  </si>
  <si>
    <t>41C Firm Sales</t>
  </si>
  <si>
    <t>Block 1</t>
  </si>
  <si>
    <t>Block 2</t>
  </si>
  <si>
    <t>41C Interr Sales</t>
  </si>
  <si>
    <t>41 Firm Trans</t>
  </si>
  <si>
    <t>41I Firm Sales</t>
  </si>
  <si>
    <t>41I Interr Sales</t>
  </si>
  <si>
    <t>42C Firm Sales</t>
  </si>
  <si>
    <t>Block 3</t>
  </si>
  <si>
    <t>Block 4</t>
  </si>
  <si>
    <t>Block 5</t>
  </si>
  <si>
    <t>Block 6</t>
  </si>
  <si>
    <t>42I Firm Sales</t>
  </si>
  <si>
    <t>42 Firm Trans</t>
  </si>
  <si>
    <t>42C Interr Sales</t>
  </si>
  <si>
    <t>42I Interr Sales</t>
  </si>
  <si>
    <t>42 Inter Trans</t>
  </si>
  <si>
    <t>43 Firm Trans</t>
  </si>
  <si>
    <t>43 Interr Trans</t>
  </si>
  <si>
    <t>Intentionally blank</t>
  </si>
  <si>
    <t>Totals</t>
  </si>
  <si>
    <t>Sources for line 2 above:</t>
  </si>
  <si>
    <t>Inputs page</t>
  </si>
  <si>
    <t>Column G</t>
  </si>
  <si>
    <t>Line 43</t>
  </si>
  <si>
    <t>Tariff Schedules:</t>
  </si>
  <si>
    <t>Schedule #</t>
  </si>
  <si>
    <t>Sched 209</t>
  </si>
  <si>
    <t>Note: Allocation to rate schedules or blocks with zero volumes is calculated on an overall margin percentage change basis.</t>
  </si>
  <si>
    <t>PGA Effects on Average Bill by Rate Schedule</t>
  </si>
  <si>
    <t>Calculation of Effect on Customer Average Bill by Rate Schedule [1]</t>
  </si>
  <si>
    <t>Washington</t>
  </si>
  <si>
    <t>Normal</t>
  </si>
  <si>
    <t>Current</t>
  </si>
  <si>
    <t>Proposed</t>
  </si>
  <si>
    <t>PGA Normalized</t>
  </si>
  <si>
    <t>Therms</t>
  </si>
  <si>
    <t>Minimum</t>
  </si>
  <si>
    <t>Therms in</t>
  </si>
  <si>
    <t>Monthly</t>
  </si>
  <si>
    <t>Average use</t>
  </si>
  <si>
    <t>Rates</t>
  </si>
  <si>
    <t>Average Bill</t>
  </si>
  <si>
    <t>% Bill Change</t>
  </si>
  <si>
    <t>F=D+(C * E)</t>
  </si>
  <si>
    <t>N = D+(C*M)</t>
  </si>
  <si>
    <t>F</t>
  </si>
  <si>
    <t>M</t>
  </si>
  <si>
    <t>N</t>
  </si>
  <si>
    <t>O</t>
  </si>
  <si>
    <t>N/A</t>
  </si>
  <si>
    <t>all additional</t>
  </si>
  <si>
    <t>TOTAL</t>
  </si>
  <si>
    <t>[1] Rate Schedule 41 and 42 customers may choose demand charges at a volumetric rate or based on MDDV.  For convenience of presentation, demand charges are not included in the calculations for those schedules.</t>
  </si>
  <si>
    <t xml:space="preserve">[2] Proposed rates include the effect of removing the current Schedule 215 adjustment and applying the proposed Schedule 215 adjustment.  The rate shown is for illustrative purposes only and assumes no other changes to rates occur November 1.   </t>
  </si>
  <si>
    <t>Rates in summary</t>
  </si>
  <si>
    <t>Sources:</t>
  </si>
  <si>
    <t>Direct Inputs</t>
  </si>
  <si>
    <t>per Tariff</t>
  </si>
  <si>
    <t>2019-20 Washington: September Filing Updating Energy Efficiency Schedule 215</t>
  </si>
  <si>
    <t>Tariff Advice 19-05: Schedule 209 Holding Company Credit</t>
  </si>
  <si>
    <t>Amount</t>
  </si>
  <si>
    <t>Temporary Increments</t>
  </si>
  <si>
    <t>Removal of Current Temporary Increments</t>
  </si>
  <si>
    <t>Amortization of Holding Company Credit</t>
  </si>
  <si>
    <t>Addition of Proposed Temporary Increments</t>
  </si>
  <si>
    <t>TOTAL OF ALL COMPONENTS OF RATE CHANGES</t>
  </si>
  <si>
    <t xml:space="preserve">Effect of this filing, as a percentage change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</si>
</sst>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7" formatCode="&quot;$&quot;#,##0.00_);\(&quot;$&quot;#,##0.00\)"/>
    <numFmt numFmtId="44" formatCode="_(&quot;$&quot;* #,##0.00_);_(&quot;$&quot;* \(#,##0.00\);_(&quot;$&quot;* &quot;-&quot;??_);_(@_)"/>
    <numFmt numFmtId="43" formatCode="_(* #,##0.00_);_(* \(#,##0.00\);_(* &quot;-&quot;??_);_(@_)"/>
    <numFmt numFmtId="164" formatCode="#,##0.00000_);\(#,##0.00000\)"/>
    <numFmt numFmtId="165" formatCode="0.000%"/>
    <numFmt numFmtId="166" formatCode="&quot;$&quot;#,##0.00000"/>
    <numFmt numFmtId="167" formatCode="&quot;$&quot;#,##0"/>
    <numFmt numFmtId="168" formatCode="#,##0.0_);\(#,##0.0\)"/>
    <numFmt numFmtId="169" formatCode="&quot;$&quot;#,##0.00000_);\(&quot;$&quot;#,##0.00000\)"/>
    <numFmt numFmtId="170" formatCode="0.00_);\(0.00\)"/>
    <numFmt numFmtId="171" formatCode="&quot;$&quot;#,##0.00"/>
    <numFmt numFmtId="172" formatCode="_(* #,##0_);_(* \(#,##0\);_(* &quot;-&quot;??_);_(@_)"/>
    <numFmt numFmtId="173" formatCode="0.0%"/>
  </numFmts>
  <fonts count="18" x14ac:knownFonts="1">
    <font>
      <sz val="11"/>
      <color theme="1"/>
      <name val="Calibri"/>
      <family val="2"/>
      <scheme val="minor"/>
    </font>
    <font>
      <sz val="11"/>
      <color theme="1"/>
      <name val="Calibri"/>
      <family val="2"/>
      <scheme val="minor"/>
    </font>
    <font>
      <b/>
      <sz val="11"/>
      <name val="Tahoma"/>
      <family val="2"/>
    </font>
    <font>
      <sz val="10"/>
      <name val="Tahoma"/>
      <family val="2"/>
    </font>
    <font>
      <sz val="10"/>
      <color indexed="12"/>
      <name val="Tahoma"/>
      <family val="2"/>
    </font>
    <font>
      <b/>
      <sz val="10"/>
      <color indexed="48"/>
      <name val="Tahoma"/>
      <family val="2"/>
    </font>
    <font>
      <b/>
      <sz val="10"/>
      <name val="Tahoma"/>
      <family val="2"/>
    </font>
    <font>
      <sz val="10"/>
      <name val="Times New Roman"/>
      <family val="1"/>
    </font>
    <font>
      <sz val="9"/>
      <name val="Tahoma"/>
      <family val="2"/>
    </font>
    <font>
      <sz val="8"/>
      <name val="Tahoma"/>
      <family val="2"/>
    </font>
    <font>
      <b/>
      <u/>
      <sz val="10"/>
      <name val="Tahoma"/>
      <family val="2"/>
    </font>
    <font>
      <sz val="11"/>
      <name val="Tahoma"/>
      <family val="2"/>
    </font>
    <font>
      <b/>
      <sz val="9"/>
      <name val="Tahoma"/>
      <family val="2"/>
    </font>
    <font>
      <b/>
      <sz val="8"/>
      <name val="Tahoma"/>
      <family val="2"/>
    </font>
    <font>
      <sz val="8"/>
      <name val="Times New Roman"/>
      <family val="1"/>
    </font>
    <font>
      <sz val="8"/>
      <color indexed="12"/>
      <name val="Tahoma"/>
      <family val="2"/>
    </font>
    <font>
      <u/>
      <sz val="10"/>
      <name val="Tahoma"/>
      <family val="2"/>
    </font>
    <font>
      <sz val="11"/>
      <name val="Calibri"/>
      <family val="2"/>
      <scheme val="minor"/>
    </font>
  </fonts>
  <fills count="3">
    <fill>
      <patternFill patternType="none"/>
    </fill>
    <fill>
      <patternFill patternType="gray125"/>
    </fill>
    <fill>
      <patternFill patternType="solid">
        <fgColor indexed="22"/>
        <bgColor indexed="64"/>
      </patternFill>
    </fill>
  </fills>
  <borders count="36">
    <border>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double">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44" fontId="1" fillId="0" borderId="0" applyFont="0" applyFill="0" applyBorder="0" applyAlignment="0" applyProtection="0"/>
  </cellStyleXfs>
  <cellXfs count="202">
    <xf numFmtId="0" fontId="0" fillId="0" borderId="0" xfId="0"/>
    <xf numFmtId="0" fontId="2" fillId="0" borderId="0" xfId="0" applyFont="1" applyBorder="1"/>
    <xf numFmtId="0" fontId="3" fillId="0" borderId="0" xfId="0" applyFont="1"/>
    <xf numFmtId="0" fontId="4" fillId="0" borderId="0" xfId="0" applyFont="1"/>
    <xf numFmtId="164" fontId="3" fillId="0" borderId="0" xfId="0" applyNumberFormat="1" applyFont="1"/>
    <xf numFmtId="0" fontId="3" fillId="0" borderId="0" xfId="0" applyFont="1" applyBorder="1"/>
    <xf numFmtId="37" fontId="4" fillId="0" borderId="0" xfId="0" applyNumberFormat="1" applyFont="1"/>
    <xf numFmtId="0" fontId="5" fillId="0" borderId="0" xfId="0" applyFont="1" applyFill="1" applyBorder="1"/>
    <xf numFmtId="0" fontId="5" fillId="0" borderId="0" xfId="0" applyFont="1" applyFill="1"/>
    <xf numFmtId="0" fontId="3" fillId="0" borderId="0" xfId="0" applyFont="1" applyFill="1"/>
    <xf numFmtId="0" fontId="6" fillId="0" borderId="0" xfId="0" quotePrefix="1" applyFont="1" applyAlignment="1">
      <alignment horizontal="center"/>
    </xf>
    <xf numFmtId="0" fontId="3" fillId="0" borderId="0" xfId="0" applyFont="1" applyBorder="1" applyAlignment="1">
      <alignment horizontal="center"/>
    </xf>
    <xf numFmtId="0" fontId="3" fillId="0" borderId="0" xfId="0" applyFont="1" applyAlignment="1">
      <alignment horizontal="center"/>
    </xf>
    <xf numFmtId="0" fontId="6" fillId="0" borderId="0" xfId="0" applyFont="1" applyAlignment="1">
      <alignment horizontal="center"/>
    </xf>
    <xf numFmtId="0" fontId="3" fillId="0" borderId="7" xfId="0" applyFont="1" applyBorder="1"/>
    <xf numFmtId="37" fontId="3" fillId="0" borderId="1" xfId="0" applyNumberFormat="1" applyFont="1" applyBorder="1"/>
    <xf numFmtId="0" fontId="3" fillId="0" borderId="2" xfId="0" applyFont="1" applyBorder="1"/>
    <xf numFmtId="164" fontId="3" fillId="0" borderId="3" xfId="0" applyNumberFormat="1" applyFont="1" applyBorder="1"/>
    <xf numFmtId="0" fontId="6" fillId="0" borderId="0" xfId="0" applyFont="1" applyBorder="1" applyAlignment="1">
      <alignment horizontal="center"/>
    </xf>
    <xf numFmtId="165" fontId="3" fillId="0" borderId="8" xfId="2" applyNumberFormat="1" applyFont="1" applyBorder="1" applyAlignment="1">
      <alignment horizontal="right"/>
    </xf>
    <xf numFmtId="0" fontId="3" fillId="0" borderId="9" xfId="0" applyFont="1" applyBorder="1" applyAlignment="1">
      <alignment horizontal="left"/>
    </xf>
    <xf numFmtId="164" fontId="3" fillId="0" borderId="10" xfId="0" applyNumberFormat="1" applyFont="1" applyBorder="1" applyAlignment="1">
      <alignment horizontal="left"/>
    </xf>
    <xf numFmtId="0" fontId="3" fillId="0" borderId="11" xfId="0" applyFont="1" applyBorder="1" applyAlignment="1">
      <alignment horizontal="center"/>
    </xf>
    <xf numFmtId="0" fontId="6" fillId="0" borderId="11" xfId="0" applyFont="1" applyBorder="1" applyAlignment="1">
      <alignment horizontal="center"/>
    </xf>
    <xf numFmtId="0" fontId="3" fillId="0" borderId="12" xfId="0" applyFont="1" applyBorder="1"/>
    <xf numFmtId="37" fontId="6" fillId="0" borderId="13" xfId="0" applyNumberFormat="1" applyFont="1" applyBorder="1"/>
    <xf numFmtId="164" fontId="3" fillId="0" borderId="15" xfId="0" applyNumberFormat="1" applyFont="1" applyBorder="1"/>
    <xf numFmtId="37" fontId="9" fillId="0" borderId="14" xfId="0" applyNumberFormat="1" applyFont="1" applyBorder="1"/>
    <xf numFmtId="0" fontId="6" fillId="0" borderId="0" xfId="0" applyFont="1" applyBorder="1" applyAlignment="1">
      <alignment horizontal="right"/>
    </xf>
    <xf numFmtId="0" fontId="6" fillId="0" borderId="0" xfId="0" applyFont="1" applyAlignment="1">
      <alignment horizontal="right"/>
    </xf>
    <xf numFmtId="0" fontId="6" fillId="2" borderId="17" xfId="0" applyFont="1" applyFill="1" applyBorder="1" applyAlignment="1">
      <alignment horizontal="right"/>
    </xf>
    <xf numFmtId="0" fontId="6" fillId="0" borderId="18" xfId="0" applyFont="1" applyBorder="1" applyAlignment="1">
      <alignment horizontal="center"/>
    </xf>
    <xf numFmtId="164" fontId="3" fillId="0" borderId="19" xfId="0" applyNumberFormat="1" applyFont="1" applyBorder="1" applyAlignment="1">
      <alignment horizontal="center"/>
    </xf>
    <xf numFmtId="0" fontId="3" fillId="0" borderId="5" xfId="0" applyFont="1" applyFill="1" applyBorder="1" applyAlignment="1">
      <alignment horizontal="center"/>
    </xf>
    <xf numFmtId="0" fontId="8" fillId="0" borderId="5" xfId="0" applyFont="1" applyFill="1" applyBorder="1" applyAlignment="1">
      <alignment horizontal="center"/>
    </xf>
    <xf numFmtId="0" fontId="6" fillId="0" borderId="20" xfId="0" applyFont="1" applyBorder="1" applyAlignment="1">
      <alignment horizontal="center"/>
    </xf>
    <xf numFmtId="0" fontId="6" fillId="0" borderId="20" xfId="0" applyFont="1" applyFill="1" applyBorder="1" applyAlignment="1">
      <alignment horizontal="center"/>
    </xf>
    <xf numFmtId="0" fontId="6" fillId="2" borderId="21" xfId="0" applyFont="1" applyFill="1" applyBorder="1" applyAlignment="1">
      <alignment horizontal="center"/>
    </xf>
    <xf numFmtId="0" fontId="6" fillId="0" borderId="22" xfId="0" applyFont="1" applyBorder="1" applyAlignment="1">
      <alignment horizontal="center"/>
    </xf>
    <xf numFmtId="164" fontId="6" fillId="0" borderId="23" xfId="0" applyNumberFormat="1" applyFont="1" applyBorder="1" applyAlignment="1">
      <alignment horizontal="center"/>
    </xf>
    <xf numFmtId="0" fontId="3" fillId="0" borderId="24" xfId="0" applyFont="1" applyFill="1" applyBorder="1" applyAlignment="1">
      <alignment horizontal="center"/>
    </xf>
    <xf numFmtId="0" fontId="8" fillId="0" borderId="24" xfId="0" applyFont="1" applyFill="1" applyBorder="1" applyAlignment="1">
      <alignment horizontal="center"/>
    </xf>
    <xf numFmtId="37" fontId="3" fillId="0" borderId="20" xfId="0" applyNumberFormat="1" applyFont="1" applyBorder="1"/>
    <xf numFmtId="166" fontId="3" fillId="0" borderId="20" xfId="0" applyNumberFormat="1" applyFont="1" applyFill="1" applyBorder="1"/>
    <xf numFmtId="167" fontId="3" fillId="0" borderId="20" xfId="0" applyNumberFormat="1" applyFont="1" applyFill="1" applyBorder="1"/>
    <xf numFmtId="7" fontId="3" fillId="0" borderId="20" xfId="0" applyNumberFormat="1" applyFont="1" applyFill="1" applyBorder="1"/>
    <xf numFmtId="167" fontId="3" fillId="0" borderId="20" xfId="0" applyNumberFormat="1" applyFont="1" applyBorder="1"/>
    <xf numFmtId="164" fontId="3" fillId="2" borderId="21" xfId="0" applyNumberFormat="1" applyFont="1" applyFill="1" applyBorder="1"/>
    <xf numFmtId="5" fontId="3" fillId="0" borderId="20" xfId="0" applyNumberFormat="1" applyFont="1" applyBorder="1"/>
    <xf numFmtId="164" fontId="3" fillId="0" borderId="23" xfId="0" applyNumberFormat="1" applyFont="1" applyBorder="1"/>
    <xf numFmtId="169" fontId="3" fillId="0" borderId="0" xfId="0" applyNumberFormat="1" applyFont="1" applyBorder="1"/>
    <xf numFmtId="166" fontId="3" fillId="0" borderId="20" xfId="0" applyNumberFormat="1" applyFont="1" applyBorder="1"/>
    <xf numFmtId="7" fontId="3" fillId="0" borderId="20" xfId="0" applyNumberFormat="1" applyFont="1" applyBorder="1"/>
    <xf numFmtId="0" fontId="3" fillId="0" borderId="20" xfId="0" applyFont="1" applyFill="1" applyBorder="1" applyAlignment="1">
      <alignment horizontal="center"/>
    </xf>
    <xf numFmtId="0" fontId="8" fillId="0" borderId="20" xfId="0" applyFont="1" applyFill="1" applyBorder="1" applyAlignment="1">
      <alignment horizontal="center"/>
    </xf>
    <xf numFmtId="0" fontId="3" fillId="0" borderId="0" xfId="0" applyFont="1" applyFill="1" applyBorder="1" applyAlignment="1">
      <alignment horizontal="center"/>
    </xf>
    <xf numFmtId="170" fontId="8" fillId="0" borderId="0" xfId="0" applyNumberFormat="1" applyFont="1" applyFill="1" applyBorder="1" applyAlignment="1">
      <alignment horizontal="center"/>
    </xf>
    <xf numFmtId="37" fontId="3" fillId="0" borderId="0" xfId="0" applyNumberFormat="1" applyFont="1" applyBorder="1"/>
    <xf numFmtId="166" fontId="3" fillId="0" borderId="0" xfId="0" applyNumberFormat="1" applyFont="1" applyBorder="1"/>
    <xf numFmtId="167" fontId="3" fillId="0" borderId="0" xfId="3" quotePrefix="1" applyNumberFormat="1" applyFont="1" applyBorder="1"/>
    <xf numFmtId="7" fontId="3" fillId="0" borderId="0" xfId="0" applyNumberFormat="1" applyFont="1" applyBorder="1"/>
    <xf numFmtId="164" fontId="3" fillId="2" borderId="25" xfId="0" applyNumberFormat="1" applyFont="1" applyFill="1" applyBorder="1"/>
    <xf numFmtId="5" fontId="3" fillId="0" borderId="0" xfId="3" applyNumberFormat="1" applyFont="1" applyBorder="1"/>
    <xf numFmtId="164" fontId="3" fillId="0" borderId="19" xfId="3" applyNumberFormat="1" applyFont="1" applyBorder="1"/>
    <xf numFmtId="170" fontId="8" fillId="0" borderId="20" xfId="0" applyNumberFormat="1" applyFont="1" applyFill="1" applyBorder="1" applyAlignment="1">
      <alignment horizontal="center"/>
    </xf>
    <xf numFmtId="167" fontId="3" fillId="0" borderId="0" xfId="3" applyNumberFormat="1" applyFont="1" applyBorder="1"/>
    <xf numFmtId="5" fontId="3" fillId="0" borderId="0" xfId="3" quotePrefix="1" applyNumberFormat="1" applyFont="1" applyBorder="1"/>
    <xf numFmtId="164" fontId="3" fillId="0" borderId="19" xfId="3" quotePrefix="1" applyNumberFormat="1" applyFont="1" applyBorder="1"/>
    <xf numFmtId="167" fontId="3" fillId="0" borderId="0" xfId="0" applyNumberFormat="1" applyFont="1" applyBorder="1"/>
    <xf numFmtId="5" fontId="3" fillId="0" borderId="0" xfId="0" applyNumberFormat="1" applyFont="1" applyBorder="1"/>
    <xf numFmtId="164" fontId="3" fillId="0" borderId="19" xfId="0" applyNumberFormat="1" applyFont="1" applyBorder="1"/>
    <xf numFmtId="166" fontId="3" fillId="0" borderId="0" xfId="0" applyNumberFormat="1" applyFont="1" applyBorder="1" applyAlignment="1"/>
    <xf numFmtId="7" fontId="3" fillId="0" borderId="0" xfId="0" applyNumberFormat="1" applyFont="1" applyBorder="1" applyAlignment="1"/>
    <xf numFmtId="164" fontId="3" fillId="2" borderId="25" xfId="0" applyNumberFormat="1" applyFont="1" applyFill="1" applyBorder="1" applyAlignment="1"/>
    <xf numFmtId="166" fontId="3" fillId="0" borderId="0" xfId="0" applyNumberFormat="1" applyFont="1" applyFill="1" applyBorder="1" applyAlignment="1"/>
    <xf numFmtId="7" fontId="3" fillId="0" borderId="0" xfId="0" applyNumberFormat="1" applyFont="1" applyFill="1" applyBorder="1" applyAlignment="1"/>
    <xf numFmtId="166" fontId="3" fillId="0" borderId="20" xfId="0" applyNumberFormat="1" applyFont="1" applyFill="1" applyBorder="1" applyAlignment="1"/>
    <xf numFmtId="7" fontId="3" fillId="0" borderId="20" xfId="0" applyNumberFormat="1" applyFont="1" applyFill="1" applyBorder="1" applyAlignment="1"/>
    <xf numFmtId="164" fontId="3" fillId="2" borderId="21" xfId="0" applyNumberFormat="1" applyFont="1" applyFill="1" applyBorder="1" applyAlignment="1"/>
    <xf numFmtId="166" fontId="3" fillId="0" borderId="24" xfId="0" applyNumberFormat="1" applyFont="1" applyFill="1" applyBorder="1" applyAlignment="1"/>
    <xf numFmtId="7" fontId="3" fillId="0" borderId="24" xfId="0" applyNumberFormat="1" applyFont="1" applyFill="1" applyBorder="1" applyAlignment="1"/>
    <xf numFmtId="164" fontId="3" fillId="2" borderId="26" xfId="0" applyNumberFormat="1" applyFont="1" applyFill="1" applyBorder="1" applyAlignment="1"/>
    <xf numFmtId="164" fontId="3" fillId="0" borderId="28" xfId="0" applyNumberFormat="1" applyFont="1" applyBorder="1"/>
    <xf numFmtId="0" fontId="9" fillId="0" borderId="24" xfId="0" applyFont="1" applyFill="1" applyBorder="1" applyAlignment="1">
      <alignment horizontal="center"/>
    </xf>
    <xf numFmtId="166" fontId="3" fillId="0" borderId="20" xfId="0" applyNumberFormat="1" applyFont="1" applyBorder="1" applyAlignment="1"/>
    <xf numFmtId="7" fontId="3" fillId="0" borderId="20" xfId="0" applyNumberFormat="1" applyFont="1" applyBorder="1" applyAlignment="1"/>
    <xf numFmtId="171" fontId="3" fillId="0" borderId="20" xfId="0" applyNumberFormat="1" applyFont="1" applyBorder="1"/>
    <xf numFmtId="166" fontId="4" fillId="0" borderId="0" xfId="0" applyNumberFormat="1" applyFont="1"/>
    <xf numFmtId="171" fontId="4" fillId="0" borderId="0" xfId="0" applyNumberFormat="1" applyFont="1"/>
    <xf numFmtId="37" fontId="3" fillId="0" borderId="0" xfId="0" applyNumberFormat="1" applyFont="1"/>
    <xf numFmtId="167" fontId="3" fillId="0" borderId="0" xfId="0" applyNumberFormat="1" applyFont="1"/>
    <xf numFmtId="0" fontId="10" fillId="0" borderId="0" xfId="0" applyFont="1"/>
    <xf numFmtId="0" fontId="6" fillId="0" borderId="29" xfId="0" applyFont="1" applyBorder="1"/>
    <xf numFmtId="0" fontId="3" fillId="2" borderId="9" xfId="0" applyFont="1" applyFill="1" applyBorder="1"/>
    <xf numFmtId="0" fontId="3" fillId="0" borderId="9" xfId="0" applyFont="1" applyFill="1" applyBorder="1" applyAlignment="1">
      <alignment horizontal="center"/>
    </xf>
    <xf numFmtId="164" fontId="3" fillId="2" borderId="9" xfId="0" applyNumberFormat="1" applyFont="1" applyFill="1" applyBorder="1"/>
    <xf numFmtId="0" fontId="9" fillId="0" borderId="0" xfId="0" applyFont="1"/>
    <xf numFmtId="168" fontId="3" fillId="0" borderId="22" xfId="0" applyNumberFormat="1" applyFont="1" applyBorder="1" applyAlignment="1">
      <alignment horizontal="center"/>
    </xf>
    <xf numFmtId="168" fontId="3" fillId="0" borderId="18" xfId="0" applyNumberFormat="1" applyFont="1" applyBorder="1" applyAlignment="1">
      <alignment horizontal="center"/>
    </xf>
    <xf numFmtId="168" fontId="3" fillId="0" borderId="27" xfId="0" applyNumberFormat="1" applyFont="1" applyBorder="1" applyAlignment="1">
      <alignment horizontal="center"/>
    </xf>
    <xf numFmtId="168" fontId="3" fillId="0" borderId="0" xfId="0" applyNumberFormat="1" applyFont="1" applyAlignment="1">
      <alignment horizontal="center"/>
    </xf>
    <xf numFmtId="172" fontId="3" fillId="0" borderId="0" xfId="1" applyNumberFormat="1" applyFont="1" applyAlignment="1">
      <alignment horizontal="center"/>
    </xf>
    <xf numFmtId="10" fontId="3" fillId="0" borderId="0" xfId="2" applyNumberFormat="1" applyFont="1" applyAlignment="1">
      <alignment horizontal="center"/>
    </xf>
    <xf numFmtId="39" fontId="3" fillId="0" borderId="0" xfId="0" applyNumberFormat="1" applyFont="1"/>
    <xf numFmtId="39" fontId="3" fillId="0" borderId="0" xfId="0" applyNumberFormat="1" applyFont="1" applyFill="1"/>
    <xf numFmtId="7" fontId="3" fillId="0" borderId="0" xfId="0" applyNumberFormat="1" applyFont="1" applyFill="1"/>
    <xf numFmtId="0" fontId="2" fillId="0" borderId="0" xfId="0" applyFont="1" applyBorder="1" applyAlignment="1">
      <alignment horizontal="left"/>
    </xf>
    <xf numFmtId="0" fontId="2" fillId="0" borderId="0" xfId="0" applyFont="1" applyBorder="1" applyAlignment="1">
      <alignment horizontal="centerContinuous"/>
    </xf>
    <xf numFmtId="7" fontId="2" fillId="0" borderId="0" xfId="0" applyNumberFormat="1" applyFont="1" applyBorder="1" applyAlignment="1">
      <alignment horizontal="center"/>
    </xf>
    <xf numFmtId="7" fontId="2" fillId="0" borderId="0" xfId="0" applyNumberFormat="1" applyFont="1" applyFill="1" applyBorder="1" applyAlignment="1">
      <alignment horizontal="center"/>
    </xf>
    <xf numFmtId="0" fontId="11" fillId="0" borderId="0" xfId="0" applyFont="1" applyBorder="1"/>
    <xf numFmtId="0" fontId="11" fillId="0" borderId="0" xfId="0" applyFont="1"/>
    <xf numFmtId="14" fontId="3" fillId="0" borderId="0" xfId="0" applyNumberFormat="1" applyFont="1" applyAlignment="1">
      <alignment horizontal="center"/>
    </xf>
    <xf numFmtId="14" fontId="3" fillId="0" borderId="30" xfId="0" applyNumberFormat="1" applyFont="1" applyBorder="1" applyAlignment="1">
      <alignment horizontal="center"/>
    </xf>
    <xf numFmtId="14" fontId="3" fillId="0" borderId="0" xfId="0" applyNumberFormat="1" applyFont="1" applyFill="1" applyAlignment="1">
      <alignment horizontal="center"/>
    </xf>
    <xf numFmtId="14" fontId="3" fillId="0" borderId="31" xfId="0" applyNumberFormat="1" applyFont="1" applyBorder="1" applyAlignment="1">
      <alignment horizontal="center"/>
    </xf>
    <xf numFmtId="0" fontId="6" fillId="0" borderId="31" xfId="0" applyFont="1" applyBorder="1" applyAlignment="1">
      <alignment horizontal="center"/>
    </xf>
    <xf numFmtId="0" fontId="3" fillId="0" borderId="0" xfId="0" applyFont="1" applyFill="1" applyAlignment="1">
      <alignment horizontal="center"/>
    </xf>
    <xf numFmtId="0" fontId="6" fillId="0" borderId="32" xfId="0" applyFont="1" applyBorder="1" applyAlignment="1">
      <alignment horizontal="center"/>
    </xf>
    <xf numFmtId="0" fontId="6" fillId="0" borderId="11" xfId="0" applyFont="1" applyFill="1" applyBorder="1" applyAlignment="1">
      <alignment horizontal="center"/>
    </xf>
    <xf numFmtId="0" fontId="6" fillId="0" borderId="0" xfId="0" applyFont="1" applyFill="1" applyAlignment="1">
      <alignment horizontal="center"/>
    </xf>
    <xf numFmtId="0" fontId="6" fillId="0" borderId="0" xfId="0" applyFont="1" applyFill="1" applyBorder="1" applyAlignment="1">
      <alignment horizontal="center"/>
    </xf>
    <xf numFmtId="0" fontId="6" fillId="0" borderId="30" xfId="0" applyFont="1" applyBorder="1" applyAlignment="1">
      <alignment horizontal="right"/>
    </xf>
    <xf numFmtId="0" fontId="6" fillId="0" borderId="33" xfId="0" applyFont="1" applyFill="1" applyBorder="1" applyAlignment="1">
      <alignment horizontal="center"/>
    </xf>
    <xf numFmtId="164" fontId="3" fillId="0" borderId="20" xfId="0" applyNumberFormat="1" applyFont="1" applyBorder="1" applyAlignment="1">
      <alignment horizontal="center"/>
    </xf>
    <xf numFmtId="168" fontId="3" fillId="0" borderId="20" xfId="0" applyNumberFormat="1" applyFont="1" applyBorder="1"/>
    <xf numFmtId="169" fontId="3" fillId="0" borderId="20" xfId="0" applyNumberFormat="1" applyFont="1" applyBorder="1"/>
    <xf numFmtId="173" fontId="3" fillId="0" borderId="33" xfId="2" applyNumberFormat="1" applyFont="1" applyBorder="1"/>
    <xf numFmtId="169" fontId="3" fillId="0" borderId="20" xfId="0" applyNumberFormat="1" applyFont="1" applyFill="1" applyBorder="1"/>
    <xf numFmtId="173" fontId="3" fillId="0" borderId="0" xfId="0" applyNumberFormat="1" applyFont="1" applyBorder="1"/>
    <xf numFmtId="39" fontId="3" fillId="0" borderId="20" xfId="0" applyNumberFormat="1" applyFont="1" applyBorder="1"/>
    <xf numFmtId="4" fontId="3" fillId="0" borderId="0" xfId="0" applyNumberFormat="1" applyFont="1" applyBorder="1"/>
    <xf numFmtId="37" fontId="3" fillId="0" borderId="0" xfId="0" applyNumberFormat="1" applyFont="1" applyBorder="1" applyAlignment="1">
      <alignment horizontal="center"/>
    </xf>
    <xf numFmtId="168" fontId="3" fillId="0" borderId="0" xfId="0" applyNumberFormat="1" applyFont="1" applyBorder="1"/>
    <xf numFmtId="173" fontId="3" fillId="0" borderId="31" xfId="2" applyNumberFormat="1" applyFont="1" applyBorder="1"/>
    <xf numFmtId="169" fontId="3" fillId="0" borderId="0" xfId="0" applyNumberFormat="1" applyFont="1" applyFill="1" applyBorder="1"/>
    <xf numFmtId="170" fontId="12" fillId="0" borderId="20" xfId="0" applyNumberFormat="1" applyFont="1" applyFill="1" applyBorder="1" applyAlignment="1">
      <alignment horizontal="center"/>
    </xf>
    <xf numFmtId="37" fontId="6" fillId="0" borderId="20" xfId="0" applyNumberFormat="1" applyFont="1" applyBorder="1"/>
    <xf numFmtId="37" fontId="6" fillId="0" borderId="20" xfId="0" applyNumberFormat="1" applyFont="1" applyBorder="1" applyAlignment="1">
      <alignment horizontal="center"/>
    </xf>
    <xf numFmtId="168" fontId="6" fillId="0" borderId="20" xfId="0" applyNumberFormat="1" applyFont="1" applyBorder="1"/>
    <xf numFmtId="169" fontId="6" fillId="0" borderId="20" xfId="0" applyNumberFormat="1" applyFont="1" applyBorder="1"/>
    <xf numFmtId="7" fontId="6" fillId="0" borderId="20" xfId="0" applyNumberFormat="1" applyFont="1" applyBorder="1"/>
    <xf numFmtId="173" fontId="6" fillId="0" borderId="33" xfId="2" applyNumberFormat="1" applyFont="1" applyBorder="1"/>
    <xf numFmtId="169" fontId="6" fillId="0" borderId="20" xfId="0" applyNumberFormat="1" applyFont="1" applyFill="1" applyBorder="1"/>
    <xf numFmtId="173" fontId="6" fillId="0" borderId="31" xfId="2" applyNumberFormat="1" applyFont="1" applyBorder="1"/>
    <xf numFmtId="168" fontId="6" fillId="0" borderId="0" xfId="0" applyNumberFormat="1" applyFont="1" applyBorder="1"/>
    <xf numFmtId="37" fontId="3" fillId="0" borderId="0" xfId="0" applyNumberFormat="1" applyFont="1" applyBorder="1" applyAlignment="1"/>
    <xf numFmtId="168" fontId="3" fillId="0" borderId="0" xfId="0" applyNumberFormat="1" applyFont="1" applyBorder="1" applyAlignment="1"/>
    <xf numFmtId="169" fontId="3" fillId="0" borderId="0" xfId="0" applyNumberFormat="1" applyFont="1" applyBorder="1" applyAlignment="1"/>
    <xf numFmtId="37" fontId="3" fillId="0" borderId="0" xfId="0" applyNumberFormat="1" applyFont="1" applyFill="1" applyBorder="1" applyAlignment="1"/>
    <xf numFmtId="168" fontId="3" fillId="0" borderId="0" xfId="0" applyNumberFormat="1" applyFont="1" applyFill="1" applyBorder="1" applyAlignment="1"/>
    <xf numFmtId="169" fontId="3" fillId="0" borderId="0" xfId="0" applyNumberFormat="1" applyFont="1" applyFill="1" applyBorder="1" applyAlignment="1"/>
    <xf numFmtId="169" fontId="6" fillId="0" borderId="0" xfId="0" applyNumberFormat="1" applyFont="1" applyFill="1" applyBorder="1"/>
    <xf numFmtId="37" fontId="3" fillId="0" borderId="24" xfId="0" applyNumberFormat="1" applyFont="1" applyFill="1" applyBorder="1" applyAlignment="1"/>
    <xf numFmtId="164" fontId="3" fillId="0" borderId="24" xfId="0" applyNumberFormat="1" applyFont="1" applyFill="1" applyBorder="1" applyAlignment="1">
      <alignment horizontal="center"/>
    </xf>
    <xf numFmtId="168" fontId="3" fillId="0" borderId="24" xfId="0" applyNumberFormat="1" applyFont="1" applyFill="1" applyBorder="1" applyAlignment="1"/>
    <xf numFmtId="169" fontId="3" fillId="0" borderId="24" xfId="0" applyNumberFormat="1" applyFont="1" applyFill="1" applyBorder="1" applyAlignment="1"/>
    <xf numFmtId="173" fontId="3" fillId="0" borderId="34" xfId="2" applyNumberFormat="1" applyFont="1" applyBorder="1"/>
    <xf numFmtId="169" fontId="3" fillId="0" borderId="24" xfId="0" applyNumberFormat="1" applyFont="1" applyFill="1" applyBorder="1"/>
    <xf numFmtId="37" fontId="3" fillId="0" borderId="20" xfId="0" applyNumberFormat="1" applyFont="1" applyFill="1" applyBorder="1" applyAlignment="1"/>
    <xf numFmtId="168" fontId="3" fillId="0" borderId="20" xfId="0" applyNumberFormat="1" applyFont="1" applyFill="1" applyBorder="1" applyAlignment="1"/>
    <xf numFmtId="169" fontId="3" fillId="0" borderId="20" xfId="0" applyNumberFormat="1" applyFont="1" applyFill="1" applyBorder="1" applyAlignment="1"/>
    <xf numFmtId="37" fontId="3" fillId="0" borderId="20" xfId="0" applyNumberFormat="1" applyFont="1" applyBorder="1" applyAlignment="1"/>
    <xf numFmtId="168" fontId="3" fillId="0" borderId="20" xfId="0" applyNumberFormat="1" applyFont="1" applyBorder="1" applyAlignment="1"/>
    <xf numFmtId="164" fontId="3" fillId="0" borderId="20" xfId="0" applyNumberFormat="1" applyFont="1" applyBorder="1" applyAlignment="1"/>
    <xf numFmtId="39" fontId="3" fillId="0" borderId="32" xfId="0" applyNumberFormat="1" applyFont="1" applyBorder="1"/>
    <xf numFmtId="39" fontId="3" fillId="0" borderId="0" xfId="0" applyNumberFormat="1" applyFont="1" applyFill="1" applyBorder="1"/>
    <xf numFmtId="0" fontId="3" fillId="0" borderId="29" xfId="0" applyFont="1" applyBorder="1"/>
    <xf numFmtId="0" fontId="4" fillId="2" borderId="9" xfId="0" applyFont="1" applyFill="1" applyBorder="1" applyAlignment="1">
      <alignment horizontal="center"/>
    </xf>
    <xf numFmtId="0" fontId="3" fillId="0" borderId="9" xfId="0" applyFont="1" applyBorder="1"/>
    <xf numFmtId="0" fontId="15" fillId="2" borderId="9" xfId="0" applyFont="1" applyFill="1" applyBorder="1" applyAlignment="1">
      <alignment horizontal="center"/>
    </xf>
    <xf numFmtId="0" fontId="4" fillId="0" borderId="9" xfId="0" applyFont="1" applyFill="1" applyBorder="1" applyAlignment="1">
      <alignment horizontal="center"/>
    </xf>
    <xf numFmtId="0" fontId="3" fillId="2" borderId="9" xfId="0" applyFont="1" applyFill="1" applyBorder="1" applyAlignment="1">
      <alignment horizontal="center"/>
    </xf>
    <xf numFmtId="0" fontId="3" fillId="0" borderId="9" xfId="0" applyFont="1" applyFill="1" applyBorder="1"/>
    <xf numFmtId="7" fontId="3" fillId="0" borderId="0" xfId="0" applyNumberFormat="1" applyFont="1" applyFill="1" applyBorder="1"/>
    <xf numFmtId="7" fontId="6" fillId="0" borderId="20" xfId="0" applyNumberFormat="1" applyFont="1" applyFill="1" applyBorder="1"/>
    <xf numFmtId="7" fontId="6" fillId="0" borderId="0" xfId="0" applyNumberFormat="1" applyFont="1" applyFill="1" applyBorder="1"/>
    <xf numFmtId="39" fontId="3" fillId="0" borderId="20" xfId="0" applyNumberFormat="1" applyFont="1" applyBorder="1" applyAlignment="1"/>
    <xf numFmtId="0" fontId="9" fillId="2" borderId="9" xfId="0" applyFont="1" applyFill="1" applyBorder="1" applyAlignment="1">
      <alignment horizontal="center"/>
    </xf>
    <xf numFmtId="0" fontId="6" fillId="0" borderId="0" xfId="0" applyFont="1" applyFill="1"/>
    <xf numFmtId="0" fontId="10" fillId="0" borderId="0" xfId="0" applyFont="1" applyAlignment="1">
      <alignment horizontal="center"/>
    </xf>
    <xf numFmtId="0" fontId="16" fillId="0" borderId="0" xfId="0" applyFont="1"/>
    <xf numFmtId="37" fontId="3" fillId="0" borderId="20" xfId="0" applyNumberFormat="1" applyFont="1" applyFill="1" applyBorder="1"/>
    <xf numFmtId="0" fontId="6" fillId="0" borderId="0" xfId="0" applyFont="1"/>
    <xf numFmtId="5" fontId="6" fillId="0" borderId="35" xfId="0" applyNumberFormat="1" applyFont="1" applyBorder="1"/>
    <xf numFmtId="0" fontId="6" fillId="0" borderId="0" xfId="0" quotePrefix="1" applyFont="1"/>
    <xf numFmtId="0" fontId="3" fillId="0" borderId="0" xfId="0" quotePrefix="1" applyFont="1"/>
    <xf numFmtId="5" fontId="6" fillId="0" borderId="0" xfId="4" applyNumberFormat="1" applyFont="1" applyFill="1"/>
    <xf numFmtId="37" fontId="6" fillId="0" borderId="0" xfId="0" applyNumberFormat="1" applyFont="1"/>
    <xf numFmtId="10" fontId="6" fillId="0" borderId="0" xfId="2" applyNumberFormat="1" applyFont="1"/>
    <xf numFmtId="0" fontId="17" fillId="0" borderId="0" xfId="0" applyFont="1"/>
    <xf numFmtId="0" fontId="2" fillId="0" borderId="0" xfId="0" applyFont="1" applyFill="1" applyBorder="1"/>
    <xf numFmtId="37" fontId="3" fillId="0" borderId="0" xfId="0" applyNumberFormat="1" applyFont="1" applyFill="1"/>
    <xf numFmtId="37" fontId="6" fillId="0" borderId="4" xfId="0" applyNumberFormat="1" applyFont="1" applyBorder="1" applyAlignment="1">
      <alignment horizontal="center"/>
    </xf>
    <xf numFmtId="37" fontId="6" fillId="0" borderId="5" xfId="0" applyNumberFormat="1" applyFont="1" applyBorder="1" applyAlignment="1">
      <alignment horizontal="center"/>
    </xf>
    <xf numFmtId="37" fontId="6" fillId="0" borderId="6" xfId="0" applyNumberFormat="1" applyFont="1" applyBorder="1" applyAlignment="1">
      <alignment horizontal="center"/>
    </xf>
    <xf numFmtId="0" fontId="6" fillId="0" borderId="16" xfId="0" applyFont="1" applyBorder="1" applyAlignment="1">
      <alignment horizontal="center" wrapText="1"/>
    </xf>
    <xf numFmtId="0" fontId="0" fillId="0" borderId="19" xfId="0" applyBorder="1" applyAlignment="1">
      <alignment horizontal="center" wrapText="1"/>
    </xf>
    <xf numFmtId="37" fontId="13" fillId="0" borderId="0" xfId="0" applyNumberFormat="1" applyFont="1" applyAlignment="1" applyProtection="1">
      <alignment horizontal="left" wrapText="1"/>
    </xf>
    <xf numFmtId="0" fontId="0" fillId="0" borderId="0" xfId="0" applyAlignment="1">
      <alignment wrapText="1"/>
    </xf>
    <xf numFmtId="0" fontId="13" fillId="0" borderId="0" xfId="0" applyFont="1" applyBorder="1" applyAlignment="1">
      <alignment wrapText="1"/>
    </xf>
    <xf numFmtId="0" fontId="14" fillId="0" borderId="0" xfId="0" applyFont="1" applyAlignment="1">
      <alignment wrapText="1"/>
    </xf>
  </cellXfs>
  <cellStyles count="5">
    <cellStyle name="Comma" xfId="1" builtinId="3"/>
    <cellStyle name="Currency" xfId="4" builtinId="4"/>
    <cellStyle name="Normal" xfId="0" builtinId="0"/>
    <cellStyle name="Normal_Book3"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gulatory_Affairs/PGA%20-%20WASHINGTON/2019/5%20-%20Rate%20Development/NWN%202019-20%20Washington%20PGA%20summary%20effects%20September%20fil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4A PGA"/>
      <sheetName val="19-03 R&amp;C Eng. Effic."/>
      <sheetName val="19-04 GREAT &amp; WA-LIEE"/>
      <sheetName val="19-06 Sch. 201 &amp; 203"/>
      <sheetName val="19-05 HoldCo Credit"/>
      <sheetName val="19-07 Combined"/>
      <sheetName val="Revenue Senstive"/>
    </sheetNames>
    <sheetDataSet>
      <sheetData sheetId="0"/>
      <sheetData sheetId="1"/>
      <sheetData sheetId="2"/>
      <sheetData sheetId="3"/>
      <sheetData sheetId="4"/>
      <sheetData sheetId="5">
        <row r="32">
          <cell r="B32" t="str">
            <v>2018 Washington CBR Normalized Total Revenues</v>
          </cell>
          <cell r="F32">
            <v>66182522</v>
          </cell>
        </row>
      </sheetData>
      <sheetData sheetId="6">
        <row r="8">
          <cell r="D8">
            <v>-57386.11464702322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0"/>
  <sheetViews>
    <sheetView showGridLines="0" view="pageLayout" zoomScaleNormal="85" workbookViewId="0">
      <selection activeCell="U7" sqref="U7"/>
    </sheetView>
  </sheetViews>
  <sheetFormatPr defaultColWidth="8" defaultRowHeight="13.2" x14ac:dyDescent="0.25"/>
  <cols>
    <col min="1" max="1" width="4.88671875" style="5" customWidth="1"/>
    <col min="2" max="2" width="12.77734375" style="2" customWidth="1"/>
    <col min="3" max="3" width="7.109375" style="2" customWidth="1"/>
    <col min="4" max="4" width="14.109375" style="3" bestFit="1" customWidth="1"/>
    <col min="5" max="5" width="11.44140625" style="3" bestFit="1" customWidth="1"/>
    <col min="6" max="6" width="14.21875" style="3" bestFit="1" customWidth="1"/>
    <col min="7" max="7" width="16.77734375" style="3" bestFit="1" customWidth="1"/>
    <col min="8" max="8" width="9.5546875" style="3" bestFit="1" customWidth="1"/>
    <col min="9" max="9" width="12.44140625" style="3" bestFit="1" customWidth="1"/>
    <col min="10" max="10" width="12" style="3" bestFit="1" customWidth="1"/>
    <col min="11" max="11" width="9.88671875" style="3" customWidth="1"/>
    <col min="12" max="12" width="17" style="3" bestFit="1" customWidth="1"/>
    <col min="13" max="13" width="25.21875" style="3" customWidth="1"/>
    <col min="14" max="16" width="13.5546875" style="4" customWidth="1"/>
    <col min="17" max="17" width="13.44140625" style="5" bestFit="1" customWidth="1"/>
    <col min="18" max="16384" width="8" style="5"/>
  </cols>
  <sheetData>
    <row r="1" spans="1:17" ht="13.8" x14ac:dyDescent="0.25">
      <c r="A1" s="1" t="s">
        <v>0</v>
      </c>
    </row>
    <row r="2" spans="1:17" ht="13.8" x14ac:dyDescent="0.25">
      <c r="A2" s="1" t="s">
        <v>1</v>
      </c>
    </row>
    <row r="3" spans="1:17" ht="13.8" x14ac:dyDescent="0.25">
      <c r="A3" s="1" t="s">
        <v>2</v>
      </c>
    </row>
    <row r="4" spans="1:17" ht="13.8" x14ac:dyDescent="0.25">
      <c r="A4" s="1" t="s">
        <v>3</v>
      </c>
    </row>
    <row r="5" spans="1:17" x14ac:dyDescent="0.25">
      <c r="D5" s="2"/>
      <c r="E5" s="2"/>
      <c r="F5" s="2"/>
      <c r="G5" s="2"/>
      <c r="H5" s="2"/>
      <c r="I5" s="2"/>
      <c r="J5" s="2"/>
      <c r="K5" s="2"/>
      <c r="L5" s="2"/>
      <c r="M5" s="2"/>
    </row>
    <row r="6" spans="1:17" x14ac:dyDescent="0.25">
      <c r="A6" s="7"/>
      <c r="B6" s="8"/>
      <c r="C6" s="8"/>
      <c r="D6" s="8"/>
      <c r="E6" s="9"/>
      <c r="F6" s="2"/>
      <c r="G6" s="2"/>
      <c r="H6" s="10"/>
      <c r="I6" s="2"/>
      <c r="J6" s="10"/>
      <c r="K6" s="2"/>
      <c r="L6" s="2"/>
    </row>
    <row r="7" spans="1:17" ht="15" customHeight="1" thickBot="1" x14ac:dyDescent="0.3">
      <c r="A7" s="11">
        <v>1</v>
      </c>
      <c r="D7" s="12"/>
      <c r="E7" s="12" t="s">
        <v>4</v>
      </c>
      <c r="F7" s="12" t="s">
        <v>5</v>
      </c>
      <c r="G7" s="12" t="s">
        <v>6</v>
      </c>
      <c r="H7" s="13"/>
      <c r="I7" s="12"/>
      <c r="J7" s="13"/>
      <c r="K7" s="12"/>
      <c r="L7" s="12"/>
      <c r="M7" s="2"/>
      <c r="N7" s="193" t="s">
        <v>7</v>
      </c>
      <c r="O7" s="194"/>
      <c r="P7" s="195"/>
    </row>
    <row r="8" spans="1:17" ht="15" customHeight="1" thickBot="1" x14ac:dyDescent="0.3">
      <c r="A8" s="11">
        <v>2</v>
      </c>
      <c r="D8" s="12" t="s">
        <v>8</v>
      </c>
      <c r="E8" s="12" t="s">
        <v>9</v>
      </c>
      <c r="F8" s="12" t="s">
        <v>10</v>
      </c>
      <c r="G8" s="12" t="s">
        <v>11</v>
      </c>
      <c r="H8" s="13"/>
      <c r="I8" s="12"/>
      <c r="J8" s="13"/>
      <c r="K8" s="12"/>
      <c r="L8" s="12"/>
      <c r="M8" s="14" t="s">
        <v>12</v>
      </c>
      <c r="N8" s="15">
        <v>-55000</v>
      </c>
      <c r="O8" s="16" t="s">
        <v>13</v>
      </c>
      <c r="P8" s="17"/>
    </row>
    <row r="9" spans="1:17" ht="15" customHeight="1" thickBot="1" x14ac:dyDescent="0.3">
      <c r="A9" s="11">
        <v>3</v>
      </c>
      <c r="D9" s="12" t="s">
        <v>14</v>
      </c>
      <c r="E9" s="12" t="s">
        <v>15</v>
      </c>
      <c r="F9" s="12" t="s">
        <v>15</v>
      </c>
      <c r="G9" s="12" t="s">
        <v>16</v>
      </c>
      <c r="H9" s="13" t="s">
        <v>17</v>
      </c>
      <c r="I9" s="12" t="s">
        <v>18</v>
      </c>
      <c r="J9" s="18" t="s">
        <v>19</v>
      </c>
      <c r="K9" s="12"/>
      <c r="L9" s="13" t="s">
        <v>20</v>
      </c>
      <c r="M9" s="14" t="s">
        <v>21</v>
      </c>
      <c r="N9" s="19">
        <v>4.1579999999999999E-2</v>
      </c>
      <c r="O9" s="20" t="s">
        <v>22</v>
      </c>
      <c r="P9" s="21"/>
    </row>
    <row r="10" spans="1:17" s="28" customFormat="1" ht="15" customHeight="1" thickBot="1" x14ac:dyDescent="0.3">
      <c r="A10" s="11">
        <v>4</v>
      </c>
      <c r="B10" s="2"/>
      <c r="C10" s="2"/>
      <c r="D10" s="22" t="s">
        <v>23</v>
      </c>
      <c r="E10" s="22" t="s">
        <v>24</v>
      </c>
      <c r="F10" s="22" t="s">
        <v>25</v>
      </c>
      <c r="G10" s="22" t="s">
        <v>24</v>
      </c>
      <c r="H10" s="23" t="s">
        <v>26</v>
      </c>
      <c r="I10" s="22" t="s">
        <v>27</v>
      </c>
      <c r="J10" s="23" t="s">
        <v>28</v>
      </c>
      <c r="K10" s="22" t="s">
        <v>29</v>
      </c>
      <c r="L10" s="23" t="s">
        <v>27</v>
      </c>
      <c r="M10" s="24" t="s">
        <v>30</v>
      </c>
      <c r="N10" s="25">
        <v>-57386</v>
      </c>
      <c r="O10" s="27" t="s">
        <v>31</v>
      </c>
      <c r="P10" s="26"/>
    </row>
    <row r="11" spans="1:17" s="28" customFormat="1" x14ac:dyDescent="0.25">
      <c r="A11" s="11">
        <v>5</v>
      </c>
      <c r="B11" s="2"/>
      <c r="C11" s="2"/>
      <c r="D11" s="29"/>
      <c r="E11" s="29"/>
      <c r="F11" s="29"/>
      <c r="G11" s="29"/>
      <c r="H11" s="13" t="s">
        <v>32</v>
      </c>
      <c r="I11" s="29"/>
      <c r="J11" s="13"/>
      <c r="K11" s="29"/>
      <c r="L11" s="196" t="s">
        <v>33</v>
      </c>
      <c r="M11" s="30"/>
      <c r="N11" s="31" t="s">
        <v>34</v>
      </c>
      <c r="O11" s="11" t="s">
        <v>35</v>
      </c>
      <c r="P11" s="32" t="s">
        <v>36</v>
      </c>
    </row>
    <row r="12" spans="1:17" s="28" customFormat="1" x14ac:dyDescent="0.25">
      <c r="A12" s="11">
        <v>6</v>
      </c>
      <c r="B12" s="33" t="s">
        <v>37</v>
      </c>
      <c r="C12" s="34" t="s">
        <v>38</v>
      </c>
      <c r="D12" s="35" t="s">
        <v>39</v>
      </c>
      <c r="E12" s="36" t="s">
        <v>40</v>
      </c>
      <c r="F12" s="36" t="s">
        <v>41</v>
      </c>
      <c r="G12" s="36" t="s">
        <v>42</v>
      </c>
      <c r="H12" s="36" t="s">
        <v>43</v>
      </c>
      <c r="I12" s="36" t="s">
        <v>44</v>
      </c>
      <c r="J12" s="36" t="s">
        <v>45</v>
      </c>
      <c r="K12" s="35" t="s">
        <v>46</v>
      </c>
      <c r="L12" s="197"/>
      <c r="M12" s="37"/>
      <c r="N12" s="38" t="s">
        <v>47</v>
      </c>
      <c r="O12" s="35" t="s">
        <v>48</v>
      </c>
      <c r="P12" s="39" t="s">
        <v>49</v>
      </c>
    </row>
    <row r="13" spans="1:17" x14ac:dyDescent="0.25">
      <c r="A13" s="11">
        <v>7</v>
      </c>
      <c r="B13" s="40" t="s">
        <v>50</v>
      </c>
      <c r="C13" s="41"/>
      <c r="D13" s="42">
        <v>196915.9</v>
      </c>
      <c r="E13" s="43">
        <v>1.0291799999999995</v>
      </c>
      <c r="F13" s="43">
        <v>0.33485999999999999</v>
      </c>
      <c r="G13" s="43">
        <v>9.8399999999999876E-3</v>
      </c>
      <c r="H13" s="43">
        <v>0.68447999999999964</v>
      </c>
      <c r="I13" s="44">
        <v>134785</v>
      </c>
      <c r="J13" s="45">
        <v>3.47</v>
      </c>
      <c r="K13" s="42">
        <v>885</v>
      </c>
      <c r="L13" s="46">
        <v>171636</v>
      </c>
      <c r="M13" s="47"/>
      <c r="N13" s="97">
        <v>1</v>
      </c>
      <c r="O13" s="48">
        <v>-231</v>
      </c>
      <c r="P13" s="49">
        <v>-1.17E-3</v>
      </c>
      <c r="Q13" s="50"/>
    </row>
    <row r="14" spans="1:17" x14ac:dyDescent="0.25">
      <c r="A14" s="11">
        <v>8</v>
      </c>
      <c r="B14" s="40" t="s">
        <v>51</v>
      </c>
      <c r="C14" s="41"/>
      <c r="D14" s="42">
        <v>41008.9</v>
      </c>
      <c r="E14" s="51">
        <v>1.0187299999999995</v>
      </c>
      <c r="F14" s="51">
        <v>0.33485999999999999</v>
      </c>
      <c r="G14" s="51">
        <v>-1.9999999999999879E-4</v>
      </c>
      <c r="H14" s="51">
        <v>0.68406999999999951</v>
      </c>
      <c r="I14" s="46">
        <v>28053</v>
      </c>
      <c r="J14" s="52">
        <v>3.47</v>
      </c>
      <c r="K14" s="42">
        <v>36</v>
      </c>
      <c r="L14" s="46">
        <v>29552</v>
      </c>
      <c r="M14" s="47"/>
      <c r="N14" s="97">
        <v>1</v>
      </c>
      <c r="O14" s="48">
        <v>-40</v>
      </c>
      <c r="P14" s="49">
        <v>-9.7999999999999997E-4</v>
      </c>
      <c r="Q14" s="50"/>
    </row>
    <row r="15" spans="1:17" x14ac:dyDescent="0.25">
      <c r="A15" s="11">
        <v>9</v>
      </c>
      <c r="B15" s="40" t="s">
        <v>52</v>
      </c>
      <c r="C15" s="41"/>
      <c r="D15" s="42">
        <v>53306699.299999997</v>
      </c>
      <c r="E15" s="51">
        <v>0.73545999999999978</v>
      </c>
      <c r="F15" s="51">
        <v>0.33485999999999999</v>
      </c>
      <c r="G15" s="51">
        <v>-1.3939999999999994E-2</v>
      </c>
      <c r="H15" s="51">
        <v>0.4145399999999998</v>
      </c>
      <c r="I15" s="46">
        <v>22097759</v>
      </c>
      <c r="J15" s="52">
        <v>7</v>
      </c>
      <c r="K15" s="42">
        <v>77694</v>
      </c>
      <c r="L15" s="46">
        <v>28624055</v>
      </c>
      <c r="M15" s="47"/>
      <c r="N15" s="97">
        <v>1</v>
      </c>
      <c r="O15" s="48">
        <v>-38476</v>
      </c>
      <c r="P15" s="49">
        <v>-7.2000000000000005E-4</v>
      </c>
      <c r="Q15" s="50"/>
    </row>
    <row r="16" spans="1:17" x14ac:dyDescent="0.25">
      <c r="A16" s="11">
        <v>10</v>
      </c>
      <c r="B16" s="40" t="s">
        <v>53</v>
      </c>
      <c r="C16" s="41"/>
      <c r="D16" s="42">
        <v>18528180.699999999</v>
      </c>
      <c r="E16" s="51">
        <v>0.73534000000000033</v>
      </c>
      <c r="F16" s="51">
        <v>0.33485999999999999</v>
      </c>
      <c r="G16" s="51">
        <v>-1.8099999999999991E-2</v>
      </c>
      <c r="H16" s="51">
        <v>0.41858000000000034</v>
      </c>
      <c r="I16" s="46">
        <v>7755526</v>
      </c>
      <c r="J16" s="52">
        <v>15</v>
      </c>
      <c r="K16" s="42">
        <v>6219</v>
      </c>
      <c r="L16" s="46">
        <v>8874946</v>
      </c>
      <c r="M16" s="47"/>
      <c r="N16" s="97">
        <v>1</v>
      </c>
      <c r="O16" s="48">
        <v>-11929</v>
      </c>
      <c r="P16" s="49">
        <v>-6.4000000000000005E-4</v>
      </c>
      <c r="Q16" s="50"/>
    </row>
    <row r="17" spans="1:17" x14ac:dyDescent="0.25">
      <c r="A17" s="11">
        <v>11</v>
      </c>
      <c r="B17" s="40" t="s">
        <v>54</v>
      </c>
      <c r="C17" s="41"/>
      <c r="D17" s="42">
        <v>363801</v>
      </c>
      <c r="E17" s="51">
        <v>0.70457999999999954</v>
      </c>
      <c r="F17" s="51">
        <v>0.33485999999999999</v>
      </c>
      <c r="G17" s="51">
        <v>-4.8729999999999996E-2</v>
      </c>
      <c r="H17" s="51">
        <v>0.41844999999999954</v>
      </c>
      <c r="I17" s="46">
        <v>152233</v>
      </c>
      <c r="J17" s="52">
        <v>15</v>
      </c>
      <c r="K17" s="42">
        <v>25</v>
      </c>
      <c r="L17" s="46">
        <v>156733</v>
      </c>
      <c r="M17" s="47"/>
      <c r="N17" s="97">
        <v>1</v>
      </c>
      <c r="O17" s="48">
        <v>-211</v>
      </c>
      <c r="P17" s="49">
        <v>-5.8E-4</v>
      </c>
      <c r="Q17" s="50"/>
    </row>
    <row r="18" spans="1:17" x14ac:dyDescent="0.25">
      <c r="A18" s="11">
        <v>12</v>
      </c>
      <c r="B18" s="53">
        <v>27</v>
      </c>
      <c r="C18" s="54"/>
      <c r="D18" s="42">
        <v>575777.19999999995</v>
      </c>
      <c r="E18" s="51">
        <v>0.56221999999999994</v>
      </c>
      <c r="F18" s="51">
        <v>0.33485999999999999</v>
      </c>
      <c r="G18" s="51">
        <v>-2.6839999999999999E-2</v>
      </c>
      <c r="H18" s="51">
        <v>0.25419999999999993</v>
      </c>
      <c r="I18" s="46">
        <v>146363</v>
      </c>
      <c r="J18" s="52">
        <v>6</v>
      </c>
      <c r="K18" s="42">
        <v>889</v>
      </c>
      <c r="L18" s="46">
        <v>210371</v>
      </c>
      <c r="M18" s="47"/>
      <c r="N18" s="97">
        <v>1</v>
      </c>
      <c r="O18" s="48">
        <v>-283</v>
      </c>
      <c r="P18" s="49">
        <v>-4.8999999999999998E-4</v>
      </c>
      <c r="Q18" s="50"/>
    </row>
    <row r="19" spans="1:17" x14ac:dyDescent="0.25">
      <c r="A19" s="11">
        <v>13</v>
      </c>
      <c r="B19" s="55" t="s">
        <v>55</v>
      </c>
      <c r="C19" s="56" t="s">
        <v>56</v>
      </c>
      <c r="D19" s="57">
        <v>1970232.1</v>
      </c>
      <c r="E19" s="58">
        <v>0.49926000000000026</v>
      </c>
      <c r="F19" s="58">
        <v>0.22356000000000001</v>
      </c>
      <c r="G19" s="58">
        <v>-2.5939999999999998E-2</v>
      </c>
      <c r="H19" s="58">
        <v>0.3016400000000003</v>
      </c>
      <c r="I19" s="59">
        <v>1158804</v>
      </c>
      <c r="J19" s="60">
        <v>250</v>
      </c>
      <c r="K19" s="57">
        <v>96</v>
      </c>
      <c r="L19" s="59">
        <v>1446804</v>
      </c>
      <c r="M19" s="61"/>
      <c r="N19" s="98">
        <v>1</v>
      </c>
      <c r="O19" s="62">
        <v>-1945</v>
      </c>
      <c r="P19" s="63">
        <v>-5.1000000000000004E-4</v>
      </c>
      <c r="Q19" s="50"/>
    </row>
    <row r="20" spans="1:17" x14ac:dyDescent="0.25">
      <c r="A20" s="11">
        <v>14</v>
      </c>
      <c r="B20" s="53"/>
      <c r="C20" s="64" t="s">
        <v>57</v>
      </c>
      <c r="D20" s="42">
        <v>2123869.7999999998</v>
      </c>
      <c r="E20" s="51">
        <v>0.46017999999999998</v>
      </c>
      <c r="F20" s="51">
        <v>0.22356000000000001</v>
      </c>
      <c r="G20" s="51">
        <v>-2.9169999999999995E-2</v>
      </c>
      <c r="H20" s="51">
        <v>0.26578999999999997</v>
      </c>
      <c r="I20" s="46"/>
      <c r="J20" s="52"/>
      <c r="K20" s="42"/>
      <c r="L20" s="46"/>
      <c r="M20" s="47"/>
      <c r="N20" s="97">
        <v>1</v>
      </c>
      <c r="O20" s="48"/>
      <c r="P20" s="49">
        <v>-4.4999999999999999E-4</v>
      </c>
      <c r="Q20" s="50"/>
    </row>
    <row r="21" spans="1:17" x14ac:dyDescent="0.25">
      <c r="A21" s="11">
        <v>15</v>
      </c>
      <c r="B21" s="55" t="s">
        <v>58</v>
      </c>
      <c r="C21" s="56" t="s">
        <v>56</v>
      </c>
      <c r="D21" s="57">
        <v>0</v>
      </c>
      <c r="E21" s="58">
        <v>0.51518999999999993</v>
      </c>
      <c r="F21" s="58">
        <v>0.22356000000000001</v>
      </c>
      <c r="G21" s="58">
        <v>-9.779999999999997E-3</v>
      </c>
      <c r="H21" s="58">
        <v>0.30140999999999996</v>
      </c>
      <c r="I21" s="59">
        <v>0</v>
      </c>
      <c r="J21" s="60">
        <v>250</v>
      </c>
      <c r="K21" s="57">
        <v>0</v>
      </c>
      <c r="L21" s="59">
        <v>0</v>
      </c>
      <c r="M21" s="61"/>
      <c r="N21" s="98">
        <v>1</v>
      </c>
      <c r="O21" s="62">
        <v>0</v>
      </c>
      <c r="P21" s="63">
        <v>-5.1000000000000004E-4</v>
      </c>
      <c r="Q21" s="50"/>
    </row>
    <row r="22" spans="1:17" x14ac:dyDescent="0.25">
      <c r="A22" s="11">
        <v>16</v>
      </c>
      <c r="B22" s="53"/>
      <c r="C22" s="64" t="s">
        <v>57</v>
      </c>
      <c r="D22" s="42">
        <v>0</v>
      </c>
      <c r="E22" s="51">
        <v>0.47625999999999991</v>
      </c>
      <c r="F22" s="51">
        <v>0.22356000000000001</v>
      </c>
      <c r="G22" s="51">
        <v>-1.286E-2</v>
      </c>
      <c r="H22" s="51">
        <v>0.26555999999999991</v>
      </c>
      <c r="I22" s="46"/>
      <c r="J22" s="52"/>
      <c r="K22" s="42"/>
      <c r="L22" s="46"/>
      <c r="M22" s="47"/>
      <c r="N22" s="97">
        <v>1</v>
      </c>
      <c r="O22" s="48"/>
      <c r="P22" s="49">
        <v>-4.4999999999999999E-4</v>
      </c>
      <c r="Q22" s="50"/>
    </row>
    <row r="23" spans="1:17" x14ac:dyDescent="0.25">
      <c r="A23" s="11">
        <v>17</v>
      </c>
      <c r="B23" s="55" t="s">
        <v>59</v>
      </c>
      <c r="C23" s="56" t="s">
        <v>56</v>
      </c>
      <c r="D23" s="57">
        <v>303749</v>
      </c>
      <c r="E23" s="58">
        <v>0.30018999999999996</v>
      </c>
      <c r="F23" s="58">
        <v>0</v>
      </c>
      <c r="G23" s="58">
        <v>-5.8E-4</v>
      </c>
      <c r="H23" s="58">
        <v>0.30076999999999998</v>
      </c>
      <c r="I23" s="59">
        <v>219718</v>
      </c>
      <c r="J23" s="60">
        <v>500</v>
      </c>
      <c r="K23" s="57">
        <v>8</v>
      </c>
      <c r="L23" s="65">
        <v>267718</v>
      </c>
      <c r="M23" s="61"/>
      <c r="N23" s="98">
        <v>1</v>
      </c>
      <c r="O23" s="62">
        <v>-360</v>
      </c>
      <c r="P23" s="63">
        <v>-4.8999999999999998E-4</v>
      </c>
      <c r="Q23" s="50"/>
    </row>
    <row r="24" spans="1:17" x14ac:dyDescent="0.25">
      <c r="A24" s="11">
        <v>18</v>
      </c>
      <c r="B24" s="53"/>
      <c r="C24" s="64" t="s">
        <v>57</v>
      </c>
      <c r="D24" s="42">
        <v>484375</v>
      </c>
      <c r="E24" s="51">
        <v>0.26449</v>
      </c>
      <c r="F24" s="51">
        <v>0</v>
      </c>
      <c r="G24" s="51">
        <v>-5.1000000000000004E-4</v>
      </c>
      <c r="H24" s="51">
        <v>0.26500000000000001</v>
      </c>
      <c r="I24" s="46"/>
      <c r="J24" s="52"/>
      <c r="K24" s="42"/>
      <c r="L24" s="46"/>
      <c r="M24" s="47"/>
      <c r="N24" s="97">
        <v>1</v>
      </c>
      <c r="O24" s="48"/>
      <c r="P24" s="49">
        <v>-4.2999999999999999E-4</v>
      </c>
      <c r="Q24" s="50"/>
    </row>
    <row r="25" spans="1:17" x14ac:dyDescent="0.25">
      <c r="A25" s="11">
        <v>19</v>
      </c>
      <c r="B25" s="55" t="s">
        <v>60</v>
      </c>
      <c r="C25" s="56" t="s">
        <v>56</v>
      </c>
      <c r="D25" s="57">
        <v>360236</v>
      </c>
      <c r="E25" s="58">
        <v>0.47592000000000023</v>
      </c>
      <c r="F25" s="58">
        <v>0.22356000000000001</v>
      </c>
      <c r="G25" s="58">
        <v>-4.9319999999999996E-2</v>
      </c>
      <c r="H25" s="58">
        <v>0.30168000000000023</v>
      </c>
      <c r="I25" s="59">
        <v>252761</v>
      </c>
      <c r="J25" s="60">
        <v>250</v>
      </c>
      <c r="K25" s="57">
        <v>18</v>
      </c>
      <c r="L25" s="59">
        <v>306761</v>
      </c>
      <c r="M25" s="61"/>
      <c r="N25" s="98">
        <v>1</v>
      </c>
      <c r="O25" s="62">
        <v>-412</v>
      </c>
      <c r="P25" s="63">
        <v>-4.8999999999999998E-4</v>
      </c>
      <c r="Q25" s="50"/>
    </row>
    <row r="26" spans="1:17" x14ac:dyDescent="0.25">
      <c r="A26" s="11">
        <v>20</v>
      </c>
      <c r="B26" s="53"/>
      <c r="C26" s="64" t="s">
        <v>57</v>
      </c>
      <c r="D26" s="42">
        <v>542040</v>
      </c>
      <c r="E26" s="51">
        <v>0.43959999999999988</v>
      </c>
      <c r="F26" s="51">
        <v>0.22356000000000001</v>
      </c>
      <c r="G26" s="51">
        <v>-4.9779999999999998E-2</v>
      </c>
      <c r="H26" s="51">
        <v>0.26581999999999989</v>
      </c>
      <c r="I26" s="46"/>
      <c r="J26" s="52"/>
      <c r="K26" s="42"/>
      <c r="L26" s="46"/>
      <c r="M26" s="47"/>
      <c r="N26" s="97">
        <v>1</v>
      </c>
      <c r="O26" s="48"/>
      <c r="P26" s="49">
        <v>-4.2999999999999999E-4</v>
      </c>
      <c r="Q26" s="50"/>
    </row>
    <row r="27" spans="1:17" x14ac:dyDescent="0.25">
      <c r="A27" s="11">
        <v>21</v>
      </c>
      <c r="B27" s="55" t="s">
        <v>61</v>
      </c>
      <c r="C27" s="56" t="s">
        <v>56</v>
      </c>
      <c r="D27" s="57">
        <v>0</v>
      </c>
      <c r="E27" s="58">
        <v>0.4930000000000001</v>
      </c>
      <c r="F27" s="58">
        <v>0.22356000000000001</v>
      </c>
      <c r="G27" s="58">
        <v>-3.1969999999999998E-2</v>
      </c>
      <c r="H27" s="58">
        <v>0.30141000000000012</v>
      </c>
      <c r="I27" s="59">
        <v>0</v>
      </c>
      <c r="J27" s="60">
        <v>250</v>
      </c>
      <c r="K27" s="57">
        <v>0</v>
      </c>
      <c r="L27" s="65">
        <v>0</v>
      </c>
      <c r="M27" s="61"/>
      <c r="N27" s="98">
        <v>1</v>
      </c>
      <c r="O27" s="62">
        <v>0</v>
      </c>
      <c r="P27" s="63">
        <v>-5.1000000000000004E-4</v>
      </c>
      <c r="Q27" s="50"/>
    </row>
    <row r="28" spans="1:17" x14ac:dyDescent="0.25">
      <c r="A28" s="11">
        <v>22</v>
      </c>
      <c r="B28" s="53"/>
      <c r="C28" s="64" t="s">
        <v>57</v>
      </c>
      <c r="D28" s="42">
        <v>0</v>
      </c>
      <c r="E28" s="51">
        <v>0.45670999999999995</v>
      </c>
      <c r="F28" s="51">
        <v>0.22356000000000001</v>
      </c>
      <c r="G28" s="51">
        <v>-3.2409999999999994E-2</v>
      </c>
      <c r="H28" s="51">
        <v>0.26555999999999991</v>
      </c>
      <c r="I28" s="46"/>
      <c r="J28" s="52"/>
      <c r="K28" s="42"/>
      <c r="L28" s="46"/>
      <c r="M28" s="47"/>
      <c r="N28" s="97">
        <v>1</v>
      </c>
      <c r="O28" s="48"/>
      <c r="P28" s="49">
        <v>-4.4999999999999999E-4</v>
      </c>
      <c r="Q28" s="50"/>
    </row>
    <row r="29" spans="1:17" x14ac:dyDescent="0.25">
      <c r="A29" s="11">
        <v>23</v>
      </c>
      <c r="B29" s="55" t="s">
        <v>62</v>
      </c>
      <c r="C29" s="56" t="s">
        <v>56</v>
      </c>
      <c r="D29" s="57">
        <v>561182.4</v>
      </c>
      <c r="E29" s="58">
        <v>0.30433999999999994</v>
      </c>
      <c r="F29" s="58">
        <v>0.22356000000000001</v>
      </c>
      <c r="G29" s="58">
        <v>-3.7989999999999996E-2</v>
      </c>
      <c r="H29" s="58">
        <v>0.11876999999999993</v>
      </c>
      <c r="I29" s="59">
        <v>129963</v>
      </c>
      <c r="J29" s="60">
        <v>1300</v>
      </c>
      <c r="K29" s="57">
        <v>6</v>
      </c>
      <c r="L29" s="59">
        <v>223563</v>
      </c>
      <c r="M29" s="61"/>
      <c r="N29" s="98">
        <v>1</v>
      </c>
      <c r="O29" s="66">
        <v>-301</v>
      </c>
      <c r="P29" s="67">
        <v>-2.7999999999999998E-4</v>
      </c>
      <c r="Q29" s="50"/>
    </row>
    <row r="30" spans="1:17" x14ac:dyDescent="0.25">
      <c r="A30" s="11">
        <v>24</v>
      </c>
      <c r="B30" s="55"/>
      <c r="C30" s="56" t="s">
        <v>57</v>
      </c>
      <c r="D30" s="57">
        <v>481861</v>
      </c>
      <c r="E30" s="58">
        <v>0.29029999999999978</v>
      </c>
      <c r="F30" s="58">
        <v>0.22356000000000001</v>
      </c>
      <c r="G30" s="58">
        <v>-3.9579999999999997E-2</v>
      </c>
      <c r="H30" s="58">
        <v>0.10631999999999978</v>
      </c>
      <c r="I30" s="68"/>
      <c r="J30" s="60"/>
      <c r="K30" s="57"/>
      <c r="L30" s="68"/>
      <c r="M30" s="61"/>
      <c r="N30" s="98">
        <v>1</v>
      </c>
      <c r="O30" s="69"/>
      <c r="P30" s="70">
        <v>-2.5000000000000001E-4</v>
      </c>
      <c r="Q30" s="50"/>
    </row>
    <row r="31" spans="1:17" x14ac:dyDescent="0.25">
      <c r="A31" s="11">
        <v>25</v>
      </c>
      <c r="B31" s="55"/>
      <c r="C31" s="56" t="s">
        <v>63</v>
      </c>
      <c r="D31" s="57">
        <v>131374.9</v>
      </c>
      <c r="E31" s="58">
        <v>0.26236999999999994</v>
      </c>
      <c r="F31" s="58">
        <v>0.22356000000000001</v>
      </c>
      <c r="G31" s="58">
        <v>-4.2729999999999997E-2</v>
      </c>
      <c r="H31" s="58">
        <v>8.1539999999999918E-2</v>
      </c>
      <c r="I31" s="68"/>
      <c r="J31" s="60"/>
      <c r="K31" s="57"/>
      <c r="L31" s="68"/>
      <c r="M31" s="61"/>
      <c r="N31" s="98">
        <v>1</v>
      </c>
      <c r="O31" s="69"/>
      <c r="P31" s="70">
        <v>-1.9000000000000001E-4</v>
      </c>
      <c r="Q31" s="50"/>
    </row>
    <row r="32" spans="1:17" x14ac:dyDescent="0.25">
      <c r="A32" s="11">
        <v>26</v>
      </c>
      <c r="B32" s="55"/>
      <c r="C32" s="56" t="s">
        <v>64</v>
      </c>
      <c r="D32" s="57">
        <v>20968.900000000001</v>
      </c>
      <c r="E32" s="58">
        <v>0.2439800000000002</v>
      </c>
      <c r="F32" s="58">
        <v>0.22356000000000001</v>
      </c>
      <c r="G32" s="58">
        <v>-4.4809999999999996E-2</v>
      </c>
      <c r="H32" s="58">
        <v>6.5230000000000177E-2</v>
      </c>
      <c r="I32" s="68"/>
      <c r="J32" s="60"/>
      <c r="K32" s="57"/>
      <c r="L32" s="68"/>
      <c r="M32" s="61"/>
      <c r="N32" s="98">
        <v>1</v>
      </c>
      <c r="O32" s="69"/>
      <c r="P32" s="70">
        <v>-1.4999999999999999E-4</v>
      </c>
      <c r="Q32" s="50"/>
    </row>
    <row r="33" spans="1:17" x14ac:dyDescent="0.25">
      <c r="A33" s="11">
        <v>27</v>
      </c>
      <c r="B33" s="55"/>
      <c r="C33" s="56" t="s">
        <v>65</v>
      </c>
      <c r="D33" s="57">
        <v>0</v>
      </c>
      <c r="E33" s="58">
        <v>0.21944999999999995</v>
      </c>
      <c r="F33" s="58">
        <v>0.22356000000000001</v>
      </c>
      <c r="G33" s="58">
        <v>-4.7589999999999993E-2</v>
      </c>
      <c r="H33" s="58">
        <v>4.3479999999999935E-2</v>
      </c>
      <c r="I33" s="68"/>
      <c r="J33" s="60"/>
      <c r="K33" s="57"/>
      <c r="L33" s="68"/>
      <c r="M33" s="61"/>
      <c r="N33" s="98">
        <v>1</v>
      </c>
      <c r="O33" s="69"/>
      <c r="P33" s="70">
        <v>-1E-4</v>
      </c>
      <c r="Q33" s="50"/>
    </row>
    <row r="34" spans="1:17" x14ac:dyDescent="0.25">
      <c r="A34" s="11">
        <v>28</v>
      </c>
      <c r="B34" s="53"/>
      <c r="C34" s="64" t="s">
        <v>66</v>
      </c>
      <c r="D34" s="42">
        <v>0</v>
      </c>
      <c r="E34" s="51">
        <v>0.18881000000000006</v>
      </c>
      <c r="F34" s="51">
        <v>0.22356000000000001</v>
      </c>
      <c r="G34" s="51">
        <v>-5.1049999999999998E-2</v>
      </c>
      <c r="H34" s="51">
        <v>1.6300000000000051E-2</v>
      </c>
      <c r="I34" s="46"/>
      <c r="J34" s="52"/>
      <c r="K34" s="42"/>
      <c r="L34" s="46"/>
      <c r="M34" s="47"/>
      <c r="N34" s="97">
        <v>1</v>
      </c>
      <c r="O34" s="48"/>
      <c r="P34" s="49">
        <v>-4.0000000000000003E-5</v>
      </c>
      <c r="Q34" s="50"/>
    </row>
    <row r="35" spans="1:17" x14ac:dyDescent="0.25">
      <c r="A35" s="11">
        <v>29</v>
      </c>
      <c r="B35" s="55" t="s">
        <v>67</v>
      </c>
      <c r="C35" s="56" t="s">
        <v>56</v>
      </c>
      <c r="D35" s="57">
        <v>1060773</v>
      </c>
      <c r="E35" s="58">
        <v>0.29139999999999999</v>
      </c>
      <c r="F35" s="58">
        <v>0.22356000000000001</v>
      </c>
      <c r="G35" s="58">
        <v>-5.0869999999999999E-2</v>
      </c>
      <c r="H35" s="58">
        <v>0.11870999999999998</v>
      </c>
      <c r="I35" s="59">
        <v>204764</v>
      </c>
      <c r="J35" s="60">
        <v>1300</v>
      </c>
      <c r="K35" s="57">
        <v>12</v>
      </c>
      <c r="L35" s="59">
        <v>391964</v>
      </c>
      <c r="M35" s="61"/>
      <c r="N35" s="98">
        <v>1</v>
      </c>
      <c r="O35" s="66">
        <v>-527</v>
      </c>
      <c r="P35" s="67">
        <v>-3.1E-4</v>
      </c>
      <c r="Q35" s="50"/>
    </row>
    <row r="36" spans="1:17" x14ac:dyDescent="0.25">
      <c r="A36" s="11">
        <v>30</v>
      </c>
      <c r="B36" s="55"/>
      <c r="C36" s="56" t="s">
        <v>57</v>
      </c>
      <c r="D36" s="57">
        <v>650234</v>
      </c>
      <c r="E36" s="58">
        <v>0.27872000000000008</v>
      </c>
      <c r="F36" s="58">
        <v>0.22356000000000001</v>
      </c>
      <c r="G36" s="58">
        <v>-5.11E-2</v>
      </c>
      <c r="H36" s="58">
        <v>0.10626000000000008</v>
      </c>
      <c r="I36" s="68"/>
      <c r="J36" s="60"/>
      <c r="K36" s="57"/>
      <c r="L36" s="68"/>
      <c r="M36" s="61"/>
      <c r="N36" s="98">
        <v>1</v>
      </c>
      <c r="O36" s="69"/>
      <c r="P36" s="70">
        <v>-2.7E-4</v>
      </c>
      <c r="Q36" s="50"/>
    </row>
    <row r="37" spans="1:17" x14ac:dyDescent="0.25">
      <c r="A37" s="11">
        <v>31</v>
      </c>
      <c r="B37" s="55"/>
      <c r="C37" s="56" t="s">
        <v>63</v>
      </c>
      <c r="D37" s="57">
        <v>112053</v>
      </c>
      <c r="E37" s="58">
        <v>0.25346999999999992</v>
      </c>
      <c r="F37" s="58">
        <v>0.22356000000000001</v>
      </c>
      <c r="G37" s="58">
        <v>-5.1579999999999994E-2</v>
      </c>
      <c r="H37" s="58">
        <v>8.1489999999999896E-2</v>
      </c>
      <c r="I37" s="68"/>
      <c r="J37" s="60"/>
      <c r="K37" s="57"/>
      <c r="L37" s="68"/>
      <c r="M37" s="61"/>
      <c r="N37" s="98">
        <v>1</v>
      </c>
      <c r="O37" s="69"/>
      <c r="P37" s="70">
        <v>-2.1000000000000001E-4</v>
      </c>
      <c r="Q37" s="50"/>
    </row>
    <row r="38" spans="1:17" x14ac:dyDescent="0.25">
      <c r="A38" s="11">
        <v>32</v>
      </c>
      <c r="B38" s="55"/>
      <c r="C38" s="56" t="s">
        <v>64</v>
      </c>
      <c r="D38" s="57">
        <v>9427</v>
      </c>
      <c r="E38" s="58">
        <v>0.23686000000000015</v>
      </c>
      <c r="F38" s="58">
        <v>0.22356000000000001</v>
      </c>
      <c r="G38" s="58">
        <v>-5.1889999999999999E-2</v>
      </c>
      <c r="H38" s="58">
        <v>6.5190000000000137E-2</v>
      </c>
      <c r="I38" s="68"/>
      <c r="J38" s="60"/>
      <c r="K38" s="57"/>
      <c r="L38" s="68"/>
      <c r="M38" s="61"/>
      <c r="N38" s="98">
        <v>1</v>
      </c>
      <c r="O38" s="69"/>
      <c r="P38" s="70">
        <v>-1.7000000000000001E-4</v>
      </c>
      <c r="Q38" s="50"/>
    </row>
    <row r="39" spans="1:17" x14ac:dyDescent="0.25">
      <c r="A39" s="11">
        <v>33</v>
      </c>
      <c r="B39" s="55"/>
      <c r="C39" s="56" t="s">
        <v>65</v>
      </c>
      <c r="D39" s="57">
        <v>0</v>
      </c>
      <c r="E39" s="58">
        <v>0.2147300000000002</v>
      </c>
      <c r="F39" s="58">
        <v>0.22356000000000001</v>
      </c>
      <c r="G39" s="58">
        <v>-5.2299999999999999E-2</v>
      </c>
      <c r="H39" s="58">
        <v>4.3470000000000189E-2</v>
      </c>
      <c r="I39" s="68"/>
      <c r="J39" s="60"/>
      <c r="K39" s="57"/>
      <c r="L39" s="68"/>
      <c r="M39" s="61"/>
      <c r="N39" s="98">
        <v>1</v>
      </c>
      <c r="O39" s="69"/>
      <c r="P39" s="70">
        <v>-1.1E-4</v>
      </c>
      <c r="Q39" s="50"/>
    </row>
    <row r="40" spans="1:17" x14ac:dyDescent="0.25">
      <c r="A40" s="11">
        <v>34</v>
      </c>
      <c r="B40" s="53"/>
      <c r="C40" s="64" t="s">
        <v>66</v>
      </c>
      <c r="D40" s="42">
        <v>0</v>
      </c>
      <c r="E40" s="51">
        <v>0.18703999999999993</v>
      </c>
      <c r="F40" s="51">
        <v>0.22356000000000001</v>
      </c>
      <c r="G40" s="51">
        <v>-5.2809999999999996E-2</v>
      </c>
      <c r="H40" s="51">
        <v>1.6289999999999916E-2</v>
      </c>
      <c r="I40" s="46"/>
      <c r="J40" s="52"/>
      <c r="K40" s="42"/>
      <c r="L40" s="46"/>
      <c r="M40" s="47"/>
      <c r="N40" s="97">
        <v>1</v>
      </c>
      <c r="O40" s="48"/>
      <c r="P40" s="49">
        <v>-4.0000000000000003E-5</v>
      </c>
      <c r="Q40" s="50"/>
    </row>
    <row r="41" spans="1:17" x14ac:dyDescent="0.25">
      <c r="A41" s="11">
        <v>35</v>
      </c>
      <c r="B41" s="55" t="s">
        <v>68</v>
      </c>
      <c r="C41" s="56" t="s">
        <v>56</v>
      </c>
      <c r="D41" s="57">
        <v>1336403</v>
      </c>
      <c r="E41" s="58">
        <v>0.11795</v>
      </c>
      <c r="F41" s="58">
        <v>0</v>
      </c>
      <c r="G41" s="58">
        <v>-2.3000000000000001E-4</v>
      </c>
      <c r="H41" s="58">
        <v>0.11817999999999999</v>
      </c>
      <c r="I41" s="59">
        <v>630065</v>
      </c>
      <c r="J41" s="60">
        <v>1550</v>
      </c>
      <c r="K41" s="57">
        <v>13</v>
      </c>
      <c r="L41" s="59">
        <v>871865</v>
      </c>
      <c r="M41" s="61"/>
      <c r="N41" s="98">
        <v>1</v>
      </c>
      <c r="O41" s="66">
        <v>-1172</v>
      </c>
      <c r="P41" s="67">
        <v>-2.2000000000000001E-4</v>
      </c>
      <c r="Q41" s="50"/>
    </row>
    <row r="42" spans="1:17" x14ac:dyDescent="0.25">
      <c r="A42" s="11">
        <v>36</v>
      </c>
      <c r="B42" s="55"/>
      <c r="C42" s="56" t="s">
        <v>57</v>
      </c>
      <c r="D42" s="57">
        <v>1682938</v>
      </c>
      <c r="E42" s="58">
        <v>0.10557999999999999</v>
      </c>
      <c r="F42" s="58">
        <v>0</v>
      </c>
      <c r="G42" s="58">
        <v>-2.1000000000000001E-4</v>
      </c>
      <c r="H42" s="58">
        <v>0.10579</v>
      </c>
      <c r="I42" s="68"/>
      <c r="J42" s="60"/>
      <c r="K42" s="57"/>
      <c r="L42" s="68"/>
      <c r="M42" s="61"/>
      <c r="N42" s="98">
        <v>1</v>
      </c>
      <c r="O42" s="69"/>
      <c r="P42" s="70">
        <v>-2.0000000000000001E-4</v>
      </c>
      <c r="Q42" s="50"/>
    </row>
    <row r="43" spans="1:17" x14ac:dyDescent="0.25">
      <c r="A43" s="11">
        <v>37</v>
      </c>
      <c r="B43" s="55"/>
      <c r="C43" s="56" t="s">
        <v>63</v>
      </c>
      <c r="D43" s="57">
        <v>1387648</v>
      </c>
      <c r="E43" s="58">
        <v>8.0960000000000004E-2</v>
      </c>
      <c r="F43" s="58">
        <v>0</v>
      </c>
      <c r="G43" s="58">
        <v>-1.6000000000000001E-4</v>
      </c>
      <c r="H43" s="58">
        <v>8.1119999999999998E-2</v>
      </c>
      <c r="I43" s="68"/>
      <c r="J43" s="60"/>
      <c r="K43" s="57"/>
      <c r="L43" s="68"/>
      <c r="M43" s="61"/>
      <c r="N43" s="98">
        <v>1</v>
      </c>
      <c r="O43" s="69"/>
      <c r="P43" s="70">
        <v>-1.4999999999999999E-4</v>
      </c>
      <c r="Q43" s="50"/>
    </row>
    <row r="44" spans="1:17" x14ac:dyDescent="0.25">
      <c r="A44" s="11">
        <v>38</v>
      </c>
      <c r="B44" s="55"/>
      <c r="C44" s="56" t="s">
        <v>64</v>
      </c>
      <c r="D44" s="57">
        <v>2195748</v>
      </c>
      <c r="E44" s="58">
        <v>6.4769999999999994E-2</v>
      </c>
      <c r="F44" s="58">
        <v>0</v>
      </c>
      <c r="G44" s="58">
        <v>-1.2999999999999999E-4</v>
      </c>
      <c r="H44" s="58">
        <v>6.4899999999999999E-2</v>
      </c>
      <c r="I44" s="68"/>
      <c r="J44" s="60"/>
      <c r="K44" s="57"/>
      <c r="L44" s="68"/>
      <c r="M44" s="61"/>
      <c r="N44" s="98">
        <v>1</v>
      </c>
      <c r="O44" s="69"/>
      <c r="P44" s="70">
        <v>-1.2E-4</v>
      </c>
      <c r="Q44" s="50"/>
    </row>
    <row r="45" spans="1:17" x14ac:dyDescent="0.25">
      <c r="A45" s="11">
        <v>39</v>
      </c>
      <c r="B45" s="55"/>
      <c r="C45" s="56" t="s">
        <v>65</v>
      </c>
      <c r="D45" s="57">
        <v>901810</v>
      </c>
      <c r="E45" s="58">
        <v>4.3180000000000003E-2</v>
      </c>
      <c r="F45" s="58">
        <v>0</v>
      </c>
      <c r="G45" s="58">
        <v>-9.0000000000000006E-5</v>
      </c>
      <c r="H45" s="58">
        <v>4.3270000000000003E-2</v>
      </c>
      <c r="I45" s="68"/>
      <c r="J45" s="60"/>
      <c r="K45" s="57"/>
      <c r="L45" s="68"/>
      <c r="M45" s="61"/>
      <c r="N45" s="98">
        <v>1</v>
      </c>
      <c r="O45" s="69"/>
      <c r="P45" s="70">
        <v>-8.0000000000000007E-5</v>
      </c>
      <c r="Q45" s="50"/>
    </row>
    <row r="46" spans="1:17" x14ac:dyDescent="0.25">
      <c r="A46" s="11">
        <v>40</v>
      </c>
      <c r="B46" s="53"/>
      <c r="C46" s="64" t="s">
        <v>66</v>
      </c>
      <c r="D46" s="42">
        <v>0</v>
      </c>
      <c r="E46" s="51">
        <v>1.619E-2</v>
      </c>
      <c r="F46" s="51">
        <v>0</v>
      </c>
      <c r="G46" s="51">
        <v>-3.0000000000000001E-5</v>
      </c>
      <c r="H46" s="51">
        <v>1.6219999999999998E-2</v>
      </c>
      <c r="I46" s="46"/>
      <c r="J46" s="52"/>
      <c r="K46" s="42"/>
      <c r="L46" s="46"/>
      <c r="M46" s="47"/>
      <c r="N46" s="97">
        <v>1</v>
      </c>
      <c r="O46" s="48"/>
      <c r="P46" s="49">
        <v>-3.0000000000000001E-5</v>
      </c>
      <c r="Q46" s="50"/>
    </row>
    <row r="47" spans="1:17" x14ac:dyDescent="0.25">
      <c r="A47" s="11">
        <v>41</v>
      </c>
      <c r="B47" s="55" t="s">
        <v>69</v>
      </c>
      <c r="C47" s="56" t="s">
        <v>56</v>
      </c>
      <c r="D47" s="57">
        <v>237919</v>
      </c>
      <c r="E47" s="58">
        <v>0.31897999999999999</v>
      </c>
      <c r="F47" s="58">
        <v>0.22356000000000001</v>
      </c>
      <c r="G47" s="58">
        <v>-2.3139999999999997E-2</v>
      </c>
      <c r="H47" s="58">
        <v>0.11855999999999997</v>
      </c>
      <c r="I47" s="59">
        <v>97598</v>
      </c>
      <c r="J47" s="60">
        <v>1300</v>
      </c>
      <c r="K47" s="57">
        <v>2</v>
      </c>
      <c r="L47" s="59">
        <v>128798</v>
      </c>
      <c r="M47" s="61"/>
      <c r="N47" s="98">
        <v>1</v>
      </c>
      <c r="O47" s="66">
        <v>-173</v>
      </c>
      <c r="P47" s="67">
        <v>-2.1000000000000001E-4</v>
      </c>
      <c r="Q47" s="50"/>
    </row>
    <row r="48" spans="1:17" x14ac:dyDescent="0.25">
      <c r="A48" s="11">
        <v>42</v>
      </c>
      <c r="B48" s="55"/>
      <c r="C48" s="56" t="s">
        <v>57</v>
      </c>
      <c r="D48" s="57">
        <v>464853</v>
      </c>
      <c r="E48" s="58">
        <v>0.30522999999999989</v>
      </c>
      <c r="F48" s="58">
        <v>0.22356000000000001</v>
      </c>
      <c r="G48" s="58">
        <v>-2.445E-2</v>
      </c>
      <c r="H48" s="58">
        <v>0.10611999999999988</v>
      </c>
      <c r="I48" s="68"/>
      <c r="J48" s="60"/>
      <c r="K48" s="57"/>
      <c r="L48" s="68"/>
      <c r="M48" s="61"/>
      <c r="N48" s="98">
        <v>1</v>
      </c>
      <c r="O48" s="69"/>
      <c r="P48" s="70">
        <v>-1.9000000000000001E-4</v>
      </c>
      <c r="Q48" s="50"/>
    </row>
    <row r="49" spans="1:17" x14ac:dyDescent="0.25">
      <c r="A49" s="11">
        <v>43</v>
      </c>
      <c r="B49" s="55"/>
      <c r="C49" s="56" t="s">
        <v>63</v>
      </c>
      <c r="D49" s="57">
        <v>214908</v>
      </c>
      <c r="E49" s="58">
        <v>0.27787000000000012</v>
      </c>
      <c r="F49" s="58">
        <v>0.22356000000000001</v>
      </c>
      <c r="G49" s="58">
        <v>-2.7069999999999997E-2</v>
      </c>
      <c r="H49" s="58">
        <v>8.1380000000000105E-2</v>
      </c>
      <c r="I49" s="68"/>
      <c r="J49" s="60"/>
      <c r="K49" s="57"/>
      <c r="L49" s="68"/>
      <c r="M49" s="61"/>
      <c r="N49" s="98">
        <v>1</v>
      </c>
      <c r="O49" s="69"/>
      <c r="P49" s="70">
        <v>-1.3999999999999999E-4</v>
      </c>
      <c r="Q49" s="50"/>
    </row>
    <row r="50" spans="1:17" x14ac:dyDescent="0.25">
      <c r="A50" s="11">
        <v>44</v>
      </c>
      <c r="B50" s="55"/>
      <c r="C50" s="56" t="s">
        <v>64</v>
      </c>
      <c r="D50" s="57">
        <v>39494</v>
      </c>
      <c r="E50" s="58">
        <v>0.25987999999999994</v>
      </c>
      <c r="F50" s="58">
        <v>0.22356000000000001</v>
      </c>
      <c r="G50" s="58">
        <v>-2.8779999999999997E-2</v>
      </c>
      <c r="H50" s="58">
        <v>6.5099999999999936E-2</v>
      </c>
      <c r="I50" s="68"/>
      <c r="J50" s="60"/>
      <c r="K50" s="57"/>
      <c r="L50" s="68"/>
      <c r="M50" s="61"/>
      <c r="N50" s="98">
        <v>1</v>
      </c>
      <c r="O50" s="69"/>
      <c r="P50" s="70">
        <v>-1.2E-4</v>
      </c>
      <c r="Q50" s="50"/>
    </row>
    <row r="51" spans="1:17" x14ac:dyDescent="0.25">
      <c r="A51" s="11">
        <v>45</v>
      </c>
      <c r="B51" s="55"/>
      <c r="C51" s="56" t="s">
        <v>65</v>
      </c>
      <c r="D51" s="57">
        <v>0</v>
      </c>
      <c r="E51" s="58">
        <v>0.23588000000000003</v>
      </c>
      <c r="F51" s="58">
        <v>0.22356000000000001</v>
      </c>
      <c r="G51" s="58">
        <v>-3.1079999999999997E-2</v>
      </c>
      <c r="H51" s="58">
        <v>4.3400000000000022E-2</v>
      </c>
      <c r="I51" s="68"/>
      <c r="J51" s="60"/>
      <c r="K51" s="57"/>
      <c r="L51" s="68"/>
      <c r="M51" s="61"/>
      <c r="N51" s="98">
        <v>1</v>
      </c>
      <c r="O51" s="69"/>
      <c r="P51" s="70">
        <v>-8.0000000000000007E-5</v>
      </c>
      <c r="Q51" s="50"/>
    </row>
    <row r="52" spans="1:17" x14ac:dyDescent="0.25">
      <c r="A52" s="11">
        <v>46</v>
      </c>
      <c r="B52" s="53"/>
      <c r="C52" s="64" t="s">
        <v>66</v>
      </c>
      <c r="D52" s="42">
        <v>0</v>
      </c>
      <c r="E52" s="51">
        <v>0.20589999999999992</v>
      </c>
      <c r="F52" s="51">
        <v>0.22356000000000001</v>
      </c>
      <c r="G52" s="51">
        <v>-3.3939999999999998E-2</v>
      </c>
      <c r="H52" s="51">
        <v>1.6279999999999906E-2</v>
      </c>
      <c r="I52" s="46"/>
      <c r="J52" s="52"/>
      <c r="K52" s="42"/>
      <c r="L52" s="46"/>
      <c r="M52" s="47"/>
      <c r="N52" s="97">
        <v>1</v>
      </c>
      <c r="O52" s="48"/>
      <c r="P52" s="49">
        <v>-3.0000000000000001E-5</v>
      </c>
      <c r="Q52" s="50"/>
    </row>
    <row r="53" spans="1:17" x14ac:dyDescent="0.25">
      <c r="A53" s="11">
        <v>47</v>
      </c>
      <c r="B53" s="55" t="s">
        <v>70</v>
      </c>
      <c r="C53" s="56" t="s">
        <v>56</v>
      </c>
      <c r="D53" s="57">
        <v>159428</v>
      </c>
      <c r="E53" s="58">
        <v>0.30886999999999998</v>
      </c>
      <c r="F53" s="58">
        <v>0.22356000000000001</v>
      </c>
      <c r="G53" s="58">
        <v>-3.3389999999999996E-2</v>
      </c>
      <c r="H53" s="58">
        <v>0.11869999999999997</v>
      </c>
      <c r="I53" s="59">
        <v>34979</v>
      </c>
      <c r="J53" s="60">
        <v>1300</v>
      </c>
      <c r="K53" s="57">
        <v>3</v>
      </c>
      <c r="L53" s="59">
        <v>81779</v>
      </c>
      <c r="M53" s="61"/>
      <c r="N53" s="98">
        <v>1</v>
      </c>
      <c r="O53" s="66">
        <v>-110</v>
      </c>
      <c r="P53" s="67">
        <v>-3.6999999999999999E-4</v>
      </c>
      <c r="Q53" s="50"/>
    </row>
    <row r="54" spans="1:17" x14ac:dyDescent="0.25">
      <c r="A54" s="11">
        <v>48</v>
      </c>
      <c r="B54" s="55"/>
      <c r="C54" s="56" t="s">
        <v>57</v>
      </c>
      <c r="D54" s="57">
        <v>151104</v>
      </c>
      <c r="E54" s="58">
        <v>0.29617999999999989</v>
      </c>
      <c r="F54" s="58">
        <v>0.22356000000000001</v>
      </c>
      <c r="G54" s="58">
        <v>-3.363E-2</v>
      </c>
      <c r="H54" s="58">
        <v>0.10624999999999987</v>
      </c>
      <c r="I54" s="68"/>
      <c r="J54" s="60"/>
      <c r="K54" s="57"/>
      <c r="L54" s="68"/>
      <c r="M54" s="61"/>
      <c r="N54" s="98">
        <v>1</v>
      </c>
      <c r="O54" s="69"/>
      <c r="P54" s="70">
        <v>-3.3E-4</v>
      </c>
      <c r="Q54" s="50"/>
    </row>
    <row r="55" spans="1:17" x14ac:dyDescent="0.25">
      <c r="A55" s="11">
        <v>49</v>
      </c>
      <c r="B55" s="55"/>
      <c r="C55" s="56" t="s">
        <v>63</v>
      </c>
      <c r="D55" s="57">
        <v>0</v>
      </c>
      <c r="E55" s="58">
        <v>0.27094000000000013</v>
      </c>
      <c r="F55" s="58">
        <v>0.22356000000000001</v>
      </c>
      <c r="G55" s="58">
        <v>-3.4099999999999998E-2</v>
      </c>
      <c r="H55" s="58">
        <v>8.1480000000000108E-2</v>
      </c>
      <c r="I55" s="68"/>
      <c r="J55" s="60"/>
      <c r="K55" s="57"/>
      <c r="L55" s="68"/>
      <c r="M55" s="61"/>
      <c r="N55" s="98">
        <v>1</v>
      </c>
      <c r="O55" s="69"/>
      <c r="P55" s="70">
        <v>-2.5999999999999998E-4</v>
      </c>
      <c r="Q55" s="50"/>
    </row>
    <row r="56" spans="1:17" x14ac:dyDescent="0.25">
      <c r="A56" s="11">
        <v>50</v>
      </c>
      <c r="B56" s="55"/>
      <c r="C56" s="56" t="s">
        <v>64</v>
      </c>
      <c r="D56" s="57">
        <v>0</v>
      </c>
      <c r="E56" s="58">
        <v>0.25432999999999983</v>
      </c>
      <c r="F56" s="58">
        <v>0.22356000000000001</v>
      </c>
      <c r="G56" s="58">
        <v>-3.4409999999999996E-2</v>
      </c>
      <c r="H56" s="58">
        <v>6.5179999999999821E-2</v>
      </c>
      <c r="I56" s="68"/>
      <c r="J56" s="60"/>
      <c r="K56" s="57"/>
      <c r="L56" s="68"/>
      <c r="M56" s="61"/>
      <c r="N56" s="98">
        <v>1</v>
      </c>
      <c r="O56" s="69"/>
      <c r="P56" s="70">
        <v>-2.0000000000000001E-4</v>
      </c>
      <c r="Q56" s="50"/>
    </row>
    <row r="57" spans="1:17" x14ac:dyDescent="0.25">
      <c r="A57" s="11">
        <v>51</v>
      </c>
      <c r="B57" s="55"/>
      <c r="C57" s="56" t="s">
        <v>65</v>
      </c>
      <c r="D57" s="57">
        <v>0</v>
      </c>
      <c r="E57" s="58">
        <v>0.23218000000000003</v>
      </c>
      <c r="F57" s="58">
        <v>0.22356000000000001</v>
      </c>
      <c r="G57" s="58">
        <v>-3.483E-2</v>
      </c>
      <c r="H57" s="58">
        <v>4.3450000000000016E-2</v>
      </c>
      <c r="I57" s="68"/>
      <c r="J57" s="60"/>
      <c r="K57" s="57"/>
      <c r="L57" s="68"/>
      <c r="M57" s="61"/>
      <c r="N57" s="98">
        <v>1</v>
      </c>
      <c r="O57" s="69"/>
      <c r="P57" s="70">
        <v>-1.3999999999999999E-4</v>
      </c>
      <c r="Q57" s="50"/>
    </row>
    <row r="58" spans="1:17" x14ac:dyDescent="0.25">
      <c r="A58" s="11">
        <v>52</v>
      </c>
      <c r="B58" s="53"/>
      <c r="C58" s="64" t="s">
        <v>66</v>
      </c>
      <c r="D58" s="42">
        <v>0</v>
      </c>
      <c r="E58" s="51">
        <v>0.20451999999999992</v>
      </c>
      <c r="F58" s="51">
        <v>0.22356000000000001</v>
      </c>
      <c r="G58" s="51">
        <v>-3.5339999999999996E-2</v>
      </c>
      <c r="H58" s="51">
        <v>1.6299999999999912E-2</v>
      </c>
      <c r="I58" s="46"/>
      <c r="J58" s="52"/>
      <c r="K58" s="42"/>
      <c r="L58" s="46"/>
      <c r="M58" s="47"/>
      <c r="N58" s="97">
        <v>1</v>
      </c>
      <c r="O58" s="48"/>
      <c r="P58" s="49">
        <v>-5.0000000000000002E-5</v>
      </c>
      <c r="Q58" s="50"/>
    </row>
    <row r="59" spans="1:17" x14ac:dyDescent="0.25">
      <c r="A59" s="11">
        <v>53</v>
      </c>
      <c r="B59" s="55" t="s">
        <v>71</v>
      </c>
      <c r="C59" s="56" t="s">
        <v>56</v>
      </c>
      <c r="D59" s="57">
        <v>881572</v>
      </c>
      <c r="E59" s="71">
        <v>0.11796999999999999</v>
      </c>
      <c r="F59" s="71">
        <v>0</v>
      </c>
      <c r="G59" s="71">
        <v>-2.1000000000000001E-4</v>
      </c>
      <c r="H59" s="71">
        <v>0.11817999999999999</v>
      </c>
      <c r="I59" s="59">
        <v>719983</v>
      </c>
      <c r="J59" s="72">
        <v>1550</v>
      </c>
      <c r="K59" s="57">
        <v>10</v>
      </c>
      <c r="L59" s="59">
        <v>905983</v>
      </c>
      <c r="M59" s="73"/>
      <c r="N59" s="98">
        <v>1</v>
      </c>
      <c r="O59" s="66">
        <v>-1218</v>
      </c>
      <c r="P59" s="67">
        <v>-2.0000000000000001E-4</v>
      </c>
      <c r="Q59" s="50"/>
    </row>
    <row r="60" spans="1:17" x14ac:dyDescent="0.25">
      <c r="A60" s="11">
        <v>54</v>
      </c>
      <c r="B60" s="55"/>
      <c r="C60" s="56" t="s">
        <v>57</v>
      </c>
      <c r="D60" s="57">
        <v>1495748</v>
      </c>
      <c r="E60" s="74">
        <v>0.1056</v>
      </c>
      <c r="F60" s="74">
        <v>0</v>
      </c>
      <c r="G60" s="74">
        <v>-1.9000000000000001E-4</v>
      </c>
      <c r="H60" s="74">
        <v>0.10579</v>
      </c>
      <c r="I60" s="68"/>
      <c r="J60" s="75"/>
      <c r="K60" s="57"/>
      <c r="L60" s="68"/>
      <c r="M60" s="73"/>
      <c r="N60" s="98">
        <v>1</v>
      </c>
      <c r="O60" s="69"/>
      <c r="P60" s="70">
        <v>-1.8000000000000001E-4</v>
      </c>
      <c r="Q60" s="50"/>
    </row>
    <row r="61" spans="1:17" x14ac:dyDescent="0.25">
      <c r="A61" s="11">
        <v>55</v>
      </c>
      <c r="B61" s="55"/>
      <c r="C61" s="56" t="s">
        <v>63</v>
      </c>
      <c r="D61" s="57">
        <v>1185204</v>
      </c>
      <c r="E61" s="74">
        <v>8.0979999999999996E-2</v>
      </c>
      <c r="F61" s="74">
        <v>0</v>
      </c>
      <c r="G61" s="74">
        <v>-1.3999999999999999E-4</v>
      </c>
      <c r="H61" s="74">
        <v>8.1119999999999998E-2</v>
      </c>
      <c r="I61" s="68"/>
      <c r="J61" s="75"/>
      <c r="K61" s="57"/>
      <c r="L61" s="68"/>
      <c r="M61" s="73"/>
      <c r="N61" s="98">
        <v>1</v>
      </c>
      <c r="O61" s="69"/>
      <c r="P61" s="70">
        <v>-1.3999999999999999E-4</v>
      </c>
      <c r="Q61" s="50"/>
    </row>
    <row r="62" spans="1:17" x14ac:dyDescent="0.25">
      <c r="A62" s="11">
        <v>56</v>
      </c>
      <c r="B62" s="55"/>
      <c r="C62" s="56" t="s">
        <v>64</v>
      </c>
      <c r="D62" s="57">
        <v>4013728</v>
      </c>
      <c r="E62" s="74">
        <v>6.479E-2</v>
      </c>
      <c r="F62" s="74">
        <v>0</v>
      </c>
      <c r="G62" s="74">
        <v>-1.1E-4</v>
      </c>
      <c r="H62" s="74">
        <v>6.4899999999999999E-2</v>
      </c>
      <c r="I62" s="68"/>
      <c r="J62" s="75"/>
      <c r="K62" s="57"/>
      <c r="L62" s="68"/>
      <c r="M62" s="73"/>
      <c r="N62" s="98">
        <v>1</v>
      </c>
      <c r="O62" s="69"/>
      <c r="P62" s="70">
        <v>-1.1E-4</v>
      </c>
      <c r="Q62" s="50"/>
    </row>
    <row r="63" spans="1:17" x14ac:dyDescent="0.25">
      <c r="A63" s="11">
        <v>57</v>
      </c>
      <c r="B63" s="55"/>
      <c r="C63" s="56" t="s">
        <v>65</v>
      </c>
      <c r="D63" s="57">
        <v>2332547</v>
      </c>
      <c r="E63" s="74">
        <v>4.3190000000000006E-2</v>
      </c>
      <c r="F63" s="74">
        <v>0</v>
      </c>
      <c r="G63" s="74">
        <v>-8.0000000000000007E-5</v>
      </c>
      <c r="H63" s="74">
        <v>4.3270000000000003E-2</v>
      </c>
      <c r="I63" s="68"/>
      <c r="J63" s="75"/>
      <c r="K63" s="57"/>
      <c r="L63" s="68"/>
      <c r="M63" s="73"/>
      <c r="N63" s="98">
        <v>1</v>
      </c>
      <c r="O63" s="69"/>
      <c r="P63" s="70">
        <v>-6.9999999999999994E-5</v>
      </c>
      <c r="Q63" s="50"/>
    </row>
    <row r="64" spans="1:17" x14ac:dyDescent="0.25">
      <c r="A64" s="11">
        <v>58</v>
      </c>
      <c r="B64" s="53"/>
      <c r="C64" s="64" t="s">
        <v>66</v>
      </c>
      <c r="D64" s="42">
        <v>0</v>
      </c>
      <c r="E64" s="76">
        <v>1.619E-2</v>
      </c>
      <c r="F64" s="76">
        <v>0</v>
      </c>
      <c r="G64" s="76">
        <v>-3.0000000000000001E-5</v>
      </c>
      <c r="H64" s="76">
        <v>1.6219999999999998E-2</v>
      </c>
      <c r="I64" s="46"/>
      <c r="J64" s="77"/>
      <c r="K64" s="42"/>
      <c r="L64" s="46"/>
      <c r="M64" s="78"/>
      <c r="N64" s="97">
        <v>1</v>
      </c>
      <c r="O64" s="48"/>
      <c r="P64" s="49">
        <v>-3.0000000000000001E-5</v>
      </c>
      <c r="Q64" s="50"/>
    </row>
    <row r="65" spans="1:17" x14ac:dyDescent="0.25">
      <c r="A65" s="11">
        <v>59</v>
      </c>
      <c r="B65" s="53" t="s">
        <v>72</v>
      </c>
      <c r="C65" s="54"/>
      <c r="D65" s="42">
        <v>0</v>
      </c>
      <c r="E65" s="79">
        <v>4.9800000000000001E-3</v>
      </c>
      <c r="F65" s="79">
        <v>0</v>
      </c>
      <c r="G65" s="79">
        <v>-1.0000000000000001E-5</v>
      </c>
      <c r="H65" s="79">
        <v>4.9899999999999996E-3</v>
      </c>
      <c r="I65" s="46">
        <v>0</v>
      </c>
      <c r="J65" s="80">
        <v>38000</v>
      </c>
      <c r="K65" s="42">
        <v>0</v>
      </c>
      <c r="L65" s="46">
        <v>0</v>
      </c>
      <c r="M65" s="81"/>
      <c r="N65" s="99">
        <v>1</v>
      </c>
      <c r="O65" s="48">
        <v>0</v>
      </c>
      <c r="P65" s="82">
        <v>-1.0000000000000001E-5</v>
      </c>
      <c r="Q65" s="50"/>
    </row>
    <row r="66" spans="1:17" x14ac:dyDescent="0.25">
      <c r="A66" s="11">
        <v>60</v>
      </c>
      <c r="B66" s="40" t="s">
        <v>73</v>
      </c>
      <c r="C66" s="41"/>
      <c r="D66" s="42">
        <v>0</v>
      </c>
      <c r="E66" s="76">
        <v>4.9800000000000001E-3</v>
      </c>
      <c r="F66" s="76">
        <v>0</v>
      </c>
      <c r="G66" s="76">
        <v>-1.0000000000000001E-5</v>
      </c>
      <c r="H66" s="76">
        <v>4.9899999999999996E-3</v>
      </c>
      <c r="I66" s="46">
        <v>0</v>
      </c>
      <c r="J66" s="77">
        <v>38000</v>
      </c>
      <c r="K66" s="42">
        <v>0</v>
      </c>
      <c r="L66" s="46">
        <v>0</v>
      </c>
      <c r="M66" s="78"/>
      <c r="N66" s="97">
        <v>1</v>
      </c>
      <c r="O66" s="48">
        <v>0</v>
      </c>
      <c r="P66" s="49">
        <v>-1.0000000000000001E-5</v>
      </c>
      <c r="Q66" s="50"/>
    </row>
    <row r="67" spans="1:17" x14ac:dyDescent="0.25">
      <c r="A67" s="11">
        <v>61</v>
      </c>
      <c r="B67" s="83" t="s">
        <v>74</v>
      </c>
      <c r="C67" s="41"/>
      <c r="D67" s="42"/>
      <c r="E67" s="84"/>
      <c r="F67" s="84"/>
      <c r="G67" s="84"/>
      <c r="H67" s="84"/>
      <c r="I67" s="46"/>
      <c r="J67" s="85"/>
      <c r="K67" s="42"/>
      <c r="L67" s="86"/>
      <c r="M67" s="78"/>
      <c r="N67" s="97"/>
      <c r="O67" s="42"/>
      <c r="P67" s="49"/>
    </row>
    <row r="68" spans="1:17" x14ac:dyDescent="0.25">
      <c r="A68" s="11">
        <v>62</v>
      </c>
      <c r="E68" s="87"/>
      <c r="F68" s="87"/>
      <c r="G68" s="87"/>
      <c r="H68" s="87"/>
      <c r="I68" s="88"/>
      <c r="L68" s="88"/>
      <c r="N68" s="100"/>
      <c r="O68" s="2"/>
    </row>
    <row r="69" spans="1:17" x14ac:dyDescent="0.25">
      <c r="A69" s="11">
        <v>63</v>
      </c>
      <c r="B69" s="2" t="s">
        <v>75</v>
      </c>
      <c r="D69" s="89">
        <v>100505811.10000001</v>
      </c>
      <c r="E69" s="87"/>
      <c r="F69" s="87"/>
      <c r="G69" s="87"/>
      <c r="H69" s="87"/>
      <c r="I69" s="90">
        <v>33763354</v>
      </c>
      <c r="J69" s="89"/>
      <c r="K69" s="89"/>
      <c r="L69" s="90">
        <v>42692528</v>
      </c>
      <c r="N69" s="101">
        <v>42692528</v>
      </c>
      <c r="O69" s="89">
        <v>-57388</v>
      </c>
    </row>
    <row r="70" spans="1:17" x14ac:dyDescent="0.25">
      <c r="A70" s="11">
        <v>64</v>
      </c>
      <c r="M70" s="6"/>
      <c r="N70" s="102"/>
      <c r="O70" s="2"/>
    </row>
    <row r="71" spans="1:17" ht="13.8" thickBot="1" x14ac:dyDescent="0.3">
      <c r="A71" s="11">
        <v>65</v>
      </c>
      <c r="B71" s="91" t="s">
        <v>76</v>
      </c>
      <c r="E71" s="2"/>
      <c r="F71" s="2"/>
      <c r="G71" s="2"/>
      <c r="H71" s="2"/>
      <c r="J71" s="2"/>
      <c r="M71" s="2"/>
      <c r="N71" s="2"/>
      <c r="O71" s="2"/>
    </row>
    <row r="72" spans="1:17" ht="13.8" thickBot="1" x14ac:dyDescent="0.3">
      <c r="A72" s="11">
        <v>66</v>
      </c>
      <c r="B72" s="92" t="s">
        <v>77</v>
      </c>
      <c r="C72" s="93"/>
      <c r="D72" s="93"/>
      <c r="E72" s="93"/>
      <c r="F72" s="93"/>
      <c r="G72" s="93"/>
      <c r="H72" s="93"/>
      <c r="I72" s="93"/>
      <c r="J72" s="93"/>
      <c r="K72" s="94" t="s">
        <v>78</v>
      </c>
      <c r="L72" s="93"/>
      <c r="M72" s="93"/>
      <c r="N72" s="94" t="s">
        <v>79</v>
      </c>
      <c r="O72" s="93"/>
      <c r="P72" s="95"/>
    </row>
    <row r="73" spans="1:17" ht="13.8" thickBot="1" x14ac:dyDescent="0.3">
      <c r="A73" s="11">
        <v>67</v>
      </c>
      <c r="B73" s="91" t="s">
        <v>80</v>
      </c>
      <c r="E73" s="2"/>
      <c r="F73" s="2"/>
      <c r="G73" s="2"/>
      <c r="H73" s="2"/>
      <c r="J73" s="2"/>
      <c r="M73" s="2"/>
      <c r="N73" s="2"/>
      <c r="O73" s="2"/>
    </row>
    <row r="74" spans="1:17" ht="13.8" thickBot="1" x14ac:dyDescent="0.3">
      <c r="A74" s="11">
        <v>68</v>
      </c>
      <c r="B74" s="92" t="s">
        <v>81</v>
      </c>
      <c r="C74" s="93"/>
      <c r="D74" s="93"/>
      <c r="E74" s="93"/>
      <c r="F74" s="93"/>
      <c r="G74" s="93"/>
      <c r="H74" s="93"/>
      <c r="I74" s="93"/>
      <c r="J74" s="93"/>
      <c r="K74" s="93"/>
      <c r="L74" s="93"/>
      <c r="M74" s="93"/>
      <c r="N74" s="94" t="s">
        <v>82</v>
      </c>
      <c r="O74" s="93"/>
      <c r="P74" s="95"/>
    </row>
    <row r="75" spans="1:17" x14ac:dyDescent="0.25">
      <c r="A75" s="11">
        <v>67</v>
      </c>
    </row>
    <row r="76" spans="1:17" x14ac:dyDescent="0.25">
      <c r="A76" s="11">
        <v>68</v>
      </c>
      <c r="B76" s="96" t="s">
        <v>83</v>
      </c>
    </row>
    <row r="81" spans="14:16" s="5" customFormat="1" x14ac:dyDescent="0.25">
      <c r="N81" s="4"/>
      <c r="O81" s="4"/>
      <c r="P81" s="4"/>
    </row>
    <row r="82" spans="14:16" s="5" customFormat="1" x14ac:dyDescent="0.25">
      <c r="N82" s="4"/>
      <c r="O82" s="4"/>
      <c r="P82" s="4"/>
    </row>
    <row r="83" spans="14:16" s="5" customFormat="1" x14ac:dyDescent="0.25">
      <c r="N83" s="4"/>
      <c r="O83" s="4"/>
      <c r="P83" s="4"/>
    </row>
    <row r="84" spans="14:16" s="5" customFormat="1" x14ac:dyDescent="0.25">
      <c r="N84" s="4"/>
      <c r="O84" s="4"/>
      <c r="P84" s="4"/>
    </row>
    <row r="85" spans="14:16" s="5" customFormat="1" x14ac:dyDescent="0.25">
      <c r="N85" s="4"/>
      <c r="O85" s="4"/>
      <c r="P85" s="4"/>
    </row>
    <row r="87" spans="14:16" s="5" customFormat="1" x14ac:dyDescent="0.25">
      <c r="N87" s="4"/>
      <c r="O87" s="4"/>
      <c r="P87" s="4"/>
    </row>
    <row r="88" spans="14:16" s="5" customFormat="1" x14ac:dyDescent="0.25">
      <c r="N88" s="4"/>
      <c r="O88" s="4"/>
      <c r="P88" s="4"/>
    </row>
    <row r="89" spans="14:16" s="5" customFormat="1" x14ac:dyDescent="0.25">
      <c r="N89" s="4"/>
      <c r="O89" s="4"/>
      <c r="P89" s="4"/>
    </row>
    <row r="90" spans="14:16" s="5" customFormat="1" x14ac:dyDescent="0.25">
      <c r="N90" s="4"/>
      <c r="O90" s="4"/>
      <c r="P90" s="4"/>
    </row>
  </sheetData>
  <mergeCells count="2">
    <mergeCell ref="N7:P7"/>
    <mergeCell ref="L11:L12"/>
  </mergeCells>
  <pageMargins left="0.7" right="0.7" top="0.75" bottom="0.75" header="0.3" footer="0.3"/>
  <pageSetup scale="49" orientation="landscape" horizontalDpi="300" verticalDpi="300" r:id="rId1"/>
  <headerFooter>
    <oddHeader>&amp;RUG-170094  NWN's Advice 19-05
Exhibit A - Supporting Materials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showGridLines="0" tabSelected="1" view="pageLayout" topLeftCell="B1" zoomScaleNormal="100" workbookViewId="0">
      <selection activeCell="U7" sqref="U7"/>
    </sheetView>
  </sheetViews>
  <sheetFormatPr defaultColWidth="8" defaultRowHeight="13.2" outlineLevelCol="1" x14ac:dyDescent="0.25"/>
  <cols>
    <col min="1" max="1" width="5.88671875" style="5" customWidth="1"/>
    <col min="2" max="2" width="15.21875" style="2" customWidth="1"/>
    <col min="3" max="3" width="8" style="2"/>
    <col min="4" max="4" width="14.109375" style="2" bestFit="1" customWidth="1"/>
    <col min="5" max="5" width="11.44140625" style="2" customWidth="1"/>
    <col min="6" max="6" width="11.77734375" style="2" customWidth="1"/>
    <col min="7" max="7" width="11" style="2" customWidth="1"/>
    <col min="8" max="8" width="10.109375" style="2" customWidth="1"/>
    <col min="9" max="9" width="12.77734375" style="2" customWidth="1"/>
    <col min="10" max="10" width="13.21875" style="9" customWidth="1" outlineLevel="1"/>
    <col min="11" max="12" width="13.21875" style="2" customWidth="1" outlineLevel="1"/>
    <col min="13" max="16384" width="8" style="5"/>
  </cols>
  <sheetData>
    <row r="1" spans="1:14" ht="13.8" x14ac:dyDescent="0.25">
      <c r="A1" s="1" t="s">
        <v>0</v>
      </c>
    </row>
    <row r="2" spans="1:14" ht="13.8" x14ac:dyDescent="0.25">
      <c r="A2" s="1" t="s">
        <v>1</v>
      </c>
    </row>
    <row r="3" spans="1:14" ht="13.8" x14ac:dyDescent="0.25">
      <c r="A3" s="1" t="s">
        <v>2</v>
      </c>
      <c r="I3" s="103"/>
      <c r="J3" s="105"/>
      <c r="K3" s="105"/>
      <c r="L3" s="105"/>
    </row>
    <row r="4" spans="1:14" ht="13.8" x14ac:dyDescent="0.25">
      <c r="A4" s="1" t="s">
        <v>84</v>
      </c>
      <c r="K4" s="9"/>
      <c r="L4" s="9"/>
    </row>
    <row r="5" spans="1:14" ht="13.8" x14ac:dyDescent="0.25">
      <c r="A5" s="106" t="s">
        <v>85</v>
      </c>
      <c r="G5" s="107"/>
      <c r="H5" s="107"/>
      <c r="I5" s="107"/>
      <c r="J5" s="109"/>
      <c r="K5" s="108"/>
      <c r="L5" s="108"/>
    </row>
    <row r="6" spans="1:14" s="110" customFormat="1" ht="14.4" thickBot="1" x14ac:dyDescent="0.3">
      <c r="B6" s="111"/>
      <c r="C6" s="111"/>
      <c r="D6" s="111"/>
      <c r="E6" s="111"/>
      <c r="F6" s="111"/>
      <c r="G6" s="111"/>
      <c r="H6" s="111"/>
      <c r="J6" s="109"/>
      <c r="K6" s="108"/>
      <c r="L6" s="108"/>
    </row>
    <row r="7" spans="1:14" x14ac:dyDescent="0.25">
      <c r="A7" s="11">
        <v>1</v>
      </c>
      <c r="D7" s="12" t="s">
        <v>86</v>
      </c>
      <c r="F7" s="112" t="s">
        <v>87</v>
      </c>
      <c r="H7" s="12" t="s">
        <v>88</v>
      </c>
      <c r="I7" s="112"/>
      <c r="J7" s="114" t="s">
        <v>89</v>
      </c>
      <c r="K7" s="112" t="s">
        <v>89</v>
      </c>
      <c r="L7" s="113" t="s">
        <v>89</v>
      </c>
    </row>
    <row r="8" spans="1:14" x14ac:dyDescent="0.25">
      <c r="A8" s="11">
        <v>2</v>
      </c>
      <c r="D8" s="12" t="s">
        <v>90</v>
      </c>
      <c r="E8" s="112"/>
      <c r="F8" s="112" t="s">
        <v>91</v>
      </c>
      <c r="G8" s="12" t="s">
        <v>92</v>
      </c>
      <c r="H8" s="114">
        <v>43405</v>
      </c>
      <c r="I8" s="112">
        <v>43405</v>
      </c>
      <c r="J8" s="114">
        <v>43770</v>
      </c>
      <c r="K8" s="112">
        <v>43770</v>
      </c>
      <c r="L8" s="115">
        <v>43770</v>
      </c>
    </row>
    <row r="9" spans="1:14" x14ac:dyDescent="0.25">
      <c r="A9" s="11">
        <v>3</v>
      </c>
      <c r="D9" s="12" t="s">
        <v>14</v>
      </c>
      <c r="E9" s="12" t="s">
        <v>93</v>
      </c>
      <c r="F9" s="12" t="s">
        <v>94</v>
      </c>
      <c r="G9" s="12" t="s">
        <v>94</v>
      </c>
      <c r="H9" s="12" t="s">
        <v>4</v>
      </c>
      <c r="I9" s="12" t="s">
        <v>88</v>
      </c>
      <c r="J9" s="117" t="s">
        <v>7</v>
      </c>
      <c r="K9" s="12" t="s">
        <v>7</v>
      </c>
      <c r="L9" s="116" t="s">
        <v>7</v>
      </c>
    </row>
    <row r="10" spans="1:14" s="28" customFormat="1" ht="13.8" thickBot="1" x14ac:dyDescent="0.3">
      <c r="A10" s="11">
        <v>4</v>
      </c>
      <c r="B10" s="2"/>
      <c r="C10" s="2"/>
      <c r="D10" s="22" t="s">
        <v>23</v>
      </c>
      <c r="E10" s="22" t="s">
        <v>38</v>
      </c>
      <c r="F10" s="22" t="s">
        <v>95</v>
      </c>
      <c r="G10" s="22" t="s">
        <v>28</v>
      </c>
      <c r="H10" s="22" t="s">
        <v>96</v>
      </c>
      <c r="I10" s="22" t="s">
        <v>97</v>
      </c>
      <c r="J10" s="119" t="s">
        <v>96</v>
      </c>
      <c r="K10" s="22" t="s">
        <v>97</v>
      </c>
      <c r="L10" s="118" t="s">
        <v>98</v>
      </c>
    </row>
    <row r="11" spans="1:14" s="28" customFormat="1" x14ac:dyDescent="0.25">
      <c r="A11" s="11">
        <v>5</v>
      </c>
      <c r="B11" s="2"/>
      <c r="C11" s="2"/>
      <c r="D11" s="29"/>
      <c r="E11" s="29"/>
      <c r="F11" s="29"/>
      <c r="G11" s="29"/>
      <c r="H11" s="29"/>
      <c r="I11" s="13" t="s">
        <v>99</v>
      </c>
      <c r="J11" s="121"/>
      <c r="K11" s="120" t="s">
        <v>100</v>
      </c>
      <c r="L11" s="122"/>
    </row>
    <row r="12" spans="1:14" s="28" customFormat="1" x14ac:dyDescent="0.25">
      <c r="A12" s="11">
        <v>6</v>
      </c>
      <c r="B12" s="33" t="s">
        <v>37</v>
      </c>
      <c r="C12" s="34" t="s">
        <v>38</v>
      </c>
      <c r="D12" s="35" t="s">
        <v>39</v>
      </c>
      <c r="E12" s="35" t="s">
        <v>40</v>
      </c>
      <c r="F12" s="35" t="s">
        <v>41</v>
      </c>
      <c r="G12" s="35" t="s">
        <v>42</v>
      </c>
      <c r="H12" s="35" t="s">
        <v>43</v>
      </c>
      <c r="I12" s="35" t="s">
        <v>101</v>
      </c>
      <c r="J12" s="36" t="s">
        <v>102</v>
      </c>
      <c r="K12" s="36" t="s">
        <v>103</v>
      </c>
      <c r="L12" s="123" t="s">
        <v>104</v>
      </c>
    </row>
    <row r="13" spans="1:14" x14ac:dyDescent="0.25">
      <c r="A13" s="11">
        <v>7</v>
      </c>
      <c r="B13" s="40" t="s">
        <v>50</v>
      </c>
      <c r="C13" s="41"/>
      <c r="D13" s="42">
        <v>196915.9</v>
      </c>
      <c r="E13" s="124" t="s">
        <v>105</v>
      </c>
      <c r="F13" s="125">
        <v>19</v>
      </c>
      <c r="G13" s="45">
        <v>3.47</v>
      </c>
      <c r="H13" s="126">
        <v>1.0291799999999995</v>
      </c>
      <c r="I13" s="52">
        <v>23.02</v>
      </c>
      <c r="J13" s="128">
        <v>1.0292099999999997</v>
      </c>
      <c r="K13" s="52">
        <v>23.024989999999995</v>
      </c>
      <c r="L13" s="127">
        <v>2.1676802780173029E-4</v>
      </c>
      <c r="M13" s="129"/>
      <c r="N13" s="129"/>
    </row>
    <row r="14" spans="1:14" x14ac:dyDescent="0.25">
      <c r="A14" s="11">
        <v>8</v>
      </c>
      <c r="B14" s="40" t="s">
        <v>51</v>
      </c>
      <c r="C14" s="41"/>
      <c r="D14" s="42">
        <v>41008.9</v>
      </c>
      <c r="E14" s="124" t="s">
        <v>105</v>
      </c>
      <c r="F14" s="125">
        <v>95</v>
      </c>
      <c r="G14" s="45">
        <v>3.47</v>
      </c>
      <c r="H14" s="126">
        <v>1.0187299999999995</v>
      </c>
      <c r="I14" s="52">
        <v>100.25</v>
      </c>
      <c r="J14" s="128">
        <v>1.0187599999999994</v>
      </c>
      <c r="K14" s="52">
        <v>100.25219999999995</v>
      </c>
      <c r="L14" s="127">
        <v>2.1945137156559948E-5</v>
      </c>
      <c r="M14" s="129"/>
      <c r="N14" s="129"/>
    </row>
    <row r="15" spans="1:14" x14ac:dyDescent="0.25">
      <c r="A15" s="11">
        <v>9</v>
      </c>
      <c r="B15" s="40" t="s">
        <v>52</v>
      </c>
      <c r="C15" s="41"/>
      <c r="D15" s="42">
        <v>53306699.299999997</v>
      </c>
      <c r="E15" s="124" t="s">
        <v>105</v>
      </c>
      <c r="F15" s="125">
        <v>57</v>
      </c>
      <c r="G15" s="45">
        <v>7</v>
      </c>
      <c r="H15" s="126">
        <v>0.73545999999999978</v>
      </c>
      <c r="I15" s="52">
        <v>48.92</v>
      </c>
      <c r="J15" s="128">
        <v>0.73548999999999976</v>
      </c>
      <c r="K15" s="52">
        <v>48.922929999999987</v>
      </c>
      <c r="L15" s="127">
        <v>5.9893704006234667E-5</v>
      </c>
      <c r="M15" s="131"/>
      <c r="N15" s="129"/>
    </row>
    <row r="16" spans="1:14" x14ac:dyDescent="0.25">
      <c r="A16" s="11">
        <v>10</v>
      </c>
      <c r="B16" s="40" t="s">
        <v>53</v>
      </c>
      <c r="C16" s="41"/>
      <c r="D16" s="42">
        <v>18528180.699999999</v>
      </c>
      <c r="E16" s="124" t="s">
        <v>105</v>
      </c>
      <c r="F16" s="125">
        <v>248</v>
      </c>
      <c r="G16" s="45">
        <v>15</v>
      </c>
      <c r="H16" s="126">
        <v>0.73534000000000033</v>
      </c>
      <c r="I16" s="52">
        <v>197.36</v>
      </c>
      <c r="J16" s="128">
        <v>0.7353700000000003</v>
      </c>
      <c r="K16" s="52">
        <v>197.37176000000008</v>
      </c>
      <c r="L16" s="127">
        <v>5.9586542359477013E-5</v>
      </c>
      <c r="M16" s="131"/>
      <c r="N16" s="129"/>
    </row>
    <row r="17" spans="1:14" x14ac:dyDescent="0.25">
      <c r="A17" s="11">
        <v>11</v>
      </c>
      <c r="B17" s="40" t="s">
        <v>54</v>
      </c>
      <c r="C17" s="41"/>
      <c r="D17" s="42">
        <v>363801</v>
      </c>
      <c r="E17" s="124" t="s">
        <v>105</v>
      </c>
      <c r="F17" s="125">
        <v>1213</v>
      </c>
      <c r="G17" s="45">
        <v>15</v>
      </c>
      <c r="H17" s="126">
        <v>0.70457999999999954</v>
      </c>
      <c r="I17" s="52">
        <v>869.66</v>
      </c>
      <c r="J17" s="128">
        <v>0.70459999999999956</v>
      </c>
      <c r="K17" s="52">
        <v>869.67979999999943</v>
      </c>
      <c r="L17" s="127">
        <v>2.276751833988407E-5</v>
      </c>
      <c r="M17" s="129"/>
      <c r="N17" s="129"/>
    </row>
    <row r="18" spans="1:14" x14ac:dyDescent="0.25">
      <c r="A18" s="11">
        <v>12</v>
      </c>
      <c r="B18" s="53">
        <v>27</v>
      </c>
      <c r="C18" s="54"/>
      <c r="D18" s="42">
        <v>575777.19999999995</v>
      </c>
      <c r="E18" s="124" t="s">
        <v>105</v>
      </c>
      <c r="F18" s="125">
        <v>54</v>
      </c>
      <c r="G18" s="45">
        <v>6</v>
      </c>
      <c r="H18" s="126">
        <v>0.56221999999999994</v>
      </c>
      <c r="I18" s="52">
        <v>36.36</v>
      </c>
      <c r="J18" s="128">
        <v>0.5622299999999999</v>
      </c>
      <c r="K18" s="52">
        <v>36.360419999999991</v>
      </c>
      <c r="L18" s="127">
        <v>1.155115511526967E-5</v>
      </c>
      <c r="M18" s="129"/>
      <c r="N18" s="129"/>
    </row>
    <row r="19" spans="1:14" x14ac:dyDescent="0.25">
      <c r="A19" s="11">
        <v>13</v>
      </c>
      <c r="B19" s="55" t="s">
        <v>55</v>
      </c>
      <c r="C19" s="56" t="s">
        <v>56</v>
      </c>
      <c r="D19" s="57">
        <v>1970232.1</v>
      </c>
      <c r="E19" s="132">
        <v>2000</v>
      </c>
      <c r="F19" s="133">
        <v>3554</v>
      </c>
      <c r="G19" s="174">
        <v>250</v>
      </c>
      <c r="H19" s="50">
        <v>0.49926000000000026</v>
      </c>
      <c r="I19" s="60"/>
      <c r="J19" s="135">
        <v>0.49927000000000027</v>
      </c>
      <c r="K19" s="60"/>
      <c r="L19" s="134"/>
    </row>
    <row r="20" spans="1:14" x14ac:dyDescent="0.25">
      <c r="A20" s="11">
        <v>14</v>
      </c>
      <c r="B20" s="55"/>
      <c r="C20" s="56" t="s">
        <v>57</v>
      </c>
      <c r="D20" s="57">
        <v>2123869.7999999998</v>
      </c>
      <c r="E20" s="132" t="s">
        <v>106</v>
      </c>
      <c r="F20" s="133"/>
      <c r="G20" s="174"/>
      <c r="H20" s="50">
        <v>0.46017999999999998</v>
      </c>
      <c r="I20" s="60"/>
      <c r="J20" s="135">
        <v>0.46018999999999999</v>
      </c>
      <c r="K20" s="60"/>
      <c r="L20" s="134"/>
    </row>
    <row r="21" spans="1:14" x14ac:dyDescent="0.25">
      <c r="A21" s="11">
        <v>15</v>
      </c>
      <c r="B21" s="53"/>
      <c r="C21" s="136" t="s">
        <v>107</v>
      </c>
      <c r="D21" s="137"/>
      <c r="E21" s="138"/>
      <c r="F21" s="139"/>
      <c r="G21" s="175"/>
      <c r="H21" s="140"/>
      <c r="I21" s="141">
        <v>1963.64</v>
      </c>
      <c r="J21" s="143"/>
      <c r="K21" s="141">
        <v>1963.68</v>
      </c>
      <c r="L21" s="142">
        <v>2.0370332647513606E-5</v>
      </c>
      <c r="M21" s="129"/>
      <c r="N21" s="129"/>
    </row>
    <row r="22" spans="1:14" x14ac:dyDescent="0.25">
      <c r="A22" s="11">
        <v>16</v>
      </c>
      <c r="B22" s="55" t="s">
        <v>58</v>
      </c>
      <c r="C22" s="56" t="s">
        <v>56</v>
      </c>
      <c r="D22" s="57">
        <v>0</v>
      </c>
      <c r="E22" s="132">
        <v>2000</v>
      </c>
      <c r="F22" s="133">
        <v>0</v>
      </c>
      <c r="G22" s="174">
        <v>250</v>
      </c>
      <c r="H22" s="50">
        <v>0.51518999999999993</v>
      </c>
      <c r="I22" s="60"/>
      <c r="J22" s="135">
        <v>0.51520999999999995</v>
      </c>
      <c r="K22" s="60"/>
      <c r="L22" s="134"/>
    </row>
    <row r="23" spans="1:14" x14ac:dyDescent="0.25">
      <c r="A23" s="11">
        <v>17</v>
      </c>
      <c r="B23" s="55"/>
      <c r="C23" s="56" t="s">
        <v>57</v>
      </c>
      <c r="D23" s="57">
        <v>0</v>
      </c>
      <c r="E23" s="132" t="s">
        <v>106</v>
      </c>
      <c r="F23" s="145"/>
      <c r="G23" s="176"/>
      <c r="H23" s="50">
        <v>0.47625999999999991</v>
      </c>
      <c r="I23" s="60"/>
      <c r="J23" s="135">
        <v>0.47627999999999993</v>
      </c>
      <c r="K23" s="60"/>
      <c r="L23" s="134"/>
    </row>
    <row r="24" spans="1:14" x14ac:dyDescent="0.25">
      <c r="A24" s="11">
        <v>18</v>
      </c>
      <c r="B24" s="53"/>
      <c r="C24" s="136" t="s">
        <v>107</v>
      </c>
      <c r="D24" s="137"/>
      <c r="E24" s="138"/>
      <c r="F24" s="139"/>
      <c r="G24" s="175"/>
      <c r="H24" s="140"/>
      <c r="I24" s="141">
        <v>250</v>
      </c>
      <c r="J24" s="143"/>
      <c r="K24" s="141">
        <v>250</v>
      </c>
      <c r="L24" s="142">
        <v>0</v>
      </c>
      <c r="M24" s="129"/>
      <c r="N24" s="129"/>
    </row>
    <row r="25" spans="1:14" x14ac:dyDescent="0.25">
      <c r="A25" s="11">
        <v>19</v>
      </c>
      <c r="B25" s="55" t="s">
        <v>59</v>
      </c>
      <c r="C25" s="56" t="s">
        <v>56</v>
      </c>
      <c r="D25" s="57">
        <v>303749</v>
      </c>
      <c r="E25" s="132">
        <v>2000</v>
      </c>
      <c r="F25" s="133">
        <v>8210</v>
      </c>
      <c r="G25" s="174">
        <v>500</v>
      </c>
      <c r="H25" s="50">
        <v>0.30018999999999996</v>
      </c>
      <c r="I25" s="60"/>
      <c r="J25" s="135">
        <v>0.30027999999999999</v>
      </c>
      <c r="K25" s="60"/>
      <c r="L25" s="134"/>
    </row>
    <row r="26" spans="1:14" x14ac:dyDescent="0.25">
      <c r="A26" s="11">
        <v>20</v>
      </c>
      <c r="B26" s="55"/>
      <c r="C26" s="56" t="s">
        <v>57</v>
      </c>
      <c r="D26" s="57">
        <v>484375</v>
      </c>
      <c r="E26" s="132" t="s">
        <v>106</v>
      </c>
      <c r="F26" s="133"/>
      <c r="G26" s="174"/>
      <c r="H26" s="50">
        <v>0.26449</v>
      </c>
      <c r="I26" s="60"/>
      <c r="J26" s="135">
        <v>0.26457000000000003</v>
      </c>
      <c r="K26" s="60"/>
      <c r="L26" s="134"/>
    </row>
    <row r="27" spans="1:14" x14ac:dyDescent="0.25">
      <c r="A27" s="11">
        <v>21</v>
      </c>
      <c r="B27" s="53"/>
      <c r="C27" s="136" t="s">
        <v>107</v>
      </c>
      <c r="D27" s="137"/>
      <c r="E27" s="138"/>
      <c r="F27" s="139"/>
      <c r="G27" s="175"/>
      <c r="H27" s="140"/>
      <c r="I27" s="141">
        <v>2742.86</v>
      </c>
      <c r="J27" s="143"/>
      <c r="K27" s="141">
        <v>2743.54</v>
      </c>
      <c r="L27" s="142">
        <v>2.479164084203482E-4</v>
      </c>
      <c r="M27" s="129"/>
      <c r="N27" s="129"/>
    </row>
    <row r="28" spans="1:14" x14ac:dyDescent="0.25">
      <c r="A28" s="11">
        <v>22</v>
      </c>
      <c r="B28" s="55" t="s">
        <v>60</v>
      </c>
      <c r="C28" s="56" t="s">
        <v>56</v>
      </c>
      <c r="D28" s="57">
        <v>360236</v>
      </c>
      <c r="E28" s="132">
        <v>2000</v>
      </c>
      <c r="F28" s="133">
        <v>4177</v>
      </c>
      <c r="G28" s="174">
        <v>250</v>
      </c>
      <c r="H28" s="50">
        <v>0.47592000000000023</v>
      </c>
      <c r="I28" s="60"/>
      <c r="J28" s="135">
        <v>0.47595000000000026</v>
      </c>
      <c r="K28" s="60"/>
      <c r="L28" s="134"/>
    </row>
    <row r="29" spans="1:14" x14ac:dyDescent="0.25">
      <c r="A29" s="11">
        <v>23</v>
      </c>
      <c r="B29" s="55"/>
      <c r="C29" s="56" t="s">
        <v>57</v>
      </c>
      <c r="D29" s="57">
        <v>542040</v>
      </c>
      <c r="E29" s="132" t="s">
        <v>106</v>
      </c>
      <c r="F29" s="145"/>
      <c r="G29" s="176"/>
      <c r="H29" s="50">
        <v>0.43959999999999988</v>
      </c>
      <c r="I29" s="60"/>
      <c r="J29" s="135">
        <v>0.43962999999999991</v>
      </c>
      <c r="K29" s="60"/>
      <c r="L29" s="134"/>
    </row>
    <row r="30" spans="1:14" x14ac:dyDescent="0.25">
      <c r="A30" s="11">
        <v>24</v>
      </c>
      <c r="B30" s="53"/>
      <c r="C30" s="136" t="s">
        <v>107</v>
      </c>
      <c r="D30" s="137"/>
      <c r="E30" s="138"/>
      <c r="F30" s="139"/>
      <c r="G30" s="175"/>
      <c r="H30" s="140"/>
      <c r="I30" s="141">
        <v>2158.85</v>
      </c>
      <c r="J30" s="143"/>
      <c r="K30" s="141">
        <v>2158.9700000000003</v>
      </c>
      <c r="L30" s="142">
        <v>5.5585149501051767E-5</v>
      </c>
      <c r="M30" s="129"/>
      <c r="N30" s="129"/>
    </row>
    <row r="31" spans="1:14" x14ac:dyDescent="0.25">
      <c r="A31" s="11">
        <v>25</v>
      </c>
      <c r="B31" s="55" t="s">
        <v>61</v>
      </c>
      <c r="C31" s="56" t="s">
        <v>56</v>
      </c>
      <c r="D31" s="57">
        <v>0</v>
      </c>
      <c r="E31" s="132">
        <v>2000</v>
      </c>
      <c r="F31" s="133">
        <v>0</v>
      </c>
      <c r="G31" s="174">
        <v>250</v>
      </c>
      <c r="H31" s="50">
        <v>0.4930000000000001</v>
      </c>
      <c r="I31" s="60"/>
      <c r="J31" s="135">
        <v>0.49302000000000007</v>
      </c>
      <c r="K31" s="60"/>
      <c r="L31" s="134"/>
    </row>
    <row r="32" spans="1:14" x14ac:dyDescent="0.25">
      <c r="A32" s="11">
        <v>26</v>
      </c>
      <c r="B32" s="55"/>
      <c r="C32" s="56" t="s">
        <v>57</v>
      </c>
      <c r="D32" s="57">
        <v>0</v>
      </c>
      <c r="E32" s="132" t="s">
        <v>106</v>
      </c>
      <c r="F32" s="133"/>
      <c r="G32" s="174"/>
      <c r="H32" s="50">
        <v>0.45670999999999995</v>
      </c>
      <c r="I32" s="60"/>
      <c r="J32" s="135">
        <v>0.45672999999999997</v>
      </c>
      <c r="K32" s="60"/>
      <c r="L32" s="134"/>
    </row>
    <row r="33" spans="1:14" x14ac:dyDescent="0.25">
      <c r="A33" s="11">
        <v>27</v>
      </c>
      <c r="B33" s="53"/>
      <c r="C33" s="136" t="s">
        <v>107</v>
      </c>
      <c r="D33" s="137"/>
      <c r="E33" s="138"/>
      <c r="F33" s="139"/>
      <c r="G33" s="175"/>
      <c r="H33" s="140"/>
      <c r="I33" s="141">
        <v>250</v>
      </c>
      <c r="J33" s="143"/>
      <c r="K33" s="141">
        <v>250</v>
      </c>
      <c r="L33" s="142">
        <v>0</v>
      </c>
      <c r="M33" s="129"/>
      <c r="N33" s="129"/>
    </row>
    <row r="34" spans="1:14" x14ac:dyDescent="0.25">
      <c r="A34" s="11">
        <v>28</v>
      </c>
      <c r="B34" s="55" t="s">
        <v>62</v>
      </c>
      <c r="C34" s="56" t="s">
        <v>56</v>
      </c>
      <c r="D34" s="57">
        <v>561182.4</v>
      </c>
      <c r="E34" s="57">
        <v>10000</v>
      </c>
      <c r="F34" s="133">
        <v>16603</v>
      </c>
      <c r="G34" s="174">
        <v>1300</v>
      </c>
      <c r="H34" s="50">
        <v>0.30433999999999994</v>
      </c>
      <c r="I34" s="60"/>
      <c r="J34" s="135">
        <v>0.30434999999999995</v>
      </c>
      <c r="K34" s="60"/>
      <c r="L34" s="134"/>
    </row>
    <row r="35" spans="1:14" x14ac:dyDescent="0.25">
      <c r="A35" s="11">
        <v>29</v>
      </c>
      <c r="B35" s="55"/>
      <c r="C35" s="56" t="s">
        <v>57</v>
      </c>
      <c r="D35" s="57">
        <v>481861</v>
      </c>
      <c r="E35" s="57">
        <v>20000</v>
      </c>
      <c r="F35" s="133"/>
      <c r="G35" s="174"/>
      <c r="H35" s="50">
        <v>0.29029999999999978</v>
      </c>
      <c r="I35" s="60"/>
      <c r="J35" s="135">
        <v>0.29030999999999979</v>
      </c>
      <c r="K35" s="60"/>
      <c r="L35" s="134"/>
    </row>
    <row r="36" spans="1:14" x14ac:dyDescent="0.25">
      <c r="A36" s="11">
        <v>30</v>
      </c>
      <c r="B36" s="55"/>
      <c r="C36" s="56" t="s">
        <v>63</v>
      </c>
      <c r="D36" s="57">
        <v>131374.9</v>
      </c>
      <c r="E36" s="57">
        <v>20000</v>
      </c>
      <c r="F36" s="133"/>
      <c r="G36" s="174"/>
      <c r="H36" s="50">
        <v>0.26236999999999994</v>
      </c>
      <c r="I36" s="60"/>
      <c r="J36" s="135">
        <v>0.26237999999999989</v>
      </c>
      <c r="K36" s="60"/>
      <c r="L36" s="134"/>
    </row>
    <row r="37" spans="1:14" x14ac:dyDescent="0.25">
      <c r="A37" s="11">
        <v>31</v>
      </c>
      <c r="B37" s="55"/>
      <c r="C37" s="56" t="s">
        <v>64</v>
      </c>
      <c r="D37" s="57">
        <v>20968.900000000001</v>
      </c>
      <c r="E37" s="57">
        <v>100000</v>
      </c>
      <c r="F37" s="133"/>
      <c r="G37" s="174"/>
      <c r="H37" s="50">
        <v>0.2439800000000002</v>
      </c>
      <c r="I37" s="60"/>
      <c r="J37" s="135">
        <v>0.24399000000000018</v>
      </c>
      <c r="K37" s="60"/>
      <c r="L37" s="134"/>
    </row>
    <row r="38" spans="1:14" x14ac:dyDescent="0.25">
      <c r="A38" s="11">
        <v>32</v>
      </c>
      <c r="B38" s="55"/>
      <c r="C38" s="56" t="s">
        <v>65</v>
      </c>
      <c r="D38" s="57">
        <v>0</v>
      </c>
      <c r="E38" s="57">
        <v>600000</v>
      </c>
      <c r="F38" s="133"/>
      <c r="G38" s="174"/>
      <c r="H38" s="50">
        <v>0.21944999999999995</v>
      </c>
      <c r="I38" s="60"/>
      <c r="J38" s="135">
        <v>0.21945999999999996</v>
      </c>
      <c r="K38" s="60"/>
      <c r="L38" s="134"/>
    </row>
    <row r="39" spans="1:14" x14ac:dyDescent="0.25">
      <c r="A39" s="11">
        <v>33</v>
      </c>
      <c r="B39" s="55"/>
      <c r="C39" s="56" t="s">
        <v>66</v>
      </c>
      <c r="D39" s="57">
        <v>0</v>
      </c>
      <c r="E39" s="132" t="s">
        <v>106</v>
      </c>
      <c r="F39" s="133"/>
      <c r="G39" s="174"/>
      <c r="H39" s="50">
        <v>0.18881000000000006</v>
      </c>
      <c r="I39" s="60"/>
      <c r="J39" s="135">
        <v>0.18881000000000006</v>
      </c>
      <c r="K39" s="60"/>
      <c r="L39" s="134"/>
    </row>
    <row r="40" spans="1:14" x14ac:dyDescent="0.25">
      <c r="A40" s="11">
        <v>34</v>
      </c>
      <c r="B40" s="53"/>
      <c r="C40" s="136" t="s">
        <v>107</v>
      </c>
      <c r="D40" s="137"/>
      <c r="E40" s="138"/>
      <c r="F40" s="139"/>
      <c r="G40" s="175"/>
      <c r="H40" s="140"/>
      <c r="I40" s="141">
        <v>6260.25</v>
      </c>
      <c r="J40" s="143"/>
      <c r="K40" s="141">
        <v>6260.42</v>
      </c>
      <c r="L40" s="142">
        <v>2.7155465037350387E-5</v>
      </c>
      <c r="M40" s="129"/>
      <c r="N40" s="129"/>
    </row>
    <row r="41" spans="1:14" x14ac:dyDescent="0.25">
      <c r="A41" s="11">
        <v>35</v>
      </c>
      <c r="B41" s="55" t="s">
        <v>67</v>
      </c>
      <c r="C41" s="56" t="s">
        <v>56</v>
      </c>
      <c r="D41" s="57">
        <v>1060773</v>
      </c>
      <c r="E41" s="57">
        <v>10000</v>
      </c>
      <c r="F41" s="133">
        <v>12726</v>
      </c>
      <c r="G41" s="174">
        <v>1300</v>
      </c>
      <c r="H41" s="50">
        <v>0.29139999999999999</v>
      </c>
      <c r="I41" s="60"/>
      <c r="J41" s="135">
        <v>0.29139999999999999</v>
      </c>
      <c r="K41" s="60"/>
      <c r="L41" s="134"/>
    </row>
    <row r="42" spans="1:14" x14ac:dyDescent="0.25">
      <c r="A42" s="11">
        <v>36</v>
      </c>
      <c r="B42" s="55"/>
      <c r="C42" s="56" t="s">
        <v>57</v>
      </c>
      <c r="D42" s="57">
        <v>650234</v>
      </c>
      <c r="E42" s="57">
        <v>20000</v>
      </c>
      <c r="F42" s="133"/>
      <c r="G42" s="174"/>
      <c r="H42" s="50">
        <v>0.27872000000000008</v>
      </c>
      <c r="I42" s="60"/>
      <c r="J42" s="135">
        <v>0.27872000000000008</v>
      </c>
      <c r="K42" s="60"/>
      <c r="L42" s="134"/>
    </row>
    <row r="43" spans="1:14" x14ac:dyDescent="0.25">
      <c r="A43" s="11">
        <v>37</v>
      </c>
      <c r="B43" s="55"/>
      <c r="C43" s="56" t="s">
        <v>63</v>
      </c>
      <c r="D43" s="57">
        <v>112053</v>
      </c>
      <c r="E43" s="57">
        <v>20000</v>
      </c>
      <c r="F43" s="133"/>
      <c r="G43" s="174"/>
      <c r="H43" s="50">
        <v>0.25346999999999992</v>
      </c>
      <c r="I43" s="60"/>
      <c r="J43" s="135">
        <v>0.25346999999999992</v>
      </c>
      <c r="K43" s="60"/>
      <c r="L43" s="134"/>
    </row>
    <row r="44" spans="1:14" x14ac:dyDescent="0.25">
      <c r="A44" s="11">
        <v>38</v>
      </c>
      <c r="B44" s="55"/>
      <c r="C44" s="56" t="s">
        <v>64</v>
      </c>
      <c r="D44" s="57">
        <v>9427</v>
      </c>
      <c r="E44" s="57">
        <v>100000</v>
      </c>
      <c r="F44" s="133"/>
      <c r="G44" s="174"/>
      <c r="H44" s="50">
        <v>0.23686000000000015</v>
      </c>
      <c r="I44" s="60"/>
      <c r="J44" s="135">
        <v>0.23686000000000015</v>
      </c>
      <c r="K44" s="60"/>
      <c r="L44" s="134"/>
    </row>
    <row r="45" spans="1:14" x14ac:dyDescent="0.25">
      <c r="A45" s="11">
        <v>39</v>
      </c>
      <c r="B45" s="55"/>
      <c r="C45" s="56" t="s">
        <v>65</v>
      </c>
      <c r="D45" s="57">
        <v>0</v>
      </c>
      <c r="E45" s="57">
        <v>600000</v>
      </c>
      <c r="F45" s="133"/>
      <c r="G45" s="174"/>
      <c r="H45" s="50">
        <v>0.2147300000000002</v>
      </c>
      <c r="I45" s="60"/>
      <c r="J45" s="135">
        <v>0.2147300000000002</v>
      </c>
      <c r="K45" s="60"/>
      <c r="L45" s="134"/>
    </row>
    <row r="46" spans="1:14" x14ac:dyDescent="0.25">
      <c r="A46" s="11">
        <v>40</v>
      </c>
      <c r="B46" s="55"/>
      <c r="C46" s="56" t="s">
        <v>66</v>
      </c>
      <c r="D46" s="57">
        <v>0</v>
      </c>
      <c r="E46" s="132" t="s">
        <v>106</v>
      </c>
      <c r="F46" s="133"/>
      <c r="G46" s="174"/>
      <c r="H46" s="50">
        <v>0.18703999999999993</v>
      </c>
      <c r="I46" s="60"/>
      <c r="J46" s="135">
        <v>0.18703999999999993</v>
      </c>
      <c r="K46" s="60"/>
      <c r="L46" s="134"/>
    </row>
    <row r="47" spans="1:14" x14ac:dyDescent="0.25">
      <c r="A47" s="11">
        <v>41</v>
      </c>
      <c r="B47" s="53"/>
      <c r="C47" s="136" t="s">
        <v>107</v>
      </c>
      <c r="D47" s="137"/>
      <c r="E47" s="138"/>
      <c r="F47" s="139"/>
      <c r="G47" s="175"/>
      <c r="H47" s="140"/>
      <c r="I47" s="141">
        <v>4973.79</v>
      </c>
      <c r="J47" s="143"/>
      <c r="K47" s="141">
        <v>4973.79</v>
      </c>
      <c r="L47" s="142">
        <v>0</v>
      </c>
      <c r="M47" s="129"/>
      <c r="N47" s="129"/>
    </row>
    <row r="48" spans="1:14" x14ac:dyDescent="0.25">
      <c r="A48" s="11">
        <v>42</v>
      </c>
      <c r="B48" s="55" t="s">
        <v>68</v>
      </c>
      <c r="C48" s="56" t="s">
        <v>56</v>
      </c>
      <c r="D48" s="57">
        <v>1336403</v>
      </c>
      <c r="E48" s="57">
        <v>10000</v>
      </c>
      <c r="F48" s="133">
        <v>48106</v>
      </c>
      <c r="G48" s="174">
        <v>1550</v>
      </c>
      <c r="H48" s="50">
        <v>0.11795</v>
      </c>
      <c r="I48" s="60"/>
      <c r="J48" s="135">
        <v>0.11796</v>
      </c>
      <c r="K48" s="60"/>
      <c r="L48" s="134"/>
    </row>
    <row r="49" spans="1:14" x14ac:dyDescent="0.25">
      <c r="A49" s="11">
        <v>43</v>
      </c>
      <c r="B49" s="55"/>
      <c r="C49" s="56" t="s">
        <v>57</v>
      </c>
      <c r="D49" s="57">
        <v>1682938</v>
      </c>
      <c r="E49" s="57">
        <v>20000</v>
      </c>
      <c r="F49" s="133"/>
      <c r="G49" s="174"/>
      <c r="H49" s="50">
        <v>0.10557999999999999</v>
      </c>
      <c r="I49" s="60"/>
      <c r="J49" s="135">
        <v>0.10558999999999999</v>
      </c>
      <c r="K49" s="60"/>
      <c r="L49" s="134"/>
    </row>
    <row r="50" spans="1:14" x14ac:dyDescent="0.25">
      <c r="A50" s="11">
        <v>44</v>
      </c>
      <c r="B50" s="55"/>
      <c r="C50" s="56" t="s">
        <v>63</v>
      </c>
      <c r="D50" s="57">
        <v>1387648</v>
      </c>
      <c r="E50" s="57">
        <v>20000</v>
      </c>
      <c r="F50" s="133"/>
      <c r="G50" s="174"/>
      <c r="H50" s="50">
        <v>8.0960000000000004E-2</v>
      </c>
      <c r="I50" s="60"/>
      <c r="J50" s="135">
        <v>8.097E-2</v>
      </c>
      <c r="K50" s="60"/>
      <c r="L50" s="134"/>
    </row>
    <row r="51" spans="1:14" x14ac:dyDescent="0.25">
      <c r="A51" s="11">
        <v>45</v>
      </c>
      <c r="B51" s="55"/>
      <c r="C51" s="56" t="s">
        <v>64</v>
      </c>
      <c r="D51" s="57">
        <v>2195748</v>
      </c>
      <c r="E51" s="57">
        <v>100000</v>
      </c>
      <c r="F51" s="133"/>
      <c r="G51" s="174"/>
      <c r="H51" s="50">
        <v>6.4769999999999994E-2</v>
      </c>
      <c r="I51" s="60"/>
      <c r="J51" s="135">
        <v>6.4780000000000004E-2</v>
      </c>
      <c r="K51" s="60"/>
      <c r="L51" s="134"/>
    </row>
    <row r="52" spans="1:14" x14ac:dyDescent="0.25">
      <c r="A52" s="11">
        <v>46</v>
      </c>
      <c r="B52" s="55"/>
      <c r="C52" s="56" t="s">
        <v>65</v>
      </c>
      <c r="D52" s="57">
        <v>901810</v>
      </c>
      <c r="E52" s="57">
        <v>600000</v>
      </c>
      <c r="F52" s="133"/>
      <c r="G52" s="174"/>
      <c r="H52" s="50">
        <v>4.3180000000000003E-2</v>
      </c>
      <c r="I52" s="60"/>
      <c r="J52" s="135">
        <v>4.3190000000000006E-2</v>
      </c>
      <c r="K52" s="60"/>
      <c r="L52" s="134"/>
    </row>
    <row r="53" spans="1:14" x14ac:dyDescent="0.25">
      <c r="A53" s="11">
        <v>47</v>
      </c>
      <c r="B53" s="55"/>
      <c r="C53" s="56" t="s">
        <v>66</v>
      </c>
      <c r="D53" s="57">
        <v>0</v>
      </c>
      <c r="E53" s="132" t="s">
        <v>106</v>
      </c>
      <c r="F53" s="133"/>
      <c r="G53" s="174"/>
      <c r="H53" s="50">
        <v>1.619E-2</v>
      </c>
      <c r="I53" s="60"/>
      <c r="J53" s="135">
        <v>1.619E-2</v>
      </c>
      <c r="K53" s="60"/>
      <c r="L53" s="134"/>
    </row>
    <row r="54" spans="1:14" x14ac:dyDescent="0.25">
      <c r="A54" s="11">
        <v>48</v>
      </c>
      <c r="B54" s="53"/>
      <c r="C54" s="136" t="s">
        <v>107</v>
      </c>
      <c r="D54" s="137"/>
      <c r="E54" s="138"/>
      <c r="F54" s="139"/>
      <c r="G54" s="175"/>
      <c r="H54" s="140"/>
      <c r="I54" s="141">
        <v>6306.96</v>
      </c>
      <c r="J54" s="143"/>
      <c r="K54" s="141">
        <v>6307.44</v>
      </c>
      <c r="L54" s="142">
        <v>7.6106396742577003E-5</v>
      </c>
      <c r="M54" s="129"/>
      <c r="N54" s="129"/>
    </row>
    <row r="55" spans="1:14" x14ac:dyDescent="0.25">
      <c r="A55" s="11">
        <v>49</v>
      </c>
      <c r="B55" s="55" t="s">
        <v>69</v>
      </c>
      <c r="C55" s="56" t="s">
        <v>56</v>
      </c>
      <c r="D55" s="57">
        <v>237919</v>
      </c>
      <c r="E55" s="57">
        <v>10000</v>
      </c>
      <c r="F55" s="133">
        <v>39882</v>
      </c>
      <c r="G55" s="174">
        <v>1300</v>
      </c>
      <c r="H55" s="50">
        <v>0.31897999999999999</v>
      </c>
      <c r="I55" s="60"/>
      <c r="J55" s="135">
        <v>0.31901000000000002</v>
      </c>
      <c r="K55" s="60"/>
      <c r="L55" s="134"/>
    </row>
    <row r="56" spans="1:14" x14ac:dyDescent="0.25">
      <c r="A56" s="11">
        <v>50</v>
      </c>
      <c r="B56" s="55"/>
      <c r="C56" s="56" t="s">
        <v>57</v>
      </c>
      <c r="D56" s="57">
        <v>464853</v>
      </c>
      <c r="E56" s="57">
        <v>20000</v>
      </c>
      <c r="F56" s="145"/>
      <c r="G56" s="176"/>
      <c r="H56" s="50">
        <v>0.30522999999999989</v>
      </c>
      <c r="I56" s="60"/>
      <c r="J56" s="135">
        <v>0.30524999999999985</v>
      </c>
      <c r="K56" s="60"/>
      <c r="L56" s="134"/>
    </row>
    <row r="57" spans="1:14" x14ac:dyDescent="0.25">
      <c r="A57" s="11">
        <v>51</v>
      </c>
      <c r="B57" s="55"/>
      <c r="C57" s="56" t="s">
        <v>63</v>
      </c>
      <c r="D57" s="57">
        <v>214908</v>
      </c>
      <c r="E57" s="57">
        <v>20000</v>
      </c>
      <c r="F57" s="145"/>
      <c r="G57" s="176"/>
      <c r="H57" s="50">
        <v>0.27787000000000012</v>
      </c>
      <c r="I57" s="60"/>
      <c r="J57" s="135">
        <v>0.27789000000000014</v>
      </c>
      <c r="K57" s="60"/>
      <c r="L57" s="134"/>
    </row>
    <row r="58" spans="1:14" x14ac:dyDescent="0.25">
      <c r="A58" s="11">
        <v>52</v>
      </c>
      <c r="B58" s="55"/>
      <c r="C58" s="56" t="s">
        <v>64</v>
      </c>
      <c r="D58" s="57">
        <v>39494</v>
      </c>
      <c r="E58" s="57">
        <v>100000</v>
      </c>
      <c r="F58" s="145"/>
      <c r="G58" s="176"/>
      <c r="H58" s="50">
        <v>0.25987999999999994</v>
      </c>
      <c r="I58" s="60"/>
      <c r="J58" s="135">
        <v>0.25988999999999995</v>
      </c>
      <c r="K58" s="60"/>
      <c r="L58" s="134"/>
    </row>
    <row r="59" spans="1:14" x14ac:dyDescent="0.25">
      <c r="A59" s="11">
        <v>53</v>
      </c>
      <c r="B59" s="55"/>
      <c r="C59" s="56" t="s">
        <v>65</v>
      </c>
      <c r="D59" s="57">
        <v>0</v>
      </c>
      <c r="E59" s="57">
        <v>600000</v>
      </c>
      <c r="F59" s="145"/>
      <c r="G59" s="176"/>
      <c r="H59" s="50">
        <v>0.23588000000000003</v>
      </c>
      <c r="I59" s="60"/>
      <c r="J59" s="135">
        <v>0.23589000000000004</v>
      </c>
      <c r="K59" s="60"/>
      <c r="L59" s="134"/>
    </row>
    <row r="60" spans="1:14" x14ac:dyDescent="0.25">
      <c r="A60" s="11">
        <v>54</v>
      </c>
      <c r="B60" s="55"/>
      <c r="C60" s="56" t="s">
        <v>66</v>
      </c>
      <c r="D60" s="57">
        <v>0</v>
      </c>
      <c r="E60" s="132" t="s">
        <v>106</v>
      </c>
      <c r="F60" s="145"/>
      <c r="G60" s="176"/>
      <c r="H60" s="50">
        <v>0.20589999999999992</v>
      </c>
      <c r="I60" s="60"/>
      <c r="J60" s="135">
        <v>0.20589999999999992</v>
      </c>
      <c r="K60" s="60"/>
      <c r="L60" s="134"/>
    </row>
    <row r="61" spans="1:14" x14ac:dyDescent="0.25">
      <c r="A61" s="11">
        <v>55</v>
      </c>
      <c r="B61" s="53"/>
      <c r="C61" s="136" t="s">
        <v>107</v>
      </c>
      <c r="D61" s="137"/>
      <c r="E61" s="138"/>
      <c r="F61" s="139"/>
      <c r="G61" s="175"/>
      <c r="H61" s="140"/>
      <c r="I61" s="141">
        <v>13340.31</v>
      </c>
      <c r="J61" s="143"/>
      <c r="K61" s="141">
        <v>13341.21</v>
      </c>
      <c r="L61" s="142">
        <v>6.7464699096170646E-5</v>
      </c>
      <c r="M61" s="129"/>
      <c r="N61" s="129"/>
    </row>
    <row r="62" spans="1:14" x14ac:dyDescent="0.25">
      <c r="A62" s="11">
        <v>56</v>
      </c>
      <c r="B62" s="55" t="s">
        <v>70</v>
      </c>
      <c r="C62" s="56" t="s">
        <v>56</v>
      </c>
      <c r="D62" s="57">
        <v>159428</v>
      </c>
      <c r="E62" s="57">
        <v>10000</v>
      </c>
      <c r="F62" s="133">
        <v>8626</v>
      </c>
      <c r="G62" s="174">
        <v>1300</v>
      </c>
      <c r="H62" s="50">
        <v>0.30886999999999998</v>
      </c>
      <c r="I62" s="60"/>
      <c r="J62" s="135">
        <v>0.30880999999999997</v>
      </c>
      <c r="K62" s="60"/>
      <c r="L62" s="134"/>
    </row>
    <row r="63" spans="1:14" x14ac:dyDescent="0.25">
      <c r="A63" s="11">
        <v>57</v>
      </c>
      <c r="B63" s="55"/>
      <c r="C63" s="56" t="s">
        <v>57</v>
      </c>
      <c r="D63" s="57">
        <v>151104</v>
      </c>
      <c r="E63" s="57">
        <v>20000</v>
      </c>
      <c r="F63" s="133"/>
      <c r="G63" s="174"/>
      <c r="H63" s="50">
        <v>0.29617999999999989</v>
      </c>
      <c r="I63" s="60"/>
      <c r="J63" s="135">
        <v>0.29612999999999989</v>
      </c>
      <c r="K63" s="60"/>
      <c r="L63" s="134"/>
    </row>
    <row r="64" spans="1:14" x14ac:dyDescent="0.25">
      <c r="A64" s="11">
        <v>58</v>
      </c>
      <c r="B64" s="55"/>
      <c r="C64" s="56" t="s">
        <v>63</v>
      </c>
      <c r="D64" s="57">
        <v>0</v>
      </c>
      <c r="E64" s="57">
        <v>20000</v>
      </c>
      <c r="F64" s="133"/>
      <c r="G64" s="174"/>
      <c r="H64" s="50">
        <v>0.27094000000000013</v>
      </c>
      <c r="I64" s="60"/>
      <c r="J64" s="135">
        <v>0.27089000000000013</v>
      </c>
      <c r="K64" s="60"/>
      <c r="L64" s="134"/>
    </row>
    <row r="65" spans="1:14" x14ac:dyDescent="0.25">
      <c r="A65" s="11">
        <v>59</v>
      </c>
      <c r="B65" s="55"/>
      <c r="C65" s="56" t="s">
        <v>64</v>
      </c>
      <c r="D65" s="57">
        <v>0</v>
      </c>
      <c r="E65" s="57">
        <v>100000</v>
      </c>
      <c r="F65" s="133"/>
      <c r="G65" s="174"/>
      <c r="H65" s="50">
        <v>0.25432999999999983</v>
      </c>
      <c r="I65" s="60"/>
      <c r="J65" s="135">
        <v>0.25429999999999986</v>
      </c>
      <c r="K65" s="60"/>
      <c r="L65" s="134"/>
    </row>
    <row r="66" spans="1:14" x14ac:dyDescent="0.25">
      <c r="A66" s="11">
        <v>60</v>
      </c>
      <c r="B66" s="55"/>
      <c r="C66" s="56" t="s">
        <v>65</v>
      </c>
      <c r="D66" s="57">
        <v>0</v>
      </c>
      <c r="E66" s="57">
        <v>600000</v>
      </c>
      <c r="F66" s="133"/>
      <c r="G66" s="174"/>
      <c r="H66" s="50">
        <v>0.23218000000000003</v>
      </c>
      <c r="I66" s="60"/>
      <c r="J66" s="135">
        <v>0.23215000000000002</v>
      </c>
      <c r="K66" s="60"/>
      <c r="L66" s="134"/>
    </row>
    <row r="67" spans="1:14" x14ac:dyDescent="0.25">
      <c r="A67" s="11">
        <v>61</v>
      </c>
      <c r="B67" s="55"/>
      <c r="C67" s="56" t="s">
        <v>66</v>
      </c>
      <c r="D67" s="57">
        <v>0</v>
      </c>
      <c r="E67" s="132" t="s">
        <v>106</v>
      </c>
      <c r="F67" s="133"/>
      <c r="G67" s="174"/>
      <c r="H67" s="50">
        <v>0.20451999999999992</v>
      </c>
      <c r="I67" s="60"/>
      <c r="J67" s="135">
        <v>0.20450999999999994</v>
      </c>
      <c r="K67" s="60"/>
      <c r="L67" s="134"/>
    </row>
    <row r="68" spans="1:14" x14ac:dyDescent="0.25">
      <c r="A68" s="11">
        <v>62</v>
      </c>
      <c r="B68" s="53"/>
      <c r="C68" s="136" t="s">
        <v>107</v>
      </c>
      <c r="D68" s="137"/>
      <c r="E68" s="138"/>
      <c r="F68" s="139"/>
      <c r="G68" s="175"/>
      <c r="H68" s="140"/>
      <c r="I68" s="141">
        <v>3964.31</v>
      </c>
      <c r="J68" s="143"/>
      <c r="K68" s="141">
        <v>3963.8</v>
      </c>
      <c r="L68" s="142">
        <v>-1.286478605355695E-4</v>
      </c>
      <c r="M68" s="129"/>
      <c r="N68" s="129"/>
    </row>
    <row r="69" spans="1:14" x14ac:dyDescent="0.25">
      <c r="A69" s="11">
        <v>63</v>
      </c>
      <c r="B69" s="55" t="s">
        <v>71</v>
      </c>
      <c r="C69" s="56" t="s">
        <v>56</v>
      </c>
      <c r="D69" s="146">
        <v>881572</v>
      </c>
      <c r="E69" s="57">
        <v>10000</v>
      </c>
      <c r="F69" s="147">
        <v>82573</v>
      </c>
      <c r="G69" s="174">
        <v>1550</v>
      </c>
      <c r="H69" s="148">
        <v>0.11796999999999999</v>
      </c>
      <c r="I69" s="60"/>
      <c r="J69" s="135">
        <v>0.11797999999999999</v>
      </c>
      <c r="K69" s="60"/>
      <c r="L69" s="134"/>
    </row>
    <row r="70" spans="1:14" x14ac:dyDescent="0.25">
      <c r="A70" s="11">
        <v>64</v>
      </c>
      <c r="B70" s="55"/>
      <c r="C70" s="56" t="s">
        <v>57</v>
      </c>
      <c r="D70" s="149">
        <v>1495748</v>
      </c>
      <c r="E70" s="57">
        <v>20000</v>
      </c>
      <c r="F70" s="150"/>
      <c r="G70" s="75"/>
      <c r="H70" s="151">
        <v>0.1056</v>
      </c>
      <c r="I70" s="60"/>
      <c r="J70" s="135">
        <v>0.10561</v>
      </c>
      <c r="K70" s="60"/>
      <c r="L70" s="134"/>
    </row>
    <row r="71" spans="1:14" x14ac:dyDescent="0.25">
      <c r="A71" s="11">
        <v>65</v>
      </c>
      <c r="B71" s="55"/>
      <c r="C71" s="56" t="s">
        <v>63</v>
      </c>
      <c r="D71" s="149">
        <v>1185204</v>
      </c>
      <c r="E71" s="57">
        <v>20000</v>
      </c>
      <c r="F71" s="150"/>
      <c r="G71" s="75"/>
      <c r="H71" s="151">
        <v>8.0979999999999996E-2</v>
      </c>
      <c r="I71" s="60"/>
      <c r="J71" s="135">
        <v>8.0979999999999996E-2</v>
      </c>
      <c r="K71" s="60"/>
      <c r="L71" s="134"/>
    </row>
    <row r="72" spans="1:14" x14ac:dyDescent="0.25">
      <c r="A72" s="11">
        <v>66</v>
      </c>
      <c r="B72" s="55"/>
      <c r="C72" s="56" t="s">
        <v>64</v>
      </c>
      <c r="D72" s="149">
        <v>4013728</v>
      </c>
      <c r="E72" s="57">
        <v>100000</v>
      </c>
      <c r="F72" s="150"/>
      <c r="G72" s="75"/>
      <c r="H72" s="151">
        <v>6.479E-2</v>
      </c>
      <c r="I72" s="60"/>
      <c r="J72" s="135">
        <v>6.479E-2</v>
      </c>
      <c r="K72" s="60"/>
      <c r="L72" s="134"/>
    </row>
    <row r="73" spans="1:14" x14ac:dyDescent="0.25">
      <c r="A73" s="11">
        <v>67</v>
      </c>
      <c r="B73" s="55"/>
      <c r="C73" s="56" t="s">
        <v>65</v>
      </c>
      <c r="D73" s="149">
        <v>2332547</v>
      </c>
      <c r="E73" s="57">
        <v>600000</v>
      </c>
      <c r="F73" s="150"/>
      <c r="G73" s="75"/>
      <c r="H73" s="151">
        <v>4.3190000000000006E-2</v>
      </c>
      <c r="I73" s="60"/>
      <c r="J73" s="135">
        <v>4.3200000000000002E-2</v>
      </c>
      <c r="K73" s="60"/>
      <c r="L73" s="134"/>
    </row>
    <row r="74" spans="1:14" x14ac:dyDescent="0.25">
      <c r="A74" s="11">
        <v>68</v>
      </c>
      <c r="B74" s="55"/>
      <c r="C74" s="56" t="s">
        <v>66</v>
      </c>
      <c r="D74" s="149">
        <v>0</v>
      </c>
      <c r="E74" s="132" t="s">
        <v>106</v>
      </c>
      <c r="F74" s="150"/>
      <c r="G74" s="75"/>
      <c r="H74" s="151">
        <v>1.619E-2</v>
      </c>
      <c r="I74" s="60"/>
      <c r="J74" s="135">
        <v>1.619E-2</v>
      </c>
      <c r="K74" s="60"/>
      <c r="L74" s="134"/>
    </row>
    <row r="75" spans="1:14" x14ac:dyDescent="0.25">
      <c r="A75" s="11">
        <v>69</v>
      </c>
      <c r="B75" s="53"/>
      <c r="C75" s="136" t="s">
        <v>107</v>
      </c>
      <c r="D75" s="137"/>
      <c r="E75" s="138"/>
      <c r="F75" s="139"/>
      <c r="G75" s="175"/>
      <c r="H75" s="140"/>
      <c r="I75" s="141">
        <v>8571.7000000000007</v>
      </c>
      <c r="J75" s="152"/>
      <c r="K75" s="141">
        <v>8572</v>
      </c>
      <c r="L75" s="144">
        <v>3.4998891701677889E-5</v>
      </c>
      <c r="M75" s="129"/>
      <c r="N75" s="129"/>
    </row>
    <row r="76" spans="1:14" x14ac:dyDescent="0.25">
      <c r="A76" s="11">
        <v>70</v>
      </c>
      <c r="B76" s="53" t="s">
        <v>72</v>
      </c>
      <c r="C76" s="54"/>
      <c r="D76" s="153">
        <v>0</v>
      </c>
      <c r="E76" s="154" t="s">
        <v>105</v>
      </c>
      <c r="F76" s="155">
        <v>0</v>
      </c>
      <c r="G76" s="80">
        <v>38000</v>
      </c>
      <c r="H76" s="156">
        <v>4.9800000000000001E-3</v>
      </c>
      <c r="I76" s="52">
        <v>38000</v>
      </c>
      <c r="J76" s="158">
        <v>4.9800000000000001E-3</v>
      </c>
      <c r="K76" s="52">
        <v>38000</v>
      </c>
      <c r="L76" s="157">
        <v>0</v>
      </c>
    </row>
    <row r="77" spans="1:14" x14ac:dyDescent="0.25">
      <c r="A77" s="11">
        <v>71</v>
      </c>
      <c r="B77" s="40" t="s">
        <v>73</v>
      </c>
      <c r="C77" s="41"/>
      <c r="D77" s="159">
        <v>0</v>
      </c>
      <c r="E77" s="154" t="s">
        <v>105</v>
      </c>
      <c r="F77" s="160">
        <v>0</v>
      </c>
      <c r="G77" s="80">
        <v>38000</v>
      </c>
      <c r="H77" s="161">
        <v>4.9800000000000001E-3</v>
      </c>
      <c r="I77" s="52">
        <v>38000</v>
      </c>
      <c r="J77" s="158">
        <v>4.9800000000000001E-3</v>
      </c>
      <c r="K77" s="52">
        <v>38000</v>
      </c>
      <c r="L77" s="127">
        <v>0</v>
      </c>
    </row>
    <row r="78" spans="1:14" ht="13.8" thickBot="1" x14ac:dyDescent="0.3">
      <c r="A78" s="11">
        <v>72</v>
      </c>
      <c r="B78" s="83" t="s">
        <v>74</v>
      </c>
      <c r="C78" s="41"/>
      <c r="D78" s="162"/>
      <c r="E78" s="154"/>
      <c r="F78" s="163"/>
      <c r="G78" s="177"/>
      <c r="H78" s="164"/>
      <c r="I78" s="130"/>
      <c r="J78" s="166"/>
      <c r="K78" s="130"/>
      <c r="L78" s="165"/>
    </row>
    <row r="79" spans="1:14" x14ac:dyDescent="0.25">
      <c r="A79" s="11">
        <v>73</v>
      </c>
      <c r="B79" s="198" t="s">
        <v>108</v>
      </c>
      <c r="C79" s="199"/>
      <c r="D79" s="199"/>
      <c r="E79" s="199"/>
      <c r="F79" s="199"/>
      <c r="G79" s="199"/>
      <c r="H79" s="199"/>
      <c r="I79" s="199"/>
    </row>
    <row r="80" spans="1:14" x14ac:dyDescent="0.25">
      <c r="A80" s="11">
        <v>74</v>
      </c>
      <c r="B80" s="199"/>
      <c r="C80" s="199"/>
      <c r="D80" s="199"/>
      <c r="E80" s="199"/>
      <c r="F80" s="199"/>
      <c r="G80" s="199"/>
      <c r="H80" s="199"/>
      <c r="I80" s="199"/>
    </row>
    <row r="81" spans="1:12" x14ac:dyDescent="0.25">
      <c r="A81" s="11">
        <v>75</v>
      </c>
      <c r="B81" s="200" t="s">
        <v>109</v>
      </c>
      <c r="C81" s="201"/>
      <c r="D81" s="201"/>
      <c r="E81" s="201"/>
      <c r="F81" s="201"/>
      <c r="G81" s="201"/>
      <c r="H81" s="201"/>
      <c r="I81" s="201"/>
      <c r="J81" s="104"/>
      <c r="K81" s="103"/>
      <c r="L81" s="103"/>
    </row>
    <row r="82" spans="1:12" x14ac:dyDescent="0.25">
      <c r="A82" s="11">
        <v>76</v>
      </c>
      <c r="B82" s="201"/>
      <c r="C82" s="201"/>
      <c r="D82" s="201"/>
      <c r="E82" s="201"/>
      <c r="F82" s="201"/>
      <c r="G82" s="201"/>
      <c r="H82" s="201"/>
      <c r="I82" s="201"/>
    </row>
    <row r="83" spans="1:12" ht="19.5" customHeight="1" x14ac:dyDescent="0.25">
      <c r="A83" s="11">
        <v>77</v>
      </c>
      <c r="B83" s="199"/>
      <c r="C83" s="199"/>
      <c r="D83" s="199"/>
      <c r="E83" s="199"/>
      <c r="F83" s="199"/>
      <c r="G83" s="199"/>
      <c r="H83" s="199"/>
      <c r="I83" s="199"/>
    </row>
    <row r="84" spans="1:12" ht="13.8" thickBot="1" x14ac:dyDescent="0.3">
      <c r="A84" s="11">
        <v>78</v>
      </c>
      <c r="B84" s="91" t="s">
        <v>111</v>
      </c>
    </row>
    <row r="85" spans="1:12" ht="13.8" thickBot="1" x14ac:dyDescent="0.3">
      <c r="A85" s="11">
        <v>79</v>
      </c>
      <c r="B85" s="167" t="s">
        <v>112</v>
      </c>
      <c r="C85" s="169"/>
      <c r="D85" s="170"/>
      <c r="E85" s="94" t="s">
        <v>113</v>
      </c>
      <c r="F85" s="170"/>
      <c r="G85" s="94" t="s">
        <v>113</v>
      </c>
      <c r="H85" s="178"/>
      <c r="I85" s="168"/>
      <c r="J85" s="171"/>
      <c r="K85" s="168"/>
      <c r="L85" s="168"/>
    </row>
    <row r="86" spans="1:12" ht="13.8" thickBot="1" x14ac:dyDescent="0.3">
      <c r="A86" s="11">
        <v>80</v>
      </c>
    </row>
    <row r="87" spans="1:12" ht="13.8" thickBot="1" x14ac:dyDescent="0.3">
      <c r="A87" s="11">
        <v>81</v>
      </c>
      <c r="B87" s="167" t="s">
        <v>110</v>
      </c>
      <c r="C87" s="169"/>
      <c r="D87" s="93"/>
      <c r="E87" s="172"/>
      <c r="F87" s="172"/>
      <c r="G87" s="93"/>
      <c r="H87" s="94" t="s">
        <v>24</v>
      </c>
      <c r="I87" s="93"/>
      <c r="J87" s="173"/>
      <c r="K87" s="93"/>
      <c r="L87" s="93"/>
    </row>
    <row r="88" spans="1:12" x14ac:dyDescent="0.25">
      <c r="A88" s="11"/>
    </row>
    <row r="89" spans="1:12" x14ac:dyDescent="0.25">
      <c r="A89" s="11"/>
    </row>
  </sheetData>
  <mergeCells count="2">
    <mergeCell ref="B79:I80"/>
    <mergeCell ref="B81:I83"/>
  </mergeCells>
  <pageMargins left="0.7" right="0.7" top="0.75" bottom="0.75" header="0.3" footer="0.3"/>
  <pageSetup scale="49" orientation="portrait" horizontalDpi="300" verticalDpi="300" r:id="rId1"/>
  <headerFooter>
    <oddHeader>&amp;RUG-170094  NWN's Advice 19-05
Exhibit A - Supporting Materials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view="pageLayout" topLeftCell="G1" zoomScaleNormal="100" workbookViewId="0">
      <selection activeCell="U7" sqref="U7"/>
    </sheetView>
  </sheetViews>
  <sheetFormatPr defaultColWidth="9.109375" defaultRowHeight="14.4" x14ac:dyDescent="0.3"/>
  <cols>
    <col min="1" max="3" width="9.109375" style="190"/>
    <col min="4" max="4" width="14.5546875" style="190" customWidth="1"/>
    <col min="5" max="5" width="15.109375" style="190" customWidth="1"/>
    <col min="6" max="6" width="13" style="190" bestFit="1" customWidth="1"/>
    <col min="7" max="16384" width="9.109375" style="190"/>
  </cols>
  <sheetData>
    <row r="1" spans="1:7" x14ac:dyDescent="0.3">
      <c r="A1" s="1" t="s">
        <v>0</v>
      </c>
      <c r="B1" s="2"/>
      <c r="C1" s="2"/>
      <c r="D1" s="2"/>
      <c r="E1" s="2"/>
      <c r="F1" s="2"/>
      <c r="G1" s="2"/>
    </row>
    <row r="2" spans="1:7" x14ac:dyDescent="0.3">
      <c r="A2" s="1" t="s">
        <v>1</v>
      </c>
      <c r="B2" s="2"/>
      <c r="C2" s="2"/>
      <c r="D2" s="2"/>
      <c r="E2" s="2"/>
      <c r="F2" s="2"/>
      <c r="G2" s="2"/>
    </row>
    <row r="3" spans="1:7" x14ac:dyDescent="0.3">
      <c r="A3" s="1" t="s">
        <v>114</v>
      </c>
      <c r="B3" s="2"/>
      <c r="C3" s="2"/>
      <c r="D3" s="2"/>
      <c r="E3" s="2"/>
      <c r="F3" s="2"/>
      <c r="G3" s="2"/>
    </row>
    <row r="4" spans="1:7" x14ac:dyDescent="0.3">
      <c r="A4" s="191" t="s">
        <v>115</v>
      </c>
      <c r="B4" s="9"/>
      <c r="C4" s="9"/>
      <c r="D4" s="9"/>
      <c r="E4" s="9"/>
      <c r="F4" s="9"/>
      <c r="G4" s="2"/>
    </row>
    <row r="5" spans="1:7" x14ac:dyDescent="0.3">
      <c r="A5" s="179"/>
      <c r="B5" s="9"/>
      <c r="C5" s="9"/>
      <c r="D5" s="9"/>
      <c r="E5" s="9"/>
      <c r="F5" s="9"/>
      <c r="G5" s="2"/>
    </row>
    <row r="6" spans="1:7" x14ac:dyDescent="0.3">
      <c r="A6" s="2"/>
      <c r="B6" s="2"/>
      <c r="C6" s="2"/>
      <c r="D6" s="2"/>
      <c r="E6" s="2"/>
      <c r="F6" s="2"/>
      <c r="G6" s="2"/>
    </row>
    <row r="7" spans="1:7" x14ac:dyDescent="0.3">
      <c r="A7" s="12">
        <v>1</v>
      </c>
      <c r="B7" s="2"/>
      <c r="C7" s="2"/>
      <c r="D7" s="2"/>
      <c r="E7" s="2"/>
      <c r="F7" s="180" t="s">
        <v>116</v>
      </c>
      <c r="G7" s="2"/>
    </row>
    <row r="8" spans="1:7" x14ac:dyDescent="0.3">
      <c r="A8" s="12">
        <f>+A7+1</f>
        <v>2</v>
      </c>
      <c r="B8" s="2"/>
      <c r="C8" s="2"/>
      <c r="D8" s="2"/>
      <c r="E8" s="2"/>
      <c r="F8" s="89"/>
      <c r="G8" s="2"/>
    </row>
    <row r="9" spans="1:7" x14ac:dyDescent="0.3">
      <c r="A9" s="12">
        <f t="shared" ref="A9:A24" si="0">+A8+1</f>
        <v>3</v>
      </c>
      <c r="B9" s="91" t="s">
        <v>117</v>
      </c>
      <c r="C9" s="2"/>
      <c r="D9" s="2"/>
      <c r="E9" s="2"/>
      <c r="F9" s="89"/>
      <c r="G9" s="2"/>
    </row>
    <row r="10" spans="1:7" x14ac:dyDescent="0.3">
      <c r="A10" s="12">
        <f t="shared" si="0"/>
        <v>4</v>
      </c>
      <c r="B10" s="91"/>
      <c r="C10" s="2"/>
      <c r="D10" s="2"/>
      <c r="E10" s="2"/>
      <c r="F10" s="89"/>
      <c r="G10" s="2"/>
    </row>
    <row r="11" spans="1:7" x14ac:dyDescent="0.3">
      <c r="A11" s="12">
        <f t="shared" si="0"/>
        <v>5</v>
      </c>
      <c r="B11" s="181" t="s">
        <v>118</v>
      </c>
      <c r="C11" s="2"/>
      <c r="D11" s="2"/>
      <c r="E11" s="2"/>
      <c r="F11" s="2"/>
      <c r="G11" s="2"/>
    </row>
    <row r="12" spans="1:7" x14ac:dyDescent="0.3">
      <c r="A12" s="12">
        <f t="shared" si="0"/>
        <v>6</v>
      </c>
      <c r="B12" s="2" t="s">
        <v>119</v>
      </c>
      <c r="C12" s="2"/>
      <c r="D12" s="2"/>
      <c r="E12" s="2"/>
      <c r="F12" s="192">
        <v>57515</v>
      </c>
      <c r="G12" s="2"/>
    </row>
    <row r="13" spans="1:7" x14ac:dyDescent="0.3">
      <c r="A13" s="12">
        <f t="shared" si="0"/>
        <v>7</v>
      </c>
      <c r="B13" s="2"/>
      <c r="C13" s="2"/>
      <c r="D13" s="2"/>
      <c r="E13" s="2"/>
      <c r="F13" s="89"/>
      <c r="G13" s="2"/>
    </row>
    <row r="14" spans="1:7" x14ac:dyDescent="0.3">
      <c r="A14" s="12">
        <f t="shared" si="0"/>
        <v>8</v>
      </c>
      <c r="B14" s="181" t="s">
        <v>120</v>
      </c>
      <c r="C14" s="2"/>
      <c r="D14" s="2"/>
      <c r="E14" s="2"/>
      <c r="F14" s="2"/>
      <c r="G14" s="2"/>
    </row>
    <row r="15" spans="1:7" x14ac:dyDescent="0.3">
      <c r="A15" s="12">
        <f t="shared" si="0"/>
        <v>9</v>
      </c>
      <c r="B15" s="2" t="s">
        <v>119</v>
      </c>
      <c r="C15" s="2"/>
      <c r="D15" s="2"/>
      <c r="E15" s="2"/>
      <c r="F15" s="182">
        <f>'[1]Revenue Senstive'!D8</f>
        <v>-57386.11464702322</v>
      </c>
      <c r="G15" s="2"/>
    </row>
    <row r="16" spans="1:7" x14ac:dyDescent="0.3">
      <c r="A16" s="12">
        <f t="shared" si="0"/>
        <v>10</v>
      </c>
      <c r="B16" s="2"/>
      <c r="C16" s="2"/>
      <c r="D16" s="2"/>
      <c r="E16" s="2"/>
      <c r="F16" s="89"/>
      <c r="G16" s="2"/>
    </row>
    <row r="17" spans="1:7" x14ac:dyDescent="0.3">
      <c r="A17" s="12">
        <f t="shared" si="0"/>
        <v>11</v>
      </c>
      <c r="B17" s="183"/>
      <c r="C17" s="2"/>
      <c r="D17" s="2"/>
      <c r="E17" s="2"/>
      <c r="F17" s="89"/>
      <c r="G17" s="2"/>
    </row>
    <row r="18" spans="1:7" ht="15" thickBot="1" x14ac:dyDescent="0.35">
      <c r="A18" s="12">
        <f t="shared" si="0"/>
        <v>12</v>
      </c>
      <c r="B18" s="183" t="s">
        <v>121</v>
      </c>
      <c r="C18" s="2"/>
      <c r="D18" s="2"/>
      <c r="E18" s="2"/>
      <c r="F18" s="184">
        <f>SUM(F12:F15)</f>
        <v>128.88535297678027</v>
      </c>
      <c r="G18" s="2"/>
    </row>
    <row r="19" spans="1:7" ht="15" thickTop="1" x14ac:dyDescent="0.3">
      <c r="A19" s="12">
        <f t="shared" si="0"/>
        <v>13</v>
      </c>
      <c r="B19" s="2"/>
      <c r="C19" s="2"/>
      <c r="D19" s="2"/>
      <c r="E19" s="2"/>
      <c r="F19" s="89"/>
      <c r="G19" s="2"/>
    </row>
    <row r="20" spans="1:7" x14ac:dyDescent="0.3">
      <c r="A20" s="12">
        <f t="shared" si="0"/>
        <v>14</v>
      </c>
      <c r="B20" s="2"/>
      <c r="C20" s="2"/>
      <c r="D20" s="2"/>
      <c r="E20" s="2"/>
      <c r="F20" s="89"/>
      <c r="G20" s="2"/>
    </row>
    <row r="21" spans="1:7" x14ac:dyDescent="0.3">
      <c r="A21" s="12">
        <f t="shared" si="0"/>
        <v>15</v>
      </c>
      <c r="B21" s="2"/>
      <c r="C21" s="2"/>
      <c r="D21" s="2"/>
      <c r="E21" s="2"/>
      <c r="F21" s="89"/>
      <c r="G21" s="2"/>
    </row>
    <row r="22" spans="1:7" x14ac:dyDescent="0.3">
      <c r="A22" s="12">
        <f t="shared" si="0"/>
        <v>16</v>
      </c>
      <c r="B22" s="185" t="str">
        <f>+'[1]19-07 Combined'!B32</f>
        <v>2018 Washington CBR Normalized Total Revenues</v>
      </c>
      <c r="C22" s="186"/>
      <c r="D22" s="186"/>
      <c r="E22" s="2"/>
      <c r="F22" s="187">
        <f>+'[1]19-07 Combined'!F32</f>
        <v>66182522</v>
      </c>
      <c r="G22" s="2"/>
    </row>
    <row r="23" spans="1:7" x14ac:dyDescent="0.3">
      <c r="A23" s="12">
        <f t="shared" si="0"/>
        <v>17</v>
      </c>
      <c r="B23" s="183"/>
      <c r="C23" s="2"/>
      <c r="D23" s="2"/>
      <c r="E23" s="2"/>
      <c r="F23" s="188"/>
      <c r="G23" s="2"/>
    </row>
    <row r="24" spans="1:7" x14ac:dyDescent="0.3">
      <c r="A24" s="12">
        <f t="shared" si="0"/>
        <v>18</v>
      </c>
      <c r="B24" s="183" t="s">
        <v>122</v>
      </c>
      <c r="C24" s="2"/>
      <c r="D24" s="2"/>
      <c r="E24" s="2"/>
      <c r="F24" s="189">
        <f>ROUND(F18/F22,4)</f>
        <v>0</v>
      </c>
      <c r="G24" s="2"/>
    </row>
  </sheetData>
  <pageMargins left="0.7" right="0.7" top="0.75" bottom="0.75" header="0.3" footer="0.3"/>
  <pageSetup scale="49" orientation="portrait" r:id="rId1"/>
  <headerFooter>
    <oddHeader>&amp;RUG-170094  NWN's Advice 19-05
Exhibit A - Supporting Materials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Document</DocumentSetType>
    <Visibility xmlns="dc463f71-b30c-4ab2-9473-d307f9d35888">Full Visibility</Visibility>
    <IsConfidential xmlns="dc463f71-b30c-4ab2-9473-d307f9d35888">false</IsConfidential>
    <AgendaOrder xmlns="dc463f71-b30c-4ab2-9473-d307f9d35888">false</AgendaOrder>
    <CaseType xmlns="dc463f71-b30c-4ab2-9473-d307f9d35888">Transfer of Property</CaseType>
    <IndustryCode xmlns="dc463f71-b30c-4ab2-9473-d307f9d35888">150</IndustryCode>
    <CaseStatus xmlns="dc463f71-b30c-4ab2-9473-d307f9d35888">Closed</CaseStatus>
    <OpenedDate xmlns="dc463f71-b30c-4ab2-9473-d307f9d35888">2017-02-10T08:00:00+00:00</OpenedDate>
    <SignificantOrder xmlns="dc463f71-b30c-4ab2-9473-d307f9d35888">false</SignificantOrder>
    <Date1 xmlns="dc463f71-b30c-4ab2-9473-d307f9d35888">2019-09-12T07:00:00+00:00</Date1>
    <IsDocumentOrder xmlns="dc463f71-b30c-4ab2-9473-d307f9d35888">false</IsDocumentOrder>
    <IsHighlyConfidential xmlns="dc463f71-b30c-4ab2-9473-d307f9d35888">false</IsHighlyConfidential>
    <CaseCompanyNames xmlns="dc463f71-b30c-4ab2-9473-d307f9d35888">Northwest Natural Gas Company</CaseCompanyNames>
    <Nickname xmlns="http://schemas.microsoft.com/sharepoint/v3" xsi:nil="true"/>
    <DocketNumber xmlns="dc463f71-b30c-4ab2-9473-d307f9d35888">170094</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2E174393C700D48B24CE5F5BDBFA751" ma:contentTypeVersion="92" ma:contentTypeDescription="" ma:contentTypeScope="" ma:versionID="e5d64cde3bd921ad5a972c04c80b98fc">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26c2ae407b9b0feeaee7be0625273c8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7FA969-0329-42DF-98BB-9D69B0BC23FC}"/>
</file>

<file path=customXml/itemProps2.xml><?xml version="1.0" encoding="utf-8"?>
<ds:datastoreItem xmlns:ds="http://schemas.openxmlformats.org/officeDocument/2006/customXml" ds:itemID="{1C7A12AB-11E3-4F40-A2EB-775A9A46FC95}"/>
</file>

<file path=customXml/itemProps3.xml><?xml version="1.0" encoding="utf-8"?>
<ds:datastoreItem xmlns:ds="http://schemas.openxmlformats.org/officeDocument/2006/customXml" ds:itemID="{C55825D8-60C1-45AC-BEEE-5664FF86B998}"/>
</file>

<file path=customXml/itemProps4.xml><?xml version="1.0" encoding="utf-8"?>
<ds:datastoreItem xmlns:ds="http://schemas.openxmlformats.org/officeDocument/2006/customXml" ds:itemID="{EA53D57D-82DA-454F-B14D-FC3618E5DD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Calc of Increments</vt:lpstr>
      <vt:lpstr>Effcts on Avg. Bill</vt:lpstr>
      <vt:lpstr>Effects on Revenue</vt:lpstr>
    </vt:vector>
  </TitlesOfParts>
  <Company>NW Natural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Bourdo, Lora</dc:creator>
  <cp:lastModifiedBy>Lee, Erica N</cp:lastModifiedBy>
  <cp:lastPrinted>2019-09-12T03:40:19Z</cp:lastPrinted>
  <dcterms:created xsi:type="dcterms:W3CDTF">2019-09-11T21:16:28Z</dcterms:created>
  <dcterms:modified xsi:type="dcterms:W3CDTF">2019-09-12T16:09:58Z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0x0101006E56B4D1795A2E4DB2F0B01679ED314A00F2E174393C700D48B24CE5F5BDBFA751</vt:lpwstr>
  </property>
  <property fmtid="{D5CDD505-2E9C-101B-9397-08002B2CF9AE}" pid="3" name="_docset_NoMedatataSyncRequired">
    <vt:lpwstr>False</vt:lpwstr>
  </property>
  <property fmtid="{D5CDD505-2E9C-101B-9397-08002B2CF9AE}" pid="4" name="IsEFSEC">
    <vt:bool>false</vt:bool>
  </property>
</Properties>
</file>