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2020 WA Elec and Gas GRC\Adjustments\3.02E PF Deferred Debits &amp; Credits\"/>
    </mc:Choice>
  </mc:AlternateContent>
  <xr:revisionPtr revIDLastSave="0" documentId="13_ncr:1_{7A976A31-B27A-4B9D-8549-816C100EDC7D}" xr6:coauthVersionLast="44" xr6:coauthVersionMax="44" xr10:uidLastSave="{00000000-0000-0000-0000-000000000000}"/>
  <bookViews>
    <workbookView xWindow="-28920" yWindow="-120" windowWidth="29040" windowHeight="16440" firstSheet="1" activeTab="2" xr2:uid="{00000000-000D-0000-FFFF-FFFF00000000}"/>
  </bookViews>
  <sheets>
    <sheet name="Acerno_Cache_XXXXX" sheetId="13" state="veryHidden" r:id="rId1"/>
    <sheet name="E-DDC-29" sheetId="12" r:id="rId2"/>
    <sheet name="G-DDC-10" sheetId="11" r:id="rId3"/>
  </sheets>
  <definedNames>
    <definedName name="_xlnm.Print_Area" localSheetId="1">'E-DDC-29'!$A$1:$G$38</definedName>
    <definedName name="_xlnm.Print_Area" localSheetId="2">'G-DDC-10'!$A$1:$G$40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2" l="1"/>
  <c r="C20" i="12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F29" i="11" l="1"/>
  <c r="F28" i="11"/>
  <c r="E27" i="11"/>
  <c r="E2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6" i="11"/>
  <c r="A20" i="11"/>
  <c r="B28" i="11"/>
  <c r="B27" i="11"/>
  <c r="C28" i="12" l="1"/>
  <c r="G29" i="12" s="1"/>
  <c r="C27" i="12"/>
  <c r="G28" i="12" s="1"/>
  <c r="G30" i="12" l="1"/>
  <c r="C29" i="12"/>
  <c r="C20" i="11" l="1"/>
  <c r="C22" i="11" s="1"/>
  <c r="C27" i="11" s="1"/>
  <c r="G28" i="11" s="1"/>
  <c r="C28" i="11" l="1"/>
  <c r="G29" i="11" s="1"/>
  <c r="G30" i="11" s="1"/>
  <c r="C2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Buss</author>
    <author>Rff9457</author>
  </authors>
  <commentList>
    <comment ref="E2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http://www.utc.wa.gov/regulatedindustries/utilities/energy/pages/customerdepositinterestrates.aspx</t>
        </r>
      </text>
    </comment>
    <comment ref="B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Rff9457: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Buss</author>
  </authors>
  <commentList>
    <comment ref="E2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http://www.utc.wa.gov/regulatedindustries/utilities/energy/pages/customerdepositinterestrates.aspx</t>
        </r>
      </text>
    </comment>
  </commentList>
</comments>
</file>

<file path=xl/sharedStrings.xml><?xml version="1.0" encoding="utf-8"?>
<sst xmlns="http://schemas.openxmlformats.org/spreadsheetml/2006/main" count="31" uniqueCount="17">
  <si>
    <t>Date</t>
  </si>
  <si>
    <t>No. of Accounts</t>
  </si>
  <si>
    <t>Deposits Held</t>
  </si>
  <si>
    <t xml:space="preserve">   WA Electric</t>
  </si>
  <si>
    <t xml:space="preserve">   WA Gas</t>
  </si>
  <si>
    <t>TOTAL</t>
  </si>
  <si>
    <t>AMA Deposits</t>
  </si>
  <si>
    <t>AVISTA UTILITIES</t>
  </si>
  <si>
    <t xml:space="preserve">Allocate to Service: </t>
  </si>
  <si>
    <t>Washington Customer Deposits</t>
  </si>
  <si>
    <t>Allocate WA Deposits to Service (1):</t>
  </si>
  <si>
    <t>This allocation factor provides similar electric/gas assignment as the Sales Revenue analysis</t>
  </si>
  <si>
    <t xml:space="preserve">used in prior cases, without the necessity of developing a separate allocator.  </t>
  </si>
  <si>
    <t>(1) Allocation based on Allocation Factor 9 from Results of Operations Report G-ALL-12A.</t>
  </si>
  <si>
    <t>(Dec 2018 + Dec 2019) / 2</t>
  </si>
  <si>
    <t>For Commission Basis Historical 2019 Rate</t>
  </si>
  <si>
    <t>Int. Rate Per WAC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</si>
</sst>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%"/>
    <numFmt numFmtId="167" formatCode="0.00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1" fillId="0" borderId="0" xfId="1"/>
    <xf numFmtId="164" fontId="1" fillId="0" borderId="0" xfId="1" applyNumberFormat="1"/>
    <xf numFmtId="7" fontId="1" fillId="0" borderId="3" xfId="1" applyNumberFormat="1" applyBorder="1"/>
    <xf numFmtId="7" fontId="1" fillId="0" borderId="0" xfId="1" applyNumberFormat="1"/>
    <xf numFmtId="7" fontId="1" fillId="0" borderId="2" xfId="1" applyNumberFormat="1" applyBorder="1"/>
    <xf numFmtId="165" fontId="0" fillId="0" borderId="0" xfId="0" applyNumberFormat="1" applyBorder="1"/>
    <xf numFmtId="7" fontId="1" fillId="0" borderId="0" xfId="1" applyNumberFormat="1" applyBorder="1"/>
    <xf numFmtId="0" fontId="0" fillId="0" borderId="0" xfId="0" applyBorder="1"/>
    <xf numFmtId="7" fontId="2" fillId="0" borderId="0" xfId="1" applyNumberFormat="1" applyFont="1"/>
    <xf numFmtId="166" fontId="0" fillId="0" borderId="0" xfId="2" applyNumberFormat="1" applyFont="1" applyBorder="1"/>
    <xf numFmtId="43" fontId="0" fillId="0" borderId="0" xfId="1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 applyBorder="1"/>
    <xf numFmtId="43" fontId="0" fillId="0" borderId="0" xfId="1" applyFont="1" applyFill="1" applyBorder="1"/>
    <xf numFmtId="167" fontId="0" fillId="0" borderId="0" xfId="2" applyNumberFormat="1" applyFont="1" applyBorder="1"/>
    <xf numFmtId="0" fontId="1" fillId="0" borderId="0" xfId="0" applyFont="1"/>
    <xf numFmtId="164" fontId="1" fillId="0" borderId="1" xfId="1" applyNumberFormat="1" applyFill="1" applyBorder="1"/>
    <xf numFmtId="43" fontId="1" fillId="0" borderId="1" xfId="1" applyFill="1" applyBorder="1"/>
    <xf numFmtId="10" fontId="0" fillId="0" borderId="0" xfId="0" applyNumberFormat="1" applyFill="1"/>
    <xf numFmtId="0" fontId="2" fillId="0" borderId="0" xfId="0" applyFont="1" applyBorder="1" applyAlignment="1">
      <alignment wrapText="1"/>
    </xf>
    <xf numFmtId="7" fontId="2" fillId="0" borderId="6" xfId="1" applyNumberFormat="1" applyFont="1" applyBorder="1" applyAlignment="1">
      <alignment horizontal="right"/>
    </xf>
    <xf numFmtId="167" fontId="1" fillId="0" borderId="0" xfId="1" applyNumberFormat="1"/>
    <xf numFmtId="0" fontId="0" fillId="0" borderId="0" xfId="0" applyFill="1"/>
    <xf numFmtId="0" fontId="2" fillId="0" borderId="4" xfId="0" applyFont="1" applyFill="1" applyBorder="1"/>
    <xf numFmtId="165" fontId="2" fillId="0" borderId="0" xfId="0" applyNumberFormat="1" applyFont="1" applyFill="1" applyBorder="1"/>
    <xf numFmtId="165" fontId="0" fillId="0" borderId="5" xfId="0" applyNumberFormat="1" applyFill="1" applyBorder="1"/>
    <xf numFmtId="14" fontId="1" fillId="0" borderId="1" xfId="1" applyNumberFormat="1" applyFill="1" applyBorder="1"/>
    <xf numFmtId="0" fontId="0" fillId="0" borderId="0" xfId="0" applyAlignment="1">
      <alignment shrinkToFit="1"/>
    </xf>
    <xf numFmtId="0" fontId="2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796875" defaultRowHeight="12.5" x14ac:dyDescent="0.25"/>
  <cols>
    <col min="1" max="16384" width="9.1796875" style="3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opLeftCell="A7" zoomScale="115" zoomScaleNormal="115" workbookViewId="0">
      <selection activeCell="G29" sqref="G29"/>
    </sheetView>
  </sheetViews>
  <sheetFormatPr defaultRowHeight="12.5" x14ac:dyDescent="0.25"/>
  <cols>
    <col min="1" max="1" width="12.54296875" customWidth="1"/>
    <col min="2" max="2" width="15.7265625" style="7" bestFit="1" customWidth="1"/>
    <col min="3" max="3" width="17.26953125" style="7" customWidth="1"/>
    <col min="4" max="4" width="9.7265625" customWidth="1"/>
    <col min="5" max="5" width="16.54296875" customWidth="1"/>
    <col min="6" max="6" width="9.26953125" bestFit="1" customWidth="1"/>
    <col min="7" max="7" width="19.54296875" customWidth="1"/>
    <col min="8" max="8" width="3.453125" customWidth="1"/>
    <col min="9" max="9" width="11.54296875" bestFit="1" customWidth="1"/>
    <col min="10" max="10" width="3.26953125" customWidth="1"/>
  </cols>
  <sheetData>
    <row r="1" spans="1:10" ht="13" x14ac:dyDescent="0.3">
      <c r="A1" s="1" t="s">
        <v>7</v>
      </c>
    </row>
    <row r="2" spans="1:10" ht="13" x14ac:dyDescent="0.3">
      <c r="A2" s="1" t="s">
        <v>9</v>
      </c>
    </row>
    <row r="3" spans="1:10" ht="13" x14ac:dyDescent="0.3">
      <c r="A3" s="1"/>
    </row>
    <row r="4" spans="1:10" x14ac:dyDescent="0.25">
      <c r="B4" s="8"/>
    </row>
    <row r="5" spans="1:10" s="2" customFormat="1" ht="13" x14ac:dyDescent="0.3">
      <c r="A5" s="4" t="s">
        <v>0</v>
      </c>
      <c r="B5" s="5" t="s">
        <v>1</v>
      </c>
      <c r="C5" s="6" t="s">
        <v>2</v>
      </c>
    </row>
    <row r="6" spans="1:10" x14ac:dyDescent="0.25">
      <c r="A6" s="3">
        <v>43465</v>
      </c>
      <c r="B6" s="23">
        <v>9330</v>
      </c>
      <c r="C6" s="24">
        <v>2522232</v>
      </c>
    </row>
    <row r="7" spans="1:10" x14ac:dyDescent="0.25">
      <c r="A7" s="3">
        <v>43496</v>
      </c>
      <c r="B7" s="23">
        <v>9408</v>
      </c>
      <c r="C7" s="24">
        <v>2530422.33</v>
      </c>
      <c r="I7" s="16"/>
      <c r="J7" s="14"/>
    </row>
    <row r="8" spans="1:10" x14ac:dyDescent="0.25">
      <c r="A8" s="3">
        <v>43524</v>
      </c>
      <c r="B8" s="23">
        <v>9377</v>
      </c>
      <c r="C8" s="24">
        <v>2552701.9300000002</v>
      </c>
      <c r="I8" s="16"/>
      <c r="J8" s="14"/>
    </row>
    <row r="9" spans="1:10" x14ac:dyDescent="0.25">
      <c r="A9" s="3">
        <v>43555</v>
      </c>
      <c r="B9" s="23">
        <v>9393</v>
      </c>
      <c r="C9" s="24">
        <v>2541602.2400000002</v>
      </c>
      <c r="I9" s="16"/>
      <c r="J9" s="14"/>
    </row>
    <row r="10" spans="1:10" x14ac:dyDescent="0.25">
      <c r="A10" s="3">
        <v>43585</v>
      </c>
      <c r="B10" s="23">
        <v>9521</v>
      </c>
      <c r="C10" s="24">
        <v>2541530.25</v>
      </c>
      <c r="I10" s="16"/>
      <c r="J10" s="14"/>
    </row>
    <row r="11" spans="1:10" x14ac:dyDescent="0.25">
      <c r="A11" s="3">
        <v>43616</v>
      </c>
      <c r="B11" s="23">
        <v>9583</v>
      </c>
      <c r="C11" s="24">
        <v>2557639.85</v>
      </c>
      <c r="I11" s="16"/>
      <c r="J11" s="14"/>
    </row>
    <row r="12" spans="1:10" x14ac:dyDescent="0.25">
      <c r="A12" s="3">
        <v>43646</v>
      </c>
      <c r="B12" s="23">
        <v>9642</v>
      </c>
      <c r="C12" s="24">
        <v>2533438.4300000002</v>
      </c>
      <c r="I12" s="16"/>
      <c r="J12" s="14"/>
    </row>
    <row r="13" spans="1:10" x14ac:dyDescent="0.25">
      <c r="A13" s="3">
        <v>43677</v>
      </c>
      <c r="B13" s="23">
        <v>9661</v>
      </c>
      <c r="C13" s="24">
        <v>2537851.61</v>
      </c>
      <c r="I13" s="16"/>
      <c r="J13" s="14"/>
    </row>
    <row r="14" spans="1:10" x14ac:dyDescent="0.25">
      <c r="A14" s="3">
        <v>43708</v>
      </c>
      <c r="B14" s="23">
        <v>9873</v>
      </c>
      <c r="C14" s="24">
        <v>2554452.25</v>
      </c>
      <c r="I14" s="16"/>
      <c r="J14" s="14"/>
    </row>
    <row r="15" spans="1:10" x14ac:dyDescent="0.25">
      <c r="A15" s="3">
        <v>43738</v>
      </c>
      <c r="B15" s="23">
        <v>10038</v>
      </c>
      <c r="C15" s="24">
        <v>2580404.96</v>
      </c>
      <c r="I15" s="16"/>
      <c r="J15" s="14"/>
    </row>
    <row r="16" spans="1:10" x14ac:dyDescent="0.25">
      <c r="A16" s="3">
        <v>43769</v>
      </c>
      <c r="B16" s="23">
        <v>10306</v>
      </c>
      <c r="C16" s="24">
        <v>2589256.27</v>
      </c>
      <c r="I16" s="16"/>
      <c r="J16" s="14"/>
    </row>
    <row r="17" spans="1:11" x14ac:dyDescent="0.25">
      <c r="A17" s="3">
        <v>43799</v>
      </c>
      <c r="B17" s="23">
        <v>10509</v>
      </c>
      <c r="C17" s="24">
        <v>2660500.06</v>
      </c>
      <c r="I17" s="16"/>
      <c r="J17" s="14"/>
    </row>
    <row r="18" spans="1:11" x14ac:dyDescent="0.25">
      <c r="A18" s="3">
        <v>43830</v>
      </c>
      <c r="B18" s="23">
        <v>10754</v>
      </c>
      <c r="C18" s="24">
        <v>2712276.86</v>
      </c>
      <c r="I18" s="16"/>
      <c r="J18" s="14"/>
    </row>
    <row r="19" spans="1:11" x14ac:dyDescent="0.25">
      <c r="I19" s="16"/>
      <c r="J19" s="14"/>
    </row>
    <row r="20" spans="1:11" ht="13" thickBot="1" x14ac:dyDescent="0.3">
      <c r="A20" s="22" t="s">
        <v>14</v>
      </c>
      <c r="C20" s="9">
        <f>SUM(C6,C18)/2</f>
        <v>2617254.4299999997</v>
      </c>
      <c r="G20" s="13"/>
      <c r="I20" s="14"/>
      <c r="J20" s="14"/>
      <c r="K20" s="29"/>
    </row>
    <row r="21" spans="1:11" x14ac:dyDescent="0.25">
      <c r="C21" s="10"/>
      <c r="I21" s="14"/>
      <c r="J21" s="14"/>
      <c r="K21" s="29"/>
    </row>
    <row r="22" spans="1:11" ht="13.5" thickBot="1" x14ac:dyDescent="0.35">
      <c r="A22" s="1" t="s">
        <v>6</v>
      </c>
      <c r="C22" s="9">
        <f>(C7+C8+C9+C10+C11+C12+C13+C14+C15+C16+C17+C20)/12</f>
        <v>2566421.2174999998</v>
      </c>
      <c r="I22" s="14"/>
      <c r="J22" s="14"/>
      <c r="K22" s="29"/>
    </row>
    <row r="23" spans="1:11" x14ac:dyDescent="0.25">
      <c r="C23" s="10"/>
      <c r="I23" s="14"/>
      <c r="J23" s="14"/>
      <c r="K23" s="29"/>
    </row>
    <row r="24" spans="1:11" x14ac:dyDescent="0.25">
      <c r="C24" s="10"/>
      <c r="I24" s="14"/>
      <c r="J24" s="14"/>
      <c r="K24" s="29"/>
    </row>
    <row r="25" spans="1:11" x14ac:dyDescent="0.25">
      <c r="C25" s="10"/>
      <c r="G25" s="19"/>
      <c r="I25" s="14"/>
      <c r="J25" s="14"/>
      <c r="K25" s="29"/>
    </row>
    <row r="26" spans="1:11" ht="26.25" customHeight="1" thickBot="1" x14ac:dyDescent="0.35">
      <c r="A26" s="1" t="s">
        <v>10</v>
      </c>
      <c r="C26" s="10"/>
      <c r="D26" s="26"/>
      <c r="E26" s="36" t="s">
        <v>15</v>
      </c>
      <c r="F26" s="36"/>
      <c r="G26" s="36"/>
      <c r="I26" s="14"/>
      <c r="J26" s="14"/>
      <c r="K26" s="29"/>
    </row>
    <row r="27" spans="1:11" ht="14.25" customHeight="1" thickTop="1" thickBot="1" x14ac:dyDescent="0.35">
      <c r="A27" t="s">
        <v>3</v>
      </c>
      <c r="B27" s="28">
        <v>0.77873999999999999</v>
      </c>
      <c r="C27" s="27">
        <f>C22*B27</f>
        <v>1998574.8589159497</v>
      </c>
      <c r="E27" s="35" t="s">
        <v>16</v>
      </c>
      <c r="F27" s="35"/>
      <c r="G27" s="30" t="s">
        <v>8</v>
      </c>
      <c r="I27" s="14"/>
      <c r="J27" s="14"/>
      <c r="K27" s="29"/>
    </row>
    <row r="28" spans="1:11" ht="13.5" thickTop="1" x14ac:dyDescent="0.3">
      <c r="A28" t="s">
        <v>4</v>
      </c>
      <c r="B28" s="28">
        <v>0.22126000000000001</v>
      </c>
      <c r="C28" s="15">
        <f>C22*B28</f>
        <v>567846.35858404997</v>
      </c>
      <c r="E28" s="29"/>
      <c r="F28" s="25">
        <v>2.5700000000000001E-2</v>
      </c>
      <c r="G28" s="31">
        <f>C27*F28</f>
        <v>51363.373874139907</v>
      </c>
      <c r="I28" s="14"/>
      <c r="J28" s="14"/>
      <c r="K28" s="29"/>
    </row>
    <row r="29" spans="1:11" ht="13.5" thickBot="1" x14ac:dyDescent="0.35">
      <c r="A29" t="s">
        <v>5</v>
      </c>
      <c r="C29" s="11">
        <f>SUM(C27:C28)</f>
        <v>2566421.2174999998</v>
      </c>
      <c r="E29" s="29"/>
      <c r="F29" s="25">
        <v>2.5700000000000001E-2</v>
      </c>
      <c r="G29" s="31">
        <f>C28*F29</f>
        <v>14593.651415610084</v>
      </c>
      <c r="I29" s="14"/>
      <c r="J29" s="14"/>
      <c r="K29" s="29"/>
    </row>
    <row r="30" spans="1:11" x14ac:dyDescent="0.25">
      <c r="E30" s="29"/>
      <c r="F30" s="29"/>
      <c r="G30" s="32">
        <f>SUM(G28:G29)</f>
        <v>65957.025289749989</v>
      </c>
      <c r="K30" s="29"/>
    </row>
    <row r="31" spans="1:11" x14ac:dyDescent="0.25">
      <c r="E31" s="29"/>
      <c r="F31" s="29"/>
      <c r="G31" s="29"/>
      <c r="K31" s="29"/>
    </row>
    <row r="32" spans="1:11" x14ac:dyDescent="0.25">
      <c r="K32" s="29"/>
    </row>
    <row r="33" spans="1:11" x14ac:dyDescent="0.25">
      <c r="K33" s="29"/>
    </row>
    <row r="34" spans="1:11" ht="13.5" customHeight="1" x14ac:dyDescent="0.25">
      <c r="A34" s="22" t="s">
        <v>13</v>
      </c>
      <c r="K34" s="29"/>
    </row>
    <row r="35" spans="1:11" x14ac:dyDescent="0.25">
      <c r="A35" s="22" t="s">
        <v>11</v>
      </c>
      <c r="K35" s="29"/>
    </row>
    <row r="36" spans="1:11" x14ac:dyDescent="0.25">
      <c r="A36" s="22" t="s">
        <v>12</v>
      </c>
      <c r="K36" s="29"/>
    </row>
    <row r="37" spans="1:11" x14ac:dyDescent="0.25">
      <c r="K37" s="29"/>
    </row>
    <row r="38" spans="1:11" x14ac:dyDescent="0.25">
      <c r="K38" s="29"/>
    </row>
    <row r="39" spans="1:11" x14ac:dyDescent="0.25">
      <c r="K39" s="29"/>
    </row>
    <row r="40" spans="1:11" x14ac:dyDescent="0.25">
      <c r="K40" s="29"/>
    </row>
  </sheetData>
  <mergeCells count="2">
    <mergeCell ref="E27:F27"/>
    <mergeCell ref="E26:G26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abSelected="1" zoomScale="115" zoomScaleNormal="115" workbookViewId="0">
      <selection activeCell="C22" sqref="C22"/>
    </sheetView>
  </sheetViews>
  <sheetFormatPr defaultRowHeight="12.5" x14ac:dyDescent="0.25"/>
  <cols>
    <col min="1" max="1" width="12.54296875" customWidth="1"/>
    <col min="2" max="2" width="15.7265625" style="7" bestFit="1" customWidth="1"/>
    <col min="3" max="3" width="17.26953125" style="7" customWidth="1"/>
    <col min="4" max="4" width="9.7265625" customWidth="1"/>
    <col min="5" max="5" width="17" customWidth="1"/>
    <col min="6" max="6" width="9.26953125" bestFit="1" customWidth="1"/>
    <col min="7" max="7" width="19.54296875" customWidth="1"/>
    <col min="8" max="8" width="3.453125" customWidth="1"/>
    <col min="9" max="9" width="11.54296875" bestFit="1" customWidth="1"/>
    <col min="10" max="10" width="3.26953125" customWidth="1"/>
    <col min="11" max="11" width="11.81640625" bestFit="1" customWidth="1"/>
  </cols>
  <sheetData>
    <row r="1" spans="1:11" ht="13" x14ac:dyDescent="0.3">
      <c r="A1" s="1" t="s">
        <v>7</v>
      </c>
    </row>
    <row r="2" spans="1:11" ht="13" x14ac:dyDescent="0.3">
      <c r="A2" s="1" t="s">
        <v>9</v>
      </c>
    </row>
    <row r="3" spans="1:11" ht="13" x14ac:dyDescent="0.3">
      <c r="A3" s="1"/>
    </row>
    <row r="4" spans="1:11" x14ac:dyDescent="0.25">
      <c r="B4" s="8"/>
    </row>
    <row r="5" spans="1:11" s="2" customFormat="1" ht="13" x14ac:dyDescent="0.3">
      <c r="A5" s="4" t="s">
        <v>0</v>
      </c>
      <c r="B5" s="5" t="s">
        <v>1</v>
      </c>
      <c r="C5" s="6" t="s">
        <v>2</v>
      </c>
    </row>
    <row r="6" spans="1:11" x14ac:dyDescent="0.25">
      <c r="A6" s="33">
        <f>'E-DDC-29'!A6</f>
        <v>43465</v>
      </c>
      <c r="B6" s="23">
        <f>'E-DDC-29'!B6</f>
        <v>9330</v>
      </c>
      <c r="C6" s="24">
        <f>'E-DDC-29'!C6</f>
        <v>2522232</v>
      </c>
    </row>
    <row r="7" spans="1:11" x14ac:dyDescent="0.25">
      <c r="A7" s="33">
        <f>'E-DDC-29'!A7</f>
        <v>43496</v>
      </c>
      <c r="B7" s="23">
        <f>'E-DDC-29'!B7</f>
        <v>9408</v>
      </c>
      <c r="C7" s="24">
        <f>'E-DDC-29'!C7</f>
        <v>2530422.33</v>
      </c>
      <c r="I7" s="16"/>
      <c r="J7" s="14"/>
      <c r="K7" s="17"/>
    </row>
    <row r="8" spans="1:11" x14ac:dyDescent="0.25">
      <c r="A8" s="33">
        <f>'E-DDC-29'!A8</f>
        <v>43524</v>
      </c>
      <c r="B8" s="23">
        <f>'E-DDC-29'!B8</f>
        <v>9377</v>
      </c>
      <c r="C8" s="24">
        <f>'E-DDC-29'!C8</f>
        <v>2552701.9300000002</v>
      </c>
      <c r="I8" s="16"/>
      <c r="J8" s="14"/>
      <c r="K8" s="17"/>
    </row>
    <row r="9" spans="1:11" x14ac:dyDescent="0.25">
      <c r="A9" s="33">
        <f>'E-DDC-29'!A9</f>
        <v>43555</v>
      </c>
      <c r="B9" s="23">
        <f>'E-DDC-29'!B9</f>
        <v>9393</v>
      </c>
      <c r="C9" s="24">
        <f>'E-DDC-29'!C9</f>
        <v>2541602.2400000002</v>
      </c>
      <c r="I9" s="16"/>
      <c r="J9" s="14"/>
      <c r="K9" s="17"/>
    </row>
    <row r="10" spans="1:11" x14ac:dyDescent="0.25">
      <c r="A10" s="33">
        <f>'E-DDC-29'!A10</f>
        <v>43585</v>
      </c>
      <c r="B10" s="23">
        <f>'E-DDC-29'!B10</f>
        <v>9521</v>
      </c>
      <c r="C10" s="24">
        <f>'E-DDC-29'!C10</f>
        <v>2541530.25</v>
      </c>
      <c r="I10" s="16"/>
      <c r="J10" s="14"/>
      <c r="K10" s="20"/>
    </row>
    <row r="11" spans="1:11" x14ac:dyDescent="0.25">
      <c r="A11" s="33">
        <f>'E-DDC-29'!A11</f>
        <v>43616</v>
      </c>
      <c r="B11" s="23">
        <f>'E-DDC-29'!B11</f>
        <v>9583</v>
      </c>
      <c r="C11" s="24">
        <f>'E-DDC-29'!C11</f>
        <v>2557639.85</v>
      </c>
      <c r="I11" s="16"/>
      <c r="J11" s="14"/>
      <c r="K11" s="20"/>
    </row>
    <row r="12" spans="1:11" x14ac:dyDescent="0.25">
      <c r="A12" s="33">
        <f>'E-DDC-29'!A12</f>
        <v>43646</v>
      </c>
      <c r="B12" s="23">
        <f>'E-DDC-29'!B12</f>
        <v>9642</v>
      </c>
      <c r="C12" s="24">
        <f>'E-DDC-29'!C12</f>
        <v>2533438.4300000002</v>
      </c>
      <c r="I12" s="16"/>
      <c r="J12" s="14"/>
      <c r="K12" s="20"/>
    </row>
    <row r="13" spans="1:11" x14ac:dyDescent="0.25">
      <c r="A13" s="33">
        <f>'E-DDC-29'!A13</f>
        <v>43677</v>
      </c>
      <c r="B13" s="23">
        <f>'E-DDC-29'!B13</f>
        <v>9661</v>
      </c>
      <c r="C13" s="24">
        <f>'E-DDC-29'!C13</f>
        <v>2537851.61</v>
      </c>
      <c r="I13" s="16"/>
      <c r="J13" s="14"/>
      <c r="K13" s="20"/>
    </row>
    <row r="14" spans="1:11" x14ac:dyDescent="0.25">
      <c r="A14" s="33">
        <f>'E-DDC-29'!A14</f>
        <v>43708</v>
      </c>
      <c r="B14" s="23">
        <f>'E-DDC-29'!B14</f>
        <v>9873</v>
      </c>
      <c r="C14" s="24">
        <f>'E-DDC-29'!C14</f>
        <v>2554452.25</v>
      </c>
      <c r="I14" s="16"/>
      <c r="J14" s="14"/>
      <c r="K14" s="20"/>
    </row>
    <row r="15" spans="1:11" x14ac:dyDescent="0.25">
      <c r="A15" s="33">
        <f>'E-DDC-29'!A15</f>
        <v>43738</v>
      </c>
      <c r="B15" s="23">
        <f>'E-DDC-29'!B15</f>
        <v>10038</v>
      </c>
      <c r="C15" s="24">
        <f>'E-DDC-29'!C15</f>
        <v>2580404.96</v>
      </c>
      <c r="I15" s="16"/>
      <c r="J15" s="14"/>
      <c r="K15" s="20"/>
    </row>
    <row r="16" spans="1:11" x14ac:dyDescent="0.25">
      <c r="A16" s="33">
        <f>'E-DDC-29'!A16</f>
        <v>43769</v>
      </c>
      <c r="B16" s="23">
        <f>'E-DDC-29'!B16</f>
        <v>10306</v>
      </c>
      <c r="C16" s="24">
        <f>'E-DDC-29'!C16</f>
        <v>2589256.27</v>
      </c>
      <c r="I16" s="16"/>
      <c r="J16" s="14"/>
      <c r="K16" s="20"/>
    </row>
    <row r="17" spans="1:11" x14ac:dyDescent="0.25">
      <c r="A17" s="33">
        <f>'E-DDC-29'!A17</f>
        <v>43799</v>
      </c>
      <c r="B17" s="23">
        <f>'E-DDC-29'!B17</f>
        <v>10509</v>
      </c>
      <c r="C17" s="24">
        <f>'E-DDC-29'!C17</f>
        <v>2660500.06</v>
      </c>
      <c r="I17" s="16"/>
      <c r="J17" s="14"/>
      <c r="K17" s="20"/>
    </row>
    <row r="18" spans="1:11" x14ac:dyDescent="0.25">
      <c r="A18" s="33">
        <f>'E-DDC-29'!A18</f>
        <v>43830</v>
      </c>
      <c r="B18" s="23">
        <f>'E-DDC-29'!B18</f>
        <v>10754</v>
      </c>
      <c r="C18" s="24">
        <f>'E-DDC-29'!C18</f>
        <v>2712276.86</v>
      </c>
      <c r="I18" s="16"/>
      <c r="J18" s="14"/>
      <c r="K18" s="20"/>
    </row>
    <row r="19" spans="1:11" x14ac:dyDescent="0.25">
      <c r="I19" s="16"/>
      <c r="J19" s="14"/>
      <c r="K19" s="17"/>
    </row>
    <row r="20" spans="1:11" ht="13.5" customHeight="1" thickBot="1" x14ac:dyDescent="0.3">
      <c r="A20" s="22" t="str">
        <f>'E-DDC-29'!A20</f>
        <v>(Dec 2018 + Dec 2019) / 2</v>
      </c>
      <c r="C20" s="9">
        <f>SUM(C6,C18)/2</f>
        <v>2617254.4299999997</v>
      </c>
      <c r="G20" s="13"/>
      <c r="I20" s="14"/>
      <c r="J20" s="14"/>
      <c r="K20" s="21"/>
    </row>
    <row r="21" spans="1:11" x14ac:dyDescent="0.25">
      <c r="C21" s="10"/>
      <c r="I21" s="14"/>
      <c r="J21" s="14"/>
      <c r="K21" s="14"/>
    </row>
    <row r="22" spans="1:11" ht="13.5" thickBot="1" x14ac:dyDescent="0.35">
      <c r="A22" s="1" t="s">
        <v>6</v>
      </c>
      <c r="C22" s="9">
        <f>(C7+C8+C9+C10+C11+C12+C13+C14+C15+C16+C17+C20)/12</f>
        <v>2566421.2174999998</v>
      </c>
      <c r="I22" s="14"/>
      <c r="J22" s="14"/>
      <c r="K22" s="14"/>
    </row>
    <row r="23" spans="1:11" x14ac:dyDescent="0.25">
      <c r="C23" s="10"/>
      <c r="I23" s="14"/>
      <c r="J23" s="14"/>
      <c r="K23" s="14"/>
    </row>
    <row r="24" spans="1:11" x14ac:dyDescent="0.25">
      <c r="C24" s="10"/>
      <c r="I24" s="14"/>
      <c r="J24" s="14"/>
      <c r="K24" s="14"/>
    </row>
    <row r="25" spans="1:11" x14ac:dyDescent="0.25">
      <c r="C25" s="10"/>
      <c r="G25" s="19"/>
      <c r="I25" s="14"/>
      <c r="J25" s="14"/>
      <c r="K25" s="14"/>
    </row>
    <row r="26" spans="1:11" ht="26.25" customHeight="1" x14ac:dyDescent="0.3">
      <c r="A26" s="1" t="s">
        <v>10</v>
      </c>
      <c r="C26" s="10"/>
      <c r="D26" s="26"/>
      <c r="E26" s="36" t="str">
        <f>'E-DDC-29'!E26:G26</f>
        <v>For Commission Basis Historical 2019 Rate</v>
      </c>
      <c r="F26" s="36"/>
      <c r="G26" s="36"/>
      <c r="I26" s="14"/>
      <c r="J26" s="14"/>
      <c r="K26" s="18"/>
    </row>
    <row r="27" spans="1:11" ht="13.5" thickBot="1" x14ac:dyDescent="0.35">
      <c r="A27" t="s">
        <v>3</v>
      </c>
      <c r="B27" s="28">
        <f>'E-DDC-29'!B27</f>
        <v>0.77873999999999999</v>
      </c>
      <c r="C27" s="15">
        <f>C22*B27</f>
        <v>1998574.8589159497</v>
      </c>
      <c r="E27" s="35" t="str">
        <f>'E-DDC-29'!E27:F27</f>
        <v>Int. Rate Per WAC for 2020</v>
      </c>
      <c r="F27" s="35"/>
      <c r="G27" s="30" t="s">
        <v>8</v>
      </c>
      <c r="I27" s="14"/>
      <c r="J27" s="14"/>
      <c r="K27" s="12"/>
    </row>
    <row r="28" spans="1:11" ht="14" thickTop="1" thickBot="1" x14ac:dyDescent="0.35">
      <c r="A28" t="s">
        <v>4</v>
      </c>
      <c r="B28" s="28">
        <f>'E-DDC-29'!B28</f>
        <v>0.22126000000000001</v>
      </c>
      <c r="C28" s="27">
        <f>C22*B28</f>
        <v>567846.35858404997</v>
      </c>
      <c r="E28" s="29"/>
      <c r="F28" s="25">
        <f>'E-DDC-29'!F28</f>
        <v>2.5700000000000001E-2</v>
      </c>
      <c r="G28" s="31">
        <f>C27*F28</f>
        <v>51363.373874139907</v>
      </c>
      <c r="I28" s="14"/>
      <c r="J28" s="14"/>
      <c r="K28" s="12"/>
    </row>
    <row r="29" spans="1:11" ht="14" thickTop="1" thickBot="1" x14ac:dyDescent="0.35">
      <c r="A29" t="s">
        <v>5</v>
      </c>
      <c r="C29" s="11">
        <f>SUM(C27:C28)</f>
        <v>2566421.2174999998</v>
      </c>
      <c r="E29" s="29"/>
      <c r="F29" s="25">
        <f>'E-DDC-29'!F29</f>
        <v>2.5700000000000001E-2</v>
      </c>
      <c r="G29" s="31">
        <f>C28*F29</f>
        <v>14593.651415610084</v>
      </c>
      <c r="I29" s="14"/>
      <c r="J29" s="14"/>
      <c r="K29" s="12"/>
    </row>
    <row r="30" spans="1:11" x14ac:dyDescent="0.25">
      <c r="E30" s="29"/>
      <c r="F30" s="29"/>
      <c r="G30" s="32">
        <f>SUM(G28:G29)</f>
        <v>65957.025289749989</v>
      </c>
    </row>
    <row r="34" spans="1:1" x14ac:dyDescent="0.25">
      <c r="A34" s="22" t="s">
        <v>13</v>
      </c>
    </row>
    <row r="35" spans="1:1" x14ac:dyDescent="0.25">
      <c r="A35" s="22" t="s">
        <v>11</v>
      </c>
    </row>
    <row r="36" spans="1:1" x14ac:dyDescent="0.25">
      <c r="A36" s="22" t="s">
        <v>12</v>
      </c>
    </row>
  </sheetData>
  <mergeCells count="2">
    <mergeCell ref="E27:F27"/>
    <mergeCell ref="E26:G26"/>
  </mergeCells>
  <printOptions horizontalCentered="1"/>
  <pageMargins left="0.75" right="0.75" top="1" bottom="1" header="0.5" footer="0.5"/>
  <pageSetup scale="77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45A0E4-EE5E-4AC7-90A8-5F043C250ED4}"/>
</file>

<file path=customXml/itemProps2.xml><?xml version="1.0" encoding="utf-8"?>
<ds:datastoreItem xmlns:ds="http://schemas.openxmlformats.org/officeDocument/2006/customXml" ds:itemID="{2282936D-C4D4-4639-89AD-0B979A325F61}"/>
</file>

<file path=customXml/itemProps3.xml><?xml version="1.0" encoding="utf-8"?>
<ds:datastoreItem xmlns:ds="http://schemas.openxmlformats.org/officeDocument/2006/customXml" ds:itemID="{CBDFE821-583A-4D2B-AC78-3735E54B4C45}"/>
</file>

<file path=customXml/itemProps4.xml><?xml version="1.0" encoding="utf-8"?>
<ds:datastoreItem xmlns:ds="http://schemas.openxmlformats.org/officeDocument/2006/customXml" ds:itemID="{FA1C177C-ECB8-4477-AA82-F0FC74144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E-DDC-29</vt:lpstr>
      <vt:lpstr>G-DDC-10</vt:lpstr>
      <vt:lpstr>'E-DDC-29'!Print_Area</vt:lpstr>
      <vt:lpstr>'G-DDC-10'!Print_Area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Anderson, Joel</cp:lastModifiedBy>
  <cp:lastPrinted>2019-03-01T20:28:57Z</cp:lastPrinted>
  <dcterms:created xsi:type="dcterms:W3CDTF">2007-07-19T21:33:31Z</dcterms:created>
  <dcterms:modified xsi:type="dcterms:W3CDTF">2020-06-23T20:20:49Z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