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3.xml" ContentType="application/vnd.openxmlformats-officedocument.spreadsheetml.worksheet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comments2.xml" ContentType="application/vnd.openxmlformats-officedocument.spreadsheetml.comment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WWP CBR\WWP 2019-12 CBR\1.02 Deferred Debits&amp;Credits\"/>
    </mc:Choice>
  </mc:AlternateContent>
  <bookViews>
    <workbookView xWindow="240" yWindow="110" windowWidth="13260" windowHeight="8070" firstSheet="1" activeTab="1"/>
  </bookViews>
  <sheets>
    <sheet name="Acerno_Cache_XXXXX" sheetId="13" state="veryHidden" r:id="rId1"/>
    <sheet name="E-DDC-23" sheetId="12" r:id="rId2"/>
    <sheet name="G-DDC-7" sheetId="11" r:id="rId3"/>
  </sheets>
  <definedNames>
    <definedName name="_xlnm.Print_Area" localSheetId="1">'E-DDC-23'!$A$1:$G$38</definedName>
    <definedName name="_xlnm.Print_Area" localSheetId="2">'G-DDC-7'!$A$1:$G$40</definedName>
  </definedNames>
  <calcPr calcId="152511"/>
</workbook>
</file>

<file path=xl/calcChain.xml><?xml version="1.0" encoding="utf-8"?>
<calcChain xmlns="http://schemas.openxmlformats.org/spreadsheetml/2006/main">
  <c r="F29" i="12" l="1"/>
  <c r="C20" i="12" l="1"/>
  <c r="C22" i="12" s="1"/>
  <c r="C27" i="12" s="1"/>
  <c r="G28" i="12" s="1"/>
  <c r="C28" i="12" l="1"/>
  <c r="G29" i="12" s="1"/>
  <c r="A7" i="11"/>
  <c r="A8" i="11"/>
  <c r="A9" i="11"/>
  <c r="A10" i="11"/>
  <c r="A11" i="11"/>
  <c r="A12" i="11"/>
  <c r="A13" i="11"/>
  <c r="A14" i="11"/>
  <c r="A15" i="11"/>
  <c r="A16" i="11"/>
  <c r="A17" i="11"/>
  <c r="A18" i="11"/>
  <c r="A6" i="11"/>
  <c r="F29" i="11" l="1"/>
  <c r="F28" i="11"/>
  <c r="E27" i="11"/>
  <c r="C7" i="11" l="1"/>
  <c r="C8" i="11"/>
  <c r="C9" i="11"/>
  <c r="C10" i="11"/>
  <c r="C11" i="11"/>
  <c r="C12" i="11"/>
  <c r="C13" i="11"/>
  <c r="C14" i="11"/>
  <c r="C15" i="11"/>
  <c r="C16" i="11"/>
  <c r="C17" i="11"/>
  <c r="C18" i="11"/>
  <c r="C6" i="11"/>
  <c r="B7" i="11"/>
  <c r="B8" i="11"/>
  <c r="B9" i="11"/>
  <c r="B10" i="11"/>
  <c r="B11" i="11"/>
  <c r="B12" i="11"/>
  <c r="B13" i="11"/>
  <c r="B14" i="11"/>
  <c r="B15" i="11"/>
  <c r="B16" i="11"/>
  <c r="B17" i="11"/>
  <c r="B18" i="11"/>
  <c r="B6" i="11"/>
  <c r="A20" i="11"/>
  <c r="B28" i="11"/>
  <c r="B27" i="11"/>
  <c r="G30" i="12" l="1"/>
  <c r="C29" i="12" l="1"/>
  <c r="C20" i="11" l="1"/>
  <c r="C22" i="11" l="1"/>
  <c r="C27" i="11" s="1"/>
  <c r="G28" i="11" s="1"/>
  <c r="C28" i="11" l="1"/>
  <c r="G29" i="11" s="1"/>
  <c r="G30" i="11" s="1"/>
  <c r="C29" i="11" l="1"/>
  <c r="E26" i="11" l="1"/>
  <c r="E26" i="12"/>
</calcChain>
</file>

<file path=xl/comments1.xml><?xml version="1.0" encoding="utf-8"?>
<comments xmlns="http://schemas.openxmlformats.org/spreadsheetml/2006/main">
  <authors>
    <author>Jaa0175</author>
    <author>Jen Buss</author>
  </authors>
  <commentList>
    <comment ref="D6" authorId="0" shapeId="0">
      <text>
        <r>
          <rPr>
            <b/>
            <sz val="9"/>
            <color indexed="81"/>
            <rFont val="Tahoma"/>
            <family val="2"/>
          </rPr>
          <t>Jaa0175:</t>
        </r>
        <r>
          <rPr>
            <sz val="9"/>
            <color indexed="81"/>
            <rFont val="Tahoma"/>
            <family val="2"/>
          </rPr>
          <t xml:space="preserve">
Amounts are from the "Month End Deposit by State Report" in the ROO folder by month.</t>
        </r>
      </text>
    </comment>
    <comment ref="E27" authorId="1" shapeId="0">
      <text>
        <r>
          <rPr>
            <sz val="8"/>
            <color indexed="81"/>
            <rFont val="Tahoma"/>
            <family val="2"/>
          </rPr>
          <t>http://www.utc.wa.gov/regulatedindustries/utilities/energy/pages/customerdepositinterestrates.aspx</t>
        </r>
      </text>
    </comment>
  </commentList>
</comments>
</file>

<file path=xl/comments2.xml><?xml version="1.0" encoding="utf-8"?>
<comments xmlns="http://schemas.openxmlformats.org/spreadsheetml/2006/main">
  <authors>
    <author>Jen Buss</author>
  </authors>
  <commentList>
    <comment ref="E27" authorId="0" shapeId="0">
      <text>
        <r>
          <rPr>
            <b/>
            <sz val="8"/>
            <color indexed="81"/>
            <rFont val="Tahoma"/>
            <family val="2"/>
          </rPr>
          <t>Jen Buss:</t>
        </r>
        <r>
          <rPr>
            <sz val="8"/>
            <color indexed="81"/>
            <rFont val="Tahoma"/>
            <family val="2"/>
          </rPr>
          <t xml:space="preserve">
http://www.utc.wa.gov/regulatedindustries/utilities/energy/pages/customerdepositinterestrates.aspx</t>
        </r>
      </text>
    </comment>
  </commentList>
</comments>
</file>

<file path=xl/sharedStrings.xml><?xml version="1.0" encoding="utf-8"?>
<sst xmlns="http://schemas.openxmlformats.org/spreadsheetml/2006/main" count="31" uniqueCount="17">
  <si>
    <t>Date</t>
  </si>
  <si>
    <t>No. of Accounts</t>
  </si>
  <si>
    <t>Deposits Held</t>
  </si>
  <si>
    <t xml:space="preserve">   WA Electric</t>
  </si>
  <si>
    <t xml:space="preserve">   WA Gas</t>
  </si>
  <si>
    <t>TOTAL</t>
  </si>
  <si>
    <t>AMA Deposits</t>
  </si>
  <si>
    <t>AVISTA UTILITIES</t>
  </si>
  <si>
    <t xml:space="preserve">Allocate to Service: </t>
  </si>
  <si>
    <t>Washington Customer Deposits</t>
  </si>
  <si>
    <t>Allocate WA Deposits to Service (1):</t>
  </si>
  <si>
    <t>This allocation factor provides similar electric/gas assignment as the Sales Revenue analysis</t>
  </si>
  <si>
    <t xml:space="preserve">used in prior cases, without the necessity of developing a separate allocator.  </t>
  </si>
  <si>
    <t>(1) Allocation based on Allocation Factor 9 from Results of Operations Report G-ALL-12A.</t>
  </si>
  <si>
    <t>(Dec 2018 + Dec 2019) / 2</t>
  </si>
  <si>
    <t>Int. Rate Per WAC for 2020</t>
  </si>
  <si>
    <r>
      <t xml:space="preserve">Per: http://www.utc.wa.gov/regulatedindustries/utilities/energy/pages/customerdepositinterestrates.aspx                                    </t>
    </r>
    <r>
      <rPr>
        <b/>
        <u/>
        <sz val="10"/>
        <rFont val="Arial"/>
        <family val="2"/>
      </rPr>
      <t xml:space="preserve">Gas, Electric and Solid Waste Companies
</t>
    </r>
    <r>
      <rPr>
        <sz val="10"/>
        <rFont val="Arial"/>
      </rPr>
      <t xml:space="preserve">As of January 15, 2019, the interest rate that gas, electric, and solid waste companies must pay on the deposits they hold for their </t>
    </r>
    <r>
      <rPr>
        <b/>
        <u/>
        <sz val="10"/>
        <rFont val="Arial"/>
        <family val="2"/>
      </rPr>
      <t xml:space="preserve">customers is 2.57 percent. </t>
    </r>
    <r>
      <rPr>
        <sz val="10"/>
        <rFont val="Arial"/>
      </rPr>
      <t xml:space="preserve">
Gas, electric, and solid waste company rules use the rate as of January 15.  The rates were determined as of January 15, 2019.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</si>
</sst>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7" formatCode="&quot;$&quot;#,##0.00_);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.00"/>
    <numFmt numFmtId="166" formatCode="0.0000%"/>
    <numFmt numFmtId="167" formatCode="0.000%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u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rgb="FFFF0000"/>
      </left>
      <right style="double">
        <color rgb="FFFF0000"/>
      </right>
      <top style="double">
        <color rgb="FFFF0000"/>
      </top>
      <bottom style="double">
        <color rgb="FFFF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4" fontId="0" fillId="0" borderId="1" xfId="0" applyNumberFormat="1" applyBorder="1"/>
    <xf numFmtId="0" fontId="2" fillId="2" borderId="1" xfId="0" applyFont="1" applyFill="1" applyBorder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43" fontId="2" fillId="2" borderId="1" xfId="1" applyFont="1" applyFill="1" applyBorder="1" applyAlignment="1">
      <alignment horizontal="center"/>
    </xf>
    <xf numFmtId="43" fontId="1" fillId="0" borderId="0" xfId="1"/>
    <xf numFmtId="164" fontId="1" fillId="0" borderId="0" xfId="1" applyNumberFormat="1"/>
    <xf numFmtId="7" fontId="1" fillId="0" borderId="3" xfId="1" applyNumberFormat="1" applyBorder="1"/>
    <xf numFmtId="7" fontId="1" fillId="0" borderId="0" xfId="1" applyNumberFormat="1"/>
    <xf numFmtId="7" fontId="1" fillId="0" borderId="2" xfId="1" applyNumberFormat="1" applyBorder="1"/>
    <xf numFmtId="165" fontId="0" fillId="0" borderId="0" xfId="0" applyNumberFormat="1" applyBorder="1"/>
    <xf numFmtId="7" fontId="1" fillId="0" borderId="0" xfId="1" applyNumberFormat="1" applyBorder="1"/>
    <xf numFmtId="0" fontId="0" fillId="0" borderId="0" xfId="0" applyBorder="1"/>
    <xf numFmtId="7" fontId="2" fillId="0" borderId="0" xfId="1" applyNumberFormat="1" applyFont="1"/>
    <xf numFmtId="166" fontId="0" fillId="0" borderId="0" xfId="2" applyNumberFormat="1" applyFont="1" applyBorder="1"/>
    <xf numFmtId="43" fontId="0" fillId="0" borderId="0" xfId="1" applyFont="1" applyBorder="1"/>
    <xf numFmtId="0" fontId="2" fillId="0" borderId="0" xfId="0" applyFont="1" applyBorder="1" applyAlignment="1">
      <alignment horizontal="center"/>
    </xf>
    <xf numFmtId="165" fontId="3" fillId="0" borderId="0" xfId="0" applyNumberFormat="1" applyFont="1" applyBorder="1"/>
    <xf numFmtId="43" fontId="0" fillId="0" borderId="0" xfId="1" applyFont="1" applyFill="1" applyBorder="1"/>
    <xf numFmtId="167" fontId="0" fillId="0" borderId="0" xfId="2" applyNumberFormat="1" applyFont="1" applyBorder="1"/>
    <xf numFmtId="0" fontId="1" fillId="0" borderId="0" xfId="0" applyFont="1"/>
    <xf numFmtId="164" fontId="1" fillId="0" borderId="1" xfId="1" applyNumberFormat="1" applyFill="1" applyBorder="1"/>
    <xf numFmtId="43" fontId="1" fillId="0" borderId="1" xfId="1" applyFill="1" applyBorder="1"/>
    <xf numFmtId="10" fontId="0" fillId="0" borderId="0" xfId="0" applyNumberFormat="1" applyFill="1"/>
    <xf numFmtId="0" fontId="2" fillId="0" borderId="0" xfId="0" applyFont="1" applyBorder="1" applyAlignment="1">
      <alignment wrapText="1"/>
    </xf>
    <xf numFmtId="7" fontId="2" fillId="0" borderId="6" xfId="1" applyNumberFormat="1" applyFont="1" applyBorder="1" applyAlignment="1">
      <alignment horizontal="right"/>
    </xf>
    <xf numFmtId="167" fontId="1" fillId="0" borderId="0" xfId="1" applyNumberFormat="1"/>
    <xf numFmtId="0" fontId="0" fillId="0" borderId="0" xfId="0" applyFill="1"/>
    <xf numFmtId="0" fontId="2" fillId="0" borderId="4" xfId="0" applyFont="1" applyFill="1" applyBorder="1"/>
    <xf numFmtId="165" fontId="2" fillId="0" borderId="0" xfId="0" applyNumberFormat="1" applyFont="1" applyFill="1" applyBorder="1"/>
    <xf numFmtId="165" fontId="0" fillId="0" borderId="5" xfId="0" applyNumberFormat="1" applyFill="1" applyBorder="1"/>
    <xf numFmtId="14" fontId="1" fillId="0" borderId="1" xfId="1" applyNumberFormat="1" applyFill="1" applyBorder="1"/>
    <xf numFmtId="0" fontId="0" fillId="0" borderId="0" xfId="0" applyAlignment="1">
      <alignment shrinkToFit="1"/>
    </xf>
    <xf numFmtId="0" fontId="2" fillId="0" borderId="4" xfId="0" applyFont="1" applyFill="1" applyBorder="1" applyAlignment="1">
      <alignment horizontal="left" wrapText="1"/>
    </xf>
    <xf numFmtId="0" fontId="1" fillId="0" borderId="0" xfId="0" applyFont="1" applyFill="1" applyAlignment="1">
      <alignment horizontal="center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796875" defaultRowHeight="12.5" x14ac:dyDescent="0.25"/>
  <cols>
    <col min="1" max="16384" width="9.1796875" style="34"/>
  </cols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40"/>
  <sheetViews>
    <sheetView tabSelected="1" topLeftCell="A16" zoomScale="115" zoomScaleNormal="115" workbookViewId="0">
      <selection activeCell="M26" sqref="M26"/>
    </sheetView>
  </sheetViews>
  <sheetFormatPr defaultRowHeight="12.5" x14ac:dyDescent="0.25"/>
  <cols>
    <col min="1" max="1" width="12.54296875" customWidth="1"/>
    <col min="2" max="2" width="15.7265625" style="7" bestFit="1" customWidth="1"/>
    <col min="3" max="3" width="17.26953125" style="7" customWidth="1"/>
    <col min="4" max="4" width="9.7265625" customWidth="1"/>
    <col min="5" max="5" width="16.54296875" customWidth="1"/>
    <col min="6" max="6" width="9.26953125" bestFit="1" customWidth="1"/>
    <col min="7" max="7" width="19.54296875" customWidth="1"/>
    <col min="8" max="8" width="3.453125" customWidth="1"/>
    <col min="9" max="9" width="11.54296875" bestFit="1" customWidth="1"/>
    <col min="10" max="10" width="3.26953125" customWidth="1"/>
  </cols>
  <sheetData>
    <row r="1" spans="1:10" ht="13" x14ac:dyDescent="0.3">
      <c r="A1" s="1" t="s">
        <v>7</v>
      </c>
    </row>
    <row r="2" spans="1:10" ht="13" x14ac:dyDescent="0.3">
      <c r="A2" s="1" t="s">
        <v>9</v>
      </c>
    </row>
    <row r="3" spans="1:10" ht="13" x14ac:dyDescent="0.3">
      <c r="A3" s="1"/>
    </row>
    <row r="4" spans="1:10" x14ac:dyDescent="0.25">
      <c r="B4" s="8"/>
    </row>
    <row r="5" spans="1:10" s="2" customFormat="1" ht="13" x14ac:dyDescent="0.3">
      <c r="A5" s="4" t="s">
        <v>0</v>
      </c>
      <c r="B5" s="5" t="s">
        <v>1</v>
      </c>
      <c r="C5" s="6" t="s">
        <v>2</v>
      </c>
    </row>
    <row r="6" spans="1:10" x14ac:dyDescent="0.25">
      <c r="A6" s="3">
        <v>43465</v>
      </c>
      <c r="B6" s="23">
        <v>9330</v>
      </c>
      <c r="C6" s="24">
        <v>2522232</v>
      </c>
    </row>
    <row r="7" spans="1:10" x14ac:dyDescent="0.25">
      <c r="A7" s="3">
        <v>43496</v>
      </c>
      <c r="B7" s="23">
        <v>9408</v>
      </c>
      <c r="C7" s="24">
        <v>2530422.33</v>
      </c>
      <c r="I7" s="16"/>
      <c r="J7" s="14"/>
    </row>
    <row r="8" spans="1:10" x14ac:dyDescent="0.25">
      <c r="A8" s="3">
        <v>43524</v>
      </c>
      <c r="B8" s="23">
        <v>9377</v>
      </c>
      <c r="C8" s="24">
        <v>2552701.9300000002</v>
      </c>
      <c r="I8" s="16"/>
      <c r="J8" s="14"/>
    </row>
    <row r="9" spans="1:10" x14ac:dyDescent="0.25">
      <c r="A9" s="3">
        <v>43555</v>
      </c>
      <c r="B9" s="23">
        <v>9393</v>
      </c>
      <c r="C9" s="24">
        <v>2541602.2400000002</v>
      </c>
      <c r="I9" s="16"/>
      <c r="J9" s="14"/>
    </row>
    <row r="10" spans="1:10" x14ac:dyDescent="0.25">
      <c r="A10" s="3">
        <v>43585</v>
      </c>
      <c r="B10" s="23">
        <v>9521</v>
      </c>
      <c r="C10" s="24">
        <v>2541530.25</v>
      </c>
      <c r="I10" s="16"/>
      <c r="J10" s="14"/>
    </row>
    <row r="11" spans="1:10" x14ac:dyDescent="0.25">
      <c r="A11" s="3">
        <v>43616</v>
      </c>
      <c r="B11" s="23">
        <v>9583</v>
      </c>
      <c r="C11" s="24">
        <v>2557639.85</v>
      </c>
      <c r="I11" s="16"/>
      <c r="J11" s="14"/>
    </row>
    <row r="12" spans="1:10" x14ac:dyDescent="0.25">
      <c r="A12" s="3">
        <v>43646</v>
      </c>
      <c r="B12" s="23">
        <v>9642</v>
      </c>
      <c r="C12" s="24">
        <v>2533438.4300000002</v>
      </c>
      <c r="E12" s="37" t="s">
        <v>16</v>
      </c>
      <c r="F12" s="38"/>
      <c r="G12" s="38"/>
      <c r="I12" s="16"/>
      <c r="J12" s="14"/>
    </row>
    <row r="13" spans="1:10" x14ac:dyDescent="0.25">
      <c r="A13" s="3">
        <v>43677</v>
      </c>
      <c r="B13" s="23">
        <v>9661</v>
      </c>
      <c r="C13" s="24">
        <v>2537851.61</v>
      </c>
      <c r="E13" s="38"/>
      <c r="F13" s="38"/>
      <c r="G13" s="38"/>
      <c r="I13" s="16"/>
      <c r="J13" s="14"/>
    </row>
    <row r="14" spans="1:10" x14ac:dyDescent="0.25">
      <c r="A14" s="3">
        <v>43708</v>
      </c>
      <c r="B14" s="23">
        <v>9873</v>
      </c>
      <c r="C14" s="24">
        <v>2554452.25</v>
      </c>
      <c r="E14" s="38"/>
      <c r="F14" s="38"/>
      <c r="G14" s="38"/>
      <c r="I14" s="16"/>
      <c r="J14" s="14"/>
    </row>
    <row r="15" spans="1:10" x14ac:dyDescent="0.25">
      <c r="A15" s="3">
        <v>43738</v>
      </c>
      <c r="B15" s="23">
        <v>10038</v>
      </c>
      <c r="C15" s="24">
        <v>2580404.96</v>
      </c>
      <c r="E15" s="38"/>
      <c r="F15" s="38"/>
      <c r="G15" s="38"/>
      <c r="I15" s="16"/>
      <c r="J15" s="14"/>
    </row>
    <row r="16" spans="1:10" x14ac:dyDescent="0.25">
      <c r="A16" s="3">
        <v>43769</v>
      </c>
      <c r="B16" s="23">
        <v>10306</v>
      </c>
      <c r="C16" s="24">
        <v>2589256.27</v>
      </c>
      <c r="E16" s="38"/>
      <c r="F16" s="38"/>
      <c r="G16" s="38"/>
      <c r="I16" s="16"/>
      <c r="J16" s="14"/>
    </row>
    <row r="17" spans="1:11" x14ac:dyDescent="0.25">
      <c r="A17" s="3">
        <v>43799</v>
      </c>
      <c r="B17" s="23">
        <v>10509</v>
      </c>
      <c r="C17" s="24">
        <v>2660500.06</v>
      </c>
      <c r="E17" s="38"/>
      <c r="F17" s="38"/>
      <c r="G17" s="38"/>
      <c r="I17" s="16"/>
      <c r="J17" s="14"/>
    </row>
    <row r="18" spans="1:11" x14ac:dyDescent="0.25">
      <c r="A18" s="3">
        <v>43830</v>
      </c>
      <c r="B18" s="23">
        <v>10754</v>
      </c>
      <c r="C18" s="24">
        <v>2712276.86</v>
      </c>
      <c r="E18" s="38"/>
      <c r="F18" s="38"/>
      <c r="G18" s="38"/>
      <c r="I18" s="16"/>
      <c r="J18" s="14"/>
    </row>
    <row r="19" spans="1:11" x14ac:dyDescent="0.25">
      <c r="E19" s="38"/>
      <c r="F19" s="38"/>
      <c r="G19" s="38"/>
      <c r="I19" s="16"/>
      <c r="J19" s="14"/>
    </row>
    <row r="20" spans="1:11" ht="13" thickBot="1" x14ac:dyDescent="0.3">
      <c r="A20" s="22" t="s">
        <v>14</v>
      </c>
      <c r="C20" s="9">
        <f>SUM(C6,C18)/2</f>
        <v>2617254.4299999997</v>
      </c>
      <c r="E20" s="38"/>
      <c r="F20" s="38"/>
      <c r="G20" s="38"/>
      <c r="I20" s="14"/>
      <c r="J20" s="14"/>
      <c r="K20" s="29"/>
    </row>
    <row r="21" spans="1:11" x14ac:dyDescent="0.25">
      <c r="C21" s="10"/>
      <c r="E21" s="38"/>
      <c r="F21" s="38"/>
      <c r="G21" s="38"/>
      <c r="I21" s="14"/>
      <c r="J21" s="14"/>
      <c r="K21" s="29"/>
    </row>
    <row r="22" spans="1:11" ht="13.5" thickBot="1" x14ac:dyDescent="0.35">
      <c r="A22" s="1" t="s">
        <v>6</v>
      </c>
      <c r="C22" s="9">
        <f>(C7+C8+C9+C10+C11+C12+C13+C14+C15+C16+C17+C20)/12</f>
        <v>2566421.2174999998</v>
      </c>
      <c r="E22" s="38"/>
      <c r="F22" s="38"/>
      <c r="G22" s="38"/>
      <c r="I22" s="14"/>
      <c r="J22" s="14"/>
      <c r="K22" s="29"/>
    </row>
    <row r="23" spans="1:11" x14ac:dyDescent="0.25">
      <c r="C23" s="10"/>
      <c r="E23" s="38"/>
      <c r="F23" s="38"/>
      <c r="G23" s="38"/>
      <c r="I23" s="14"/>
      <c r="J23" s="14"/>
      <c r="K23" s="29"/>
    </row>
    <row r="24" spans="1:11" x14ac:dyDescent="0.25">
      <c r="C24" s="10"/>
      <c r="E24" s="38"/>
      <c r="F24" s="38"/>
      <c r="G24" s="38"/>
      <c r="I24" s="14"/>
      <c r="J24" s="14"/>
      <c r="K24" s="29"/>
    </row>
    <row r="25" spans="1:11" x14ac:dyDescent="0.25">
      <c r="C25" s="10"/>
      <c r="E25" s="38"/>
      <c r="F25" s="38"/>
      <c r="G25" s="38"/>
      <c r="I25" s="14"/>
      <c r="J25" s="14"/>
      <c r="K25" s="29"/>
    </row>
    <row r="26" spans="1:11" ht="26.25" customHeight="1" thickBot="1" x14ac:dyDescent="0.35">
      <c r="A26" s="1" t="s">
        <v>10</v>
      </c>
      <c r="C26" s="10"/>
      <c r="D26" s="26"/>
      <c r="E26" s="36" t="str">
        <f ca="1">'E-DDC-23'!E26:G26</f>
        <v>For Commission Basis Historical 2019 Rate</v>
      </c>
      <c r="F26" s="36"/>
      <c r="G26" s="36"/>
      <c r="I26" s="14"/>
      <c r="J26" s="14"/>
      <c r="K26" s="29"/>
    </row>
    <row r="27" spans="1:11" ht="14.25" customHeight="1" thickTop="1" thickBot="1" x14ac:dyDescent="0.35">
      <c r="A27" t="s">
        <v>3</v>
      </c>
      <c r="B27" s="28">
        <v>0.77873999999999999</v>
      </c>
      <c r="C27" s="27">
        <f>C22*B27</f>
        <v>1998574.8589159497</v>
      </c>
      <c r="E27" s="35" t="s">
        <v>15</v>
      </c>
      <c r="F27" s="35"/>
      <c r="G27" s="30" t="s">
        <v>8</v>
      </c>
      <c r="I27" s="14"/>
      <c r="J27" s="14"/>
      <c r="K27" s="29"/>
    </row>
    <row r="28" spans="1:11" ht="13.5" thickTop="1" x14ac:dyDescent="0.3">
      <c r="A28" t="s">
        <v>4</v>
      </c>
      <c r="B28" s="28">
        <v>0.22126000000000001</v>
      </c>
      <c r="C28" s="15">
        <f>C22*B28</f>
        <v>567846.35858404997</v>
      </c>
      <c r="E28" s="29"/>
      <c r="F28" s="25">
        <v>2.5700000000000001E-2</v>
      </c>
      <c r="G28" s="31">
        <f>C27*F28</f>
        <v>51363.373874139907</v>
      </c>
      <c r="I28" s="14"/>
      <c r="J28" s="14"/>
      <c r="K28" s="29"/>
    </row>
    <row r="29" spans="1:11" ht="13.5" thickBot="1" x14ac:dyDescent="0.35">
      <c r="A29" t="s">
        <v>5</v>
      </c>
      <c r="C29" s="11">
        <f>SUM(C27:C28)</f>
        <v>2566421.2174999998</v>
      </c>
      <c r="E29" s="29"/>
      <c r="F29" s="25">
        <f>F28</f>
        <v>2.5700000000000001E-2</v>
      </c>
      <c r="G29" s="31">
        <f>C28*F29</f>
        <v>14593.651415610084</v>
      </c>
      <c r="I29" s="14"/>
      <c r="J29" s="14"/>
      <c r="K29" s="29"/>
    </row>
    <row r="30" spans="1:11" x14ac:dyDescent="0.25">
      <c r="E30" s="29"/>
      <c r="F30" s="29"/>
      <c r="G30" s="32">
        <f>SUM(G28:G29)</f>
        <v>65957.025289749989</v>
      </c>
      <c r="K30" s="29"/>
    </row>
    <row r="31" spans="1:11" x14ac:dyDescent="0.25">
      <c r="E31" s="29"/>
      <c r="F31" s="29"/>
      <c r="G31" s="29"/>
      <c r="K31" s="29"/>
    </row>
    <row r="32" spans="1:11" x14ac:dyDescent="0.25">
      <c r="K32" s="29"/>
    </row>
    <row r="33" spans="1:11" x14ac:dyDescent="0.25">
      <c r="K33" s="29"/>
    </row>
    <row r="34" spans="1:11" ht="13.5" customHeight="1" x14ac:dyDescent="0.25">
      <c r="A34" s="22" t="s">
        <v>13</v>
      </c>
      <c r="K34" s="29"/>
    </row>
    <row r="35" spans="1:11" x14ac:dyDescent="0.25">
      <c r="A35" s="22" t="s">
        <v>11</v>
      </c>
      <c r="K35" s="29"/>
    </row>
    <row r="36" spans="1:11" x14ac:dyDescent="0.25">
      <c r="A36" s="22" t="s">
        <v>12</v>
      </c>
      <c r="K36" s="29"/>
    </row>
    <row r="37" spans="1:11" x14ac:dyDescent="0.25">
      <c r="K37" s="29"/>
    </row>
    <row r="38" spans="1:11" x14ac:dyDescent="0.25">
      <c r="K38" s="29"/>
    </row>
    <row r="39" spans="1:11" x14ac:dyDescent="0.25">
      <c r="K39" s="29"/>
    </row>
    <row r="40" spans="1:11" x14ac:dyDescent="0.25">
      <c r="K40" s="29"/>
    </row>
  </sheetData>
  <mergeCells count="3">
    <mergeCell ref="E27:F27"/>
    <mergeCell ref="E26:G26"/>
    <mergeCell ref="E12:G25"/>
  </mergeCells>
  <printOptions horizontalCentered="1"/>
  <pageMargins left="0.75" right="0.75" top="1" bottom="1" header="0.5" footer="0.5"/>
  <pageSetup scale="77" orientation="portrait" r:id="rId1"/>
  <headerFooter alignWithMargins="0">
    <oddHeader>&amp;RAdjustment No. _______
Workpaper Ref. &amp;A</oddHeader>
    <oddFooter>&amp;L&amp;F&amp;RPrep by: ____________     1st Review:__________
          Date:  &amp;D           Mgr. Review:__________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36"/>
  <sheetViews>
    <sheetView zoomScale="115" zoomScaleNormal="115" workbookViewId="0">
      <selection activeCell="E26" sqref="E26:G26"/>
    </sheetView>
  </sheetViews>
  <sheetFormatPr defaultRowHeight="12.5" x14ac:dyDescent="0.25"/>
  <cols>
    <col min="1" max="1" width="12.54296875" customWidth="1"/>
    <col min="2" max="2" width="15.7265625" style="7" bestFit="1" customWidth="1"/>
    <col min="3" max="3" width="17.26953125" style="7" customWidth="1"/>
    <col min="4" max="4" width="9.7265625" customWidth="1"/>
    <col min="5" max="5" width="17" customWidth="1"/>
    <col min="6" max="6" width="9.26953125" bestFit="1" customWidth="1"/>
    <col min="7" max="7" width="19.54296875" customWidth="1"/>
    <col min="8" max="8" width="3.453125" customWidth="1"/>
    <col min="9" max="9" width="11.54296875" bestFit="1" customWidth="1"/>
    <col min="10" max="10" width="3.26953125" customWidth="1"/>
    <col min="11" max="11" width="11.81640625" bestFit="1" customWidth="1"/>
  </cols>
  <sheetData>
    <row r="1" spans="1:11" ht="13" x14ac:dyDescent="0.3">
      <c r="A1" s="1" t="s">
        <v>7</v>
      </c>
    </row>
    <row r="2" spans="1:11" ht="13" x14ac:dyDescent="0.3">
      <c r="A2" s="1" t="s">
        <v>9</v>
      </c>
    </row>
    <row r="3" spans="1:11" ht="13" x14ac:dyDescent="0.3">
      <c r="A3" s="1"/>
    </row>
    <row r="4" spans="1:11" x14ac:dyDescent="0.25">
      <c r="B4" s="8"/>
    </row>
    <row r="5" spans="1:11" s="2" customFormat="1" ht="13" x14ac:dyDescent="0.3">
      <c r="A5" s="4" t="s">
        <v>0</v>
      </c>
      <c r="B5" s="5" t="s">
        <v>1</v>
      </c>
      <c r="C5" s="6" t="s">
        <v>2</v>
      </c>
    </row>
    <row r="6" spans="1:11" x14ac:dyDescent="0.25">
      <c r="A6" s="33">
        <f>'E-DDC-23'!A6</f>
        <v>43465</v>
      </c>
      <c r="B6" s="23">
        <f>'E-DDC-23'!B6</f>
        <v>9330</v>
      </c>
      <c r="C6" s="24">
        <f>'E-DDC-23'!C6</f>
        <v>2522232</v>
      </c>
    </row>
    <row r="7" spans="1:11" x14ac:dyDescent="0.25">
      <c r="A7" s="33">
        <f>'E-DDC-23'!A7</f>
        <v>43496</v>
      </c>
      <c r="B7" s="23">
        <f>'E-DDC-23'!B7</f>
        <v>9408</v>
      </c>
      <c r="C7" s="24">
        <f>'E-DDC-23'!C7</f>
        <v>2530422.33</v>
      </c>
      <c r="I7" s="16"/>
      <c r="J7" s="14"/>
      <c r="K7" s="17"/>
    </row>
    <row r="8" spans="1:11" x14ac:dyDescent="0.25">
      <c r="A8" s="33">
        <f>'E-DDC-23'!A8</f>
        <v>43524</v>
      </c>
      <c r="B8" s="23">
        <f>'E-DDC-23'!B8</f>
        <v>9377</v>
      </c>
      <c r="C8" s="24">
        <f>'E-DDC-23'!C8</f>
        <v>2552701.9300000002</v>
      </c>
      <c r="I8" s="16"/>
      <c r="J8" s="14"/>
      <c r="K8" s="17"/>
    </row>
    <row r="9" spans="1:11" x14ac:dyDescent="0.25">
      <c r="A9" s="33">
        <f>'E-DDC-23'!A9</f>
        <v>43555</v>
      </c>
      <c r="B9" s="23">
        <f>'E-DDC-23'!B9</f>
        <v>9393</v>
      </c>
      <c r="C9" s="24">
        <f>'E-DDC-23'!C9</f>
        <v>2541602.2400000002</v>
      </c>
      <c r="I9" s="16"/>
      <c r="J9" s="14"/>
      <c r="K9" s="17"/>
    </row>
    <row r="10" spans="1:11" x14ac:dyDescent="0.25">
      <c r="A10" s="33">
        <f>'E-DDC-23'!A10</f>
        <v>43585</v>
      </c>
      <c r="B10" s="23">
        <f>'E-DDC-23'!B10</f>
        <v>9521</v>
      </c>
      <c r="C10" s="24">
        <f>'E-DDC-23'!C10</f>
        <v>2541530.25</v>
      </c>
      <c r="I10" s="16"/>
      <c r="J10" s="14"/>
      <c r="K10" s="20"/>
    </row>
    <row r="11" spans="1:11" x14ac:dyDescent="0.25">
      <c r="A11" s="33">
        <f>'E-DDC-23'!A11</f>
        <v>43616</v>
      </c>
      <c r="B11" s="23">
        <f>'E-DDC-23'!B11</f>
        <v>9583</v>
      </c>
      <c r="C11" s="24">
        <f>'E-DDC-23'!C11</f>
        <v>2557639.85</v>
      </c>
      <c r="I11" s="16"/>
      <c r="J11" s="14"/>
      <c r="K11" s="20"/>
    </row>
    <row r="12" spans="1:11" x14ac:dyDescent="0.25">
      <c r="A12" s="33">
        <f>'E-DDC-23'!A12</f>
        <v>43646</v>
      </c>
      <c r="B12" s="23">
        <f>'E-DDC-23'!B12</f>
        <v>9642</v>
      </c>
      <c r="C12" s="24">
        <f>'E-DDC-23'!C12</f>
        <v>2533438.4300000002</v>
      </c>
      <c r="I12" s="16"/>
      <c r="J12" s="14"/>
      <c r="K12" s="20"/>
    </row>
    <row r="13" spans="1:11" x14ac:dyDescent="0.25">
      <c r="A13" s="33">
        <f>'E-DDC-23'!A13</f>
        <v>43677</v>
      </c>
      <c r="B13" s="23">
        <f>'E-DDC-23'!B13</f>
        <v>9661</v>
      </c>
      <c r="C13" s="24">
        <f>'E-DDC-23'!C13</f>
        <v>2537851.61</v>
      </c>
      <c r="I13" s="16"/>
      <c r="J13" s="14"/>
      <c r="K13" s="20"/>
    </row>
    <row r="14" spans="1:11" x14ac:dyDescent="0.25">
      <c r="A14" s="33">
        <f>'E-DDC-23'!A14</f>
        <v>43708</v>
      </c>
      <c r="B14" s="23">
        <f>'E-DDC-23'!B14</f>
        <v>9873</v>
      </c>
      <c r="C14" s="24">
        <f>'E-DDC-23'!C14</f>
        <v>2554452.25</v>
      </c>
      <c r="I14" s="16"/>
      <c r="J14" s="14"/>
      <c r="K14" s="20"/>
    </row>
    <row r="15" spans="1:11" x14ac:dyDescent="0.25">
      <c r="A15" s="33">
        <f>'E-DDC-23'!A15</f>
        <v>43738</v>
      </c>
      <c r="B15" s="23">
        <f>'E-DDC-23'!B15</f>
        <v>10038</v>
      </c>
      <c r="C15" s="24">
        <f>'E-DDC-23'!C15</f>
        <v>2580404.96</v>
      </c>
      <c r="I15" s="16"/>
      <c r="J15" s="14"/>
      <c r="K15" s="20"/>
    </row>
    <row r="16" spans="1:11" x14ac:dyDescent="0.25">
      <c r="A16" s="33">
        <f>'E-DDC-23'!A16</f>
        <v>43769</v>
      </c>
      <c r="B16" s="23">
        <f>'E-DDC-23'!B16</f>
        <v>10306</v>
      </c>
      <c r="C16" s="24">
        <f>'E-DDC-23'!C16</f>
        <v>2589256.27</v>
      </c>
      <c r="I16" s="16"/>
      <c r="J16" s="14"/>
      <c r="K16" s="20"/>
    </row>
    <row r="17" spans="1:11" x14ac:dyDescent="0.25">
      <c r="A17" s="33">
        <f>'E-DDC-23'!A17</f>
        <v>43799</v>
      </c>
      <c r="B17" s="23">
        <f>'E-DDC-23'!B17</f>
        <v>10509</v>
      </c>
      <c r="C17" s="24">
        <f>'E-DDC-23'!C17</f>
        <v>2660500.06</v>
      </c>
      <c r="I17" s="16"/>
      <c r="J17" s="14"/>
      <c r="K17" s="20"/>
    </row>
    <row r="18" spans="1:11" x14ac:dyDescent="0.25">
      <c r="A18" s="33">
        <f>'E-DDC-23'!A18</f>
        <v>43830</v>
      </c>
      <c r="B18" s="23">
        <f>'E-DDC-23'!B18</f>
        <v>10754</v>
      </c>
      <c r="C18" s="24">
        <f>'E-DDC-23'!C18</f>
        <v>2712276.86</v>
      </c>
      <c r="I18" s="16"/>
      <c r="J18" s="14"/>
      <c r="K18" s="20"/>
    </row>
    <row r="19" spans="1:11" x14ac:dyDescent="0.25">
      <c r="I19" s="16"/>
      <c r="J19" s="14"/>
      <c r="K19" s="17"/>
    </row>
    <row r="20" spans="1:11" ht="13.5" customHeight="1" thickBot="1" x14ac:dyDescent="0.3">
      <c r="A20" s="22" t="str">
        <f>'E-DDC-23'!A20</f>
        <v>(Dec 2018 + Dec 2019) / 2</v>
      </c>
      <c r="C20" s="9">
        <f>SUM(C6,C18)/2</f>
        <v>2617254.4299999997</v>
      </c>
      <c r="G20" s="13"/>
      <c r="I20" s="14"/>
      <c r="J20" s="14"/>
      <c r="K20" s="21"/>
    </row>
    <row r="21" spans="1:11" x14ac:dyDescent="0.25">
      <c r="C21" s="10"/>
      <c r="I21" s="14"/>
      <c r="J21" s="14"/>
      <c r="K21" s="14"/>
    </row>
    <row r="22" spans="1:11" ht="13.5" thickBot="1" x14ac:dyDescent="0.35">
      <c r="A22" s="1" t="s">
        <v>6</v>
      </c>
      <c r="C22" s="9">
        <f>(C7+C8+C9+C10+C11+C12+C13+C14+C15+C16+C17+C20)/12</f>
        <v>2566421.2174999998</v>
      </c>
      <c r="I22" s="14"/>
      <c r="J22" s="14"/>
      <c r="K22" s="14"/>
    </row>
    <row r="23" spans="1:11" x14ac:dyDescent="0.25">
      <c r="C23" s="10"/>
      <c r="I23" s="14"/>
      <c r="J23" s="14"/>
      <c r="K23" s="14"/>
    </row>
    <row r="24" spans="1:11" x14ac:dyDescent="0.25">
      <c r="C24" s="10"/>
      <c r="I24" s="14"/>
      <c r="J24" s="14"/>
      <c r="K24" s="14"/>
    </row>
    <row r="25" spans="1:11" x14ac:dyDescent="0.25">
      <c r="C25" s="10"/>
      <c r="G25" s="19"/>
      <c r="I25" s="14"/>
      <c r="J25" s="14"/>
      <c r="K25" s="14"/>
    </row>
    <row r="26" spans="1:11" ht="26.25" customHeight="1" x14ac:dyDescent="0.3">
      <c r="A26" s="1" t="s">
        <v>10</v>
      </c>
      <c r="C26" s="10"/>
      <c r="D26" s="26"/>
      <c r="E26" s="36" t="str">
        <f ca="1">'E-DDC-23'!E26:G26</f>
        <v>For Commission Basis Historical 2019 Rate</v>
      </c>
      <c r="F26" s="36"/>
      <c r="G26" s="36"/>
      <c r="I26" s="14"/>
      <c r="J26" s="14"/>
      <c r="K26" s="18"/>
    </row>
    <row r="27" spans="1:11" ht="13.5" thickBot="1" x14ac:dyDescent="0.35">
      <c r="A27" t="s">
        <v>3</v>
      </c>
      <c r="B27" s="28">
        <f>'E-DDC-23'!B27</f>
        <v>0.77873999999999999</v>
      </c>
      <c r="C27" s="15">
        <f>C22*B27</f>
        <v>1998574.8589159497</v>
      </c>
      <c r="E27" s="35" t="str">
        <f>'E-DDC-23'!E27:F27</f>
        <v>Int. Rate Per WAC for 2020</v>
      </c>
      <c r="F27" s="35"/>
      <c r="G27" s="30" t="s">
        <v>8</v>
      </c>
      <c r="I27" s="14"/>
      <c r="J27" s="14"/>
      <c r="K27" s="12"/>
    </row>
    <row r="28" spans="1:11" ht="14" thickTop="1" thickBot="1" x14ac:dyDescent="0.35">
      <c r="A28" t="s">
        <v>4</v>
      </c>
      <c r="B28" s="28">
        <f>'E-DDC-23'!B28</f>
        <v>0.22126000000000001</v>
      </c>
      <c r="C28" s="27">
        <f>C22*B28</f>
        <v>567846.35858404997</v>
      </c>
      <c r="E28" s="29"/>
      <c r="F28" s="25">
        <f>'E-DDC-23'!F28</f>
        <v>2.5700000000000001E-2</v>
      </c>
      <c r="G28" s="31">
        <f>C27*F28</f>
        <v>51363.373874139907</v>
      </c>
      <c r="I28" s="14"/>
      <c r="J28" s="14"/>
      <c r="K28" s="12"/>
    </row>
    <row r="29" spans="1:11" ht="14" thickTop="1" thickBot="1" x14ac:dyDescent="0.35">
      <c r="A29" t="s">
        <v>5</v>
      </c>
      <c r="C29" s="11">
        <f>SUM(C27:C28)</f>
        <v>2566421.2174999998</v>
      </c>
      <c r="E29" s="29"/>
      <c r="F29" s="25">
        <f>'E-DDC-23'!F29</f>
        <v>2.5700000000000001E-2</v>
      </c>
      <c r="G29" s="31">
        <f>C28*F29</f>
        <v>14593.651415610084</v>
      </c>
      <c r="I29" s="14"/>
      <c r="J29" s="14"/>
      <c r="K29" s="12"/>
    </row>
    <row r="30" spans="1:11" x14ac:dyDescent="0.25">
      <c r="E30" s="29"/>
      <c r="F30" s="29"/>
      <c r="G30" s="32">
        <f>SUM(G28:G29)</f>
        <v>65957.025289749989</v>
      </c>
    </row>
    <row r="34" spans="1:1" x14ac:dyDescent="0.25">
      <c r="A34" s="22" t="s">
        <v>13</v>
      </c>
    </row>
    <row r="35" spans="1:1" x14ac:dyDescent="0.25">
      <c r="A35" s="22" t="s">
        <v>11</v>
      </c>
    </row>
    <row r="36" spans="1:1" x14ac:dyDescent="0.25">
      <c r="A36" s="22" t="s">
        <v>12</v>
      </c>
    </row>
  </sheetData>
  <mergeCells count="2">
    <mergeCell ref="E27:F27"/>
    <mergeCell ref="E26:G26"/>
  </mergeCells>
  <printOptions horizontalCentered="1"/>
  <pageMargins left="0.75" right="0.75" top="1" bottom="1" header="0.5" footer="0.5"/>
  <pageSetup scale="77" orientation="portrait" r:id="rId1"/>
  <headerFooter alignWithMargins="0">
    <oddHeader>&amp;RAdjustment No. _______
Workpaper Ref. &amp;A</oddHeader>
    <oddFooter>&amp;L&amp;F&amp;RPrep by: ____________     1st Review:__________
          Date:  &amp;D           Mgr. Review:__________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27A08A98646D534B82D0990F27BFBC3C" ma:contentTypeVersion="52" ma:contentTypeDescription="" ma:contentTypeScope="" ma:versionID="dd3c9ba9876fec2b89245930455a717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IsConfidential xmlns="dc463f71-b30c-4ab2-9473-d307f9d35888">false</IsConfidential>
    <Date1 xmlns="dc463f71-b30c-4ab2-9473-d307f9d35888">2020-10-30T07:00:00+00:00</Date1>
    <DocumentSetType xmlns="dc463f71-b30c-4ab2-9473-d307f9d35888">Workpapers</DocumentSetType>
    <DocketNumber xmlns="dc463f71-b30c-4ab2-9473-d307f9d35888">200901</DocketNumber>
    <Prefix xmlns="dc463f71-b30c-4ab2-9473-d307f9d35888">UG</Prefix>
    <Visibility xmlns="dc463f71-b30c-4ab2-9473-d307f9d35888">Full Visibility</Visibility>
    <AgendaOrder xmlns="dc463f71-b30c-4ab2-9473-d307f9d35888">false</AgendaOrder>
    <CaseType xmlns="dc463f71-b30c-4ab2-9473-d307f9d35888">Tariff Revision</CaseType>
    <IndustryCode xmlns="dc463f71-b30c-4ab2-9473-d307f9d35888">150</IndustryCode>
    <CaseStatus xmlns="dc463f71-b30c-4ab2-9473-d307f9d35888">Suspended</CaseStatus>
    <OpenedDate xmlns="dc463f71-b30c-4ab2-9473-d307f9d35888">2020-10-30T07:00:00+00:00</OpenedDate>
    <SignificantOrder xmlns="dc463f71-b30c-4ab2-9473-d307f9d35888">false</SignificantOrder>
    <Nickname xmlns="http://schemas.microsoft.com/sharepoint/v3" xsi:nil="true"/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96E37EF6-B0A7-4D3A-ABD1-D7FE7E1A5B9B}"/>
</file>

<file path=customXml/itemProps2.xml><?xml version="1.0" encoding="utf-8"?>
<ds:datastoreItem xmlns:ds="http://schemas.openxmlformats.org/officeDocument/2006/customXml" ds:itemID="{F34F0E93-0BBB-47B2-A5C5-6F2FADB94962}"/>
</file>

<file path=customXml/itemProps3.xml><?xml version="1.0" encoding="utf-8"?>
<ds:datastoreItem xmlns:ds="http://schemas.openxmlformats.org/officeDocument/2006/customXml" ds:itemID="{B39FC653-9937-4AF4-A0C1-0510D115586C}"/>
</file>

<file path=customXml/itemProps4.xml><?xml version="1.0" encoding="utf-8"?>
<ds:datastoreItem xmlns:ds="http://schemas.openxmlformats.org/officeDocument/2006/customXml" ds:itemID="{DC942126-F83F-42AD-830D-D4DF0A56CC5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E-DDC-23</vt:lpstr>
      <vt:lpstr>G-DDC-7</vt:lpstr>
      <vt:lpstr>'E-DDC-23'!Print_Area</vt:lpstr>
      <vt:lpstr>'G-DDC-7'!Print_Area</vt:lpstr>
    </vt:vector>
  </TitlesOfParts>
  <Company>Corp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vz9tr1</dc:creator>
  <cp:lastModifiedBy>Anderson, Joel</cp:lastModifiedBy>
  <cp:lastPrinted>2018-10-15T21:34:54Z</cp:lastPrinted>
  <dcterms:created xsi:type="dcterms:W3CDTF">2007-07-19T21:33:31Z</dcterms:created>
  <dcterms:modified xsi:type="dcterms:W3CDTF">2020-04-27T20:13:49Z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0x0101006E56B4D1795A2E4DB2F0B01679ED314A0027A08A98646D534B82D0990F27BFBC3C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