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32767" windowWidth="28800" windowHeight="12590" firstSheet="1" activeTab="1"/>
  </bookViews>
  <sheets>
    <sheet name="Acerno_Cache_XXXXX" sheetId="1" state="veryHidden" r:id="rId1"/>
    <sheet name="G-DDC-5" sheetId="2" r:id="rId2"/>
    <sheet name="G-DDC-6" sheetId="3" r:id="rId3"/>
    <sheet name="E-DDC-27" sheetId="4" r:id="rId4"/>
    <sheet name="E-DDC-28" sheetId="5" r:id="rId5"/>
  </sheets>
  <definedNames>
    <definedName name="_xlnm.Print_Area" localSheetId="3">'E-DDC-27'!$A$7:$K$92</definedName>
    <definedName name="_xlnm.Print_Area" localSheetId="4">'E-DDC-28'!$A$1:$I$58</definedName>
    <definedName name="_xlnm.Print_Area" localSheetId="1">'G-DDC-5'!$A$7:$K$92</definedName>
    <definedName name="_xlnm.Print_Area" localSheetId="2">'G-DDC-6'!$A$1:$I$58</definedName>
    <definedName name="_xlnm.Print_Titles" localSheetId="3">'E-DDC-27'!$1:$6</definedName>
    <definedName name="_xlnm.Print_Titles" localSheetId="1">'G-DDC-5'!$1:$6</definedName>
    <definedName name="TableName">"Dummy"</definedName>
  </definedNames>
  <calcPr fullCalcOnLoad="1" fullPrecision="0"/>
</workbook>
</file>

<file path=xl/comments2.xml><?xml version="1.0" encoding="utf-8"?>
<comments xmlns="http://schemas.openxmlformats.org/spreadsheetml/2006/main">
  <authors>
    <author>Rff9457</author>
  </authors>
  <commentList>
    <comment ref="C69" authorId="0">
      <text>
        <r>
          <rPr>
            <b/>
            <sz val="9"/>
            <rFont val="Tahoma"/>
            <family val="2"/>
          </rPr>
          <t>Rff9457:</t>
        </r>
        <r>
          <rPr>
            <sz val="9"/>
            <rFont val="Tahoma"/>
            <family val="2"/>
          </rPr>
          <t xml:space="preserve">
From E-PLT-12A</t>
        </r>
      </text>
    </comment>
  </commentList>
</comments>
</file>

<file path=xl/comments4.xml><?xml version="1.0" encoding="utf-8"?>
<comments xmlns="http://schemas.openxmlformats.org/spreadsheetml/2006/main">
  <authors>
    <author>Rff9457</author>
  </authors>
  <commentList>
    <comment ref="C69" authorId="0">
      <text>
        <r>
          <rPr>
            <b/>
            <sz val="9"/>
            <rFont val="Tahoma"/>
            <family val="2"/>
          </rPr>
          <t>Rff9457:</t>
        </r>
        <r>
          <rPr>
            <sz val="9"/>
            <rFont val="Tahoma"/>
            <family val="2"/>
          </rPr>
          <t xml:space="preserve">
From E-PLT-12A</t>
        </r>
      </text>
    </comment>
  </commentList>
</comments>
</file>

<file path=xl/sharedStrings.xml><?xml version="1.0" encoding="utf-8"?>
<sst xmlns="http://schemas.openxmlformats.org/spreadsheetml/2006/main" count="332" uniqueCount="83">
  <si>
    <t>ELECTRIC</t>
  </si>
  <si>
    <t>GAS</t>
  </si>
  <si>
    <t>Account</t>
  </si>
  <si>
    <t>Number</t>
  </si>
  <si>
    <t>TOTAL</t>
  </si>
  <si>
    <t>Washington</t>
  </si>
  <si>
    <t>Idaho</t>
  </si>
  <si>
    <t>TOTALS</t>
  </si>
  <si>
    <t>RATE BASE ADJUSTMENT - CUSTOMER ADVANCES</t>
  </si>
  <si>
    <t>CALCULATION OF AVERAGE OF MONTHLY AVERAGES:</t>
  </si>
  <si>
    <t>Customer</t>
  </si>
  <si>
    <t>Advance Bal</t>
  </si>
  <si>
    <t>Wash</t>
  </si>
  <si>
    <t>PERIOD</t>
  </si>
  <si>
    <t xml:space="preserve">     Divide by 2</t>
  </si>
  <si>
    <t>÷2</t>
  </si>
  <si>
    <t>Beg/End Mo Avg</t>
  </si>
  <si>
    <t xml:space="preserve">    Divide by 12</t>
  </si>
  <si>
    <t>÷12</t>
  </si>
  <si>
    <t>See allocation of unassigned customer advances worksheet.</t>
  </si>
  <si>
    <t>Ave Monthly Average</t>
  </si>
  <si>
    <t>Distribution</t>
  </si>
  <si>
    <t>Unassigned Advances</t>
  </si>
  <si>
    <t>Plant</t>
  </si>
  <si>
    <t>Percentage</t>
  </si>
  <si>
    <t>WA</t>
  </si>
  <si>
    <t>ID</t>
  </si>
  <si>
    <t>OR</t>
  </si>
  <si>
    <t>AVISTA UTILITIES</t>
  </si>
  <si>
    <t xml:space="preserve">WA </t>
  </si>
  <si>
    <t xml:space="preserve">ID </t>
  </si>
  <si>
    <t>CDAA</t>
  </si>
  <si>
    <t>EDWA</t>
  </si>
  <si>
    <t>EDID</t>
  </si>
  <si>
    <t>GDWA</t>
  </si>
  <si>
    <t>GDID</t>
  </si>
  <si>
    <t>Account 252000</t>
  </si>
  <si>
    <t>Accounting Period</t>
  </si>
  <si>
    <t>Beginning Balance</t>
  </si>
  <si>
    <t>Monthly Activity</t>
  </si>
  <si>
    <t>Ending Balance</t>
  </si>
  <si>
    <t>Ferc Acct:252000</t>
  </si>
  <si>
    <t>Service:CD</t>
  </si>
  <si>
    <t>Jurisdiction:AA</t>
  </si>
  <si>
    <t>Ferc Acct Desc:CUSTOMER ADVANCE ASSIGNED TO P</t>
  </si>
  <si>
    <t>Service:ED</t>
  </si>
  <si>
    <t>Jurisdiction:ID</t>
  </si>
  <si>
    <t>Jurisdiction:WA</t>
  </si>
  <si>
    <t>Service:GD</t>
  </si>
  <si>
    <t>252000 CDAA</t>
  </si>
  <si>
    <t>252000 ED</t>
  </si>
  <si>
    <t>252000 GD</t>
  </si>
  <si>
    <t>Dec</t>
  </si>
  <si>
    <t>Jan</t>
  </si>
  <si>
    <t>Feb</t>
  </si>
  <si>
    <t>Mar</t>
  </si>
  <si>
    <t>Apr</t>
  </si>
  <si>
    <t>May</t>
  </si>
  <si>
    <t>Aug</t>
  </si>
  <si>
    <t>Oct</t>
  </si>
  <si>
    <t>Nov</t>
  </si>
  <si>
    <t>ALLOCATION OF UNASSIGNED CUSTOMER ADVANCES:</t>
  </si>
  <si>
    <t>RECAP</t>
  </si>
  <si>
    <t>Jun</t>
  </si>
  <si>
    <t>Jul</t>
  </si>
  <si>
    <t>Sep</t>
  </si>
  <si>
    <t>Elec</t>
  </si>
  <si>
    <t>Gas</t>
  </si>
  <si>
    <t xml:space="preserve"> Elec</t>
  </si>
  <si>
    <t xml:space="preserve"> Gas</t>
  </si>
  <si>
    <t>201901</t>
  </si>
  <si>
    <t>201902</t>
  </si>
  <si>
    <t>201903</t>
  </si>
  <si>
    <t>201904</t>
  </si>
  <si>
    <t>201905</t>
  </si>
  <si>
    <t>201906</t>
  </si>
  <si>
    <t>201907</t>
  </si>
  <si>
    <t>201908</t>
  </si>
  <si>
    <t>201909</t>
  </si>
  <si>
    <t>201910</t>
  </si>
  <si>
    <t>201911</t>
  </si>
  <si>
    <t>201912</t>
  </si>
  <si>
    <t>TWELVE MONTHS ENDED DECEMBER 31, 2019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</si>
</sst>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\ ;\(#,##0\)"/>
    <numFmt numFmtId="166" formatCode="#,##0;\(#,##0\)"/>
    <numFmt numFmtId="167" formatCode="mmmm\,\ yyyy"/>
    <numFmt numFmtId="168" formatCode="\(#,##0\)"/>
    <numFmt numFmtId="169" formatCode="mmm"/>
    <numFmt numFmtId="170" formatCode="yyyy"/>
    <numFmt numFmtId="171" formatCode="0.0%"/>
    <numFmt numFmtId="172" formatCode="0.00000%"/>
    <numFmt numFmtId="173" formatCode="#,##0.0_);\(#,##0.0\)"/>
    <numFmt numFmtId="174" formatCode="0_);\(0\)"/>
    <numFmt numFmtId="175" formatCode="#,##0;[Red]#,##0"/>
    <numFmt numFmtId="176" formatCode="0;[Red]0"/>
    <numFmt numFmtId="177" formatCode="#,##0.0"/>
    <numFmt numFmtId="178" formatCode="#,##0.000_);\(#,##0.000\)"/>
    <numFmt numFmtId="179" formatCode="0.0"/>
    <numFmt numFmtId="180" formatCode="#,###,###,##0.00"/>
    <numFmt numFmtId="181" formatCode="###,###,##0.00"/>
    <numFmt numFmtId="182" formatCode="###,###,###,###.00"/>
    <numFmt numFmtId="183" formatCode="#,###,###,###,###.00"/>
  </numFmts>
  <fonts count="57">
    <font>
      <sz val="10"/>
      <name val="Tms Rmn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20"/>
      <name val="Tahoma"/>
      <family val="2"/>
    </font>
    <font>
      <b/>
      <sz val="10"/>
      <color indexed="52"/>
      <name val="Tahoma"/>
      <family val="2"/>
    </font>
    <font>
      <b/>
      <sz val="10"/>
      <color indexed="9"/>
      <name val="Tahoma"/>
      <family val="2"/>
    </font>
    <font>
      <i/>
      <sz val="10"/>
      <color indexed="23"/>
      <name val="Tahoma"/>
      <family val="2"/>
    </font>
    <font>
      <sz val="10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62"/>
      <name val="Tahoma"/>
      <family val="2"/>
    </font>
    <font>
      <sz val="10"/>
      <color indexed="52"/>
      <name val="Tahoma"/>
      <family val="2"/>
    </font>
    <font>
      <sz val="10"/>
      <color indexed="60"/>
      <name val="Tahoma"/>
      <family val="2"/>
    </font>
    <font>
      <b/>
      <sz val="10"/>
      <color indexed="63"/>
      <name val="Tahoma"/>
      <family val="2"/>
    </font>
    <font>
      <b/>
      <sz val="18"/>
      <color indexed="56"/>
      <name val="Cambria"/>
      <family val="2"/>
    </font>
    <font>
      <b/>
      <sz val="10"/>
      <color indexed="8"/>
      <name val="Tahoma"/>
      <family val="2"/>
    </font>
    <font>
      <sz val="10"/>
      <color indexed="10"/>
      <name val="Tahoma"/>
      <family val="2"/>
    </font>
    <font>
      <sz val="10"/>
      <color indexed="30"/>
      <name val="Times New Roman"/>
      <family val="1"/>
    </font>
    <font>
      <sz val="10"/>
      <color theme="1"/>
      <name val="Tahoma"/>
      <family val="2"/>
    </font>
    <font>
      <sz val="10"/>
      <color theme="0"/>
      <name val="Tahoma"/>
      <family val="2"/>
    </font>
    <font>
      <sz val="10"/>
      <color rgb="FF9C0006"/>
      <name val="Tahoma"/>
      <family val="2"/>
    </font>
    <font>
      <b/>
      <sz val="10"/>
      <color rgb="FFFA7D00"/>
      <name val="Tahoma"/>
      <family val="2"/>
    </font>
    <font>
      <b/>
      <sz val="10"/>
      <color theme="0"/>
      <name val="Tahoma"/>
      <family val="2"/>
    </font>
    <font>
      <i/>
      <sz val="10"/>
      <color rgb="FF7F7F7F"/>
      <name val="Tahoma"/>
      <family val="2"/>
    </font>
    <font>
      <sz val="10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0"/>
      <color rgb="FF3F3F76"/>
      <name val="Tahoma"/>
      <family val="2"/>
    </font>
    <font>
      <sz val="10"/>
      <color rgb="FFFA7D00"/>
      <name val="Tahoma"/>
      <family val="2"/>
    </font>
    <font>
      <sz val="10"/>
      <color rgb="FF9C6500"/>
      <name val="Tahoma"/>
      <family val="2"/>
    </font>
    <font>
      <b/>
      <sz val="10"/>
      <color rgb="FF3F3F3F"/>
      <name val="Tahoma"/>
      <family val="2"/>
    </font>
    <font>
      <b/>
      <sz val="18"/>
      <color theme="3"/>
      <name val="Cambria"/>
      <family val="2"/>
    </font>
    <font>
      <b/>
      <sz val="10"/>
      <color theme="1"/>
      <name val="Tahoma"/>
      <family val="2"/>
    </font>
    <font>
      <sz val="10"/>
      <color rgb="FFFF0000"/>
      <name val="Tahoma"/>
      <family val="2"/>
    </font>
    <font>
      <sz val="10"/>
      <color rgb="FFFF0000"/>
      <name val="Times New Roman"/>
      <family val="1"/>
    </font>
    <font>
      <sz val="10"/>
      <color rgb="FF0070C0"/>
      <name val="Times New Roman"/>
      <family val="1"/>
    </font>
    <font>
      <b/>
      <sz val="8"/>
      <name val="Tms Rm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8" fontId="4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Alignment="1">
      <alignment horizontal="center"/>
    </xf>
    <xf numFmtId="165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0" fontId="6" fillId="0" borderId="0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165" fontId="6" fillId="0" borderId="14" xfId="0" applyNumberFormat="1" applyFont="1" applyBorder="1" applyAlignment="1">
      <alignment/>
    </xf>
    <xf numFmtId="0" fontId="6" fillId="0" borderId="14" xfId="0" applyFont="1" applyBorder="1" applyAlignment="1">
      <alignment/>
    </xf>
    <xf numFmtId="165" fontId="6" fillId="0" borderId="15" xfId="0" applyNumberFormat="1" applyFont="1" applyBorder="1" applyAlignment="1">
      <alignment/>
    </xf>
    <xf numFmtId="165" fontId="6" fillId="0" borderId="0" xfId="0" applyNumberFormat="1" applyFont="1" applyBorder="1" applyAlignment="1">
      <alignment/>
    </xf>
    <xf numFmtId="165" fontId="6" fillId="0" borderId="16" xfId="0" applyNumberFormat="1" applyFont="1" applyBorder="1" applyAlignment="1">
      <alignment/>
    </xf>
    <xf numFmtId="165" fontId="6" fillId="0" borderId="12" xfId="0" applyNumberFormat="1" applyFont="1" applyBorder="1" applyAlignment="1">
      <alignment/>
    </xf>
    <xf numFmtId="165" fontId="6" fillId="0" borderId="16" xfId="0" applyNumberFormat="1" applyFont="1" applyBorder="1" applyAlignment="1">
      <alignment horizontal="center"/>
    </xf>
    <xf numFmtId="165" fontId="6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NumberFormat="1" applyFont="1" applyBorder="1" applyAlignment="1">
      <alignment horizontal="center"/>
    </xf>
    <xf numFmtId="3" fontId="5" fillId="0" borderId="0" xfId="57" applyNumberFormat="1" applyFont="1" applyBorder="1" applyAlignment="1">
      <alignment/>
      <protection/>
    </xf>
    <xf numFmtId="3" fontId="6" fillId="0" borderId="0" xfId="57" applyNumberFormat="1" applyFont="1" applyBorder="1" applyAlignment="1">
      <alignment/>
      <protection/>
    </xf>
    <xf numFmtId="39" fontId="5" fillId="0" borderId="0" xfId="57" applyNumberFormat="1" applyFont="1" applyBorder="1" applyAlignment="1">
      <alignment horizontal="center"/>
      <protection/>
    </xf>
    <xf numFmtId="3" fontId="5" fillId="0" borderId="0" xfId="57" applyNumberFormat="1" applyFont="1" applyBorder="1" applyAlignment="1">
      <alignment horizontal="center"/>
      <protection/>
    </xf>
    <xf numFmtId="10" fontId="6" fillId="0" borderId="0" xfId="57" applyNumberFormat="1" applyFont="1" applyBorder="1" applyAlignment="1">
      <alignment/>
      <protection/>
    </xf>
    <xf numFmtId="37" fontId="6" fillId="0" borderId="0" xfId="57" applyNumberFormat="1" applyFont="1" applyBorder="1" applyAlignment="1">
      <alignment/>
      <protection/>
    </xf>
    <xf numFmtId="3" fontId="5" fillId="0" borderId="0" xfId="57" applyNumberFormat="1" applyFont="1" applyAlignment="1">
      <alignment/>
      <protection/>
    </xf>
    <xf numFmtId="3" fontId="6" fillId="0" borderId="0" xfId="57" applyNumberFormat="1" applyFont="1" applyAlignment="1">
      <alignment/>
      <protection/>
    </xf>
    <xf numFmtId="37" fontId="6" fillId="0" borderId="17" xfId="57" applyNumberFormat="1" applyFont="1" applyBorder="1" applyAlignment="1">
      <alignment/>
      <protection/>
    </xf>
    <xf numFmtId="37" fontId="5" fillId="0" borderId="0" xfId="57" applyNumberFormat="1" applyFont="1" applyBorder="1" applyAlignment="1">
      <alignment horizontal="left"/>
      <protection/>
    </xf>
    <xf numFmtId="37" fontId="5" fillId="0" borderId="17" xfId="45" applyNumberFormat="1" applyFont="1" applyBorder="1" applyAlignment="1">
      <alignment/>
    </xf>
    <xf numFmtId="0" fontId="9" fillId="0" borderId="0" xfId="0" applyFont="1" applyAlignment="1">
      <alignment/>
    </xf>
    <xf numFmtId="5" fontId="9" fillId="0" borderId="0" xfId="0" applyNumberFormat="1" applyFont="1" applyAlignment="1">
      <alignment/>
    </xf>
    <xf numFmtId="7" fontId="9" fillId="0" borderId="0" xfId="0" applyNumberFormat="1" applyFont="1" applyAlignment="1">
      <alignment/>
    </xf>
    <xf numFmtId="165" fontId="6" fillId="0" borderId="14" xfId="0" applyNumberFormat="1" applyFont="1" applyBorder="1" applyAlignment="1">
      <alignment horizontal="center"/>
    </xf>
    <xf numFmtId="165" fontId="6" fillId="0" borderId="18" xfId="0" applyNumberFormat="1" applyFont="1" applyBorder="1" applyAlignment="1">
      <alignment horizontal="center"/>
    </xf>
    <xf numFmtId="165" fontId="6" fillId="0" borderId="19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165" fontId="6" fillId="0" borderId="22" xfId="0" applyNumberFormat="1" applyFont="1" applyBorder="1" applyAlignment="1">
      <alignment horizontal="center"/>
    </xf>
    <xf numFmtId="165" fontId="6" fillId="0" borderId="23" xfId="0" applyNumberFormat="1" applyFont="1" applyBorder="1" applyAlignment="1">
      <alignment/>
    </xf>
    <xf numFmtId="165" fontId="6" fillId="0" borderId="24" xfId="0" applyNumberFormat="1" applyFont="1" applyBorder="1" applyAlignment="1">
      <alignment/>
    </xf>
    <xf numFmtId="165" fontId="6" fillId="0" borderId="25" xfId="0" applyNumberFormat="1" applyFont="1" applyBorder="1" applyAlignment="1">
      <alignment/>
    </xf>
    <xf numFmtId="165" fontId="6" fillId="0" borderId="22" xfId="0" applyNumberFormat="1" applyFont="1" applyBorder="1" applyAlignment="1">
      <alignment/>
    </xf>
    <xf numFmtId="165" fontId="6" fillId="0" borderId="23" xfId="0" applyNumberFormat="1" applyFont="1" applyBorder="1" applyAlignment="1">
      <alignment horizontal="center"/>
    </xf>
    <xf numFmtId="165" fontId="6" fillId="0" borderId="24" xfId="0" applyNumberFormat="1" applyFont="1" applyBorder="1" applyAlignment="1">
      <alignment horizontal="center"/>
    </xf>
    <xf numFmtId="165" fontId="6" fillId="0" borderId="26" xfId="0" applyNumberFormat="1" applyFont="1" applyBorder="1" applyAlignment="1">
      <alignment/>
    </xf>
    <xf numFmtId="165" fontId="6" fillId="0" borderId="27" xfId="0" applyNumberFormat="1" applyFont="1" applyBorder="1" applyAlignment="1">
      <alignment/>
    </xf>
    <xf numFmtId="165" fontId="6" fillId="0" borderId="15" xfId="0" applyNumberFormat="1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165" fontId="6" fillId="0" borderId="28" xfId="0" applyNumberFormat="1" applyFont="1" applyBorder="1" applyAlignment="1">
      <alignment/>
    </xf>
    <xf numFmtId="165" fontId="6" fillId="0" borderId="29" xfId="0" applyNumberFormat="1" applyFont="1" applyBorder="1" applyAlignment="1">
      <alignment/>
    </xf>
    <xf numFmtId="10" fontId="6" fillId="0" borderId="30" xfId="0" applyNumberFormat="1" applyFont="1" applyBorder="1" applyAlignment="1">
      <alignment horizontal="center"/>
    </xf>
    <xf numFmtId="10" fontId="6" fillId="0" borderId="31" xfId="0" applyNumberFormat="1" applyFont="1" applyBorder="1" applyAlignment="1">
      <alignment horizontal="center"/>
    </xf>
    <xf numFmtId="165" fontId="6" fillId="0" borderId="25" xfId="0" applyNumberFormat="1" applyFont="1" applyBorder="1" applyAlignment="1">
      <alignment horizontal="center"/>
    </xf>
    <xf numFmtId="171" fontId="6" fillId="0" borderId="17" xfId="57" applyNumberFormat="1" applyFont="1" applyBorder="1" applyAlignment="1">
      <alignment/>
      <protection/>
    </xf>
    <xf numFmtId="0" fontId="10" fillId="0" borderId="0" xfId="56">
      <alignment/>
      <protection/>
    </xf>
    <xf numFmtId="4" fontId="10" fillId="0" borderId="0" xfId="42" applyFont="1" applyAlignment="1">
      <alignment/>
    </xf>
    <xf numFmtId="0" fontId="0" fillId="0" borderId="0" xfId="0" applyFill="1" applyAlignment="1">
      <alignment/>
    </xf>
    <xf numFmtId="0" fontId="11" fillId="0" borderId="32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top"/>
    </xf>
    <xf numFmtId="0" fontId="12" fillId="0" borderId="32" xfId="0" applyFont="1" applyFill="1" applyBorder="1" applyAlignment="1">
      <alignment horizontal="left" vertical="top"/>
    </xf>
    <xf numFmtId="0" fontId="11" fillId="0" borderId="32" xfId="0" applyFont="1" applyFill="1" applyBorder="1" applyAlignment="1">
      <alignment horizontal="left" vertical="center"/>
    </xf>
    <xf numFmtId="0" fontId="13" fillId="0" borderId="32" xfId="0" applyFont="1" applyFill="1" applyBorder="1" applyAlignment="1">
      <alignment horizontal="right" vertical="top"/>
    </xf>
    <xf numFmtId="0" fontId="6" fillId="0" borderId="10" xfId="0" applyNumberFormat="1" applyFont="1" applyBorder="1" applyAlignment="1" quotePrefix="1">
      <alignment horizontal="center"/>
    </xf>
    <xf numFmtId="3" fontId="14" fillId="0" borderId="17" xfId="0" applyNumberFormat="1" applyFont="1" applyBorder="1" applyAlignment="1">
      <alignment/>
    </xf>
    <xf numFmtId="0" fontId="14" fillId="0" borderId="33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5" fillId="0" borderId="34" xfId="0" applyFont="1" applyBorder="1" applyAlignment="1">
      <alignment/>
    </xf>
    <xf numFmtId="0" fontId="14" fillId="0" borderId="35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7" fillId="0" borderId="0" xfId="0" applyFont="1" applyAlignment="1">
      <alignment horizontal="center"/>
    </xf>
    <xf numFmtId="5" fontId="14" fillId="0" borderId="38" xfId="0" applyNumberFormat="1" applyFont="1" applyBorder="1" applyAlignment="1">
      <alignment/>
    </xf>
    <xf numFmtId="5" fontId="14" fillId="0" borderId="39" xfId="0" applyNumberFormat="1" applyFont="1" applyFill="1" applyBorder="1" applyAlignment="1">
      <alignment/>
    </xf>
    <xf numFmtId="5" fontId="14" fillId="0" borderId="39" xfId="0" applyNumberFormat="1" applyFont="1" applyBorder="1" applyAlignment="1">
      <alignment/>
    </xf>
    <xf numFmtId="5" fontId="14" fillId="0" borderId="40" xfId="0" applyNumberFormat="1" applyFont="1" applyBorder="1" applyAlignment="1">
      <alignment/>
    </xf>
    <xf numFmtId="0" fontId="7" fillId="0" borderId="0" xfId="0" applyFont="1" applyAlignment="1">
      <alignment/>
    </xf>
    <xf numFmtId="165" fontId="6" fillId="0" borderId="10" xfId="0" applyNumberFormat="1" applyFont="1" applyBorder="1" applyAlignment="1">
      <alignment/>
    </xf>
    <xf numFmtId="165" fontId="6" fillId="0" borderId="17" xfId="0" applyNumberFormat="1" applyFont="1" applyBorder="1" applyAlignment="1">
      <alignment/>
    </xf>
    <xf numFmtId="165" fontId="6" fillId="0" borderId="41" xfId="0" applyNumberFormat="1" applyFont="1" applyBorder="1" applyAlignment="1">
      <alignment/>
    </xf>
    <xf numFmtId="165" fontId="6" fillId="0" borderId="33" xfId="0" applyNumberFormat="1" applyFont="1" applyBorder="1" applyAlignment="1">
      <alignment/>
    </xf>
    <xf numFmtId="165" fontId="6" fillId="0" borderId="42" xfId="0" applyNumberFormat="1" applyFont="1" applyBorder="1" applyAlignment="1">
      <alignment/>
    </xf>
    <xf numFmtId="165" fontId="6" fillId="0" borderId="37" xfId="0" applyNumberFormat="1" applyFont="1" applyBorder="1" applyAlignment="1">
      <alignment horizontal="center"/>
    </xf>
    <xf numFmtId="165" fontId="6" fillId="0" borderId="36" xfId="0" applyNumberFormat="1" applyFont="1" applyBorder="1" applyAlignment="1">
      <alignment horizontal="center"/>
    </xf>
    <xf numFmtId="165" fontId="6" fillId="0" borderId="37" xfId="0" applyNumberFormat="1" applyFont="1" applyBorder="1" applyAlignment="1">
      <alignment/>
    </xf>
    <xf numFmtId="165" fontId="6" fillId="0" borderId="36" xfId="0" applyNumberFormat="1" applyFont="1" applyBorder="1" applyAlignment="1">
      <alignment/>
    </xf>
    <xf numFmtId="10" fontId="6" fillId="0" borderId="43" xfId="0" applyNumberFormat="1" applyFont="1" applyBorder="1" applyAlignment="1">
      <alignment horizontal="center"/>
    </xf>
    <xf numFmtId="10" fontId="6" fillId="0" borderId="44" xfId="0" applyNumberFormat="1" applyFont="1" applyBorder="1" applyAlignment="1">
      <alignment horizontal="center"/>
    </xf>
    <xf numFmtId="165" fontId="6" fillId="0" borderId="45" xfId="0" applyNumberFormat="1" applyFont="1" applyBorder="1" applyAlignment="1">
      <alignment horizontal="center"/>
    </xf>
    <xf numFmtId="165" fontId="6" fillId="0" borderId="46" xfId="0" applyNumberFormat="1" applyFont="1" applyBorder="1" applyAlignment="1">
      <alignment horizontal="center"/>
    </xf>
    <xf numFmtId="1" fontId="5" fillId="0" borderId="47" xfId="0" applyNumberFormat="1" applyFont="1" applyBorder="1" applyAlignment="1">
      <alignment horizontal="center"/>
    </xf>
    <xf numFmtId="1" fontId="5" fillId="0" borderId="48" xfId="0" applyNumberFormat="1" applyFont="1" applyBorder="1" applyAlignment="1">
      <alignment horizontal="center"/>
    </xf>
    <xf numFmtId="10" fontId="6" fillId="0" borderId="49" xfId="0" applyNumberFormat="1" applyFont="1" applyBorder="1" applyAlignment="1">
      <alignment horizontal="center"/>
    </xf>
    <xf numFmtId="37" fontId="54" fillId="0" borderId="0" xfId="57" applyNumberFormat="1" applyFont="1" applyFill="1" applyBorder="1" applyAlignment="1">
      <alignment/>
      <protection/>
    </xf>
    <xf numFmtId="4" fontId="10" fillId="0" borderId="0" xfId="42" applyFont="1" applyBorder="1" applyAlignment="1">
      <alignment/>
    </xf>
    <xf numFmtId="0" fontId="0" fillId="0" borderId="0" xfId="0" applyBorder="1" applyAlignment="1">
      <alignment/>
    </xf>
    <xf numFmtId="0" fontId="11" fillId="0" borderId="13" xfId="0" applyFont="1" applyFill="1" applyBorder="1" applyAlignment="1">
      <alignment horizontal="left" vertical="center" wrapText="1"/>
    </xf>
    <xf numFmtId="0" fontId="5" fillId="0" borderId="50" xfId="0" applyFont="1" applyBorder="1" applyAlignment="1">
      <alignment horizontal="centerContinuous"/>
    </xf>
    <xf numFmtId="0" fontId="5" fillId="0" borderId="51" xfId="0" applyFont="1" applyBorder="1" applyAlignment="1">
      <alignment horizontal="centerContinuous"/>
    </xf>
    <xf numFmtId="165" fontId="5" fillId="0" borderId="52" xfId="0" applyNumberFormat="1" applyFont="1" applyBorder="1" applyAlignment="1">
      <alignment horizontal="centerContinuous"/>
    </xf>
    <xf numFmtId="0" fontId="5" fillId="0" borderId="53" xfId="0" applyFont="1" applyBorder="1" applyAlignment="1">
      <alignment horizontal="centerContinuous"/>
    </xf>
    <xf numFmtId="0" fontId="5" fillId="0" borderId="54" xfId="0" applyFont="1" applyBorder="1" applyAlignment="1">
      <alignment horizontal="centerContinuous"/>
    </xf>
    <xf numFmtId="165" fontId="6" fillId="0" borderId="55" xfId="0" applyNumberFormat="1" applyFont="1" applyBorder="1" applyAlignment="1">
      <alignment horizontal="center"/>
    </xf>
    <xf numFmtId="10" fontId="6" fillId="0" borderId="56" xfId="0" applyNumberFormat="1" applyFont="1" applyBorder="1" applyAlignment="1">
      <alignment horizontal="center"/>
    </xf>
    <xf numFmtId="165" fontId="6" fillId="0" borderId="10" xfId="0" applyNumberFormat="1" applyFont="1" applyBorder="1" applyAlignment="1">
      <alignment horizontal="center"/>
    </xf>
    <xf numFmtId="1" fontId="5" fillId="0" borderId="57" xfId="0" applyNumberFormat="1" applyFont="1" applyBorder="1" applyAlignment="1">
      <alignment horizontal="center"/>
    </xf>
    <xf numFmtId="1" fontId="5" fillId="0" borderId="58" xfId="0" applyNumberFormat="1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56" xfId="0" applyFont="1" applyBorder="1" applyAlignment="1">
      <alignment/>
    </xf>
    <xf numFmtId="165" fontId="6" fillId="0" borderId="45" xfId="0" applyNumberFormat="1" applyFont="1" applyBorder="1" applyAlignment="1">
      <alignment/>
    </xf>
    <xf numFmtId="165" fontId="6" fillId="0" borderId="57" xfId="0" applyNumberFormat="1" applyFont="1" applyBorder="1" applyAlignment="1">
      <alignment/>
    </xf>
    <xf numFmtId="165" fontId="6" fillId="0" borderId="59" xfId="0" applyNumberFormat="1" applyFont="1" applyBorder="1" applyAlignment="1">
      <alignment/>
    </xf>
    <xf numFmtId="165" fontId="6" fillId="0" borderId="60" xfId="0" applyNumberFormat="1" applyFont="1" applyBorder="1" applyAlignment="1">
      <alignment horizontal="center"/>
    </xf>
    <xf numFmtId="165" fontId="6" fillId="0" borderId="55" xfId="0" applyNumberFormat="1" applyFont="1" applyBorder="1" applyAlignment="1">
      <alignment/>
    </xf>
    <xf numFmtId="37" fontId="54" fillId="0" borderId="0" xfId="57" applyNumberFormat="1" applyFont="1" applyFill="1" applyAlignment="1">
      <alignment/>
      <protection/>
    </xf>
    <xf numFmtId="37" fontId="8" fillId="0" borderId="0" xfId="57" applyNumberFormat="1" applyFont="1" applyFill="1" applyBorder="1" applyAlignment="1">
      <alignment/>
      <protection/>
    </xf>
    <xf numFmtId="3" fontId="14" fillId="0" borderId="0" xfId="0" applyNumberFormat="1" applyFont="1" applyBorder="1" applyAlignment="1">
      <alignment/>
    </xf>
    <xf numFmtId="0" fontId="14" fillId="0" borderId="61" xfId="0" applyFont="1" applyBorder="1" applyAlignment="1">
      <alignment/>
    </xf>
    <xf numFmtId="0" fontId="14" fillId="0" borderId="62" xfId="0" applyFont="1" applyBorder="1" applyAlignment="1">
      <alignment horizontal="center"/>
    </xf>
    <xf numFmtId="0" fontId="15" fillId="0" borderId="63" xfId="0" applyFont="1" applyBorder="1" applyAlignment="1">
      <alignment horizontal="centerContinuous"/>
    </xf>
    <xf numFmtId="0" fontId="14" fillId="0" borderId="64" xfId="0" applyFont="1" applyBorder="1" applyAlignment="1">
      <alignment horizontal="centerContinuous"/>
    </xf>
    <xf numFmtId="0" fontId="14" fillId="0" borderId="65" xfId="0" applyFont="1" applyBorder="1" applyAlignment="1">
      <alignment horizontal="centerContinuous"/>
    </xf>
    <xf numFmtId="0" fontId="14" fillId="0" borderId="66" xfId="0" applyFont="1" applyBorder="1" applyAlignment="1">
      <alignment horizontal="center"/>
    </xf>
    <xf numFmtId="0" fontId="14" fillId="0" borderId="67" xfId="0" applyFont="1" applyBorder="1" applyAlignment="1">
      <alignment horizontal="center"/>
    </xf>
    <xf numFmtId="0" fontId="14" fillId="0" borderId="68" xfId="0" applyFont="1" applyBorder="1" applyAlignment="1">
      <alignment horizontal="center"/>
    </xf>
    <xf numFmtId="0" fontId="14" fillId="0" borderId="69" xfId="0" applyFont="1" applyBorder="1" applyAlignment="1">
      <alignment horizontal="center"/>
    </xf>
    <xf numFmtId="0" fontId="14" fillId="0" borderId="29" xfId="0" applyFont="1" applyBorder="1" applyAlignment="1">
      <alignment/>
    </xf>
    <xf numFmtId="0" fontId="0" fillId="0" borderId="28" xfId="0" applyBorder="1" applyAlignment="1">
      <alignment/>
    </xf>
    <xf numFmtId="2" fontId="14" fillId="0" borderId="29" xfId="0" applyNumberFormat="1" applyFont="1" applyBorder="1" applyAlignment="1">
      <alignment horizontal="left"/>
    </xf>
    <xf numFmtId="37" fontId="6" fillId="0" borderId="28" xfId="57" applyNumberFormat="1" applyFont="1" applyBorder="1" applyAlignment="1">
      <alignment/>
      <protection/>
    </xf>
    <xf numFmtId="2" fontId="14" fillId="0" borderId="29" xfId="0" applyNumberFormat="1" applyFont="1" applyBorder="1" applyAlignment="1">
      <alignment horizontal="center"/>
    </xf>
    <xf numFmtId="3" fontId="14" fillId="0" borderId="67" xfId="0" applyNumberFormat="1" applyFont="1" applyBorder="1" applyAlignment="1">
      <alignment/>
    </xf>
    <xf numFmtId="3" fontId="14" fillId="0" borderId="28" xfId="0" applyNumberFormat="1" applyFont="1" applyBorder="1" applyAlignment="1">
      <alignment/>
    </xf>
    <xf numFmtId="0" fontId="14" fillId="0" borderId="26" xfId="0" applyFont="1" applyBorder="1" applyAlignment="1">
      <alignment/>
    </xf>
    <xf numFmtId="39" fontId="11" fillId="0" borderId="32" xfId="42" applyNumberFormat="1" applyFont="1" applyFill="1" applyBorder="1" applyAlignment="1">
      <alignment horizontal="right" vertical="center"/>
    </xf>
    <xf numFmtId="39" fontId="13" fillId="0" borderId="32" xfId="42" applyNumberFormat="1" applyFont="1" applyFill="1" applyBorder="1" applyAlignment="1">
      <alignment horizontal="right" vertical="top"/>
    </xf>
    <xf numFmtId="39" fontId="13" fillId="0" borderId="70" xfId="42" applyNumberFormat="1" applyFont="1" applyFill="1" applyBorder="1" applyAlignment="1">
      <alignment horizontal="right" vertical="top"/>
    </xf>
    <xf numFmtId="39" fontId="13" fillId="0" borderId="32" xfId="0" applyNumberFormat="1" applyFont="1" applyFill="1" applyBorder="1" applyAlignment="1">
      <alignment horizontal="right" vertical="top"/>
    </xf>
    <xf numFmtId="39" fontId="13" fillId="0" borderId="70" xfId="0" applyNumberFormat="1" applyFont="1" applyFill="1" applyBorder="1" applyAlignment="1">
      <alignment horizontal="right" vertical="top"/>
    </xf>
    <xf numFmtId="39" fontId="0" fillId="0" borderId="0" xfId="0" applyNumberFormat="1" applyAlignment="1">
      <alignment/>
    </xf>
    <xf numFmtId="39" fontId="10" fillId="0" borderId="0" xfId="56" applyNumberFormat="1">
      <alignment/>
      <protection/>
    </xf>
    <xf numFmtId="39" fontId="11" fillId="0" borderId="32" xfId="0" applyNumberFormat="1" applyFont="1" applyFill="1" applyBorder="1" applyAlignment="1">
      <alignment horizontal="right" vertical="center"/>
    </xf>
    <xf numFmtId="39" fontId="6" fillId="0" borderId="71" xfId="56" applyNumberFormat="1" applyFont="1" applyBorder="1">
      <alignment/>
      <protection/>
    </xf>
    <xf numFmtId="0" fontId="0" fillId="0" borderId="0" xfId="0" applyAlignment="1">
      <alignment shrinkToFit="1"/>
    </xf>
    <xf numFmtId="39" fontId="55" fillId="0" borderId="32" xfId="0" applyNumberFormat="1" applyFont="1" applyFill="1" applyBorder="1" applyAlignment="1">
      <alignment horizontal="right" vertical="center"/>
    </xf>
    <xf numFmtId="39" fontId="55" fillId="0" borderId="71" xfId="56" applyNumberFormat="1" applyFont="1" applyBorder="1">
      <alignment/>
      <protection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72" xfId="0" applyFont="1" applyBorder="1" applyAlignment="1">
      <alignment horizontal="center"/>
    </xf>
    <xf numFmtId="0" fontId="5" fillId="0" borderId="73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Unassigned alloc wk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25390625" defaultRowHeight="12.75"/>
  <cols>
    <col min="1" max="16384" width="9.25390625" style="151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4"/>
  <sheetViews>
    <sheetView tabSelected="1" zoomScalePageLayoutView="0" workbookViewId="0" topLeftCell="A1">
      <selection activeCell="I82" sqref="I82"/>
    </sheetView>
  </sheetViews>
  <sheetFormatPr defaultColWidth="16.00390625" defaultRowHeight="12.75" customHeight="1"/>
  <cols>
    <col min="1" max="1" width="18.25390625" style="1" customWidth="1"/>
    <col min="2" max="2" width="14.00390625" style="2" customWidth="1"/>
    <col min="3" max="3" width="14.75390625" style="1" bestFit="1" customWidth="1"/>
    <col min="4" max="4" width="14.00390625" style="3" customWidth="1"/>
    <col min="5" max="5" width="13.00390625" style="3" customWidth="1"/>
    <col min="6" max="6" width="14.50390625" style="1" customWidth="1"/>
    <col min="7" max="7" width="13.75390625" style="1" customWidth="1"/>
    <col min="8" max="9" width="14.75390625" style="1" customWidth="1"/>
    <col min="10" max="10" width="13.50390625" style="1" customWidth="1"/>
    <col min="11" max="11" width="14.00390625" style="1" customWidth="1"/>
    <col min="12" max="16384" width="16.00390625" style="1" customWidth="1"/>
  </cols>
  <sheetData>
    <row r="1" spans="1:11" ht="12.75" customHeight="1">
      <c r="A1" s="154" t="s">
        <v>28</v>
      </c>
      <c r="B1" s="154"/>
      <c r="C1" s="154"/>
      <c r="D1" s="154"/>
      <c r="E1" s="154"/>
      <c r="F1" s="154"/>
      <c r="G1" s="154"/>
      <c r="H1" s="154"/>
      <c r="I1" s="154"/>
      <c r="J1" s="25"/>
      <c r="K1" s="25"/>
    </row>
    <row r="2" spans="1:11" ht="12.75" customHeight="1">
      <c r="A2" s="154" t="s">
        <v>8</v>
      </c>
      <c r="B2" s="154"/>
      <c r="C2" s="154"/>
      <c r="D2" s="154"/>
      <c r="E2" s="154"/>
      <c r="F2" s="154"/>
      <c r="G2" s="154"/>
      <c r="H2" s="154"/>
      <c r="I2" s="154"/>
      <c r="J2" s="25"/>
      <c r="K2" s="25"/>
    </row>
    <row r="3" spans="1:11" ht="12.75" customHeight="1">
      <c r="A3" s="155" t="str">
        <f>'E-DDC-27'!A3:I3</f>
        <v>TWELVE MONTHS ENDED DECEMBER 31, 2019</v>
      </c>
      <c r="B3" s="155"/>
      <c r="C3" s="155"/>
      <c r="D3" s="155"/>
      <c r="E3" s="155"/>
      <c r="F3" s="155"/>
      <c r="G3" s="155"/>
      <c r="H3" s="155"/>
      <c r="I3" s="155"/>
      <c r="J3" s="84"/>
      <c r="K3" s="84"/>
    </row>
    <row r="4" spans="1:11" ht="12.75" customHeight="1">
      <c r="A4" s="79"/>
      <c r="B4" s="79"/>
      <c r="C4" s="79"/>
      <c r="D4" s="79"/>
      <c r="E4" s="79"/>
      <c r="F4" s="79"/>
      <c r="G4" s="79"/>
      <c r="H4" s="79"/>
      <c r="I4" s="79"/>
      <c r="J4" s="84"/>
      <c r="K4" s="84"/>
    </row>
    <row r="6" ht="12.75" customHeight="1">
      <c r="A6" s="4" t="s">
        <v>9</v>
      </c>
    </row>
    <row r="7" ht="13.5" thickBot="1"/>
    <row r="8" spans="2:9" ht="12.75">
      <c r="B8" s="6"/>
      <c r="C8" s="7" t="s">
        <v>4</v>
      </c>
      <c r="D8" s="156" t="s">
        <v>0</v>
      </c>
      <c r="E8" s="157"/>
      <c r="F8" s="23"/>
      <c r="G8" s="7" t="s">
        <v>4</v>
      </c>
      <c r="H8" s="156" t="s">
        <v>1</v>
      </c>
      <c r="I8" s="157"/>
    </row>
    <row r="9" spans="1:9" ht="12.75" customHeight="1">
      <c r="A9" s="24"/>
      <c r="B9" s="6"/>
      <c r="C9" s="41" t="s">
        <v>10</v>
      </c>
      <c r="D9" s="59" t="s">
        <v>32</v>
      </c>
      <c r="E9" s="60" t="s">
        <v>33</v>
      </c>
      <c r="F9" s="10"/>
      <c r="G9" s="41" t="s">
        <v>10</v>
      </c>
      <c r="H9" s="59" t="s">
        <v>34</v>
      </c>
      <c r="I9" s="60" t="s">
        <v>35</v>
      </c>
    </row>
    <row r="10" spans="1:9" ht="12.75" customHeight="1">
      <c r="A10" s="24"/>
      <c r="B10" s="6"/>
      <c r="C10" s="55" t="s">
        <v>11</v>
      </c>
      <c r="D10" s="42" t="s">
        <v>12</v>
      </c>
      <c r="E10" s="43" t="s">
        <v>6</v>
      </c>
      <c r="F10" s="11"/>
      <c r="G10" s="55" t="s">
        <v>11</v>
      </c>
      <c r="H10" s="42" t="s">
        <v>12</v>
      </c>
      <c r="I10" s="43" t="s">
        <v>6</v>
      </c>
    </row>
    <row r="11" spans="1:9" ht="12.75" customHeight="1">
      <c r="A11" s="12" t="s">
        <v>13</v>
      </c>
      <c r="B11" s="6"/>
      <c r="C11" s="56">
        <v>252000</v>
      </c>
      <c r="D11" s="44">
        <v>252000</v>
      </c>
      <c r="E11" s="45">
        <v>252000</v>
      </c>
      <c r="F11" s="13"/>
      <c r="G11" s="56">
        <v>252000</v>
      </c>
      <c r="H11" s="44">
        <v>252000</v>
      </c>
      <c r="I11" s="44">
        <v>252000</v>
      </c>
    </row>
    <row r="12" spans="1:9" ht="12.75" customHeight="1">
      <c r="A12" s="14"/>
      <c r="B12" s="6"/>
      <c r="C12" s="16"/>
      <c r="D12" s="61" t="s">
        <v>29</v>
      </c>
      <c r="E12" s="46" t="s">
        <v>30</v>
      </c>
      <c r="F12" s="5"/>
      <c r="G12" s="16"/>
      <c r="H12" s="49"/>
      <c r="I12" s="50"/>
    </row>
    <row r="13" spans="1:9" ht="12.75" customHeight="1">
      <c r="A13" s="26" t="str">
        <f>'E-DDC-27'!A13</f>
        <v>Dec</v>
      </c>
      <c r="B13" s="26">
        <f>'E-DDC-27'!B13</f>
        <v>2018</v>
      </c>
      <c r="C13" s="17">
        <f>D13+E13</f>
        <v>-2139174</v>
      </c>
      <c r="D13" s="58">
        <f>'E-DDC-28'!G6</f>
        <v>-1018716</v>
      </c>
      <c r="E13" s="57">
        <f>'E-DDC-28'!B6</f>
        <v>-1120458</v>
      </c>
      <c r="F13" s="18"/>
      <c r="G13" s="17">
        <f>H13+I13</f>
        <v>-14835</v>
      </c>
      <c r="H13" s="58">
        <f>'E-DDC-28'!G26</f>
        <v>-11804</v>
      </c>
      <c r="I13" s="57">
        <f>'E-DDC-28'!B26</f>
        <v>-3031</v>
      </c>
    </row>
    <row r="14" spans="1:9" ht="12.75" customHeight="1">
      <c r="A14" s="26" t="str">
        <f>'E-DDC-27'!A14</f>
        <v>Dec</v>
      </c>
      <c r="B14" s="26">
        <f>'E-DDC-27'!B14</f>
        <v>2019</v>
      </c>
      <c r="C14" s="19">
        <f>D14+E14</f>
        <v>-2083490</v>
      </c>
      <c r="D14" s="47">
        <f>'E-DDC-28'!I17</f>
        <v>-826598</v>
      </c>
      <c r="E14" s="48">
        <f>'E-DDC-28'!D17</f>
        <v>-1256892</v>
      </c>
      <c r="F14" s="18"/>
      <c r="G14" s="19">
        <f>H14+I14</f>
        <v>-11804</v>
      </c>
      <c r="H14" s="47">
        <f>'E-DDC-28'!I37</f>
        <v>-11804</v>
      </c>
      <c r="I14" s="48">
        <f>'E-DDC-28'!D37</f>
        <v>0</v>
      </c>
    </row>
    <row r="15" spans="2:9" ht="12.75" customHeight="1">
      <c r="B15" s="6"/>
      <c r="C15" s="15"/>
      <c r="D15" s="49"/>
      <c r="E15" s="50"/>
      <c r="F15" s="18"/>
      <c r="G15" s="15"/>
      <c r="H15" s="49"/>
      <c r="I15" s="50"/>
    </row>
    <row r="16" spans="1:9" ht="12.75" customHeight="1">
      <c r="A16" s="1" t="s">
        <v>4</v>
      </c>
      <c r="B16" s="6"/>
      <c r="C16" s="17">
        <f>C13+C14</f>
        <v>-4222664</v>
      </c>
      <c r="D16" s="58">
        <f>D13+D14</f>
        <v>-1845314</v>
      </c>
      <c r="E16" s="57">
        <f>E13+E14</f>
        <v>-2377350</v>
      </c>
      <c r="F16" s="18"/>
      <c r="G16" s="17">
        <f>G13+G14</f>
        <v>-26639</v>
      </c>
      <c r="H16" s="58">
        <f>H13+H14</f>
        <v>-23608</v>
      </c>
      <c r="I16" s="57">
        <f>I13+I14</f>
        <v>-3031</v>
      </c>
    </row>
    <row r="17" spans="1:9" ht="12.75" customHeight="1">
      <c r="A17" s="1" t="s">
        <v>14</v>
      </c>
      <c r="B17" s="6"/>
      <c r="C17" s="21" t="s">
        <v>15</v>
      </c>
      <c r="D17" s="51" t="s">
        <v>15</v>
      </c>
      <c r="E17" s="52" t="s">
        <v>15</v>
      </c>
      <c r="F17" s="11"/>
      <c r="G17" s="21" t="s">
        <v>15</v>
      </c>
      <c r="H17" s="51" t="s">
        <v>15</v>
      </c>
      <c r="I17" s="52" t="s">
        <v>15</v>
      </c>
    </row>
    <row r="18" spans="1:9" ht="12.75" customHeight="1">
      <c r="A18" s="1" t="s">
        <v>16</v>
      </c>
      <c r="B18" s="6"/>
      <c r="C18" s="15">
        <f>C16/2</f>
        <v>-2111332</v>
      </c>
      <c r="D18" s="58">
        <f>D16/2</f>
        <v>-922657</v>
      </c>
      <c r="E18" s="57">
        <f>E16/2</f>
        <v>-1188675</v>
      </c>
      <c r="F18" s="18"/>
      <c r="G18" s="15">
        <f>G16/2</f>
        <v>-13320</v>
      </c>
      <c r="H18" s="58">
        <f>H16/2</f>
        <v>-11804</v>
      </c>
      <c r="I18" s="57">
        <f>I16/2</f>
        <v>-1516</v>
      </c>
    </row>
    <row r="19" spans="1:9" ht="12.75" customHeight="1">
      <c r="A19" s="26" t="str">
        <f>'E-DDC-27'!A19</f>
        <v>Jan</v>
      </c>
      <c r="B19" s="26">
        <f>'E-DDC-27'!B19</f>
        <v>2019</v>
      </c>
      <c r="C19" s="17">
        <f>D19+E19</f>
        <v>-2227530</v>
      </c>
      <c r="D19" s="58">
        <f>'E-DDC-28'!I6</f>
        <v>-1009696</v>
      </c>
      <c r="E19" s="57">
        <f>'E-DDC-28'!D6</f>
        <v>-1217834</v>
      </c>
      <c r="F19" s="18"/>
      <c r="G19" s="17">
        <f aca="true" t="shared" si="0" ref="G19:G29">H19+I19</f>
        <v>-14835</v>
      </c>
      <c r="H19" s="58">
        <f>'E-DDC-28'!I26</f>
        <v>-11804</v>
      </c>
      <c r="I19" s="57">
        <f>'E-DDC-28'!D26</f>
        <v>-3031</v>
      </c>
    </row>
    <row r="20" spans="1:9" ht="12.75" customHeight="1">
      <c r="A20" s="26" t="str">
        <f>'E-DDC-27'!A20</f>
        <v>Feb</v>
      </c>
      <c r="B20" s="26">
        <f>'E-DDC-27'!B20</f>
        <v>2019</v>
      </c>
      <c r="C20" s="17">
        <f aca="true" t="shared" si="1" ref="C20:C29">D20+E20</f>
        <v>-2174806</v>
      </c>
      <c r="D20" s="58">
        <f>'E-DDC-28'!I7</f>
        <v>-1008408</v>
      </c>
      <c r="E20" s="57">
        <f>'E-DDC-28'!D7</f>
        <v>-1166398</v>
      </c>
      <c r="F20" s="18"/>
      <c r="G20" s="17">
        <f t="shared" si="0"/>
        <v>-14498</v>
      </c>
      <c r="H20" s="58">
        <f>'E-DDC-28'!I27</f>
        <v>-11804</v>
      </c>
      <c r="I20" s="57">
        <f>'E-DDC-28'!D27</f>
        <v>-2694</v>
      </c>
    </row>
    <row r="21" spans="1:9" ht="12.75" customHeight="1">
      <c r="A21" s="26" t="str">
        <f>'E-DDC-27'!A21</f>
        <v>Mar</v>
      </c>
      <c r="B21" s="26">
        <f>'E-DDC-27'!B21</f>
        <v>2019</v>
      </c>
      <c r="C21" s="17">
        <f t="shared" si="1"/>
        <v>-2141982</v>
      </c>
      <c r="D21" s="58">
        <f>'E-DDC-28'!I8</f>
        <v>-1008408</v>
      </c>
      <c r="E21" s="57">
        <f>'E-DDC-28'!D8</f>
        <v>-1133574</v>
      </c>
      <c r="F21" s="18"/>
      <c r="G21" s="17">
        <f t="shared" si="0"/>
        <v>-14498</v>
      </c>
      <c r="H21" s="58">
        <f>'E-DDC-28'!I28</f>
        <v>-11804</v>
      </c>
      <c r="I21" s="57">
        <f>'E-DDC-28'!D28</f>
        <v>-2694</v>
      </c>
    </row>
    <row r="22" spans="1:9" ht="12.75" customHeight="1">
      <c r="A22" s="26" t="str">
        <f>'E-DDC-27'!A22</f>
        <v>Apr</v>
      </c>
      <c r="B22" s="26">
        <f>'E-DDC-27'!B22</f>
        <v>2019</v>
      </c>
      <c r="C22" s="17">
        <f t="shared" si="1"/>
        <v>-2148199</v>
      </c>
      <c r="D22" s="58">
        <f>'E-DDC-28'!I9</f>
        <v>-1024614</v>
      </c>
      <c r="E22" s="57">
        <f>'E-DDC-28'!D9</f>
        <v>-1123585</v>
      </c>
      <c r="F22" s="18"/>
      <c r="G22" s="17">
        <f t="shared" si="0"/>
        <v>-14498</v>
      </c>
      <c r="H22" s="58">
        <f>'E-DDC-28'!I29</f>
        <v>-11804</v>
      </c>
      <c r="I22" s="57">
        <f>'E-DDC-28'!D29</f>
        <v>-2694</v>
      </c>
    </row>
    <row r="23" spans="1:9" ht="12.75" customHeight="1">
      <c r="A23" s="26" t="str">
        <f>'E-DDC-27'!A23</f>
        <v>May</v>
      </c>
      <c r="B23" s="26">
        <f>'E-DDC-27'!B23</f>
        <v>2019</v>
      </c>
      <c r="C23" s="17">
        <f t="shared" si="1"/>
        <v>-2121406</v>
      </c>
      <c r="D23" s="58">
        <f>'E-DDC-28'!I10</f>
        <v>-986454</v>
      </c>
      <c r="E23" s="57">
        <f>'E-DDC-28'!D10</f>
        <v>-1134952</v>
      </c>
      <c r="F23" s="18"/>
      <c r="G23" s="17">
        <f t="shared" si="0"/>
        <v>-14498</v>
      </c>
      <c r="H23" s="58">
        <f>'E-DDC-28'!I30</f>
        <v>-11804</v>
      </c>
      <c r="I23" s="57">
        <f>'E-DDC-28'!D30</f>
        <v>-2694</v>
      </c>
    </row>
    <row r="24" spans="1:9" ht="12.75" customHeight="1">
      <c r="A24" s="26" t="str">
        <f>'E-DDC-27'!A24</f>
        <v>Jun</v>
      </c>
      <c r="B24" s="26">
        <f>'E-DDC-27'!B24</f>
        <v>2019</v>
      </c>
      <c r="C24" s="17">
        <f t="shared" si="1"/>
        <v>-2139921</v>
      </c>
      <c r="D24" s="58">
        <f>'E-DDC-28'!I11</f>
        <v>-976302</v>
      </c>
      <c r="E24" s="57">
        <f>'E-DDC-28'!D11</f>
        <v>-1163619</v>
      </c>
      <c r="F24" s="18"/>
      <c r="G24" s="17">
        <f t="shared" si="0"/>
        <v>-13825</v>
      </c>
      <c r="H24" s="58">
        <f>'E-DDC-28'!I31</f>
        <v>-11804</v>
      </c>
      <c r="I24" s="57">
        <f>'E-DDC-28'!D31</f>
        <v>-2021</v>
      </c>
    </row>
    <row r="25" spans="1:9" ht="12.75" customHeight="1">
      <c r="A25" s="26" t="str">
        <f>'E-DDC-27'!A25</f>
        <v>Jul</v>
      </c>
      <c r="B25" s="26">
        <f>'E-DDC-27'!B25</f>
        <v>2019</v>
      </c>
      <c r="C25" s="17">
        <f t="shared" si="1"/>
        <v>-2028398</v>
      </c>
      <c r="D25" s="58">
        <f>'E-DDC-28'!I12</f>
        <v>-900914</v>
      </c>
      <c r="E25" s="57">
        <f>'E-DDC-28'!D12</f>
        <v>-1127484</v>
      </c>
      <c r="F25" s="18"/>
      <c r="G25" s="17">
        <f t="shared" si="0"/>
        <v>-13825</v>
      </c>
      <c r="H25" s="58">
        <f>'E-DDC-28'!I32</f>
        <v>-11804</v>
      </c>
      <c r="I25" s="57">
        <f>'E-DDC-28'!D32</f>
        <v>-2021</v>
      </c>
    </row>
    <row r="26" spans="1:9" ht="12.75" customHeight="1">
      <c r="A26" s="26" t="str">
        <f>'E-DDC-27'!A26</f>
        <v>Aug</v>
      </c>
      <c r="B26" s="26">
        <f>'E-DDC-27'!B26</f>
        <v>2019</v>
      </c>
      <c r="C26" s="17">
        <f t="shared" si="1"/>
        <v>-2085674</v>
      </c>
      <c r="D26" s="58">
        <f>'E-DDC-28'!I13</f>
        <v>-900914</v>
      </c>
      <c r="E26" s="57">
        <f>'E-DDC-28'!D13</f>
        <v>-1184760</v>
      </c>
      <c r="F26" s="18"/>
      <c r="G26" s="17">
        <f t="shared" si="0"/>
        <v>-13825</v>
      </c>
      <c r="H26" s="58">
        <f>'E-DDC-28'!I33</f>
        <v>-11804</v>
      </c>
      <c r="I26" s="57">
        <f>'E-DDC-28'!D33</f>
        <v>-2021</v>
      </c>
    </row>
    <row r="27" spans="1:9" ht="12.75" customHeight="1">
      <c r="A27" s="26" t="str">
        <f>'E-DDC-27'!A27</f>
        <v>Sep</v>
      </c>
      <c r="B27" s="26">
        <f>'E-DDC-27'!B27</f>
        <v>2019</v>
      </c>
      <c r="C27" s="17">
        <f t="shared" si="1"/>
        <v>-2002644</v>
      </c>
      <c r="D27" s="58">
        <f>'E-DDC-28'!I14</f>
        <v>-839914</v>
      </c>
      <c r="E27" s="57">
        <f>'E-DDC-28'!D14</f>
        <v>-1162730</v>
      </c>
      <c r="F27" s="18"/>
      <c r="G27" s="17">
        <f t="shared" si="0"/>
        <v>-13825</v>
      </c>
      <c r="H27" s="58">
        <f>'E-DDC-28'!I34</f>
        <v>-11804</v>
      </c>
      <c r="I27" s="57">
        <f>'E-DDC-28'!D34</f>
        <v>-2021</v>
      </c>
    </row>
    <row r="28" spans="1:9" ht="12.75" customHeight="1">
      <c r="A28" s="26" t="str">
        <f>'E-DDC-27'!A28</f>
        <v>Oct</v>
      </c>
      <c r="B28" s="26">
        <f>'E-DDC-27'!B28</f>
        <v>2019</v>
      </c>
      <c r="C28" s="17">
        <f t="shared" si="1"/>
        <v>-1994016</v>
      </c>
      <c r="D28" s="58">
        <f>'E-DDC-28'!I15</f>
        <v>-803054</v>
      </c>
      <c r="E28" s="57">
        <f>'E-DDC-28'!D15</f>
        <v>-1190962</v>
      </c>
      <c r="F28" s="18"/>
      <c r="G28" s="17">
        <f t="shared" si="0"/>
        <v>-11804</v>
      </c>
      <c r="H28" s="58">
        <f>'E-DDC-28'!I35</f>
        <v>-9783</v>
      </c>
      <c r="I28" s="57">
        <f>'E-DDC-28'!D35</f>
        <v>-2021</v>
      </c>
    </row>
    <row r="29" spans="1:9" ht="12.75" customHeight="1">
      <c r="A29" s="26" t="str">
        <f>'E-DDC-27'!A29</f>
        <v>Nov</v>
      </c>
      <c r="B29" s="26">
        <f>'E-DDC-27'!B29</f>
        <v>2019</v>
      </c>
      <c r="C29" s="17">
        <f t="shared" si="1"/>
        <v>-2081091</v>
      </c>
      <c r="D29" s="58">
        <f>'E-DDC-28'!I16</f>
        <v>-803054</v>
      </c>
      <c r="E29" s="57">
        <f>'E-DDC-28'!D16</f>
        <v>-1278037</v>
      </c>
      <c r="F29" s="18"/>
      <c r="G29" s="17">
        <f t="shared" si="0"/>
        <v>-11804</v>
      </c>
      <c r="H29" s="58">
        <f>'E-DDC-28'!I36</f>
        <v>-11804</v>
      </c>
      <c r="I29" s="57">
        <f>'E-DDC-28'!D36</f>
        <v>0</v>
      </c>
    </row>
    <row r="30" spans="2:9" ht="12.75" customHeight="1">
      <c r="B30" s="6"/>
      <c r="C30" s="19"/>
      <c r="D30" s="47"/>
      <c r="E30" s="48"/>
      <c r="F30" s="18"/>
      <c r="G30" s="19"/>
      <c r="H30" s="47"/>
      <c r="I30" s="48"/>
    </row>
    <row r="31" spans="1:9" ht="12.75" customHeight="1">
      <c r="A31" s="1" t="s">
        <v>4</v>
      </c>
      <c r="B31" s="6"/>
      <c r="C31" s="15">
        <f>SUM(C18:C30)</f>
        <v>-25256999</v>
      </c>
      <c r="D31" s="49">
        <f>SUM(D18:D30)</f>
        <v>-11184389</v>
      </c>
      <c r="E31" s="50">
        <f>SUM(E18:E30)</f>
        <v>-14072610</v>
      </c>
      <c r="F31" s="18"/>
      <c r="G31" s="15">
        <f>SUM(G18:G30)</f>
        <v>-165055</v>
      </c>
      <c r="H31" s="49">
        <f>SUM(H18:H30)</f>
        <v>-139627</v>
      </c>
      <c r="I31" s="50">
        <f>SUM(I18:I30)</f>
        <v>-25428</v>
      </c>
    </row>
    <row r="32" spans="1:9" ht="12.75" customHeight="1">
      <c r="A32" s="1" t="s">
        <v>17</v>
      </c>
      <c r="B32" s="6"/>
      <c r="C32" s="21" t="s">
        <v>18</v>
      </c>
      <c r="D32" s="51" t="s">
        <v>18</v>
      </c>
      <c r="E32" s="52" t="s">
        <v>18</v>
      </c>
      <c r="F32" s="11"/>
      <c r="G32" s="21" t="s">
        <v>18</v>
      </c>
      <c r="H32" s="51" t="s">
        <v>18</v>
      </c>
      <c r="I32" s="52" t="s">
        <v>18</v>
      </c>
    </row>
    <row r="33" spans="2:9" ht="12.75" customHeight="1">
      <c r="B33" s="6"/>
      <c r="C33" s="15"/>
      <c r="D33" s="49"/>
      <c r="E33" s="50"/>
      <c r="F33" s="18"/>
      <c r="G33" s="15"/>
      <c r="H33" s="49"/>
      <c r="I33" s="50"/>
    </row>
    <row r="34" spans="1:9" ht="12.75" customHeight="1" thickBot="1">
      <c r="A34" s="1" t="s">
        <v>20</v>
      </c>
      <c r="B34" s="6"/>
      <c r="C34" s="19">
        <f>C31/12</f>
        <v>-2104750</v>
      </c>
      <c r="D34" s="53">
        <f>D31/12</f>
        <v>-932032</v>
      </c>
      <c r="E34" s="54">
        <f>E31/12</f>
        <v>-1172718</v>
      </c>
      <c r="F34" s="18"/>
      <c r="G34" s="19">
        <f>G31/12</f>
        <v>-13755</v>
      </c>
      <c r="H34" s="53">
        <f>H31/12</f>
        <v>-11636</v>
      </c>
      <c r="I34" s="54">
        <f>I31/12</f>
        <v>-2119</v>
      </c>
    </row>
    <row r="35" spans="2:9" ht="12.75" customHeight="1">
      <c r="B35" s="26"/>
      <c r="C35" s="18"/>
      <c r="D35" s="18"/>
      <c r="E35" s="18"/>
      <c r="F35" s="18"/>
      <c r="G35" s="18"/>
      <c r="H35" s="18"/>
      <c r="I35" s="18"/>
    </row>
    <row r="36" spans="2:8" ht="12.75" customHeight="1">
      <c r="B36" s="26"/>
      <c r="D36" s="18"/>
      <c r="H36" s="18"/>
    </row>
    <row r="37" spans="2:9" ht="12.75">
      <c r="B37" s="6"/>
      <c r="C37" s="105" t="s">
        <v>4</v>
      </c>
      <c r="D37" s="106" t="s">
        <v>0</v>
      </c>
      <c r="E37" s="107"/>
      <c r="F37" s="108" t="s">
        <v>1</v>
      </c>
      <c r="G37" s="109"/>
      <c r="I37" s="5"/>
    </row>
    <row r="38" spans="2:9" ht="12.75">
      <c r="B38" s="6"/>
      <c r="C38" s="110" t="s">
        <v>10</v>
      </c>
      <c r="D38" s="100"/>
      <c r="E38" s="94"/>
      <c r="F38" s="95"/>
      <c r="G38" s="111"/>
      <c r="I38" s="9"/>
    </row>
    <row r="39" spans="2:9" ht="12.75">
      <c r="B39" s="6"/>
      <c r="C39" s="96" t="s">
        <v>11</v>
      </c>
      <c r="D39" s="97" t="s">
        <v>12</v>
      </c>
      <c r="E39" s="96" t="s">
        <v>6</v>
      </c>
      <c r="F39" s="97" t="s">
        <v>12</v>
      </c>
      <c r="G39" s="112" t="s">
        <v>6</v>
      </c>
      <c r="I39" s="9"/>
    </row>
    <row r="40" spans="1:7" ht="12.75">
      <c r="A40" s="12" t="s">
        <v>13</v>
      </c>
      <c r="B40" s="6"/>
      <c r="C40" s="113">
        <v>252000</v>
      </c>
      <c r="D40" s="99">
        <v>252000</v>
      </c>
      <c r="E40" s="98">
        <v>252000</v>
      </c>
      <c r="F40" s="99">
        <v>252000</v>
      </c>
      <c r="G40" s="114">
        <v>252000</v>
      </c>
    </row>
    <row r="41" spans="1:7" ht="12.75">
      <c r="A41" s="14"/>
      <c r="B41" s="6"/>
      <c r="C41" s="115" t="s">
        <v>31</v>
      </c>
      <c r="D41" s="15"/>
      <c r="E41" s="18"/>
      <c r="F41" s="18"/>
      <c r="G41" s="116"/>
    </row>
    <row r="42" spans="1:7" ht="12.75">
      <c r="A42" s="26" t="str">
        <f>A13</f>
        <v>Dec</v>
      </c>
      <c r="B42" s="26">
        <f>B13</f>
        <v>2018</v>
      </c>
      <c r="C42" s="117">
        <f>'E-DDC-28'!B46</f>
        <v>0</v>
      </c>
      <c r="D42" s="17"/>
      <c r="E42" s="18"/>
      <c r="F42" s="18"/>
      <c r="G42" s="85"/>
    </row>
    <row r="43" spans="1:7" ht="12.75">
      <c r="A43" s="26" t="str">
        <f>A14</f>
        <v>Dec</v>
      </c>
      <c r="B43" s="26">
        <f>B14</f>
        <v>2019</v>
      </c>
      <c r="C43" s="118">
        <f>'E-DDC-28'!D57</f>
        <v>0</v>
      </c>
      <c r="D43" s="17"/>
      <c r="E43" s="18"/>
      <c r="F43" s="18"/>
      <c r="G43" s="85"/>
    </row>
    <row r="44" spans="2:7" ht="12.75">
      <c r="B44" s="6"/>
      <c r="C44" s="119"/>
      <c r="D44" s="87"/>
      <c r="E44" s="86"/>
      <c r="F44" s="86"/>
      <c r="G44" s="88"/>
    </row>
    <row r="45" spans="1:7" ht="12.75">
      <c r="A45" s="1" t="s">
        <v>4</v>
      </c>
      <c r="B45" s="6"/>
      <c r="C45" s="89">
        <f>C42+C43</f>
        <v>0</v>
      </c>
      <c r="D45" s="89"/>
      <c r="E45" s="18"/>
      <c r="F45" s="18"/>
      <c r="G45" s="85"/>
    </row>
    <row r="46" spans="1:7" ht="12.75">
      <c r="A46" s="1" t="s">
        <v>14</v>
      </c>
      <c r="B46" s="6"/>
      <c r="C46" s="120" t="s">
        <v>15</v>
      </c>
      <c r="D46" s="90"/>
      <c r="E46" s="22"/>
      <c r="F46" s="22"/>
      <c r="G46" s="91"/>
    </row>
    <row r="47" spans="1:7" ht="12.75">
      <c r="A47" s="1" t="s">
        <v>16</v>
      </c>
      <c r="B47" s="6"/>
      <c r="C47" s="121">
        <f>C45/2</f>
        <v>0</v>
      </c>
      <c r="D47" s="17"/>
      <c r="E47" s="18"/>
      <c r="F47" s="18"/>
      <c r="G47" s="85"/>
    </row>
    <row r="48" spans="1:7" ht="12.75">
      <c r="A48" s="26" t="str">
        <f>A19</f>
        <v>Jan</v>
      </c>
      <c r="B48" s="26">
        <f>B19</f>
        <v>2019</v>
      </c>
      <c r="C48" s="117">
        <f>'E-DDC-28'!D46</f>
        <v>0</v>
      </c>
      <c r="D48" s="17"/>
      <c r="E48" s="18"/>
      <c r="F48" s="18"/>
      <c r="G48" s="85"/>
    </row>
    <row r="49" spans="1:7" ht="12.75">
      <c r="A49" s="26" t="str">
        <f aca="true" t="shared" si="2" ref="A49:B58">A20</f>
        <v>Feb</v>
      </c>
      <c r="B49" s="26">
        <f t="shared" si="2"/>
        <v>2019</v>
      </c>
      <c r="C49" s="117">
        <f>'E-DDC-28'!D47</f>
        <v>0</v>
      </c>
      <c r="D49" s="17"/>
      <c r="E49" s="18"/>
      <c r="F49" s="18"/>
      <c r="G49" s="85"/>
    </row>
    <row r="50" spans="1:7" ht="12.75">
      <c r="A50" s="26" t="str">
        <f t="shared" si="2"/>
        <v>Mar</v>
      </c>
      <c r="B50" s="26">
        <f t="shared" si="2"/>
        <v>2019</v>
      </c>
      <c r="C50" s="117">
        <f>'E-DDC-28'!D48</f>
        <v>0</v>
      </c>
      <c r="D50" s="17"/>
      <c r="E50" s="18"/>
      <c r="F50" s="18"/>
      <c r="G50" s="85"/>
    </row>
    <row r="51" spans="1:7" ht="12.75">
      <c r="A51" s="26" t="str">
        <f t="shared" si="2"/>
        <v>Apr</v>
      </c>
      <c r="B51" s="26">
        <f t="shared" si="2"/>
        <v>2019</v>
      </c>
      <c r="C51" s="117">
        <f>'E-DDC-28'!D49</f>
        <v>0</v>
      </c>
      <c r="D51" s="17"/>
      <c r="E51" s="18"/>
      <c r="F51" s="18"/>
      <c r="G51" s="85"/>
    </row>
    <row r="52" spans="1:7" ht="12.75">
      <c r="A52" s="26" t="str">
        <f t="shared" si="2"/>
        <v>May</v>
      </c>
      <c r="B52" s="26">
        <f t="shared" si="2"/>
        <v>2019</v>
      </c>
      <c r="C52" s="117">
        <f>'E-DDC-28'!D50</f>
        <v>0</v>
      </c>
      <c r="D52" s="17"/>
      <c r="E52" s="18"/>
      <c r="F52" s="18"/>
      <c r="G52" s="85"/>
    </row>
    <row r="53" spans="1:7" ht="12.75">
      <c r="A53" s="26" t="str">
        <f t="shared" si="2"/>
        <v>Jun</v>
      </c>
      <c r="B53" s="26">
        <f t="shared" si="2"/>
        <v>2019</v>
      </c>
      <c r="C53" s="117">
        <f>'E-DDC-28'!D51</f>
        <v>0</v>
      </c>
      <c r="D53" s="17"/>
      <c r="E53" s="18"/>
      <c r="F53" s="18"/>
      <c r="G53" s="85"/>
    </row>
    <row r="54" spans="1:7" ht="12.75">
      <c r="A54" s="26" t="str">
        <f t="shared" si="2"/>
        <v>Jul</v>
      </c>
      <c r="B54" s="26">
        <f t="shared" si="2"/>
        <v>2019</v>
      </c>
      <c r="C54" s="117">
        <f>'E-DDC-28'!D52</f>
        <v>0</v>
      </c>
      <c r="D54" s="17"/>
      <c r="E54" s="18"/>
      <c r="F54" s="18"/>
      <c r="G54" s="85"/>
    </row>
    <row r="55" spans="1:7" ht="12.75">
      <c r="A55" s="26" t="str">
        <f t="shared" si="2"/>
        <v>Aug</v>
      </c>
      <c r="B55" s="26">
        <f t="shared" si="2"/>
        <v>2019</v>
      </c>
      <c r="C55" s="117">
        <f>'E-DDC-28'!D53</f>
        <v>2649</v>
      </c>
      <c r="D55" s="17"/>
      <c r="E55" s="18"/>
      <c r="F55" s="18"/>
      <c r="G55" s="85"/>
    </row>
    <row r="56" spans="1:7" ht="12.75">
      <c r="A56" s="26" t="str">
        <f t="shared" si="2"/>
        <v>Sep</v>
      </c>
      <c r="B56" s="26">
        <f t="shared" si="2"/>
        <v>2019</v>
      </c>
      <c r="C56" s="117">
        <f>'E-DDC-28'!D54</f>
        <v>-162</v>
      </c>
      <c r="D56" s="17"/>
      <c r="E56" s="18"/>
      <c r="F56" s="18"/>
      <c r="G56" s="85"/>
    </row>
    <row r="57" spans="1:7" ht="12.75">
      <c r="A57" s="26" t="str">
        <f t="shared" si="2"/>
        <v>Oct</v>
      </c>
      <c r="B57" s="26">
        <f t="shared" si="2"/>
        <v>2019</v>
      </c>
      <c r="C57" s="117">
        <f>'E-DDC-28'!D55</f>
        <v>-209224</v>
      </c>
      <c r="D57" s="17"/>
      <c r="E57" s="18"/>
      <c r="F57" s="18"/>
      <c r="G57" s="85"/>
    </row>
    <row r="58" spans="1:7" ht="12.75">
      <c r="A58" s="26" t="str">
        <f t="shared" si="2"/>
        <v>Nov</v>
      </c>
      <c r="B58" s="26">
        <f t="shared" si="2"/>
        <v>2019</v>
      </c>
      <c r="C58" s="117">
        <f>'E-DDC-28'!D56</f>
        <v>0</v>
      </c>
      <c r="D58" s="17"/>
      <c r="E58" s="18"/>
      <c r="F58" s="18"/>
      <c r="G58" s="85"/>
    </row>
    <row r="59" spans="1:7" ht="12.75">
      <c r="A59" s="5"/>
      <c r="B59" s="6"/>
      <c r="C59" s="118"/>
      <c r="D59" s="17"/>
      <c r="E59" s="18"/>
      <c r="F59" s="18"/>
      <c r="G59" s="85"/>
    </row>
    <row r="60" spans="1:7" ht="12.75">
      <c r="A60" s="5" t="s">
        <v>4</v>
      </c>
      <c r="B60" s="6"/>
      <c r="C60" s="119">
        <f>SUM(C47:C59)</f>
        <v>-206737</v>
      </c>
      <c r="D60" s="87"/>
      <c r="E60" s="86"/>
      <c r="F60" s="86"/>
      <c r="G60" s="88"/>
    </row>
    <row r="61" spans="1:7" ht="12.75">
      <c r="A61" s="5" t="s">
        <v>17</v>
      </c>
      <c r="B61" s="6"/>
      <c r="C61" s="120" t="s">
        <v>18</v>
      </c>
      <c r="D61" s="90"/>
      <c r="E61" s="22"/>
      <c r="F61" s="22"/>
      <c r="G61" s="91"/>
    </row>
    <row r="62" spans="1:7" ht="12.75">
      <c r="A62" s="5"/>
      <c r="B62" s="6"/>
      <c r="C62" s="119">
        <f>C60/12</f>
        <v>-17228</v>
      </c>
      <c r="D62" s="87" t="s">
        <v>19</v>
      </c>
      <c r="E62" s="86"/>
      <c r="F62" s="86"/>
      <c r="G62" s="88"/>
    </row>
    <row r="63" spans="1:7" ht="12.75">
      <c r="A63" s="5" t="s">
        <v>20</v>
      </c>
      <c r="B63" s="6"/>
      <c r="C63" s="92">
        <f>SUM($D63:$G63)</f>
        <v>-14866</v>
      </c>
      <c r="D63" s="92">
        <f>'G-DDC-5'!F70</f>
        <v>-6941</v>
      </c>
      <c r="E63" s="20">
        <f>'G-DDC-5'!F71</f>
        <v>-3539</v>
      </c>
      <c r="F63" s="20">
        <f>'G-DDC-5'!F73</f>
        <v>-2939</v>
      </c>
      <c r="G63" s="93">
        <f>'G-DDC-5'!F74</f>
        <v>-1447</v>
      </c>
    </row>
    <row r="64" spans="1:7" ht="12.75">
      <c r="A64" s="5"/>
      <c r="B64" s="26"/>
      <c r="C64" s="18"/>
      <c r="D64" s="18"/>
      <c r="E64" s="18"/>
      <c r="F64" s="18"/>
      <c r="G64" s="18"/>
    </row>
    <row r="65" spans="6:8" ht="12.75">
      <c r="F65" s="18"/>
      <c r="G65" s="18"/>
      <c r="H65" s="18"/>
    </row>
    <row r="66" spans="1:4" ht="12.75">
      <c r="A66" s="4" t="s">
        <v>61</v>
      </c>
      <c r="D66" s="18"/>
    </row>
    <row r="67" ht="12.75">
      <c r="R67" s="8"/>
    </row>
    <row r="68" spans="1:18" ht="12.75">
      <c r="A68" s="27"/>
      <c r="B68" s="28"/>
      <c r="C68" s="29" t="s">
        <v>21</v>
      </c>
      <c r="D68" s="28"/>
      <c r="E68" s="28"/>
      <c r="F68" s="30" t="s">
        <v>22</v>
      </c>
      <c r="G68" s="23"/>
      <c r="H68" s="8"/>
      <c r="R68" s="10"/>
    </row>
    <row r="69" spans="1:18" ht="12.75">
      <c r="A69" s="27" t="s">
        <v>68</v>
      </c>
      <c r="B69" s="28"/>
      <c r="C69" s="29" t="s">
        <v>23</v>
      </c>
      <c r="D69" s="30" t="s">
        <v>24</v>
      </c>
      <c r="E69" s="28"/>
      <c r="F69" s="30" t="s">
        <v>36</v>
      </c>
      <c r="G69" s="10"/>
      <c r="H69" s="11"/>
      <c r="R69" s="11"/>
    </row>
    <row r="70" spans="1:18" ht="12.75">
      <c r="A70" s="27"/>
      <c r="B70" s="28" t="s">
        <v>25</v>
      </c>
      <c r="C70" s="101">
        <v>1194476413</v>
      </c>
      <c r="D70" s="31">
        <f>ROUND(C70/$C$78,4)</f>
        <v>0.4029</v>
      </c>
      <c r="E70" s="28"/>
      <c r="F70" s="32">
        <f>ROUND($F$78*D70,0)</f>
        <v>-6941</v>
      </c>
      <c r="G70" s="11"/>
      <c r="H70" s="11"/>
      <c r="R70" s="13"/>
    </row>
    <row r="71" spans="1:18" ht="12.75">
      <c r="A71" s="27"/>
      <c r="B71" s="28" t="s">
        <v>26</v>
      </c>
      <c r="C71" s="101">
        <v>608900784</v>
      </c>
      <c r="D71" s="31">
        <f>ROUND(C71/$C$78,4)</f>
        <v>0.2054</v>
      </c>
      <c r="E71" s="28"/>
      <c r="F71" s="32">
        <f>ROUND($F$78*D71,0)</f>
        <v>-3539</v>
      </c>
      <c r="G71" s="13"/>
      <c r="H71" s="13"/>
      <c r="R71" s="5"/>
    </row>
    <row r="72" spans="1:18" ht="12.75">
      <c r="A72" s="27" t="s">
        <v>69</v>
      </c>
      <c r="B72" s="28"/>
      <c r="C72" s="122"/>
      <c r="D72" s="28"/>
      <c r="E72" s="28"/>
      <c r="F72" s="32"/>
      <c r="G72" s="5"/>
      <c r="H72" s="5"/>
      <c r="R72" s="18"/>
    </row>
    <row r="73" spans="1:18" ht="12.75">
      <c r="A73" s="27"/>
      <c r="B73" s="28" t="s">
        <v>25</v>
      </c>
      <c r="C73" s="101">
        <v>505863539</v>
      </c>
      <c r="D73" s="31">
        <f>ROUND(C73/$C$78,4)</f>
        <v>0.1706</v>
      </c>
      <c r="E73" s="28"/>
      <c r="F73" s="32">
        <f>ROUND($F$78*D73,0)</f>
        <v>-2939</v>
      </c>
      <c r="G73" s="18"/>
      <c r="H73" s="18"/>
      <c r="R73" s="18"/>
    </row>
    <row r="74" spans="1:18" ht="12.75">
      <c r="A74" s="27"/>
      <c r="B74" s="28" t="s">
        <v>26</v>
      </c>
      <c r="C74" s="101">
        <v>248944310</v>
      </c>
      <c r="D74" s="31">
        <f>ROUND(C74/$C$78,4)</f>
        <v>0.084</v>
      </c>
      <c r="E74" s="28"/>
      <c r="F74" s="32">
        <f>ROUND($F$78*D74,0)</f>
        <v>-1447</v>
      </c>
      <c r="G74" s="18"/>
      <c r="H74" s="18"/>
      <c r="R74" s="18"/>
    </row>
    <row r="75" spans="1:18" ht="12.75">
      <c r="A75" s="33" t="s">
        <v>69</v>
      </c>
      <c r="B75" s="28"/>
      <c r="C75" s="123"/>
      <c r="D75" s="28"/>
      <c r="E75" s="28"/>
      <c r="F75" s="32"/>
      <c r="G75" s="18"/>
      <c r="H75" s="18"/>
      <c r="R75" s="18"/>
    </row>
    <row r="76" spans="1:18" ht="12.75">
      <c r="A76" s="27"/>
      <c r="B76" s="34" t="s">
        <v>27</v>
      </c>
      <c r="C76" s="101">
        <v>406569678</v>
      </c>
      <c r="D76" s="31">
        <f>ROUND(C76/$C$78,4)</f>
        <v>0.1371</v>
      </c>
      <c r="E76" s="34"/>
      <c r="F76" s="32">
        <f>ROUND($F$78*D76,0)</f>
        <v>-2362</v>
      </c>
      <c r="G76" s="18"/>
      <c r="H76" s="18"/>
      <c r="R76" s="11"/>
    </row>
    <row r="77" spans="1:18" ht="12.75">
      <c r="A77" s="27"/>
      <c r="B77" s="34"/>
      <c r="C77" s="123"/>
      <c r="D77" s="31"/>
      <c r="E77" s="34"/>
      <c r="F77" s="32"/>
      <c r="G77" s="11"/>
      <c r="H77" s="11"/>
      <c r="R77" s="18"/>
    </row>
    <row r="78" spans="1:18" ht="12.75">
      <c r="A78" s="27" t="s">
        <v>4</v>
      </c>
      <c r="B78" s="34"/>
      <c r="C78" s="35">
        <f>SUM(C70:C77)</f>
        <v>2964754724</v>
      </c>
      <c r="D78" s="62">
        <f>SUM(D70:D77)</f>
        <v>1</v>
      </c>
      <c r="E78" s="36"/>
      <c r="F78" s="37">
        <f>C62</f>
        <v>-17228</v>
      </c>
      <c r="G78" s="18"/>
      <c r="H78" s="18"/>
      <c r="R78" s="18"/>
    </row>
    <row r="79" spans="6:18" ht="12.75">
      <c r="F79" s="18"/>
      <c r="G79" s="18"/>
      <c r="H79" s="18"/>
      <c r="R79" s="18"/>
    </row>
    <row r="80" spans="1:18" ht="12.75">
      <c r="A80" s="4" t="s">
        <v>62</v>
      </c>
      <c r="F80" s="18"/>
      <c r="G80" s="18"/>
      <c r="H80" s="18"/>
      <c r="R80" s="18"/>
    </row>
    <row r="81" spans="6:18" ht="13.5" thickBot="1">
      <c r="F81" s="18"/>
      <c r="G81" s="18"/>
      <c r="H81" s="18"/>
      <c r="R81" s="18"/>
    </row>
    <row r="82" spans="1:18" ht="13.5">
      <c r="A82" s="125"/>
      <c r="B82" s="126"/>
      <c r="C82" s="127" t="s">
        <v>0</v>
      </c>
      <c r="D82" s="128"/>
      <c r="E82" s="127" t="s">
        <v>1</v>
      </c>
      <c r="F82" s="129"/>
      <c r="R82" s="18"/>
    </row>
    <row r="83" spans="1:18" ht="13.5">
      <c r="A83" s="130" t="s">
        <v>2</v>
      </c>
      <c r="B83" s="74"/>
      <c r="C83" s="75"/>
      <c r="D83" s="73"/>
      <c r="E83" s="75"/>
      <c r="F83" s="131"/>
      <c r="R83" s="18"/>
    </row>
    <row r="84" spans="1:18" ht="13.5">
      <c r="A84" s="132" t="s">
        <v>3</v>
      </c>
      <c r="B84" s="77" t="s">
        <v>4</v>
      </c>
      <c r="C84" s="76" t="s">
        <v>5</v>
      </c>
      <c r="D84" s="78" t="s">
        <v>6</v>
      </c>
      <c r="E84" s="76" t="s">
        <v>5</v>
      </c>
      <c r="F84" s="133" t="s">
        <v>6</v>
      </c>
      <c r="R84" s="18"/>
    </row>
    <row r="85" spans="1:18" ht="13.5">
      <c r="A85" s="134"/>
      <c r="B85" s="103"/>
      <c r="C85" s="103"/>
      <c r="D85" s="103"/>
      <c r="E85" s="103"/>
      <c r="F85" s="135"/>
      <c r="R85" s="18"/>
    </row>
    <row r="86" spans="1:18" ht="13.5">
      <c r="A86" s="136" t="s">
        <v>49</v>
      </c>
      <c r="B86" s="32">
        <f>SUM(C86:F86)</f>
        <v>-14866</v>
      </c>
      <c r="C86" s="32">
        <f>'G-DDC-5'!D63</f>
        <v>-6941</v>
      </c>
      <c r="D86" s="32">
        <f>'G-DDC-5'!E63</f>
        <v>-3539</v>
      </c>
      <c r="E86" s="32">
        <f>'G-DDC-5'!F63</f>
        <v>-2939</v>
      </c>
      <c r="F86" s="137">
        <f>'G-DDC-5'!G63</f>
        <v>-1447</v>
      </c>
      <c r="R86" s="18"/>
    </row>
    <row r="87" spans="1:18" ht="13.5">
      <c r="A87" s="136" t="s">
        <v>50</v>
      </c>
      <c r="B87" s="32">
        <f>SUM(C87:F87)</f>
        <v>-2104750</v>
      </c>
      <c r="C87" s="32">
        <f>'G-DDC-5'!D34</f>
        <v>-932032</v>
      </c>
      <c r="D87" s="32">
        <f>'G-DDC-5'!E34</f>
        <v>-1172718</v>
      </c>
      <c r="E87" s="32"/>
      <c r="F87" s="137"/>
      <c r="R87" s="18"/>
    </row>
    <row r="88" spans="1:18" ht="13.5">
      <c r="A88" s="136" t="s">
        <v>51</v>
      </c>
      <c r="B88" s="32">
        <f>SUM(C88:F88)</f>
        <v>-13755</v>
      </c>
      <c r="C88" s="32"/>
      <c r="D88" s="32"/>
      <c r="E88" s="32">
        <f>'G-DDC-5'!H34</f>
        <v>-11636</v>
      </c>
      <c r="F88" s="137">
        <f>'G-DDC-5'!I34</f>
        <v>-2119</v>
      </c>
      <c r="R88" s="18"/>
    </row>
    <row r="89" spans="1:18" ht="13.5">
      <c r="A89" s="138"/>
      <c r="B89" s="72"/>
      <c r="C89" s="72"/>
      <c r="D89" s="72"/>
      <c r="E89" s="72"/>
      <c r="F89" s="139"/>
      <c r="R89" s="18"/>
    </row>
    <row r="90" spans="1:18" ht="14.25" thickBot="1">
      <c r="A90" s="134"/>
      <c r="B90" s="124"/>
      <c r="C90" s="124"/>
      <c r="D90" s="124"/>
      <c r="E90" s="124"/>
      <c r="F90" s="140"/>
      <c r="R90" s="18"/>
    </row>
    <row r="91" spans="1:18" ht="14.25" thickBot="1">
      <c r="A91" s="141" t="s">
        <v>7</v>
      </c>
      <c r="B91" s="80">
        <f>SUM(B86:B88)</f>
        <v>-2133371</v>
      </c>
      <c r="C91" s="81">
        <f>SUM(C86:C88)</f>
        <v>-938973</v>
      </c>
      <c r="D91" s="81">
        <f>SUM(D86:D88)</f>
        <v>-1176257</v>
      </c>
      <c r="E91" s="81">
        <f>SUM(E86:E88)</f>
        <v>-14575</v>
      </c>
      <c r="F91" s="83">
        <f>SUM(F86:F88)</f>
        <v>-3566</v>
      </c>
      <c r="R91" s="18"/>
    </row>
    <row r="92" spans="4:18" ht="15">
      <c r="D92" s="38"/>
      <c r="E92" s="39"/>
      <c r="F92" s="40"/>
      <c r="G92" s="40"/>
      <c r="H92" s="40"/>
      <c r="I92" s="38"/>
      <c r="R92" s="11"/>
    </row>
    <row r="93" ht="12.75">
      <c r="R93" s="18"/>
    </row>
    <row r="94" ht="12.75">
      <c r="R94" s="18"/>
    </row>
  </sheetData>
  <sheetProtection/>
  <mergeCells count="5">
    <mergeCell ref="A1:I1"/>
    <mergeCell ref="A2:I2"/>
    <mergeCell ref="A3:I3"/>
    <mergeCell ref="D8:E8"/>
    <mergeCell ref="H8:I8"/>
  </mergeCells>
  <printOptions horizontalCentered="1"/>
  <pageMargins left="1" right="0.75" top="1" bottom="1" header="0.5" footer="0.5"/>
  <pageSetup fitToHeight="1" fitToWidth="1" horizontalDpi="1200" verticalDpi="1200" orientation="portrait" scale="53" r:id="rId3"/>
  <headerFooter alignWithMargins="0">
    <oddHeader>&amp;RAdjustment No. _______
Workpaper Ref. &amp;A</oddHeader>
    <oddFooter>&amp;L&amp;F&amp;RPrep by: ____________     1st Review:__________
          Date:  &amp;D           Mgr. Review:__________</oddFooter>
  </headerFooter>
  <rowBreaks count="1" manualBreakCount="1">
    <brk id="14" max="10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zoomScalePageLayoutView="0" workbookViewId="0" topLeftCell="A1">
      <selection activeCell="D7" sqref="D7"/>
    </sheetView>
  </sheetViews>
  <sheetFormatPr defaultColWidth="9.25390625" defaultRowHeight="12.75"/>
  <cols>
    <col min="1" max="1" width="16.75390625" style="63" customWidth="1"/>
    <col min="2" max="2" width="14.25390625" style="63" bestFit="1" customWidth="1"/>
    <col min="3" max="3" width="13.75390625" style="63" customWidth="1"/>
    <col min="4" max="4" width="14.50390625" style="63" customWidth="1"/>
    <col min="5" max="5" width="19.00390625" style="102" customWidth="1"/>
    <col min="6" max="6" width="16.25390625" style="64" customWidth="1"/>
    <col min="7" max="7" width="12.75390625" style="64" bestFit="1" customWidth="1"/>
    <col min="8" max="8" width="15.25390625" style="63" customWidth="1"/>
    <col min="9" max="9" width="14.50390625" style="63" customWidth="1"/>
    <col min="10" max="10" width="12.50390625" style="63" bestFit="1" customWidth="1"/>
    <col min="11" max="11" width="9.25390625" style="63" customWidth="1"/>
    <col min="12" max="12" width="9.00390625" style="0" customWidth="1"/>
    <col min="13" max="16384" width="9.25390625" style="63" customWidth="1"/>
  </cols>
  <sheetData>
    <row r="1" spans="1:9" ht="15" customHeight="1">
      <c r="A1" s="65"/>
      <c r="B1" s="65"/>
      <c r="C1" s="65"/>
      <c r="D1" s="65"/>
      <c r="F1" s="65"/>
      <c r="G1" s="65"/>
      <c r="H1" s="65"/>
      <c r="I1" s="65"/>
    </row>
    <row r="2" spans="1:9" ht="12.75">
      <c r="A2" s="65"/>
      <c r="B2" s="65"/>
      <c r="C2" s="65"/>
      <c r="D2" s="65"/>
      <c r="F2" s="65"/>
      <c r="G2" s="65"/>
      <c r="H2" s="65"/>
      <c r="I2" s="65"/>
    </row>
    <row r="3" spans="1:9" ht="12.75" customHeight="1">
      <c r="A3" s="66" t="s">
        <v>41</v>
      </c>
      <c r="B3" s="67" t="s">
        <v>45</v>
      </c>
      <c r="C3" s="67" t="s">
        <v>46</v>
      </c>
      <c r="D3" s="68"/>
      <c r="F3" s="66" t="s">
        <v>41</v>
      </c>
      <c r="G3" s="67" t="s">
        <v>45</v>
      </c>
      <c r="H3" s="67" t="s">
        <v>47</v>
      </c>
      <c r="I3" s="68"/>
    </row>
    <row r="4" spans="1:9" ht="12.75">
      <c r="A4" s="68" t="s">
        <v>44</v>
      </c>
      <c r="B4" s="65"/>
      <c r="C4" s="65"/>
      <c r="D4" s="65"/>
      <c r="F4" s="68" t="s">
        <v>44</v>
      </c>
      <c r="G4" s="65"/>
      <c r="H4" s="65"/>
      <c r="I4" s="65"/>
    </row>
    <row r="5" spans="1:9" ht="25.5">
      <c r="A5" s="66" t="s">
        <v>37</v>
      </c>
      <c r="B5" s="66" t="s">
        <v>38</v>
      </c>
      <c r="C5" s="104" t="s">
        <v>39</v>
      </c>
      <c r="D5" s="66" t="s">
        <v>40</v>
      </c>
      <c r="F5" s="66" t="s">
        <v>37</v>
      </c>
      <c r="G5" s="66" t="s">
        <v>38</v>
      </c>
      <c r="H5" s="104" t="s">
        <v>39</v>
      </c>
      <c r="I5" s="66" t="s">
        <v>40</v>
      </c>
    </row>
    <row r="6" spans="1:11" ht="12.75">
      <c r="A6" s="69" t="str">
        <f>'E-DDC-28'!A6</f>
        <v>201901</v>
      </c>
      <c r="B6" s="142">
        <f>'E-DDC-28'!B6</f>
        <v>-1120458.26</v>
      </c>
      <c r="C6" s="142">
        <f>'E-DDC-28'!C6</f>
        <v>-97376</v>
      </c>
      <c r="D6" s="142">
        <f>'E-DDC-28'!D6</f>
        <v>-1217834.26</v>
      </c>
      <c r="E6" s="69"/>
      <c r="F6" s="69" t="str">
        <f>'E-DDC-28'!F6</f>
        <v>201901</v>
      </c>
      <c r="G6" s="142">
        <f>'E-DDC-28'!G6</f>
        <v>-1018716</v>
      </c>
      <c r="H6" s="142">
        <f>'E-DDC-28'!H6</f>
        <v>9020</v>
      </c>
      <c r="I6" s="142">
        <f>'E-DDC-28'!I6</f>
        <v>-1009696</v>
      </c>
      <c r="J6" s="64"/>
      <c r="K6" s="1"/>
    </row>
    <row r="7" spans="1:10" ht="12.75">
      <c r="A7" s="69" t="str">
        <f>'E-DDC-28'!A7</f>
        <v>201902</v>
      </c>
      <c r="B7" s="142">
        <f>'E-DDC-28'!B7</f>
        <v>-1217834.26</v>
      </c>
      <c r="C7" s="142">
        <f>'E-DDC-28'!C7</f>
        <v>51436</v>
      </c>
      <c r="D7" s="142">
        <f>'E-DDC-28'!D7</f>
        <v>-1166398.26</v>
      </c>
      <c r="E7" s="69"/>
      <c r="F7" s="69" t="str">
        <f>'E-DDC-28'!F7</f>
        <v>201902</v>
      </c>
      <c r="G7" s="142">
        <f>'E-DDC-28'!G7</f>
        <v>-1009696</v>
      </c>
      <c r="H7" s="142">
        <f>'E-DDC-28'!H7</f>
        <v>1288</v>
      </c>
      <c r="I7" s="142">
        <f>'E-DDC-28'!I7</f>
        <v>-1008408</v>
      </c>
      <c r="J7" s="64"/>
    </row>
    <row r="8" spans="1:10" ht="12.75">
      <c r="A8" s="69" t="str">
        <f>'E-DDC-28'!A8</f>
        <v>201903</v>
      </c>
      <c r="B8" s="142">
        <f>'E-DDC-28'!B8</f>
        <v>-1166398.26</v>
      </c>
      <c r="C8" s="142">
        <f>'E-DDC-28'!C8</f>
        <v>32824.12</v>
      </c>
      <c r="D8" s="142">
        <f>'E-DDC-28'!D8</f>
        <v>-1133574.14</v>
      </c>
      <c r="E8" s="69"/>
      <c r="F8" s="69" t="str">
        <f>'E-DDC-28'!F8</f>
        <v>201903</v>
      </c>
      <c r="G8" s="142">
        <f>'E-DDC-28'!G8</f>
        <v>-1008408</v>
      </c>
      <c r="H8" s="142">
        <f>'E-DDC-28'!H8</f>
        <v>0</v>
      </c>
      <c r="I8" s="142">
        <f>'E-DDC-28'!I8</f>
        <v>-1008408</v>
      </c>
      <c r="J8" s="64"/>
    </row>
    <row r="9" spans="1:10" ht="12.75">
      <c r="A9" s="69" t="str">
        <f>'E-DDC-28'!A9</f>
        <v>201904</v>
      </c>
      <c r="B9" s="142">
        <f>'E-DDC-28'!B9</f>
        <v>-1133574.14</v>
      </c>
      <c r="C9" s="142">
        <f>'E-DDC-28'!C9</f>
        <v>9989</v>
      </c>
      <c r="D9" s="142">
        <f>'E-DDC-28'!D9</f>
        <v>-1123585.14</v>
      </c>
      <c r="E9" s="69"/>
      <c r="F9" s="69" t="str">
        <f>'E-DDC-28'!F9</f>
        <v>201904</v>
      </c>
      <c r="G9" s="142">
        <f>'E-DDC-28'!G9</f>
        <v>-1008408</v>
      </c>
      <c r="H9" s="142">
        <f>'E-DDC-28'!H9</f>
        <v>-16206</v>
      </c>
      <c r="I9" s="142">
        <f>'E-DDC-28'!I9</f>
        <v>-1024614</v>
      </c>
      <c r="J9" s="64"/>
    </row>
    <row r="10" spans="1:10" ht="12.75">
      <c r="A10" s="69" t="str">
        <f>'E-DDC-28'!A10</f>
        <v>201905</v>
      </c>
      <c r="B10" s="142">
        <f>'E-DDC-28'!B10</f>
        <v>-1123585.14</v>
      </c>
      <c r="C10" s="142">
        <f>'E-DDC-28'!C10</f>
        <v>-11366.38</v>
      </c>
      <c r="D10" s="142">
        <f>'E-DDC-28'!D10</f>
        <v>-1134951.52</v>
      </c>
      <c r="E10" s="69"/>
      <c r="F10" s="69" t="str">
        <f>'E-DDC-28'!F10</f>
        <v>201905</v>
      </c>
      <c r="G10" s="142">
        <f>'E-DDC-28'!G10</f>
        <v>-1024614</v>
      </c>
      <c r="H10" s="142">
        <f>'E-DDC-28'!H10</f>
        <v>38160</v>
      </c>
      <c r="I10" s="142">
        <f>'E-DDC-28'!I10</f>
        <v>-986454</v>
      </c>
      <c r="J10" s="64"/>
    </row>
    <row r="11" spans="1:10" ht="12.75">
      <c r="A11" s="69" t="str">
        <f>'E-DDC-28'!A11</f>
        <v>201906</v>
      </c>
      <c r="B11" s="142">
        <f>'E-DDC-28'!B11</f>
        <v>-1134951.52</v>
      </c>
      <c r="C11" s="142">
        <f>'E-DDC-28'!C11</f>
        <v>-28667</v>
      </c>
      <c r="D11" s="142">
        <f>'E-DDC-28'!D11</f>
        <v>-1163618.52</v>
      </c>
      <c r="E11" s="69"/>
      <c r="F11" s="69" t="str">
        <f>'E-DDC-28'!F11</f>
        <v>201906</v>
      </c>
      <c r="G11" s="142">
        <f>'E-DDC-28'!G11</f>
        <v>-986454</v>
      </c>
      <c r="H11" s="142">
        <f>'E-DDC-28'!H11</f>
        <v>10152</v>
      </c>
      <c r="I11" s="142">
        <f>'E-DDC-28'!I11</f>
        <v>-976302</v>
      </c>
      <c r="J11" s="64"/>
    </row>
    <row r="12" spans="1:10" ht="12.75">
      <c r="A12" s="69" t="str">
        <f>'E-DDC-28'!A12</f>
        <v>201907</v>
      </c>
      <c r="B12" s="142">
        <f>'E-DDC-28'!B12</f>
        <v>-1163618.52</v>
      </c>
      <c r="C12" s="142">
        <f>'E-DDC-28'!C12</f>
        <v>36134.32</v>
      </c>
      <c r="D12" s="142">
        <f>'E-DDC-28'!D12</f>
        <v>-1127484.2</v>
      </c>
      <c r="E12" s="69"/>
      <c r="F12" s="69" t="str">
        <f>'E-DDC-28'!F12</f>
        <v>201907</v>
      </c>
      <c r="G12" s="142">
        <f>'E-DDC-28'!G12</f>
        <v>-976302</v>
      </c>
      <c r="H12" s="142">
        <f>'E-DDC-28'!H12</f>
        <v>75388</v>
      </c>
      <c r="I12" s="142">
        <f>'E-DDC-28'!I12</f>
        <v>-900914</v>
      </c>
      <c r="J12" s="64"/>
    </row>
    <row r="13" spans="1:10" ht="12.75">
      <c r="A13" s="69" t="str">
        <f>'E-DDC-28'!A13</f>
        <v>201908</v>
      </c>
      <c r="B13" s="142">
        <f>'E-DDC-28'!B13</f>
        <v>-1127484.2</v>
      </c>
      <c r="C13" s="142">
        <f>'E-DDC-28'!C13</f>
        <v>-57275.94</v>
      </c>
      <c r="D13" s="142">
        <f>'E-DDC-28'!D13</f>
        <v>-1184760.14</v>
      </c>
      <c r="E13" s="69"/>
      <c r="F13" s="69" t="str">
        <f>'E-DDC-28'!F13</f>
        <v>201908</v>
      </c>
      <c r="G13" s="142">
        <f>'E-DDC-28'!G13</f>
        <v>-900914</v>
      </c>
      <c r="H13" s="142">
        <f>'E-DDC-28'!H13</f>
        <v>0</v>
      </c>
      <c r="I13" s="142">
        <f>'E-DDC-28'!I13</f>
        <v>-900914</v>
      </c>
      <c r="J13" s="64"/>
    </row>
    <row r="14" spans="1:10" ht="12.75">
      <c r="A14" s="69" t="str">
        <f>'E-DDC-28'!A14</f>
        <v>201909</v>
      </c>
      <c r="B14" s="142">
        <f>'E-DDC-28'!B14</f>
        <v>-1184760.14</v>
      </c>
      <c r="C14" s="142">
        <f>'E-DDC-28'!C14</f>
        <v>22030</v>
      </c>
      <c r="D14" s="142">
        <f>'E-DDC-28'!D14</f>
        <v>-1162730.14</v>
      </c>
      <c r="E14" s="69"/>
      <c r="F14" s="69" t="str">
        <f>'E-DDC-28'!F14</f>
        <v>201909</v>
      </c>
      <c r="G14" s="142">
        <f>'E-DDC-28'!G14</f>
        <v>-900914</v>
      </c>
      <c r="H14" s="142">
        <f>'E-DDC-28'!H14</f>
        <v>61000</v>
      </c>
      <c r="I14" s="142">
        <f>'E-DDC-28'!I14</f>
        <v>-839914</v>
      </c>
      <c r="J14" s="64"/>
    </row>
    <row r="15" spans="1:10" ht="12.75">
      <c r="A15" s="69" t="str">
        <f>'E-DDC-28'!A15</f>
        <v>201910</v>
      </c>
      <c r="B15" s="142">
        <f>'E-DDC-28'!B15</f>
        <v>-1162730.14</v>
      </c>
      <c r="C15" s="142">
        <f>'E-DDC-28'!C15</f>
        <v>-28232</v>
      </c>
      <c r="D15" s="142">
        <f>'E-DDC-28'!D15</f>
        <v>-1190962.14</v>
      </c>
      <c r="E15" s="69"/>
      <c r="F15" s="69" t="str">
        <f>'E-DDC-28'!F15</f>
        <v>201910</v>
      </c>
      <c r="G15" s="142">
        <f>'E-DDC-28'!G15</f>
        <v>-839914</v>
      </c>
      <c r="H15" s="142">
        <f>'E-DDC-28'!H15</f>
        <v>36860</v>
      </c>
      <c r="I15" s="142">
        <f>'E-DDC-28'!I15</f>
        <v>-803054</v>
      </c>
      <c r="J15" s="64"/>
    </row>
    <row r="16" spans="1:10" ht="12.75">
      <c r="A16" s="69" t="str">
        <f>'E-DDC-28'!A16</f>
        <v>201911</v>
      </c>
      <c r="B16" s="142">
        <f>'E-DDC-28'!B16</f>
        <v>-1190962.14</v>
      </c>
      <c r="C16" s="142">
        <f>'E-DDC-28'!C16</f>
        <v>-87075</v>
      </c>
      <c r="D16" s="142">
        <f>'E-DDC-28'!D16</f>
        <v>-1278037.14</v>
      </c>
      <c r="E16" s="69"/>
      <c r="F16" s="69" t="str">
        <f>'E-DDC-28'!F16</f>
        <v>201911</v>
      </c>
      <c r="G16" s="142">
        <f>'E-DDC-28'!G16</f>
        <v>-803054</v>
      </c>
      <c r="H16" s="142">
        <f>'E-DDC-28'!H16</f>
        <v>0</v>
      </c>
      <c r="I16" s="142">
        <f>'E-DDC-28'!I16</f>
        <v>-803054</v>
      </c>
      <c r="J16" s="64"/>
    </row>
    <row r="17" spans="1:10" ht="12.75">
      <c r="A17" s="69" t="str">
        <f>'E-DDC-28'!A17</f>
        <v>201912</v>
      </c>
      <c r="B17" s="142">
        <f>'E-DDC-28'!B17</f>
        <v>-1278037.14</v>
      </c>
      <c r="C17" s="142">
        <f>'E-DDC-28'!C17</f>
        <v>21145</v>
      </c>
      <c r="D17" s="142">
        <f>'E-DDC-28'!D17</f>
        <v>-1256892.14</v>
      </c>
      <c r="E17" s="69"/>
      <c r="F17" s="69" t="str">
        <f>'E-DDC-28'!F17</f>
        <v>201912</v>
      </c>
      <c r="G17" s="142">
        <f>'E-DDC-28'!G17</f>
        <v>-803054</v>
      </c>
      <c r="H17" s="142">
        <f>'E-DDC-28'!H17</f>
        <v>-23544</v>
      </c>
      <c r="I17" s="142">
        <f>'E-DDC-28'!I17</f>
        <v>-826598</v>
      </c>
      <c r="J17" s="64"/>
    </row>
    <row r="18" spans="1:9" ht="12.75">
      <c r="A18" s="70"/>
      <c r="B18" s="143"/>
      <c r="C18" s="144">
        <f>SUM(C6:C17)</f>
        <v>-136433.88</v>
      </c>
      <c r="D18" s="143"/>
      <c r="F18" s="70"/>
      <c r="G18" s="145"/>
      <c r="H18" s="146">
        <f>SUM(H6:H17)</f>
        <v>192118</v>
      </c>
      <c r="I18" s="145"/>
    </row>
    <row r="19" spans="3:9" ht="12.75">
      <c r="C19"/>
      <c r="D19"/>
      <c r="E19" s="103"/>
      <c r="F19"/>
      <c r="G19"/>
      <c r="H19"/>
      <c r="I19"/>
    </row>
    <row r="20" spans="3:9" ht="12.75">
      <c r="C20"/>
      <c r="D20"/>
      <c r="E20" s="103"/>
      <c r="F20"/>
      <c r="G20"/>
      <c r="H20"/>
      <c r="I20"/>
    </row>
    <row r="21" spans="1:9" ht="12.75">
      <c r="A21" s="65"/>
      <c r="B21" s="65"/>
      <c r="C21" s="65"/>
      <c r="D21" s="65"/>
      <c r="E21" s="103"/>
      <c r="F21" s="65"/>
      <c r="G21" s="65"/>
      <c r="H21" s="65"/>
      <c r="I21" s="65"/>
    </row>
    <row r="22" spans="1:9" ht="12.75">
      <c r="A22" s="65"/>
      <c r="B22" s="65"/>
      <c r="C22" s="65"/>
      <c r="D22" s="65"/>
      <c r="E22" s="103"/>
      <c r="F22" s="65"/>
      <c r="G22" s="65"/>
      <c r="H22" s="65"/>
      <c r="I22" s="65"/>
    </row>
    <row r="23" spans="1:9" ht="12.75">
      <c r="A23" s="66" t="s">
        <v>41</v>
      </c>
      <c r="B23" s="67" t="s">
        <v>48</v>
      </c>
      <c r="C23" s="67" t="s">
        <v>46</v>
      </c>
      <c r="D23" s="68"/>
      <c r="E23" s="103"/>
      <c r="F23" s="66" t="s">
        <v>41</v>
      </c>
      <c r="G23" s="67" t="s">
        <v>48</v>
      </c>
      <c r="H23" s="67" t="s">
        <v>47</v>
      </c>
      <c r="I23" s="68"/>
    </row>
    <row r="24" spans="1:9" ht="12.75">
      <c r="A24" s="68" t="s">
        <v>44</v>
      </c>
      <c r="B24" s="65"/>
      <c r="C24" s="65"/>
      <c r="D24" s="65"/>
      <c r="E24" s="103"/>
      <c r="F24" s="68" t="s">
        <v>44</v>
      </c>
      <c r="G24" s="65"/>
      <c r="H24" s="65"/>
      <c r="I24" s="65"/>
    </row>
    <row r="25" spans="1:9" ht="25.5">
      <c r="A25" s="66" t="s">
        <v>37</v>
      </c>
      <c r="B25" s="66" t="s">
        <v>38</v>
      </c>
      <c r="C25" s="66" t="s">
        <v>39</v>
      </c>
      <c r="D25" s="66" t="s">
        <v>40</v>
      </c>
      <c r="E25" s="103"/>
      <c r="F25" s="66" t="s">
        <v>37</v>
      </c>
      <c r="G25" s="66" t="s">
        <v>38</v>
      </c>
      <c r="H25" s="66" t="s">
        <v>39</v>
      </c>
      <c r="I25" s="66" t="s">
        <v>40</v>
      </c>
    </row>
    <row r="26" spans="1:9" ht="12.75">
      <c r="A26" s="69" t="str">
        <f>'E-DDC-28'!A26</f>
        <v>201901</v>
      </c>
      <c r="B26" s="142">
        <f>'E-DDC-28'!B26</f>
        <v>-3031.2</v>
      </c>
      <c r="C26" s="142">
        <f>'E-DDC-28'!C26</f>
        <v>0</v>
      </c>
      <c r="D26" s="142">
        <f>'E-DDC-28'!D26</f>
        <v>-3031.2</v>
      </c>
      <c r="E26" s="69"/>
      <c r="F26" s="69" t="str">
        <f>'E-DDC-28'!F26</f>
        <v>201901</v>
      </c>
      <c r="G26" s="142">
        <f>'E-DDC-28'!G26</f>
        <v>-11804.07</v>
      </c>
      <c r="H26" s="142">
        <f>'E-DDC-28'!H26</f>
        <v>0</v>
      </c>
      <c r="I26" s="142">
        <f>'E-DDC-28'!I26</f>
        <v>-11804.07</v>
      </c>
    </row>
    <row r="27" spans="1:9" ht="12.75">
      <c r="A27" s="69" t="str">
        <f>'E-DDC-28'!A27</f>
        <v>201902</v>
      </c>
      <c r="B27" s="142">
        <f>'E-DDC-28'!B27</f>
        <v>-3031.2</v>
      </c>
      <c r="C27" s="142">
        <f>'E-DDC-28'!C27</f>
        <v>336.8</v>
      </c>
      <c r="D27" s="142">
        <f>'E-DDC-28'!D27</f>
        <v>-2694.4</v>
      </c>
      <c r="E27" s="69"/>
      <c r="F27" s="69" t="str">
        <f>'E-DDC-28'!F27</f>
        <v>201902</v>
      </c>
      <c r="G27" s="142">
        <f>'E-DDC-28'!G27</f>
        <v>-11804.07</v>
      </c>
      <c r="H27" s="142">
        <f>'E-DDC-28'!H27</f>
        <v>0</v>
      </c>
      <c r="I27" s="142">
        <f>'E-DDC-28'!I27</f>
        <v>-11804.07</v>
      </c>
    </row>
    <row r="28" spans="1:9" ht="12.75">
      <c r="A28" s="69" t="str">
        <f>'E-DDC-28'!A28</f>
        <v>201903</v>
      </c>
      <c r="B28" s="142">
        <f>'E-DDC-28'!B28</f>
        <v>-2694.4</v>
      </c>
      <c r="C28" s="142">
        <f>'E-DDC-28'!C28</f>
        <v>0</v>
      </c>
      <c r="D28" s="142">
        <f>'E-DDC-28'!D28</f>
        <v>-2694.4</v>
      </c>
      <c r="E28" s="69"/>
      <c r="F28" s="69" t="str">
        <f>'E-DDC-28'!F28</f>
        <v>201903</v>
      </c>
      <c r="G28" s="142">
        <f>'E-DDC-28'!G28</f>
        <v>-11804.07</v>
      </c>
      <c r="H28" s="142">
        <f>'E-DDC-28'!H28</f>
        <v>0</v>
      </c>
      <c r="I28" s="142">
        <f>'E-DDC-28'!I28</f>
        <v>-11804.07</v>
      </c>
    </row>
    <row r="29" spans="1:9" ht="12.75">
      <c r="A29" s="69" t="str">
        <f>'E-DDC-28'!A29</f>
        <v>201904</v>
      </c>
      <c r="B29" s="142">
        <f>'E-DDC-28'!B29</f>
        <v>-2694.4</v>
      </c>
      <c r="C29" s="142">
        <f>'E-DDC-28'!C29</f>
        <v>0</v>
      </c>
      <c r="D29" s="142">
        <f>'E-DDC-28'!D29</f>
        <v>-2694.4</v>
      </c>
      <c r="E29" s="69"/>
      <c r="F29" s="69" t="str">
        <f>'E-DDC-28'!F29</f>
        <v>201904</v>
      </c>
      <c r="G29" s="142">
        <f>'E-DDC-28'!G29</f>
        <v>-11804.07</v>
      </c>
      <c r="H29" s="142">
        <f>'E-DDC-28'!H29</f>
        <v>0</v>
      </c>
      <c r="I29" s="142">
        <f>'E-DDC-28'!I29</f>
        <v>-11804.07</v>
      </c>
    </row>
    <row r="30" spans="1:9" ht="12.75">
      <c r="A30" s="69" t="str">
        <f>'E-DDC-28'!A30</f>
        <v>201905</v>
      </c>
      <c r="B30" s="142">
        <f>'E-DDC-28'!B30</f>
        <v>-2694.4</v>
      </c>
      <c r="C30" s="142">
        <f>'E-DDC-28'!C30</f>
        <v>0</v>
      </c>
      <c r="D30" s="142">
        <f>'E-DDC-28'!D30</f>
        <v>-2694.4</v>
      </c>
      <c r="E30" s="69"/>
      <c r="F30" s="69" t="str">
        <f>'E-DDC-28'!F30</f>
        <v>201905</v>
      </c>
      <c r="G30" s="142">
        <f>'E-DDC-28'!G30</f>
        <v>-11804.07</v>
      </c>
      <c r="H30" s="142">
        <f>'E-DDC-28'!H30</f>
        <v>0</v>
      </c>
      <c r="I30" s="142">
        <f>'E-DDC-28'!I30</f>
        <v>-11804.07</v>
      </c>
    </row>
    <row r="31" spans="1:9" ht="12.75">
      <c r="A31" s="69" t="str">
        <f>'E-DDC-28'!A31</f>
        <v>201906</v>
      </c>
      <c r="B31" s="142">
        <f>'E-DDC-28'!B31</f>
        <v>-2694.4</v>
      </c>
      <c r="C31" s="142">
        <f>'E-DDC-28'!C31</f>
        <v>673.6</v>
      </c>
      <c r="D31" s="142">
        <f>'E-DDC-28'!D31</f>
        <v>-2020.8</v>
      </c>
      <c r="E31" s="69"/>
      <c r="F31" s="69" t="str">
        <f>'E-DDC-28'!F31</f>
        <v>201906</v>
      </c>
      <c r="G31" s="142">
        <f>'E-DDC-28'!G31</f>
        <v>-11804.07</v>
      </c>
      <c r="H31" s="142">
        <f>'E-DDC-28'!H31</f>
        <v>0</v>
      </c>
      <c r="I31" s="142">
        <f>'E-DDC-28'!I31</f>
        <v>-11804.07</v>
      </c>
    </row>
    <row r="32" spans="1:9" ht="12.75">
      <c r="A32" s="69" t="str">
        <f>'E-DDC-28'!A32</f>
        <v>201907</v>
      </c>
      <c r="B32" s="142">
        <f>'E-DDC-28'!B32</f>
        <v>-2020.8</v>
      </c>
      <c r="C32" s="142">
        <f>'E-DDC-28'!C32</f>
        <v>0</v>
      </c>
      <c r="D32" s="142">
        <f>'E-DDC-28'!D32</f>
        <v>-2020.8</v>
      </c>
      <c r="E32" s="69"/>
      <c r="F32" s="69" t="str">
        <f>'E-DDC-28'!F32</f>
        <v>201907</v>
      </c>
      <c r="G32" s="142">
        <f>'E-DDC-28'!G32</f>
        <v>-11804.07</v>
      </c>
      <c r="H32" s="142">
        <f>'E-DDC-28'!H32</f>
        <v>0</v>
      </c>
      <c r="I32" s="142">
        <f>'E-DDC-28'!I32</f>
        <v>-11804.07</v>
      </c>
    </row>
    <row r="33" spans="1:9" ht="12.75">
      <c r="A33" s="69" t="str">
        <f>'E-DDC-28'!A33</f>
        <v>201908</v>
      </c>
      <c r="B33" s="142">
        <f>'E-DDC-28'!B33</f>
        <v>-2020.8</v>
      </c>
      <c r="C33" s="142">
        <f>'E-DDC-28'!C33</f>
        <v>0</v>
      </c>
      <c r="D33" s="142">
        <f>'E-DDC-28'!D33</f>
        <v>-2020.8</v>
      </c>
      <c r="E33" s="69"/>
      <c r="F33" s="69" t="str">
        <f>'E-DDC-28'!F33</f>
        <v>201908</v>
      </c>
      <c r="G33" s="142">
        <f>'E-DDC-28'!G33</f>
        <v>-11804.07</v>
      </c>
      <c r="H33" s="142">
        <f>'E-DDC-28'!H33</f>
        <v>0</v>
      </c>
      <c r="I33" s="142">
        <f>'E-DDC-28'!I33</f>
        <v>-11804.07</v>
      </c>
    </row>
    <row r="34" spans="1:9" ht="12.75">
      <c r="A34" s="69" t="str">
        <f>'E-DDC-28'!A34</f>
        <v>201909</v>
      </c>
      <c r="B34" s="142">
        <f>'E-DDC-28'!B34</f>
        <v>-2020.8</v>
      </c>
      <c r="C34" s="142">
        <f>'E-DDC-28'!C34</f>
        <v>0</v>
      </c>
      <c r="D34" s="142">
        <f>'E-DDC-28'!D34</f>
        <v>-2020.8</v>
      </c>
      <c r="E34" s="69"/>
      <c r="F34" s="69" t="str">
        <f>'E-DDC-28'!F34</f>
        <v>201909</v>
      </c>
      <c r="G34" s="142">
        <f>'E-DDC-28'!G34</f>
        <v>-11804.07</v>
      </c>
      <c r="H34" s="142">
        <f>'E-DDC-28'!H34</f>
        <v>0</v>
      </c>
      <c r="I34" s="142">
        <f>'E-DDC-28'!I34</f>
        <v>-11804.07</v>
      </c>
    </row>
    <row r="35" spans="1:9" ht="12.75">
      <c r="A35" s="69" t="str">
        <f>'E-DDC-28'!A35</f>
        <v>201910</v>
      </c>
      <c r="B35" s="142">
        <f>'E-DDC-28'!B35</f>
        <v>-2020.8</v>
      </c>
      <c r="C35" s="142">
        <f>'E-DDC-28'!C35</f>
        <v>0</v>
      </c>
      <c r="D35" s="142">
        <f>'E-DDC-28'!D35</f>
        <v>-2020.8</v>
      </c>
      <c r="E35" s="69"/>
      <c r="F35" s="69" t="str">
        <f>'E-DDC-28'!F35</f>
        <v>201910</v>
      </c>
      <c r="G35" s="142">
        <f>'E-DDC-28'!G35</f>
        <v>-11804.07</v>
      </c>
      <c r="H35" s="142">
        <f>'E-DDC-28'!H35</f>
        <v>2020.8</v>
      </c>
      <c r="I35" s="142">
        <f>'E-DDC-28'!I35</f>
        <v>-9783.27</v>
      </c>
    </row>
    <row r="36" spans="1:9" ht="12.75">
      <c r="A36" s="69" t="str">
        <f>'E-DDC-28'!A36</f>
        <v>201911</v>
      </c>
      <c r="B36" s="142">
        <f>'E-DDC-28'!B36</f>
        <v>-2020.8</v>
      </c>
      <c r="C36" s="142">
        <f>'E-DDC-28'!C36</f>
        <v>2020.8</v>
      </c>
      <c r="D36" s="142">
        <f>'E-DDC-28'!D36</f>
        <v>0</v>
      </c>
      <c r="E36" s="69"/>
      <c r="F36" s="69" t="str">
        <f>'E-DDC-28'!F36</f>
        <v>201911</v>
      </c>
      <c r="G36" s="142">
        <f>'E-DDC-28'!G36</f>
        <v>-9783.27</v>
      </c>
      <c r="H36" s="142">
        <f>'E-DDC-28'!H36</f>
        <v>-2020.8</v>
      </c>
      <c r="I36" s="142">
        <f>'E-DDC-28'!I36</f>
        <v>-11804.07</v>
      </c>
    </row>
    <row r="37" spans="1:9" ht="12.75">
      <c r="A37" s="69" t="str">
        <f>'E-DDC-28'!A37</f>
        <v>201912</v>
      </c>
      <c r="B37" s="142">
        <f>'E-DDC-28'!B37</f>
        <v>0</v>
      </c>
      <c r="C37" s="142">
        <f>'E-DDC-28'!C37</f>
        <v>0</v>
      </c>
      <c r="D37" s="142">
        <f>'E-DDC-28'!D37</f>
        <v>0</v>
      </c>
      <c r="E37" s="69"/>
      <c r="F37" s="69" t="str">
        <f>'E-DDC-28'!F37</f>
        <v>201912</v>
      </c>
      <c r="G37" s="142">
        <f>'E-DDC-28'!G37</f>
        <v>-11804.07</v>
      </c>
      <c r="H37" s="142">
        <f>'E-DDC-28'!H37</f>
        <v>0</v>
      </c>
      <c r="I37" s="142">
        <f>'E-DDC-28'!I37</f>
        <v>-11804.07</v>
      </c>
    </row>
    <row r="38" spans="1:9" ht="12.75">
      <c r="A38" s="70"/>
      <c r="B38" s="145"/>
      <c r="C38" s="145">
        <f>SUM(C26:C37)</f>
        <v>3031.2</v>
      </c>
      <c r="D38" s="145"/>
      <c r="E38" s="103"/>
      <c r="F38" s="70"/>
      <c r="G38" s="145"/>
      <c r="H38" s="145">
        <f>SUM(H26:H37)</f>
        <v>0</v>
      </c>
      <c r="I38" s="145"/>
    </row>
    <row r="39" spans="2:9" ht="12.75">
      <c r="B39"/>
      <c r="C39"/>
      <c r="D39"/>
      <c r="E39" s="103"/>
      <c r="F39"/>
      <c r="G39" s="147"/>
      <c r="H39" s="147"/>
      <c r="I39" s="148"/>
    </row>
    <row r="40" spans="2:8" ht="12.75">
      <c r="B40"/>
      <c r="C40"/>
      <c r="D40"/>
      <c r="E40" s="103"/>
      <c r="F40"/>
      <c r="G40"/>
      <c r="H40"/>
    </row>
    <row r="41" spans="1:4" ht="12.75">
      <c r="A41" s="65"/>
      <c r="B41" s="65"/>
      <c r="C41" s="65"/>
      <c r="D41" s="65"/>
    </row>
    <row r="42" spans="1:4" ht="12.75">
      <c r="A42" s="65"/>
      <c r="B42" s="65"/>
      <c r="C42" s="65"/>
      <c r="D42" s="65"/>
    </row>
    <row r="43" spans="1:4" ht="12.75">
      <c r="A43" s="66" t="s">
        <v>41</v>
      </c>
      <c r="B43" s="67" t="s">
        <v>42</v>
      </c>
      <c r="C43" s="67" t="s">
        <v>43</v>
      </c>
      <c r="D43" s="68"/>
    </row>
    <row r="44" spans="1:4" ht="12.75">
      <c r="A44" s="68" t="s">
        <v>44</v>
      </c>
      <c r="B44" s="65"/>
      <c r="C44" s="65"/>
      <c r="D44" s="65"/>
    </row>
    <row r="45" spans="1:7" ht="25.5">
      <c r="A45" s="66" t="s">
        <v>37</v>
      </c>
      <c r="B45" s="66" t="s">
        <v>38</v>
      </c>
      <c r="C45" s="104" t="s">
        <v>39</v>
      </c>
      <c r="D45" s="66" t="s">
        <v>40</v>
      </c>
      <c r="E45" s="103"/>
      <c r="F45"/>
      <c r="G45"/>
    </row>
    <row r="46" spans="1:7" ht="12.75">
      <c r="A46" s="69" t="str">
        <f>'E-DDC-28'!A46</f>
        <v>201901</v>
      </c>
      <c r="B46" s="142">
        <f>'E-DDC-28'!B46</f>
        <v>0</v>
      </c>
      <c r="C46" s="142">
        <f>'E-DDC-28'!C46</f>
        <v>0</v>
      </c>
      <c r="D46" s="142">
        <f>'E-DDC-28'!D46</f>
        <v>0</v>
      </c>
      <c r="E46" s="103"/>
      <c r="F46" s="63"/>
      <c r="G46"/>
    </row>
    <row r="47" spans="1:7" ht="12.75">
      <c r="A47" s="69" t="str">
        <f>'E-DDC-28'!A47</f>
        <v>201902</v>
      </c>
      <c r="B47" s="142">
        <f>'E-DDC-28'!B47</f>
        <v>0</v>
      </c>
      <c r="C47" s="142">
        <f>'E-DDC-28'!C47</f>
        <v>0</v>
      </c>
      <c r="D47" s="142">
        <f>'E-DDC-28'!D47</f>
        <v>0</v>
      </c>
      <c r="E47" s="103"/>
      <c r="F47"/>
      <c r="G47"/>
    </row>
    <row r="48" spans="1:7" ht="13.5" customHeight="1">
      <c r="A48" s="69" t="str">
        <f>'E-DDC-28'!A48</f>
        <v>201903</v>
      </c>
      <c r="B48" s="142">
        <f>'E-DDC-28'!B48</f>
        <v>0</v>
      </c>
      <c r="C48" s="142">
        <f>'E-DDC-28'!C48</f>
        <v>0</v>
      </c>
      <c r="D48" s="142">
        <f>'E-DDC-28'!D48</f>
        <v>0</v>
      </c>
      <c r="E48" s="103"/>
      <c r="F48"/>
      <c r="G48"/>
    </row>
    <row r="49" spans="1:7" ht="12.75">
      <c r="A49" s="69" t="str">
        <f>'E-DDC-28'!A49</f>
        <v>201904</v>
      </c>
      <c r="B49" s="142">
        <f>'E-DDC-28'!B49</f>
        <v>0</v>
      </c>
      <c r="C49" s="142">
        <f>'E-DDC-28'!C49</f>
        <v>0</v>
      </c>
      <c r="D49" s="142">
        <f>'E-DDC-28'!D49</f>
        <v>0</v>
      </c>
      <c r="E49" s="103"/>
      <c r="F49"/>
      <c r="G49"/>
    </row>
    <row r="50" spans="1:7" ht="12.75">
      <c r="A50" s="69" t="str">
        <f>'E-DDC-28'!A50</f>
        <v>201905</v>
      </c>
      <c r="B50" s="142">
        <f>'E-DDC-28'!B50</f>
        <v>0</v>
      </c>
      <c r="C50" s="142">
        <f>'E-DDC-28'!C50</f>
        <v>0</v>
      </c>
      <c r="D50" s="142">
        <f>'E-DDC-28'!D50</f>
        <v>0</v>
      </c>
      <c r="E50" s="103"/>
      <c r="F50"/>
      <c r="G50"/>
    </row>
    <row r="51" spans="1:7" ht="12.75">
      <c r="A51" s="69" t="str">
        <f>'E-DDC-28'!A51</f>
        <v>201906</v>
      </c>
      <c r="B51" s="142">
        <f>'E-DDC-28'!B51</f>
        <v>0</v>
      </c>
      <c r="C51" s="142">
        <f>'E-DDC-28'!C51</f>
        <v>0</v>
      </c>
      <c r="D51" s="142">
        <f>'E-DDC-28'!D51</f>
        <v>0</v>
      </c>
      <c r="E51" s="103"/>
      <c r="F51"/>
      <c r="G51"/>
    </row>
    <row r="52" spans="1:7" ht="12.75">
      <c r="A52" s="69" t="str">
        <f>'E-DDC-28'!A52</f>
        <v>201907</v>
      </c>
      <c r="B52" s="142">
        <f>'E-DDC-28'!B52</f>
        <v>0</v>
      </c>
      <c r="C52" s="142">
        <f>'E-DDC-28'!C52</f>
        <v>0</v>
      </c>
      <c r="D52" s="142">
        <f>'E-DDC-28'!D52</f>
        <v>0</v>
      </c>
      <c r="E52" s="103"/>
      <c r="F52"/>
      <c r="G52"/>
    </row>
    <row r="53" spans="1:7" ht="12.75">
      <c r="A53" s="69" t="str">
        <f>'E-DDC-28'!A53</f>
        <v>201908</v>
      </c>
      <c r="B53" s="142">
        <f>'E-DDC-28'!B53</f>
        <v>0</v>
      </c>
      <c r="C53" s="142">
        <f>'E-DDC-28'!C53</f>
        <v>2649.4</v>
      </c>
      <c r="D53" s="142">
        <f>'E-DDC-28'!D53</f>
        <v>2649.4</v>
      </c>
      <c r="E53" s="103"/>
      <c r="F53"/>
      <c r="G53"/>
    </row>
    <row r="54" spans="1:7" ht="12.75">
      <c r="A54" s="69" t="str">
        <f>'E-DDC-28'!A54</f>
        <v>201909</v>
      </c>
      <c r="B54" s="142">
        <f>'E-DDC-28'!B54</f>
        <v>2649.4</v>
      </c>
      <c r="C54" s="142">
        <f>'E-DDC-28'!C54</f>
        <v>-2811.23</v>
      </c>
      <c r="D54" s="142">
        <f>'E-DDC-28'!D54</f>
        <v>-161.83</v>
      </c>
      <c r="E54" s="103"/>
      <c r="F54"/>
      <c r="G54"/>
    </row>
    <row r="55" spans="1:7" ht="12.75">
      <c r="A55" s="69" t="str">
        <f>'E-DDC-28'!A55</f>
        <v>201910</v>
      </c>
      <c r="B55" s="142">
        <f>'E-DDC-28'!B55</f>
        <v>-161.83</v>
      </c>
      <c r="C55" s="142">
        <f>'E-DDC-28'!C55</f>
        <v>-209061.97</v>
      </c>
      <c r="D55" s="142">
        <f>'E-DDC-28'!D55</f>
        <v>-209223.8</v>
      </c>
      <c r="E55" s="103"/>
      <c r="F55"/>
      <c r="G55"/>
    </row>
    <row r="56" spans="1:7" ht="12.75">
      <c r="A56" s="69" t="str">
        <f>'E-DDC-28'!A56</f>
        <v>201911</v>
      </c>
      <c r="B56" s="142">
        <f>'E-DDC-28'!B56</f>
        <v>-209223.8</v>
      </c>
      <c r="C56" s="142">
        <f>'E-DDC-28'!C56</f>
        <v>209223.8</v>
      </c>
      <c r="D56" s="142">
        <f>'E-DDC-28'!D56</f>
        <v>0</v>
      </c>
      <c r="E56" s="103"/>
      <c r="F56"/>
      <c r="G56"/>
    </row>
    <row r="57" spans="1:7" ht="12.75">
      <c r="A57" s="69" t="str">
        <f>'E-DDC-28'!A57</f>
        <v>201912</v>
      </c>
      <c r="B57" s="142">
        <f>'E-DDC-28'!B57</f>
        <v>0</v>
      </c>
      <c r="C57" s="142">
        <f>'E-DDC-28'!C57</f>
        <v>0</v>
      </c>
      <c r="D57" s="142">
        <f>'E-DDC-28'!D57</f>
        <v>0</v>
      </c>
      <c r="E57" s="103"/>
      <c r="F57" s="63"/>
      <c r="G57"/>
    </row>
    <row r="58" spans="1:7" ht="12.75">
      <c r="A58" s="70"/>
      <c r="B58" s="145"/>
      <c r="C58" s="146">
        <f>SUM(C46:C57)</f>
        <v>0</v>
      </c>
      <c r="D58" s="145"/>
      <c r="E58" s="103"/>
      <c r="F58"/>
      <c r="G58"/>
    </row>
  </sheetData>
  <sheetProtection/>
  <printOptions horizontalCentered="1"/>
  <pageMargins left="0.74" right="0.75" top="1" bottom="1" header="0.5" footer="0.5"/>
  <pageSetup fitToHeight="1" fitToWidth="1" horizontalDpi="600" verticalDpi="600" orientation="portrait" scale="72" r:id="rId1"/>
  <headerFooter alignWithMargins="0">
    <oddHeader>&amp;RAdjustment No. _______
Workpaper Ref. &amp;A</oddHeader>
    <oddFooter>&amp;L&amp;F&amp;RPrep by: ____________     1st Review:__________
          Date:  &amp;D           Mgr. Review:__________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4"/>
  <sheetViews>
    <sheetView zoomScalePageLayoutView="0" workbookViewId="0" topLeftCell="A55">
      <selection activeCell="E86" sqref="E86"/>
    </sheetView>
  </sheetViews>
  <sheetFormatPr defaultColWidth="16.00390625" defaultRowHeight="12.75" customHeight="1"/>
  <cols>
    <col min="1" max="1" width="18.25390625" style="1" customWidth="1"/>
    <col min="2" max="2" width="14.00390625" style="2" customWidth="1"/>
    <col min="3" max="3" width="14.75390625" style="1" bestFit="1" customWidth="1"/>
    <col min="4" max="4" width="14.00390625" style="3" customWidth="1"/>
    <col min="5" max="5" width="13.00390625" style="3" customWidth="1"/>
    <col min="6" max="6" width="14.50390625" style="1" customWidth="1"/>
    <col min="7" max="7" width="13.75390625" style="1" customWidth="1"/>
    <col min="8" max="9" width="14.75390625" style="1" customWidth="1"/>
    <col min="10" max="10" width="13.50390625" style="1" customWidth="1"/>
    <col min="11" max="11" width="14.00390625" style="1" customWidth="1"/>
    <col min="12" max="16384" width="16.00390625" style="1" customWidth="1"/>
  </cols>
  <sheetData>
    <row r="1" spans="1:11" ht="12.75" customHeight="1">
      <c r="A1" s="154" t="s">
        <v>28</v>
      </c>
      <c r="B1" s="154"/>
      <c r="C1" s="154"/>
      <c r="D1" s="154"/>
      <c r="E1" s="154"/>
      <c r="F1" s="154"/>
      <c r="G1" s="154"/>
      <c r="H1" s="154"/>
      <c r="I1" s="154"/>
      <c r="J1" s="25"/>
      <c r="K1" s="25"/>
    </row>
    <row r="2" spans="1:11" ht="12.75" customHeight="1">
      <c r="A2" s="154" t="s">
        <v>8</v>
      </c>
      <c r="B2" s="154"/>
      <c r="C2" s="154"/>
      <c r="D2" s="154"/>
      <c r="E2" s="154"/>
      <c r="F2" s="154"/>
      <c r="G2" s="154"/>
      <c r="H2" s="154"/>
      <c r="I2" s="154"/>
      <c r="J2" s="25"/>
      <c r="K2" s="25"/>
    </row>
    <row r="3" spans="1:11" ht="12.75" customHeight="1">
      <c r="A3" s="155" t="s">
        <v>82</v>
      </c>
      <c r="B3" s="155"/>
      <c r="C3" s="155"/>
      <c r="D3" s="155"/>
      <c r="E3" s="155"/>
      <c r="F3" s="155"/>
      <c r="G3" s="155"/>
      <c r="H3" s="155"/>
      <c r="I3" s="155"/>
      <c r="J3" s="84"/>
      <c r="K3" s="84"/>
    </row>
    <row r="4" spans="1:11" ht="12.75" customHeight="1">
      <c r="A4" s="79"/>
      <c r="B4" s="79"/>
      <c r="C4" s="79"/>
      <c r="D4" s="79"/>
      <c r="E4" s="79"/>
      <c r="F4" s="79"/>
      <c r="G4" s="79"/>
      <c r="H4" s="79"/>
      <c r="I4" s="79"/>
      <c r="J4" s="84"/>
      <c r="K4" s="84"/>
    </row>
    <row r="6" ht="12.75" customHeight="1">
      <c r="A6" s="4" t="s">
        <v>9</v>
      </c>
    </row>
    <row r="7" ht="13.5" thickBot="1"/>
    <row r="8" spans="2:9" ht="12.75">
      <c r="B8" s="6"/>
      <c r="C8" s="7" t="s">
        <v>4</v>
      </c>
      <c r="D8" s="156" t="s">
        <v>0</v>
      </c>
      <c r="E8" s="157"/>
      <c r="F8" s="23"/>
      <c r="G8" s="7" t="s">
        <v>4</v>
      </c>
      <c r="H8" s="156" t="s">
        <v>1</v>
      </c>
      <c r="I8" s="157"/>
    </row>
    <row r="9" spans="1:9" ht="12.75" customHeight="1">
      <c r="A9" s="24"/>
      <c r="B9" s="6"/>
      <c r="C9" s="41" t="s">
        <v>10</v>
      </c>
      <c r="D9" s="59" t="s">
        <v>32</v>
      </c>
      <c r="E9" s="60" t="s">
        <v>33</v>
      </c>
      <c r="F9" s="10"/>
      <c r="G9" s="41" t="s">
        <v>10</v>
      </c>
      <c r="H9" s="59" t="s">
        <v>34</v>
      </c>
      <c r="I9" s="60" t="s">
        <v>35</v>
      </c>
    </row>
    <row r="10" spans="1:9" ht="12.75" customHeight="1">
      <c r="A10" s="24"/>
      <c r="B10" s="6"/>
      <c r="C10" s="55" t="s">
        <v>11</v>
      </c>
      <c r="D10" s="42" t="s">
        <v>12</v>
      </c>
      <c r="E10" s="43" t="s">
        <v>6</v>
      </c>
      <c r="F10" s="11"/>
      <c r="G10" s="55" t="s">
        <v>11</v>
      </c>
      <c r="H10" s="42" t="s">
        <v>12</v>
      </c>
      <c r="I10" s="43" t="s">
        <v>6</v>
      </c>
    </row>
    <row r="11" spans="1:9" ht="12.75" customHeight="1">
      <c r="A11" s="12" t="s">
        <v>13</v>
      </c>
      <c r="B11" s="6"/>
      <c r="C11" s="56">
        <v>252000</v>
      </c>
      <c r="D11" s="44">
        <v>252000</v>
      </c>
      <c r="E11" s="45">
        <v>252000</v>
      </c>
      <c r="F11" s="13"/>
      <c r="G11" s="56">
        <v>252000</v>
      </c>
      <c r="H11" s="44">
        <v>252000</v>
      </c>
      <c r="I11" s="44">
        <v>252000</v>
      </c>
    </row>
    <row r="12" spans="1:9" ht="12.75" customHeight="1">
      <c r="A12" s="14"/>
      <c r="B12" s="6"/>
      <c r="C12" s="16"/>
      <c r="D12" s="61" t="s">
        <v>29</v>
      </c>
      <c r="E12" s="46" t="s">
        <v>30</v>
      </c>
      <c r="F12" s="5"/>
      <c r="G12" s="16"/>
      <c r="H12" s="49"/>
      <c r="I12" s="50"/>
    </row>
    <row r="13" spans="1:9" ht="12.75" customHeight="1">
      <c r="A13" s="26" t="s">
        <v>52</v>
      </c>
      <c r="B13" s="71">
        <v>2018</v>
      </c>
      <c r="C13" s="17">
        <f>D13+E13</f>
        <v>-2139174</v>
      </c>
      <c r="D13" s="58">
        <f>'E-DDC-28'!G6</f>
        <v>-1018716</v>
      </c>
      <c r="E13" s="57">
        <f>'E-DDC-28'!B6</f>
        <v>-1120458</v>
      </c>
      <c r="F13" s="18"/>
      <c r="G13" s="17">
        <f>H13+I13</f>
        <v>-14835</v>
      </c>
      <c r="H13" s="58">
        <f>'E-DDC-28'!G26</f>
        <v>-11804</v>
      </c>
      <c r="I13" s="57">
        <f>'E-DDC-28'!B26</f>
        <v>-3031</v>
      </c>
    </row>
    <row r="14" spans="1:9" ht="12.75" customHeight="1">
      <c r="A14" s="26" t="s">
        <v>52</v>
      </c>
      <c r="B14" s="71">
        <v>2019</v>
      </c>
      <c r="C14" s="19">
        <f>D14+E14</f>
        <v>-2083490</v>
      </c>
      <c r="D14" s="47">
        <f>'E-DDC-28'!I17</f>
        <v>-826598</v>
      </c>
      <c r="E14" s="48">
        <f>'E-DDC-28'!D17</f>
        <v>-1256892</v>
      </c>
      <c r="F14" s="18"/>
      <c r="G14" s="19">
        <f>H14+I14</f>
        <v>-11804</v>
      </c>
      <c r="H14" s="47">
        <f>'E-DDC-28'!I37</f>
        <v>-11804</v>
      </c>
      <c r="I14" s="48">
        <f>'E-DDC-28'!D37</f>
        <v>0</v>
      </c>
    </row>
    <row r="15" spans="2:9" ht="12.75" customHeight="1">
      <c r="B15" s="6"/>
      <c r="C15" s="15"/>
      <c r="D15" s="49"/>
      <c r="E15" s="50"/>
      <c r="F15" s="18"/>
      <c r="G15" s="15"/>
      <c r="H15" s="49"/>
      <c r="I15" s="50"/>
    </row>
    <row r="16" spans="1:9" ht="12.75" customHeight="1">
      <c r="A16" s="1" t="s">
        <v>4</v>
      </c>
      <c r="B16" s="6"/>
      <c r="C16" s="17">
        <f>C13+C14</f>
        <v>-4222664</v>
      </c>
      <c r="D16" s="58">
        <f>D13+D14</f>
        <v>-1845314</v>
      </c>
      <c r="E16" s="57">
        <f>E13+E14</f>
        <v>-2377350</v>
      </c>
      <c r="F16" s="18"/>
      <c r="G16" s="17">
        <f>G13+G14</f>
        <v>-26639</v>
      </c>
      <c r="H16" s="58">
        <f>H13+H14</f>
        <v>-23608</v>
      </c>
      <c r="I16" s="57">
        <f>I13+I14</f>
        <v>-3031</v>
      </c>
    </row>
    <row r="17" spans="1:9" ht="12.75" customHeight="1">
      <c r="A17" s="1" t="s">
        <v>14</v>
      </c>
      <c r="B17" s="6"/>
      <c r="C17" s="21" t="s">
        <v>15</v>
      </c>
      <c r="D17" s="51" t="s">
        <v>15</v>
      </c>
      <c r="E17" s="52" t="s">
        <v>15</v>
      </c>
      <c r="F17" s="11"/>
      <c r="G17" s="21" t="s">
        <v>15</v>
      </c>
      <c r="H17" s="51" t="s">
        <v>15</v>
      </c>
      <c r="I17" s="52" t="s">
        <v>15</v>
      </c>
    </row>
    <row r="18" spans="1:9" ht="12.75" customHeight="1">
      <c r="A18" s="1" t="s">
        <v>16</v>
      </c>
      <c r="B18" s="6"/>
      <c r="C18" s="15">
        <f>C16/2</f>
        <v>-2111332</v>
      </c>
      <c r="D18" s="58">
        <f>D16/2</f>
        <v>-922657</v>
      </c>
      <c r="E18" s="57">
        <f>E16/2</f>
        <v>-1188675</v>
      </c>
      <c r="F18" s="18"/>
      <c r="G18" s="15">
        <f>G16/2</f>
        <v>-13320</v>
      </c>
      <c r="H18" s="58">
        <f>H16/2</f>
        <v>-11804</v>
      </c>
      <c r="I18" s="57">
        <f>I16/2</f>
        <v>-1516</v>
      </c>
    </row>
    <row r="19" spans="1:9" ht="12.75" customHeight="1">
      <c r="A19" s="26" t="s">
        <v>53</v>
      </c>
      <c r="B19" s="6">
        <f>B14</f>
        <v>2019</v>
      </c>
      <c r="C19" s="17">
        <f>D19+E19</f>
        <v>-2227530</v>
      </c>
      <c r="D19" s="58">
        <f>'E-DDC-28'!I6</f>
        <v>-1009696</v>
      </c>
      <c r="E19" s="57">
        <f>'E-DDC-28'!D6</f>
        <v>-1217834</v>
      </c>
      <c r="F19" s="18"/>
      <c r="G19" s="17">
        <f aca="true" t="shared" si="0" ref="G19:G29">H19+I19</f>
        <v>-14835</v>
      </c>
      <c r="H19" s="58">
        <f>'E-DDC-28'!I26</f>
        <v>-11804</v>
      </c>
      <c r="I19" s="57">
        <f>'E-DDC-28'!D26</f>
        <v>-3031</v>
      </c>
    </row>
    <row r="20" spans="1:9" ht="12.75" customHeight="1">
      <c r="A20" s="26" t="s">
        <v>54</v>
      </c>
      <c r="B20" s="6">
        <f>B19</f>
        <v>2019</v>
      </c>
      <c r="C20" s="17">
        <f aca="true" t="shared" si="1" ref="C20:C29">D20+E20</f>
        <v>-2174806</v>
      </c>
      <c r="D20" s="58">
        <f>'E-DDC-28'!I7</f>
        <v>-1008408</v>
      </c>
      <c r="E20" s="57">
        <f>'E-DDC-28'!D7</f>
        <v>-1166398</v>
      </c>
      <c r="F20" s="18"/>
      <c r="G20" s="17">
        <f t="shared" si="0"/>
        <v>-14498</v>
      </c>
      <c r="H20" s="58">
        <f>'E-DDC-28'!I27</f>
        <v>-11804</v>
      </c>
      <c r="I20" s="57">
        <f>'E-DDC-28'!D27</f>
        <v>-2694</v>
      </c>
    </row>
    <row r="21" spans="1:9" ht="12.75" customHeight="1">
      <c r="A21" s="26" t="s">
        <v>55</v>
      </c>
      <c r="B21" s="6">
        <f aca="true" t="shared" si="2" ref="B21:B29">B20</f>
        <v>2019</v>
      </c>
      <c r="C21" s="17">
        <f t="shared" si="1"/>
        <v>-2141982</v>
      </c>
      <c r="D21" s="58">
        <f>'E-DDC-28'!I8</f>
        <v>-1008408</v>
      </c>
      <c r="E21" s="57">
        <f>'E-DDC-28'!D8</f>
        <v>-1133574</v>
      </c>
      <c r="F21" s="18"/>
      <c r="G21" s="17">
        <f t="shared" si="0"/>
        <v>-14498</v>
      </c>
      <c r="H21" s="58">
        <f>'E-DDC-28'!I28</f>
        <v>-11804</v>
      </c>
      <c r="I21" s="57">
        <f>'E-DDC-28'!D28</f>
        <v>-2694</v>
      </c>
    </row>
    <row r="22" spans="1:9" ht="12.75" customHeight="1">
      <c r="A22" s="26" t="s">
        <v>56</v>
      </c>
      <c r="B22" s="6">
        <f t="shared" si="2"/>
        <v>2019</v>
      </c>
      <c r="C22" s="17">
        <f t="shared" si="1"/>
        <v>-2148199</v>
      </c>
      <c r="D22" s="58">
        <f>'E-DDC-28'!I9</f>
        <v>-1024614</v>
      </c>
      <c r="E22" s="57">
        <f>'E-DDC-28'!D9</f>
        <v>-1123585</v>
      </c>
      <c r="F22" s="18"/>
      <c r="G22" s="17">
        <f t="shared" si="0"/>
        <v>-14498</v>
      </c>
      <c r="H22" s="58">
        <f>'E-DDC-28'!I29</f>
        <v>-11804</v>
      </c>
      <c r="I22" s="57">
        <f>'E-DDC-28'!D29</f>
        <v>-2694</v>
      </c>
    </row>
    <row r="23" spans="1:9" ht="12.75" customHeight="1">
      <c r="A23" s="26" t="s">
        <v>57</v>
      </c>
      <c r="B23" s="6">
        <f t="shared" si="2"/>
        <v>2019</v>
      </c>
      <c r="C23" s="17">
        <f t="shared" si="1"/>
        <v>-2121406</v>
      </c>
      <c r="D23" s="58">
        <f>'E-DDC-28'!I10</f>
        <v>-986454</v>
      </c>
      <c r="E23" s="57">
        <f>'E-DDC-28'!D10</f>
        <v>-1134952</v>
      </c>
      <c r="F23" s="18"/>
      <c r="G23" s="17">
        <f t="shared" si="0"/>
        <v>-14498</v>
      </c>
      <c r="H23" s="58">
        <f>'E-DDC-28'!I30</f>
        <v>-11804</v>
      </c>
      <c r="I23" s="57">
        <f>'E-DDC-28'!D30</f>
        <v>-2694</v>
      </c>
    </row>
    <row r="24" spans="1:9" ht="12.75" customHeight="1">
      <c r="A24" s="26" t="s">
        <v>63</v>
      </c>
      <c r="B24" s="6">
        <f t="shared" si="2"/>
        <v>2019</v>
      </c>
      <c r="C24" s="17">
        <f t="shared" si="1"/>
        <v>-2139921</v>
      </c>
      <c r="D24" s="58">
        <f>'E-DDC-28'!I11</f>
        <v>-976302</v>
      </c>
      <c r="E24" s="57">
        <f>'E-DDC-28'!D11</f>
        <v>-1163619</v>
      </c>
      <c r="F24" s="18"/>
      <c r="G24" s="17">
        <f t="shared" si="0"/>
        <v>-13825</v>
      </c>
      <c r="H24" s="58">
        <f>'E-DDC-28'!I31</f>
        <v>-11804</v>
      </c>
      <c r="I24" s="57">
        <f>'E-DDC-28'!D31</f>
        <v>-2021</v>
      </c>
    </row>
    <row r="25" spans="1:9" ht="12.75" customHeight="1">
      <c r="A25" s="26" t="s">
        <v>64</v>
      </c>
      <c r="B25" s="6">
        <f t="shared" si="2"/>
        <v>2019</v>
      </c>
      <c r="C25" s="17">
        <f t="shared" si="1"/>
        <v>-2028398</v>
      </c>
      <c r="D25" s="58">
        <f>'E-DDC-28'!I12</f>
        <v>-900914</v>
      </c>
      <c r="E25" s="57">
        <f>'E-DDC-28'!D12</f>
        <v>-1127484</v>
      </c>
      <c r="F25" s="18"/>
      <c r="G25" s="17">
        <f t="shared" si="0"/>
        <v>-13825</v>
      </c>
      <c r="H25" s="58">
        <f>'E-DDC-28'!I32</f>
        <v>-11804</v>
      </c>
      <c r="I25" s="57">
        <f>'E-DDC-28'!D32</f>
        <v>-2021</v>
      </c>
    </row>
    <row r="26" spans="1:9" ht="12.75" customHeight="1">
      <c r="A26" s="26" t="s">
        <v>58</v>
      </c>
      <c r="B26" s="6">
        <f t="shared" si="2"/>
        <v>2019</v>
      </c>
      <c r="C26" s="17">
        <f t="shared" si="1"/>
        <v>-2085674</v>
      </c>
      <c r="D26" s="58">
        <f>'E-DDC-28'!I13</f>
        <v>-900914</v>
      </c>
      <c r="E26" s="57">
        <f>'E-DDC-28'!D13</f>
        <v>-1184760</v>
      </c>
      <c r="F26" s="18"/>
      <c r="G26" s="17">
        <f t="shared" si="0"/>
        <v>-13825</v>
      </c>
      <c r="H26" s="58">
        <f>'E-DDC-28'!I33</f>
        <v>-11804</v>
      </c>
      <c r="I26" s="57">
        <f>'E-DDC-28'!D33</f>
        <v>-2021</v>
      </c>
    </row>
    <row r="27" spans="1:9" ht="12.75" customHeight="1">
      <c r="A27" s="26" t="s">
        <v>65</v>
      </c>
      <c r="B27" s="6">
        <f t="shared" si="2"/>
        <v>2019</v>
      </c>
      <c r="C27" s="17">
        <f t="shared" si="1"/>
        <v>-2002644</v>
      </c>
      <c r="D27" s="58">
        <f>'E-DDC-28'!I14</f>
        <v>-839914</v>
      </c>
      <c r="E27" s="57">
        <f>'E-DDC-28'!D14</f>
        <v>-1162730</v>
      </c>
      <c r="F27" s="18"/>
      <c r="G27" s="17">
        <f t="shared" si="0"/>
        <v>-13825</v>
      </c>
      <c r="H27" s="58">
        <f>'E-DDC-28'!I34</f>
        <v>-11804</v>
      </c>
      <c r="I27" s="57">
        <f>'E-DDC-28'!D34</f>
        <v>-2021</v>
      </c>
    </row>
    <row r="28" spans="1:9" ht="12.75" customHeight="1">
      <c r="A28" s="26" t="s">
        <v>59</v>
      </c>
      <c r="B28" s="6">
        <f t="shared" si="2"/>
        <v>2019</v>
      </c>
      <c r="C28" s="17">
        <f t="shared" si="1"/>
        <v>-1994016</v>
      </c>
      <c r="D28" s="58">
        <f>'E-DDC-28'!I15</f>
        <v>-803054</v>
      </c>
      <c r="E28" s="57">
        <f>'E-DDC-28'!D15</f>
        <v>-1190962</v>
      </c>
      <c r="F28" s="18"/>
      <c r="G28" s="17">
        <f t="shared" si="0"/>
        <v>-11804</v>
      </c>
      <c r="H28" s="58">
        <f>'E-DDC-28'!I35</f>
        <v>-9783</v>
      </c>
      <c r="I28" s="57">
        <f>'E-DDC-28'!D35</f>
        <v>-2021</v>
      </c>
    </row>
    <row r="29" spans="1:9" ht="12.75" customHeight="1">
      <c r="A29" s="26" t="s">
        <v>60</v>
      </c>
      <c r="B29" s="6">
        <f t="shared" si="2"/>
        <v>2019</v>
      </c>
      <c r="C29" s="17">
        <f t="shared" si="1"/>
        <v>-2081091</v>
      </c>
      <c r="D29" s="58">
        <f>'E-DDC-28'!I16</f>
        <v>-803054</v>
      </c>
      <c r="E29" s="57">
        <f>'E-DDC-28'!D16</f>
        <v>-1278037</v>
      </c>
      <c r="F29" s="18"/>
      <c r="G29" s="17">
        <f t="shared" si="0"/>
        <v>-11804</v>
      </c>
      <c r="H29" s="58">
        <f>'E-DDC-28'!I36</f>
        <v>-11804</v>
      </c>
      <c r="I29" s="57">
        <f>'E-DDC-28'!D36</f>
        <v>0</v>
      </c>
    </row>
    <row r="30" spans="2:9" ht="12.75" customHeight="1">
      <c r="B30" s="6"/>
      <c r="C30" s="19"/>
      <c r="D30" s="47"/>
      <c r="E30" s="48"/>
      <c r="F30" s="18"/>
      <c r="G30" s="19"/>
      <c r="H30" s="47"/>
      <c r="I30" s="48"/>
    </row>
    <row r="31" spans="1:9" ht="12.75" customHeight="1">
      <c r="A31" s="1" t="s">
        <v>4</v>
      </c>
      <c r="B31" s="6"/>
      <c r="C31" s="15">
        <f>SUM(C18:C30)</f>
        <v>-25256999</v>
      </c>
      <c r="D31" s="49">
        <f>SUM(D18:D30)</f>
        <v>-11184389</v>
      </c>
      <c r="E31" s="50">
        <f>SUM(E18:E30)</f>
        <v>-14072610</v>
      </c>
      <c r="F31" s="18"/>
      <c r="G31" s="15">
        <f>SUM(G18:G30)</f>
        <v>-165055</v>
      </c>
      <c r="H31" s="49">
        <f>SUM(H18:H30)</f>
        <v>-139627</v>
      </c>
      <c r="I31" s="50">
        <f>SUM(I18:I30)</f>
        <v>-25428</v>
      </c>
    </row>
    <row r="32" spans="1:9" ht="12.75" customHeight="1">
      <c r="A32" s="1" t="s">
        <v>17</v>
      </c>
      <c r="B32" s="6"/>
      <c r="C32" s="21" t="s">
        <v>18</v>
      </c>
      <c r="D32" s="51" t="s">
        <v>18</v>
      </c>
      <c r="E32" s="52" t="s">
        <v>18</v>
      </c>
      <c r="F32" s="11"/>
      <c r="G32" s="21" t="s">
        <v>18</v>
      </c>
      <c r="H32" s="51" t="s">
        <v>18</v>
      </c>
      <c r="I32" s="52" t="s">
        <v>18</v>
      </c>
    </row>
    <row r="33" spans="2:9" ht="12.75" customHeight="1">
      <c r="B33" s="6"/>
      <c r="C33" s="15"/>
      <c r="D33" s="49"/>
      <c r="E33" s="50"/>
      <c r="F33" s="18"/>
      <c r="G33" s="15"/>
      <c r="H33" s="49"/>
      <c r="I33" s="50"/>
    </row>
    <row r="34" spans="1:9" ht="12.75" customHeight="1" thickBot="1">
      <c r="A34" s="1" t="s">
        <v>20</v>
      </c>
      <c r="B34" s="6"/>
      <c r="C34" s="19">
        <f>C31/12</f>
        <v>-2104750</v>
      </c>
      <c r="D34" s="53">
        <f>D31/12</f>
        <v>-932032</v>
      </c>
      <c r="E34" s="54">
        <f>E31/12</f>
        <v>-1172718</v>
      </c>
      <c r="F34" s="18"/>
      <c r="G34" s="19">
        <f>G31/12</f>
        <v>-13755</v>
      </c>
      <c r="H34" s="53">
        <f>H31/12</f>
        <v>-11636</v>
      </c>
      <c r="I34" s="54">
        <f>I31/12</f>
        <v>-2119</v>
      </c>
    </row>
    <row r="35" spans="2:9" ht="12.75" customHeight="1">
      <c r="B35" s="26"/>
      <c r="C35" s="18"/>
      <c r="D35" s="18"/>
      <c r="E35" s="18"/>
      <c r="F35" s="18"/>
      <c r="G35" s="18"/>
      <c r="H35" s="18"/>
      <c r="I35" s="18"/>
    </row>
    <row r="36" spans="2:8" ht="12.75" customHeight="1">
      <c r="B36" s="26"/>
      <c r="D36" s="18"/>
      <c r="H36" s="18"/>
    </row>
    <row r="37" spans="2:9" ht="12.75">
      <c r="B37" s="6"/>
      <c r="C37" s="105" t="s">
        <v>4</v>
      </c>
      <c r="D37" s="106" t="s">
        <v>0</v>
      </c>
      <c r="E37" s="107"/>
      <c r="F37" s="108" t="s">
        <v>1</v>
      </c>
      <c r="G37" s="109"/>
      <c r="I37" s="5"/>
    </row>
    <row r="38" spans="2:9" ht="12.75">
      <c r="B38" s="6"/>
      <c r="C38" s="110" t="s">
        <v>10</v>
      </c>
      <c r="D38" s="100"/>
      <c r="E38" s="94"/>
      <c r="F38" s="95"/>
      <c r="G38" s="111"/>
      <c r="I38" s="9"/>
    </row>
    <row r="39" spans="2:9" ht="12.75">
      <c r="B39" s="6"/>
      <c r="C39" s="96" t="s">
        <v>11</v>
      </c>
      <c r="D39" s="97" t="s">
        <v>12</v>
      </c>
      <c r="E39" s="96" t="s">
        <v>6</v>
      </c>
      <c r="F39" s="97" t="s">
        <v>12</v>
      </c>
      <c r="G39" s="112" t="s">
        <v>6</v>
      </c>
      <c r="I39" s="9"/>
    </row>
    <row r="40" spans="1:7" ht="12.75">
      <c r="A40" s="12" t="s">
        <v>13</v>
      </c>
      <c r="B40" s="6"/>
      <c r="C40" s="113">
        <v>252000</v>
      </c>
      <c r="D40" s="99">
        <v>252000</v>
      </c>
      <c r="E40" s="98">
        <v>252000</v>
      </c>
      <c r="F40" s="99">
        <v>252000</v>
      </c>
      <c r="G40" s="114">
        <v>252000</v>
      </c>
    </row>
    <row r="41" spans="1:7" ht="12.75">
      <c r="A41" s="14"/>
      <c r="B41" s="6"/>
      <c r="C41" s="115" t="s">
        <v>31</v>
      </c>
      <c r="D41" s="15"/>
      <c r="E41" s="18"/>
      <c r="F41" s="18"/>
      <c r="G41" s="116"/>
    </row>
    <row r="42" spans="1:7" ht="12.75">
      <c r="A42" s="26" t="str">
        <f>A13</f>
        <v>Dec</v>
      </c>
      <c r="B42" s="71">
        <f>B13</f>
        <v>2018</v>
      </c>
      <c r="C42" s="117">
        <f>'E-DDC-28'!B46</f>
        <v>0</v>
      </c>
      <c r="D42" s="17"/>
      <c r="E42" s="18"/>
      <c r="F42" s="18"/>
      <c r="G42" s="85"/>
    </row>
    <row r="43" spans="1:7" ht="12.75">
      <c r="A43" s="26" t="str">
        <f>A14</f>
        <v>Dec</v>
      </c>
      <c r="B43" s="71">
        <f>B14</f>
        <v>2019</v>
      </c>
      <c r="C43" s="118">
        <f>'E-DDC-28'!D57</f>
        <v>0</v>
      </c>
      <c r="D43" s="17"/>
      <c r="E43" s="18"/>
      <c r="F43" s="18"/>
      <c r="G43" s="85"/>
    </row>
    <row r="44" spans="2:7" ht="12.75">
      <c r="B44" s="6"/>
      <c r="C44" s="119"/>
      <c r="D44" s="87"/>
      <c r="E44" s="86"/>
      <c r="F44" s="86"/>
      <c r="G44" s="88"/>
    </row>
    <row r="45" spans="1:7" ht="12.75">
      <c r="A45" s="1" t="s">
        <v>4</v>
      </c>
      <c r="B45" s="6"/>
      <c r="C45" s="89">
        <f>C42+C43</f>
        <v>0</v>
      </c>
      <c r="D45" s="89"/>
      <c r="E45" s="18"/>
      <c r="F45" s="18"/>
      <c r="G45" s="85"/>
    </row>
    <row r="46" spans="1:7" ht="12.75">
      <c r="A46" s="1" t="s">
        <v>14</v>
      </c>
      <c r="B46" s="6"/>
      <c r="C46" s="120" t="s">
        <v>15</v>
      </c>
      <c r="D46" s="90"/>
      <c r="E46" s="22"/>
      <c r="F46" s="22"/>
      <c r="G46" s="91"/>
    </row>
    <row r="47" spans="1:7" ht="12.75">
      <c r="A47" s="1" t="s">
        <v>16</v>
      </c>
      <c r="B47" s="6"/>
      <c r="C47" s="121">
        <f>C45/2</f>
        <v>0</v>
      </c>
      <c r="D47" s="17"/>
      <c r="E47" s="18"/>
      <c r="F47" s="18"/>
      <c r="G47" s="85"/>
    </row>
    <row r="48" spans="1:7" ht="12.75">
      <c r="A48" s="26" t="str">
        <f aca="true" t="shared" si="3" ref="A48:B58">A19</f>
        <v>Jan</v>
      </c>
      <c r="B48" s="26">
        <f t="shared" si="3"/>
        <v>2019</v>
      </c>
      <c r="C48" s="117">
        <f>'E-DDC-28'!D46</f>
        <v>0</v>
      </c>
      <c r="D48" s="17"/>
      <c r="E48" s="18"/>
      <c r="F48" s="18"/>
      <c r="G48" s="85"/>
    </row>
    <row r="49" spans="1:7" ht="12.75">
      <c r="A49" s="26" t="str">
        <f t="shared" si="3"/>
        <v>Feb</v>
      </c>
      <c r="B49" s="26">
        <f t="shared" si="3"/>
        <v>2019</v>
      </c>
      <c r="C49" s="117">
        <f>'E-DDC-28'!D47</f>
        <v>0</v>
      </c>
      <c r="D49" s="17"/>
      <c r="E49" s="18"/>
      <c r="F49" s="18"/>
      <c r="G49" s="85"/>
    </row>
    <row r="50" spans="1:7" ht="12.75">
      <c r="A50" s="26" t="str">
        <f t="shared" si="3"/>
        <v>Mar</v>
      </c>
      <c r="B50" s="26">
        <f t="shared" si="3"/>
        <v>2019</v>
      </c>
      <c r="C50" s="117">
        <f>'E-DDC-28'!D48</f>
        <v>0</v>
      </c>
      <c r="D50" s="17"/>
      <c r="E50" s="18"/>
      <c r="F50" s="18"/>
      <c r="G50" s="85"/>
    </row>
    <row r="51" spans="1:7" ht="12.75">
      <c r="A51" s="26" t="str">
        <f t="shared" si="3"/>
        <v>Apr</v>
      </c>
      <c r="B51" s="26">
        <f t="shared" si="3"/>
        <v>2019</v>
      </c>
      <c r="C51" s="117">
        <f>'E-DDC-28'!D49</f>
        <v>0</v>
      </c>
      <c r="D51" s="17"/>
      <c r="E51" s="18"/>
      <c r="F51" s="18"/>
      <c r="G51" s="85"/>
    </row>
    <row r="52" spans="1:7" ht="12.75">
      <c r="A52" s="26" t="str">
        <f t="shared" si="3"/>
        <v>May</v>
      </c>
      <c r="B52" s="26">
        <f t="shared" si="3"/>
        <v>2019</v>
      </c>
      <c r="C52" s="117">
        <f>'E-DDC-28'!D50</f>
        <v>0</v>
      </c>
      <c r="D52" s="17"/>
      <c r="E52" s="18"/>
      <c r="F52" s="18"/>
      <c r="G52" s="85"/>
    </row>
    <row r="53" spans="1:7" ht="12.75">
      <c r="A53" s="26" t="str">
        <f t="shared" si="3"/>
        <v>Jun</v>
      </c>
      <c r="B53" s="26">
        <f t="shared" si="3"/>
        <v>2019</v>
      </c>
      <c r="C53" s="117">
        <f>'E-DDC-28'!D51</f>
        <v>0</v>
      </c>
      <c r="D53" s="17"/>
      <c r="E53" s="18"/>
      <c r="F53" s="18"/>
      <c r="G53" s="85"/>
    </row>
    <row r="54" spans="1:7" ht="12.75">
      <c r="A54" s="26" t="str">
        <f t="shared" si="3"/>
        <v>Jul</v>
      </c>
      <c r="B54" s="26">
        <f t="shared" si="3"/>
        <v>2019</v>
      </c>
      <c r="C54" s="117">
        <f>'E-DDC-28'!D52</f>
        <v>0</v>
      </c>
      <c r="D54" s="17"/>
      <c r="E54" s="18"/>
      <c r="F54" s="18"/>
      <c r="G54" s="85"/>
    </row>
    <row r="55" spans="1:7" ht="12.75">
      <c r="A55" s="26" t="str">
        <f t="shared" si="3"/>
        <v>Aug</v>
      </c>
      <c r="B55" s="26">
        <f t="shared" si="3"/>
        <v>2019</v>
      </c>
      <c r="C55" s="117">
        <f>'E-DDC-28'!D53</f>
        <v>2649</v>
      </c>
      <c r="D55" s="17"/>
      <c r="E55" s="18"/>
      <c r="F55" s="18"/>
      <c r="G55" s="85"/>
    </row>
    <row r="56" spans="1:7" ht="12.75">
      <c r="A56" s="26" t="str">
        <f t="shared" si="3"/>
        <v>Sep</v>
      </c>
      <c r="B56" s="26">
        <f t="shared" si="3"/>
        <v>2019</v>
      </c>
      <c r="C56" s="117">
        <f>'E-DDC-28'!D54</f>
        <v>-162</v>
      </c>
      <c r="D56" s="17"/>
      <c r="E56" s="18"/>
      <c r="F56" s="18"/>
      <c r="G56" s="85"/>
    </row>
    <row r="57" spans="1:7" ht="12.75">
      <c r="A57" s="26" t="str">
        <f t="shared" si="3"/>
        <v>Oct</v>
      </c>
      <c r="B57" s="26">
        <f t="shared" si="3"/>
        <v>2019</v>
      </c>
      <c r="C57" s="117">
        <f>'E-DDC-28'!D55</f>
        <v>-209224</v>
      </c>
      <c r="D57" s="17"/>
      <c r="E57" s="18"/>
      <c r="F57" s="18"/>
      <c r="G57" s="85"/>
    </row>
    <row r="58" spans="1:7" ht="12.75">
      <c r="A58" s="26" t="str">
        <f t="shared" si="3"/>
        <v>Nov</v>
      </c>
      <c r="B58" s="26">
        <f t="shared" si="3"/>
        <v>2019</v>
      </c>
      <c r="C58" s="117">
        <f>'E-DDC-28'!D56</f>
        <v>0</v>
      </c>
      <c r="D58" s="17"/>
      <c r="E58" s="18"/>
      <c r="F58" s="18"/>
      <c r="G58" s="85"/>
    </row>
    <row r="59" spans="1:7" ht="12.75">
      <c r="A59" s="5"/>
      <c r="B59" s="6"/>
      <c r="C59" s="118"/>
      <c r="D59" s="17"/>
      <c r="E59" s="18"/>
      <c r="F59" s="18"/>
      <c r="G59" s="85"/>
    </row>
    <row r="60" spans="1:7" ht="12.75">
      <c r="A60" s="5" t="s">
        <v>4</v>
      </c>
      <c r="B60" s="6"/>
      <c r="C60" s="119">
        <f>SUM(C47:C59)</f>
        <v>-206737</v>
      </c>
      <c r="D60" s="87"/>
      <c r="E60" s="86"/>
      <c r="F60" s="86"/>
      <c r="G60" s="88"/>
    </row>
    <row r="61" spans="1:7" ht="12.75">
      <c r="A61" s="5" t="s">
        <v>17</v>
      </c>
      <c r="B61" s="6"/>
      <c r="C61" s="120" t="s">
        <v>18</v>
      </c>
      <c r="D61" s="90"/>
      <c r="E61" s="22"/>
      <c r="F61" s="22"/>
      <c r="G61" s="91"/>
    </row>
    <row r="62" spans="1:7" ht="12.75">
      <c r="A62" s="5"/>
      <c r="B62" s="6"/>
      <c r="C62" s="119">
        <f>C60/12</f>
        <v>-17228</v>
      </c>
      <c r="D62" s="87" t="s">
        <v>19</v>
      </c>
      <c r="E62" s="86"/>
      <c r="F62" s="86"/>
      <c r="G62" s="88"/>
    </row>
    <row r="63" spans="1:7" ht="12.75">
      <c r="A63" s="5" t="s">
        <v>20</v>
      </c>
      <c r="B63" s="6"/>
      <c r="C63" s="92">
        <f>SUM($D63:$G63)</f>
        <v>-14866</v>
      </c>
      <c r="D63" s="92">
        <f>'E-DDC-27'!F70</f>
        <v>-6941</v>
      </c>
      <c r="E63" s="20">
        <f>'E-DDC-27'!F71</f>
        <v>-3539</v>
      </c>
      <c r="F63" s="20">
        <f>'E-DDC-27'!F73</f>
        <v>-2939</v>
      </c>
      <c r="G63" s="93">
        <f>'E-DDC-27'!F74</f>
        <v>-1447</v>
      </c>
    </row>
    <row r="64" spans="1:7" ht="12.75">
      <c r="A64" s="5"/>
      <c r="B64" s="26"/>
      <c r="C64" s="18"/>
      <c r="D64" s="18"/>
      <c r="E64" s="18"/>
      <c r="F64" s="18"/>
      <c r="G64" s="18"/>
    </row>
    <row r="65" spans="6:8" ht="12.75">
      <c r="F65" s="18"/>
      <c r="G65" s="18"/>
      <c r="H65" s="18"/>
    </row>
    <row r="66" spans="1:4" ht="12.75">
      <c r="A66" s="4" t="s">
        <v>61</v>
      </c>
      <c r="D66" s="18"/>
    </row>
    <row r="67" ht="12.75">
      <c r="R67" s="8"/>
    </row>
    <row r="68" spans="1:18" ht="12.75">
      <c r="A68" s="27"/>
      <c r="B68" s="28"/>
      <c r="C68" s="29" t="s">
        <v>21</v>
      </c>
      <c r="D68" s="28"/>
      <c r="E68" s="28"/>
      <c r="F68" s="30" t="s">
        <v>22</v>
      </c>
      <c r="G68" s="23"/>
      <c r="H68" s="8"/>
      <c r="R68" s="10"/>
    </row>
    <row r="69" spans="1:18" ht="12.75">
      <c r="A69" s="27" t="s">
        <v>66</v>
      </c>
      <c r="B69" s="28"/>
      <c r="C69" s="29" t="s">
        <v>23</v>
      </c>
      <c r="D69" s="30" t="s">
        <v>24</v>
      </c>
      <c r="E69" s="28"/>
      <c r="F69" s="30" t="s">
        <v>36</v>
      </c>
      <c r="G69" s="10"/>
      <c r="H69" s="11"/>
      <c r="R69" s="11"/>
    </row>
    <row r="70" spans="1:18" ht="12.75">
      <c r="A70" s="27"/>
      <c r="B70" s="28" t="s">
        <v>25</v>
      </c>
      <c r="C70" s="101">
        <v>1194476413</v>
      </c>
      <c r="D70" s="31">
        <f>ROUND(C70/$C$78,4)</f>
        <v>0.4029</v>
      </c>
      <c r="E70" s="28"/>
      <c r="F70" s="32">
        <f>ROUND($F$78*D70,0)</f>
        <v>-6941</v>
      </c>
      <c r="G70" s="11"/>
      <c r="H70" s="11"/>
      <c r="R70" s="13"/>
    </row>
    <row r="71" spans="1:18" ht="12.75">
      <c r="A71" s="27"/>
      <c r="B71" s="28" t="s">
        <v>26</v>
      </c>
      <c r="C71" s="101">
        <v>608900784</v>
      </c>
      <c r="D71" s="31">
        <f>ROUND(C71/$C$78,4)</f>
        <v>0.2054</v>
      </c>
      <c r="E71" s="28"/>
      <c r="F71" s="32">
        <f>ROUND($F$78*D71,0)</f>
        <v>-3539</v>
      </c>
      <c r="G71" s="13"/>
      <c r="H71" s="13"/>
      <c r="R71" s="5"/>
    </row>
    <row r="72" spans="1:18" ht="12.75">
      <c r="A72" s="27" t="s">
        <v>67</v>
      </c>
      <c r="B72" s="28"/>
      <c r="C72" s="122"/>
      <c r="D72" s="28"/>
      <c r="E72" s="28"/>
      <c r="F72" s="32"/>
      <c r="G72" s="5"/>
      <c r="H72" s="5"/>
      <c r="R72" s="18"/>
    </row>
    <row r="73" spans="1:18" ht="12.75">
      <c r="A73" s="27"/>
      <c r="B73" s="28" t="s">
        <v>25</v>
      </c>
      <c r="C73" s="101">
        <v>505863539</v>
      </c>
      <c r="D73" s="31">
        <f>ROUND(C73/$C$78,4)</f>
        <v>0.1706</v>
      </c>
      <c r="E73" s="28"/>
      <c r="F73" s="32">
        <f>ROUND($F$78*D73,0)</f>
        <v>-2939</v>
      </c>
      <c r="G73" s="18"/>
      <c r="H73" s="18"/>
      <c r="R73" s="18"/>
    </row>
    <row r="74" spans="1:18" ht="12.75">
      <c r="A74" s="27"/>
      <c r="B74" s="28" t="s">
        <v>26</v>
      </c>
      <c r="C74" s="101">
        <v>248944310</v>
      </c>
      <c r="D74" s="31">
        <f>ROUND(C74/$C$78,4)</f>
        <v>0.084</v>
      </c>
      <c r="E74" s="28"/>
      <c r="F74" s="32">
        <f>ROUND($F$78*D74,0)</f>
        <v>-1447</v>
      </c>
      <c r="G74" s="18"/>
      <c r="H74" s="18"/>
      <c r="R74" s="18"/>
    </row>
    <row r="75" spans="1:18" ht="12.75">
      <c r="A75" s="33" t="s">
        <v>67</v>
      </c>
      <c r="B75" s="28"/>
      <c r="C75" s="123"/>
      <c r="D75" s="28"/>
      <c r="E75" s="28"/>
      <c r="F75" s="32"/>
      <c r="G75" s="18"/>
      <c r="H75" s="18"/>
      <c r="R75" s="18"/>
    </row>
    <row r="76" spans="1:18" ht="12.75">
      <c r="A76" s="27"/>
      <c r="B76" s="34" t="s">
        <v>27</v>
      </c>
      <c r="C76" s="101">
        <v>406569678</v>
      </c>
      <c r="D76" s="31">
        <f>ROUND(C76/$C$78,4)</f>
        <v>0.1371</v>
      </c>
      <c r="E76" s="34"/>
      <c r="F76" s="32">
        <f>ROUND($F$78*D76,0)</f>
        <v>-2362</v>
      </c>
      <c r="G76" s="18"/>
      <c r="H76" s="18"/>
      <c r="R76" s="11"/>
    </row>
    <row r="77" spans="1:18" ht="12.75">
      <c r="A77" s="27"/>
      <c r="B77" s="34"/>
      <c r="C77" s="123"/>
      <c r="D77" s="31"/>
      <c r="E77" s="34"/>
      <c r="F77" s="32"/>
      <c r="G77" s="11"/>
      <c r="H77" s="11"/>
      <c r="R77" s="18"/>
    </row>
    <row r="78" spans="1:18" ht="12.75">
      <c r="A78" s="27" t="s">
        <v>4</v>
      </c>
      <c r="B78" s="34"/>
      <c r="C78" s="35">
        <f>SUM(C70:C77)</f>
        <v>2964754724</v>
      </c>
      <c r="D78" s="62">
        <f>SUM(D70:D77)</f>
        <v>1</v>
      </c>
      <c r="E78" s="36"/>
      <c r="F78" s="37">
        <f>C62</f>
        <v>-17228</v>
      </c>
      <c r="G78" s="18"/>
      <c r="H78" s="18"/>
      <c r="R78" s="18"/>
    </row>
    <row r="79" spans="6:18" ht="12.75">
      <c r="F79" s="18"/>
      <c r="G79" s="18"/>
      <c r="H79" s="18"/>
      <c r="R79" s="18"/>
    </row>
    <row r="80" spans="1:18" ht="12.75">
      <c r="A80" s="4" t="s">
        <v>62</v>
      </c>
      <c r="F80" s="18"/>
      <c r="G80" s="18"/>
      <c r="H80" s="18"/>
      <c r="R80" s="18"/>
    </row>
    <row r="81" spans="6:18" ht="13.5" thickBot="1">
      <c r="F81" s="18"/>
      <c r="G81" s="18"/>
      <c r="H81" s="18"/>
      <c r="R81" s="18"/>
    </row>
    <row r="82" spans="1:18" ht="13.5">
      <c r="A82" s="125"/>
      <c r="B82" s="126"/>
      <c r="C82" s="127" t="s">
        <v>0</v>
      </c>
      <c r="D82" s="128"/>
      <c r="E82" s="127" t="s">
        <v>1</v>
      </c>
      <c r="F82" s="129"/>
      <c r="R82" s="18"/>
    </row>
    <row r="83" spans="1:18" ht="13.5">
      <c r="A83" s="130" t="s">
        <v>2</v>
      </c>
      <c r="B83" s="74"/>
      <c r="C83" s="75"/>
      <c r="D83" s="73"/>
      <c r="E83" s="75"/>
      <c r="F83" s="131"/>
      <c r="R83" s="18"/>
    </row>
    <row r="84" spans="1:18" ht="13.5">
      <c r="A84" s="132" t="s">
        <v>3</v>
      </c>
      <c r="B84" s="77" t="s">
        <v>4</v>
      </c>
      <c r="C84" s="76" t="s">
        <v>5</v>
      </c>
      <c r="D84" s="78" t="s">
        <v>6</v>
      </c>
      <c r="E84" s="76" t="s">
        <v>5</v>
      </c>
      <c r="F84" s="133" t="s">
        <v>6</v>
      </c>
      <c r="R84" s="18"/>
    </row>
    <row r="85" spans="1:18" ht="13.5">
      <c r="A85" s="134"/>
      <c r="B85" s="103"/>
      <c r="C85" s="103"/>
      <c r="D85" s="103"/>
      <c r="E85" s="103"/>
      <c r="F85" s="135"/>
      <c r="R85" s="18"/>
    </row>
    <row r="86" spans="1:18" ht="13.5">
      <c r="A86" s="136" t="s">
        <v>49</v>
      </c>
      <c r="B86" s="32">
        <f>SUM(C86:F86)</f>
        <v>-14866</v>
      </c>
      <c r="C86" s="32">
        <f>'E-DDC-27'!D63</f>
        <v>-6941</v>
      </c>
      <c r="D86" s="32">
        <f>'E-DDC-27'!E63</f>
        <v>-3539</v>
      </c>
      <c r="E86" s="32">
        <f>'E-DDC-27'!F63</f>
        <v>-2939</v>
      </c>
      <c r="F86" s="137">
        <f>'E-DDC-27'!G63</f>
        <v>-1447</v>
      </c>
      <c r="R86" s="18"/>
    </row>
    <row r="87" spans="1:18" ht="13.5">
      <c r="A87" s="136" t="s">
        <v>50</v>
      </c>
      <c r="B87" s="32">
        <f>SUM(C87:F87)</f>
        <v>-2104750</v>
      </c>
      <c r="C87" s="32">
        <f>'E-DDC-27'!D34</f>
        <v>-932032</v>
      </c>
      <c r="D87" s="32">
        <f>'E-DDC-27'!E34</f>
        <v>-1172718</v>
      </c>
      <c r="E87" s="32"/>
      <c r="F87" s="137"/>
      <c r="R87" s="18"/>
    </row>
    <row r="88" spans="1:18" ht="13.5">
      <c r="A88" s="136" t="s">
        <v>51</v>
      </c>
      <c r="B88" s="32">
        <f>SUM(C88:F88)</f>
        <v>-13755</v>
      </c>
      <c r="C88" s="32"/>
      <c r="D88" s="32"/>
      <c r="E88" s="32">
        <f>'E-DDC-27'!H34</f>
        <v>-11636</v>
      </c>
      <c r="F88" s="137">
        <f>'E-DDC-27'!I34</f>
        <v>-2119</v>
      </c>
      <c r="R88" s="18"/>
    </row>
    <row r="89" spans="1:18" ht="13.5">
      <c r="A89" s="138"/>
      <c r="B89" s="72"/>
      <c r="C89" s="72"/>
      <c r="D89" s="72"/>
      <c r="E89" s="72"/>
      <c r="F89" s="139"/>
      <c r="R89" s="18"/>
    </row>
    <row r="90" spans="1:18" ht="14.25" thickBot="1">
      <c r="A90" s="134"/>
      <c r="B90" s="124"/>
      <c r="C90" s="124"/>
      <c r="D90" s="124"/>
      <c r="E90" s="124"/>
      <c r="F90" s="140"/>
      <c r="R90" s="18"/>
    </row>
    <row r="91" spans="1:18" ht="14.25" thickBot="1">
      <c r="A91" s="141" t="s">
        <v>7</v>
      </c>
      <c r="B91" s="80">
        <f>SUM(B86:B88)</f>
        <v>-2133371</v>
      </c>
      <c r="C91" s="81">
        <f>SUM(C86:C88)</f>
        <v>-938973</v>
      </c>
      <c r="D91" s="81">
        <f>SUM(D86:D88)</f>
        <v>-1176257</v>
      </c>
      <c r="E91" s="82">
        <f>SUM(E86:E88)</f>
        <v>-14575</v>
      </c>
      <c r="F91" s="83">
        <f>SUM(F86:F88)</f>
        <v>-3566</v>
      </c>
      <c r="R91" s="18"/>
    </row>
    <row r="92" spans="4:18" ht="15">
      <c r="D92" s="38"/>
      <c r="E92" s="39"/>
      <c r="F92" s="40"/>
      <c r="G92" s="40"/>
      <c r="H92" s="40"/>
      <c r="I92" s="38"/>
      <c r="R92" s="11"/>
    </row>
    <row r="93" ht="12.75">
      <c r="R93" s="18"/>
    </row>
    <row r="94" ht="12.75">
      <c r="R94" s="18"/>
    </row>
  </sheetData>
  <sheetProtection/>
  <mergeCells count="5">
    <mergeCell ref="D8:E8"/>
    <mergeCell ref="H8:I8"/>
    <mergeCell ref="A1:I1"/>
    <mergeCell ref="A2:I2"/>
    <mergeCell ref="A3:I3"/>
  </mergeCells>
  <printOptions horizontalCentered="1"/>
  <pageMargins left="1" right="0.75" top="1" bottom="1" header="0.5" footer="0.5"/>
  <pageSetup fitToHeight="1" fitToWidth="1" horizontalDpi="300" verticalDpi="300" orientation="portrait" scale="53" r:id="rId3"/>
  <headerFooter alignWithMargins="0">
    <oddHeader>&amp;RAdjustment No. _______
Workpaper Ref. &amp;A</oddHeader>
    <oddFooter>&amp;L&amp;F&amp;RPrep by: ____________     1st Review:__________
          Date:  &amp;D           Mgr. Review:__________</oddFooter>
  </headerFooter>
  <rowBreaks count="1" manualBreakCount="1">
    <brk id="14" max="10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1">
      <selection activeCell="E50" sqref="E50"/>
    </sheetView>
  </sheetViews>
  <sheetFormatPr defaultColWidth="9.25390625" defaultRowHeight="12.75"/>
  <cols>
    <col min="1" max="1" width="16.75390625" style="63" customWidth="1"/>
    <col min="2" max="2" width="14.25390625" style="63" bestFit="1" customWidth="1"/>
    <col min="3" max="3" width="13.75390625" style="63" customWidth="1"/>
    <col min="4" max="4" width="14.50390625" style="63" customWidth="1"/>
    <col min="5" max="5" width="19.00390625" style="102" customWidth="1"/>
    <col min="6" max="6" width="16.25390625" style="64" customWidth="1"/>
    <col min="7" max="7" width="12.75390625" style="64" bestFit="1" customWidth="1"/>
    <col min="8" max="8" width="15.25390625" style="63" customWidth="1"/>
    <col min="9" max="9" width="14.50390625" style="63" customWidth="1"/>
    <col min="10" max="10" width="12.50390625" style="63" bestFit="1" customWidth="1"/>
    <col min="11" max="16384" width="9.25390625" style="63" customWidth="1"/>
  </cols>
  <sheetData>
    <row r="1" spans="1:9" ht="15" customHeight="1">
      <c r="A1" s="65"/>
      <c r="B1" s="65"/>
      <c r="C1" s="65"/>
      <c r="D1" s="65"/>
      <c r="F1" s="65"/>
      <c r="G1" s="65"/>
      <c r="H1" s="65"/>
      <c r="I1" s="65"/>
    </row>
    <row r="2" spans="1:9" ht="12.75">
      <c r="A2" s="65"/>
      <c r="B2" s="65"/>
      <c r="C2" s="65"/>
      <c r="D2" s="65"/>
      <c r="F2" s="65"/>
      <c r="G2" s="65"/>
      <c r="H2" s="65"/>
      <c r="I2" s="65"/>
    </row>
    <row r="3" spans="1:9" ht="30" customHeight="1">
      <c r="A3" s="66" t="s">
        <v>41</v>
      </c>
      <c r="B3" s="67" t="s">
        <v>45</v>
      </c>
      <c r="C3" s="67" t="s">
        <v>46</v>
      </c>
      <c r="D3" s="68"/>
      <c r="F3" s="66" t="s">
        <v>41</v>
      </c>
      <c r="G3" s="67" t="s">
        <v>45</v>
      </c>
      <c r="H3" s="67" t="s">
        <v>47</v>
      </c>
      <c r="I3" s="68"/>
    </row>
    <row r="4" spans="1:9" ht="12.75">
      <c r="A4" s="68" t="s">
        <v>44</v>
      </c>
      <c r="B4" s="65"/>
      <c r="C4" s="65"/>
      <c r="D4" s="65"/>
      <c r="F4" s="68" t="s">
        <v>44</v>
      </c>
      <c r="G4" s="65"/>
      <c r="H4" s="65"/>
      <c r="I4" s="65"/>
    </row>
    <row r="5" spans="1:9" ht="25.5">
      <c r="A5" s="66" t="s">
        <v>37</v>
      </c>
      <c r="B5" s="66" t="s">
        <v>38</v>
      </c>
      <c r="C5" s="104" t="s">
        <v>39</v>
      </c>
      <c r="D5" s="66" t="s">
        <v>40</v>
      </c>
      <c r="F5" s="66" t="s">
        <v>37</v>
      </c>
      <c r="G5" s="66" t="s">
        <v>38</v>
      </c>
      <c r="H5" s="104" t="s">
        <v>39</v>
      </c>
      <c r="I5" s="66" t="s">
        <v>40</v>
      </c>
    </row>
    <row r="6" spans="1:10" ht="12.75">
      <c r="A6" s="69" t="s">
        <v>70</v>
      </c>
      <c r="B6" s="152">
        <v>-1120458.26</v>
      </c>
      <c r="C6" s="153">
        <v>-97376</v>
      </c>
      <c r="D6" s="149">
        <f>SUM(B6:C6)</f>
        <v>-1217834.26</v>
      </c>
      <c r="E6" s="63"/>
      <c r="F6" s="69" t="s">
        <v>70</v>
      </c>
      <c r="G6" s="152">
        <v>-1018716</v>
      </c>
      <c r="H6" s="153">
        <v>9020</v>
      </c>
      <c r="I6" s="149">
        <f>SUM(G6:H6)</f>
        <v>-1009696</v>
      </c>
      <c r="J6" s="64"/>
    </row>
    <row r="7" spans="1:10" ht="12.75">
      <c r="A7" s="69" t="s">
        <v>71</v>
      </c>
      <c r="B7" s="149">
        <f>D6</f>
        <v>-1217834.26</v>
      </c>
      <c r="C7" s="153">
        <v>51436</v>
      </c>
      <c r="D7" s="149">
        <f aca="true" t="shared" si="0" ref="D7:D17">SUM(B7:C7)</f>
        <v>-1166398.26</v>
      </c>
      <c r="F7" s="69" t="s">
        <v>71</v>
      </c>
      <c r="G7" s="149">
        <f>I6</f>
        <v>-1009696</v>
      </c>
      <c r="H7" s="153">
        <v>1288</v>
      </c>
      <c r="I7" s="149">
        <f>SUM(G7:H7)</f>
        <v>-1008408</v>
      </c>
      <c r="J7" s="64"/>
    </row>
    <row r="8" spans="1:10" ht="12.75">
      <c r="A8" s="69" t="s">
        <v>72</v>
      </c>
      <c r="B8" s="149">
        <f>D7</f>
        <v>-1166398.26</v>
      </c>
      <c r="C8" s="153">
        <v>32824.12</v>
      </c>
      <c r="D8" s="149">
        <f t="shared" si="0"/>
        <v>-1133574.14</v>
      </c>
      <c r="F8" s="69" t="s">
        <v>72</v>
      </c>
      <c r="G8" s="149">
        <f>I7</f>
        <v>-1008408</v>
      </c>
      <c r="H8" s="153">
        <v>0</v>
      </c>
      <c r="I8" s="149">
        <f aca="true" t="shared" si="1" ref="I8:I17">SUM(G8:H8)</f>
        <v>-1008408</v>
      </c>
      <c r="J8" s="64"/>
    </row>
    <row r="9" spans="1:10" ht="12.75">
      <c r="A9" s="69" t="s">
        <v>73</v>
      </c>
      <c r="B9" s="149">
        <f aca="true" t="shared" si="2" ref="B9:B17">D8</f>
        <v>-1133574.14</v>
      </c>
      <c r="C9" s="153">
        <v>9989</v>
      </c>
      <c r="D9" s="149">
        <f t="shared" si="0"/>
        <v>-1123585.14</v>
      </c>
      <c r="F9" s="69" t="s">
        <v>73</v>
      </c>
      <c r="G9" s="149">
        <f aca="true" t="shared" si="3" ref="G9:G17">I8</f>
        <v>-1008408</v>
      </c>
      <c r="H9" s="153">
        <v>-16206</v>
      </c>
      <c r="I9" s="149">
        <f t="shared" si="1"/>
        <v>-1024614</v>
      </c>
      <c r="J9" s="64"/>
    </row>
    <row r="10" spans="1:10" ht="12.75">
      <c r="A10" s="69" t="s">
        <v>74</v>
      </c>
      <c r="B10" s="149">
        <f t="shared" si="2"/>
        <v>-1123585.14</v>
      </c>
      <c r="C10" s="153">
        <v>-11366.38</v>
      </c>
      <c r="D10" s="149">
        <f t="shared" si="0"/>
        <v>-1134951.52</v>
      </c>
      <c r="F10" s="69" t="s">
        <v>74</v>
      </c>
      <c r="G10" s="149">
        <f t="shared" si="3"/>
        <v>-1024614</v>
      </c>
      <c r="H10" s="153">
        <v>38160</v>
      </c>
      <c r="I10" s="149">
        <f t="shared" si="1"/>
        <v>-986454</v>
      </c>
      <c r="J10" s="64"/>
    </row>
    <row r="11" spans="1:10" ht="12.75">
      <c r="A11" s="69" t="s">
        <v>75</v>
      </c>
      <c r="B11" s="149">
        <f t="shared" si="2"/>
        <v>-1134951.52</v>
      </c>
      <c r="C11" s="153">
        <v>-28667</v>
      </c>
      <c r="D11" s="149">
        <f t="shared" si="0"/>
        <v>-1163618.52</v>
      </c>
      <c r="F11" s="69" t="s">
        <v>75</v>
      </c>
      <c r="G11" s="149">
        <f t="shared" si="3"/>
        <v>-986454</v>
      </c>
      <c r="H11" s="153">
        <v>10152</v>
      </c>
      <c r="I11" s="149">
        <f t="shared" si="1"/>
        <v>-976302</v>
      </c>
      <c r="J11" s="64"/>
    </row>
    <row r="12" spans="1:10" ht="12.75">
      <c r="A12" s="69" t="s">
        <v>76</v>
      </c>
      <c r="B12" s="149">
        <f t="shared" si="2"/>
        <v>-1163618.52</v>
      </c>
      <c r="C12" s="153">
        <v>36134.32</v>
      </c>
      <c r="D12" s="149">
        <f t="shared" si="0"/>
        <v>-1127484.2</v>
      </c>
      <c r="F12" s="69" t="s">
        <v>76</v>
      </c>
      <c r="G12" s="149">
        <f t="shared" si="3"/>
        <v>-976302</v>
      </c>
      <c r="H12" s="153">
        <v>75388</v>
      </c>
      <c r="I12" s="149">
        <f t="shared" si="1"/>
        <v>-900914</v>
      </c>
      <c r="J12" s="64"/>
    </row>
    <row r="13" spans="1:10" ht="12.75">
      <c r="A13" s="69" t="s">
        <v>77</v>
      </c>
      <c r="B13" s="149">
        <f t="shared" si="2"/>
        <v>-1127484.2</v>
      </c>
      <c r="C13" s="153">
        <v>-57275.94</v>
      </c>
      <c r="D13" s="149">
        <f t="shared" si="0"/>
        <v>-1184760.14</v>
      </c>
      <c r="F13" s="69" t="s">
        <v>77</v>
      </c>
      <c r="G13" s="149">
        <f t="shared" si="3"/>
        <v>-900914</v>
      </c>
      <c r="H13" s="153"/>
      <c r="I13" s="149">
        <f t="shared" si="1"/>
        <v>-900914</v>
      </c>
      <c r="J13" s="64"/>
    </row>
    <row r="14" spans="1:10" ht="12.75">
      <c r="A14" s="69" t="s">
        <v>78</v>
      </c>
      <c r="B14" s="149">
        <f t="shared" si="2"/>
        <v>-1184760.14</v>
      </c>
      <c r="C14" s="153">
        <v>22030</v>
      </c>
      <c r="D14" s="149">
        <f t="shared" si="0"/>
        <v>-1162730.14</v>
      </c>
      <c r="F14" s="69" t="s">
        <v>78</v>
      </c>
      <c r="G14" s="149">
        <f t="shared" si="3"/>
        <v>-900914</v>
      </c>
      <c r="H14" s="153">
        <v>61000</v>
      </c>
      <c r="I14" s="149">
        <f t="shared" si="1"/>
        <v>-839914</v>
      </c>
      <c r="J14" s="64"/>
    </row>
    <row r="15" spans="1:10" ht="12.75">
      <c r="A15" s="69" t="s">
        <v>79</v>
      </c>
      <c r="B15" s="149">
        <f t="shared" si="2"/>
        <v>-1162730.14</v>
      </c>
      <c r="C15" s="153">
        <v>-28232</v>
      </c>
      <c r="D15" s="149">
        <f t="shared" si="0"/>
        <v>-1190962.14</v>
      </c>
      <c r="F15" s="69" t="s">
        <v>79</v>
      </c>
      <c r="G15" s="149">
        <f t="shared" si="3"/>
        <v>-839914</v>
      </c>
      <c r="H15" s="153">
        <v>36860</v>
      </c>
      <c r="I15" s="149">
        <f t="shared" si="1"/>
        <v>-803054</v>
      </c>
      <c r="J15" s="64"/>
    </row>
    <row r="16" spans="1:10" ht="12.75">
      <c r="A16" s="69" t="s">
        <v>80</v>
      </c>
      <c r="B16" s="149">
        <f t="shared" si="2"/>
        <v>-1190962.14</v>
      </c>
      <c r="C16" s="153">
        <v>-87075</v>
      </c>
      <c r="D16" s="149">
        <f t="shared" si="0"/>
        <v>-1278037.14</v>
      </c>
      <c r="F16" s="69" t="s">
        <v>80</v>
      </c>
      <c r="G16" s="149">
        <f t="shared" si="3"/>
        <v>-803054</v>
      </c>
      <c r="H16" s="153"/>
      <c r="I16" s="149">
        <f t="shared" si="1"/>
        <v>-803054</v>
      </c>
      <c r="J16" s="64"/>
    </row>
    <row r="17" spans="1:10" ht="12.75">
      <c r="A17" s="69" t="s">
        <v>81</v>
      </c>
      <c r="B17" s="149">
        <f t="shared" si="2"/>
        <v>-1278037.14</v>
      </c>
      <c r="C17" s="153">
        <v>21145</v>
      </c>
      <c r="D17" s="149">
        <f t="shared" si="0"/>
        <v>-1256892.14</v>
      </c>
      <c r="E17" s="63"/>
      <c r="F17" s="69" t="s">
        <v>81</v>
      </c>
      <c r="G17" s="149">
        <f t="shared" si="3"/>
        <v>-803054</v>
      </c>
      <c r="H17" s="153">
        <v>-23544</v>
      </c>
      <c r="I17" s="149">
        <f t="shared" si="1"/>
        <v>-826598</v>
      </c>
      <c r="J17" s="64"/>
    </row>
    <row r="18" spans="1:9" ht="12.75">
      <c r="A18" s="70"/>
      <c r="B18" s="145"/>
      <c r="C18" s="146">
        <f>SUM(C6:C17)</f>
        <v>-136433.88</v>
      </c>
      <c r="D18" s="145"/>
      <c r="F18" s="70"/>
      <c r="G18" s="145"/>
      <c r="H18" s="146">
        <f>SUM(H6:H17)</f>
        <v>192118</v>
      </c>
      <c r="I18" s="145"/>
    </row>
    <row r="19" spans="3:9" ht="12.75">
      <c r="C19"/>
      <c r="D19"/>
      <c r="E19" s="103"/>
      <c r="F19"/>
      <c r="G19" s="147"/>
      <c r="H19" s="147"/>
      <c r="I19" s="147"/>
    </row>
    <row r="20" spans="3:9" ht="12.75">
      <c r="C20"/>
      <c r="D20"/>
      <c r="E20" s="103"/>
      <c r="F20"/>
      <c r="G20"/>
      <c r="H20"/>
      <c r="I20"/>
    </row>
    <row r="21" spans="1:9" ht="12.75">
      <c r="A21" s="65"/>
      <c r="B21" s="65"/>
      <c r="C21" s="65"/>
      <c r="D21" s="65"/>
      <c r="E21" s="103"/>
      <c r="F21" s="65"/>
      <c r="G21" s="65"/>
      <c r="H21" s="65"/>
      <c r="I21" s="65"/>
    </row>
    <row r="22" spans="1:9" ht="12.75">
      <c r="A22" s="65"/>
      <c r="B22" s="65"/>
      <c r="C22" s="65"/>
      <c r="D22" s="65"/>
      <c r="E22" s="103"/>
      <c r="F22" s="65"/>
      <c r="G22" s="65"/>
      <c r="H22" s="65"/>
      <c r="I22" s="65"/>
    </row>
    <row r="23" spans="1:9" ht="12.75">
      <c r="A23" s="66" t="s">
        <v>41</v>
      </c>
      <c r="B23" s="67" t="s">
        <v>48</v>
      </c>
      <c r="C23" s="67" t="s">
        <v>46</v>
      </c>
      <c r="D23" s="68"/>
      <c r="E23" s="103"/>
      <c r="F23" s="66" t="s">
        <v>41</v>
      </c>
      <c r="G23" s="67" t="s">
        <v>48</v>
      </c>
      <c r="H23" s="67" t="s">
        <v>47</v>
      </c>
      <c r="I23" s="68"/>
    </row>
    <row r="24" spans="1:9" ht="12.75">
      <c r="A24" s="68" t="s">
        <v>44</v>
      </c>
      <c r="B24" s="65"/>
      <c r="C24" s="65"/>
      <c r="D24" s="65"/>
      <c r="E24" s="103"/>
      <c r="F24" s="68" t="s">
        <v>44</v>
      </c>
      <c r="G24" s="65"/>
      <c r="H24" s="65"/>
      <c r="I24" s="65"/>
    </row>
    <row r="25" spans="1:9" ht="25.5">
      <c r="A25" s="66" t="s">
        <v>37</v>
      </c>
      <c r="B25" s="66" t="s">
        <v>38</v>
      </c>
      <c r="C25" s="66" t="s">
        <v>39</v>
      </c>
      <c r="D25" s="66" t="s">
        <v>40</v>
      </c>
      <c r="E25" s="103"/>
      <c r="F25" s="66" t="s">
        <v>37</v>
      </c>
      <c r="G25" s="66" t="s">
        <v>38</v>
      </c>
      <c r="H25" s="66" t="s">
        <v>39</v>
      </c>
      <c r="I25" s="66" t="s">
        <v>40</v>
      </c>
    </row>
    <row r="26" spans="1:9" ht="12.75">
      <c r="A26" s="69" t="s">
        <v>70</v>
      </c>
      <c r="B26" s="149">
        <v>-3031.2</v>
      </c>
      <c r="C26" s="149"/>
      <c r="D26" s="149">
        <f>SUM(B26:C26)</f>
        <v>-3031.2</v>
      </c>
      <c r="E26" s="63"/>
      <c r="F26" s="69" t="s">
        <v>70</v>
      </c>
      <c r="G26" s="149">
        <v>-11804.07</v>
      </c>
      <c r="H26" s="149"/>
      <c r="I26" s="149">
        <f>SUM(G26:H26)</f>
        <v>-11804.07</v>
      </c>
    </row>
    <row r="27" spans="1:9" ht="12.75">
      <c r="A27" s="69" t="s">
        <v>71</v>
      </c>
      <c r="B27" s="149">
        <f>D26</f>
        <v>-3031.2</v>
      </c>
      <c r="C27" s="149">
        <v>336.8</v>
      </c>
      <c r="D27" s="149">
        <f aca="true" t="shared" si="4" ref="D27:D37">SUM(B27:C27)</f>
        <v>-2694.4</v>
      </c>
      <c r="E27" s="103"/>
      <c r="F27" s="69" t="s">
        <v>71</v>
      </c>
      <c r="G27" s="149">
        <f>I26</f>
        <v>-11804.07</v>
      </c>
      <c r="H27" s="149"/>
      <c r="I27" s="149">
        <f aca="true" t="shared" si="5" ref="I27:I37">SUM(G27:H27)</f>
        <v>-11804.07</v>
      </c>
    </row>
    <row r="28" spans="1:9" ht="12.75">
      <c r="A28" s="69" t="s">
        <v>72</v>
      </c>
      <c r="B28" s="149">
        <f>D27</f>
        <v>-2694.4</v>
      </c>
      <c r="C28" s="149"/>
      <c r="D28" s="149">
        <f t="shared" si="4"/>
        <v>-2694.4</v>
      </c>
      <c r="F28" s="69" t="s">
        <v>72</v>
      </c>
      <c r="G28" s="149">
        <f>I27</f>
        <v>-11804.07</v>
      </c>
      <c r="H28" s="149"/>
      <c r="I28" s="149">
        <f t="shared" si="5"/>
        <v>-11804.07</v>
      </c>
    </row>
    <row r="29" spans="1:9" ht="12.75">
      <c r="A29" s="69" t="s">
        <v>73</v>
      </c>
      <c r="B29" s="149">
        <f aca="true" t="shared" si="6" ref="B29:B37">D28</f>
        <v>-2694.4</v>
      </c>
      <c r="C29" s="149"/>
      <c r="D29" s="149">
        <f t="shared" si="4"/>
        <v>-2694.4</v>
      </c>
      <c r="E29" s="103"/>
      <c r="F29" s="69" t="s">
        <v>73</v>
      </c>
      <c r="G29" s="149">
        <f aca="true" t="shared" si="7" ref="G29:G37">I28</f>
        <v>-11804.07</v>
      </c>
      <c r="H29" s="149"/>
      <c r="I29" s="149">
        <f t="shared" si="5"/>
        <v>-11804.07</v>
      </c>
    </row>
    <row r="30" spans="1:9" ht="12.75">
      <c r="A30" s="69" t="s">
        <v>74</v>
      </c>
      <c r="B30" s="149">
        <f t="shared" si="6"/>
        <v>-2694.4</v>
      </c>
      <c r="C30" s="149"/>
      <c r="D30" s="149">
        <f t="shared" si="4"/>
        <v>-2694.4</v>
      </c>
      <c r="E30" s="103"/>
      <c r="F30" s="69" t="s">
        <v>74</v>
      </c>
      <c r="G30" s="149">
        <f t="shared" si="7"/>
        <v>-11804.07</v>
      </c>
      <c r="H30" s="149"/>
      <c r="I30" s="149">
        <f t="shared" si="5"/>
        <v>-11804.07</v>
      </c>
    </row>
    <row r="31" spans="1:9" ht="12.75">
      <c r="A31" s="69" t="s">
        <v>75</v>
      </c>
      <c r="B31" s="149">
        <f t="shared" si="6"/>
        <v>-2694.4</v>
      </c>
      <c r="C31" s="149">
        <v>673.6</v>
      </c>
      <c r="D31" s="149">
        <f t="shared" si="4"/>
        <v>-2020.8</v>
      </c>
      <c r="E31" s="103"/>
      <c r="F31" s="69" t="s">
        <v>75</v>
      </c>
      <c r="G31" s="149">
        <f t="shared" si="7"/>
        <v>-11804.07</v>
      </c>
      <c r="H31" s="149"/>
      <c r="I31" s="149">
        <f t="shared" si="5"/>
        <v>-11804.07</v>
      </c>
    </row>
    <row r="32" spans="1:9" ht="12.75">
      <c r="A32" s="69" t="s">
        <v>76</v>
      </c>
      <c r="B32" s="149">
        <f t="shared" si="6"/>
        <v>-2020.8</v>
      </c>
      <c r="C32" s="149"/>
      <c r="D32" s="149">
        <f t="shared" si="4"/>
        <v>-2020.8</v>
      </c>
      <c r="E32" s="103"/>
      <c r="F32" s="69" t="s">
        <v>76</v>
      </c>
      <c r="G32" s="149">
        <f t="shared" si="7"/>
        <v>-11804.07</v>
      </c>
      <c r="H32" s="149"/>
      <c r="I32" s="149">
        <f t="shared" si="5"/>
        <v>-11804.07</v>
      </c>
    </row>
    <row r="33" spans="1:9" ht="12.75">
      <c r="A33" s="69" t="s">
        <v>77</v>
      </c>
      <c r="B33" s="149">
        <f t="shared" si="6"/>
        <v>-2020.8</v>
      </c>
      <c r="C33" s="149"/>
      <c r="D33" s="149">
        <f t="shared" si="4"/>
        <v>-2020.8</v>
      </c>
      <c r="E33" s="103"/>
      <c r="F33" s="69" t="s">
        <v>77</v>
      </c>
      <c r="G33" s="149">
        <f t="shared" si="7"/>
        <v>-11804.07</v>
      </c>
      <c r="H33" s="149"/>
      <c r="I33" s="149">
        <f t="shared" si="5"/>
        <v>-11804.07</v>
      </c>
    </row>
    <row r="34" spans="1:9" ht="12.75">
      <c r="A34" s="69" t="s">
        <v>78</v>
      </c>
      <c r="B34" s="149">
        <f t="shared" si="6"/>
        <v>-2020.8</v>
      </c>
      <c r="C34" s="149"/>
      <c r="D34" s="149">
        <f t="shared" si="4"/>
        <v>-2020.8</v>
      </c>
      <c r="E34" s="103"/>
      <c r="F34" s="69" t="s">
        <v>78</v>
      </c>
      <c r="G34" s="149">
        <f t="shared" si="7"/>
        <v>-11804.07</v>
      </c>
      <c r="H34" s="149"/>
      <c r="I34" s="149">
        <f t="shared" si="5"/>
        <v>-11804.07</v>
      </c>
    </row>
    <row r="35" spans="1:9" ht="12.75">
      <c r="A35" s="69" t="s">
        <v>79</v>
      </c>
      <c r="B35" s="149">
        <f t="shared" si="6"/>
        <v>-2020.8</v>
      </c>
      <c r="C35" s="149"/>
      <c r="D35" s="149">
        <f t="shared" si="4"/>
        <v>-2020.8</v>
      </c>
      <c r="E35" s="103"/>
      <c r="F35" s="69" t="s">
        <v>79</v>
      </c>
      <c r="G35" s="149">
        <f t="shared" si="7"/>
        <v>-11804.07</v>
      </c>
      <c r="H35" s="149">
        <v>2020.8</v>
      </c>
      <c r="I35" s="149">
        <f t="shared" si="5"/>
        <v>-9783.27</v>
      </c>
    </row>
    <row r="36" spans="1:9" ht="12.75">
      <c r="A36" s="69" t="s">
        <v>80</v>
      </c>
      <c r="B36" s="149">
        <f t="shared" si="6"/>
        <v>-2020.8</v>
      </c>
      <c r="C36" s="149">
        <v>2020.8</v>
      </c>
      <c r="D36" s="149">
        <f t="shared" si="4"/>
        <v>0</v>
      </c>
      <c r="E36" s="103"/>
      <c r="F36" s="69" t="s">
        <v>80</v>
      </c>
      <c r="G36" s="149">
        <f t="shared" si="7"/>
        <v>-9783.27</v>
      </c>
      <c r="H36" s="149">
        <v>-2020.8</v>
      </c>
      <c r="I36" s="149">
        <f t="shared" si="5"/>
        <v>-11804.07</v>
      </c>
    </row>
    <row r="37" spans="1:9" ht="12.75">
      <c r="A37" s="69" t="s">
        <v>81</v>
      </c>
      <c r="B37" s="149">
        <f t="shared" si="6"/>
        <v>0</v>
      </c>
      <c r="C37" s="149"/>
      <c r="D37" s="149">
        <f t="shared" si="4"/>
        <v>0</v>
      </c>
      <c r="E37" s="63"/>
      <c r="F37" s="69" t="s">
        <v>81</v>
      </c>
      <c r="G37" s="149">
        <f t="shared" si="7"/>
        <v>-11804.07</v>
      </c>
      <c r="H37" s="149"/>
      <c r="I37" s="149">
        <f t="shared" si="5"/>
        <v>-11804.07</v>
      </c>
    </row>
    <row r="38" spans="1:9" ht="12.75">
      <c r="A38" s="70"/>
      <c r="B38" s="145"/>
      <c r="C38" s="145">
        <f>SUM(C26:C37)</f>
        <v>3031.2</v>
      </c>
      <c r="D38" s="145"/>
      <c r="E38" s="103"/>
      <c r="F38" s="70"/>
      <c r="G38" s="145"/>
      <c r="H38" s="145">
        <f>SUM(H26:H37)</f>
        <v>0</v>
      </c>
      <c r="I38" s="145"/>
    </row>
    <row r="39" spans="2:9" ht="12.75">
      <c r="B39" s="147"/>
      <c r="C39" s="147"/>
      <c r="D39" s="147"/>
      <c r="E39" s="103"/>
      <c r="F39"/>
      <c r="G39" s="147"/>
      <c r="H39" s="147"/>
      <c r="I39" s="148"/>
    </row>
    <row r="40" spans="2:8" ht="12.75">
      <c r="B40"/>
      <c r="C40"/>
      <c r="D40"/>
      <c r="E40" s="103"/>
      <c r="F40"/>
      <c r="G40"/>
      <c r="H40"/>
    </row>
    <row r="41" spans="1:4" ht="12.75">
      <c r="A41" s="65"/>
      <c r="B41" s="65"/>
      <c r="C41" s="65"/>
      <c r="D41" s="65"/>
    </row>
    <row r="42" spans="1:4" ht="12.75">
      <c r="A42" s="65"/>
      <c r="B42" s="65"/>
      <c r="C42" s="65"/>
      <c r="D42" s="65"/>
    </row>
    <row r="43" spans="1:4" ht="12.75">
      <c r="A43" s="66" t="s">
        <v>41</v>
      </c>
      <c r="B43" s="67" t="s">
        <v>42</v>
      </c>
      <c r="C43" s="67" t="s">
        <v>43</v>
      </c>
      <c r="D43" s="68"/>
    </row>
    <row r="44" spans="1:4" ht="12.75">
      <c r="A44" s="68" t="s">
        <v>44</v>
      </c>
      <c r="B44" s="65"/>
      <c r="C44" s="65"/>
      <c r="D44" s="65"/>
    </row>
    <row r="45" spans="1:7" ht="25.5">
      <c r="A45" s="66" t="s">
        <v>37</v>
      </c>
      <c r="B45" s="66" t="s">
        <v>38</v>
      </c>
      <c r="C45" s="104" t="s">
        <v>39</v>
      </c>
      <c r="D45" s="66" t="s">
        <v>40</v>
      </c>
      <c r="E45" s="103"/>
      <c r="F45"/>
      <c r="G45"/>
    </row>
    <row r="46" spans="1:7" ht="12.75">
      <c r="A46" s="69" t="s">
        <v>70</v>
      </c>
      <c r="B46" s="149">
        <v>0</v>
      </c>
      <c r="C46" s="150">
        <v>0</v>
      </c>
      <c r="D46" s="149">
        <f>SUM(B46:C46)</f>
        <v>0</v>
      </c>
      <c r="E46" s="103"/>
      <c r="F46" s="63"/>
      <c r="G46"/>
    </row>
    <row r="47" spans="1:7" ht="12.75">
      <c r="A47" s="69" t="s">
        <v>71</v>
      </c>
      <c r="B47" s="149">
        <f>D46</f>
        <v>0</v>
      </c>
      <c r="C47" s="150">
        <v>0</v>
      </c>
      <c r="D47" s="149">
        <f aca="true" t="shared" si="8" ref="D47:D57">SUM(B47:C47)</f>
        <v>0</v>
      </c>
      <c r="E47" s="103"/>
      <c r="F47"/>
      <c r="G47"/>
    </row>
    <row r="48" spans="1:7" ht="13.5" customHeight="1">
      <c r="A48" s="69" t="s">
        <v>72</v>
      </c>
      <c r="B48" s="149">
        <f>D47</f>
        <v>0</v>
      </c>
      <c r="C48" s="150">
        <v>0</v>
      </c>
      <c r="D48" s="149">
        <f t="shared" si="8"/>
        <v>0</v>
      </c>
      <c r="E48" s="103"/>
      <c r="F48"/>
      <c r="G48"/>
    </row>
    <row r="49" spans="1:7" ht="12.75">
      <c r="A49" s="69" t="s">
        <v>73</v>
      </c>
      <c r="B49" s="149">
        <f aca="true" t="shared" si="9" ref="B49:B57">D48</f>
        <v>0</v>
      </c>
      <c r="C49" s="150">
        <v>0</v>
      </c>
      <c r="D49" s="149">
        <f t="shared" si="8"/>
        <v>0</v>
      </c>
      <c r="E49" s="103"/>
      <c r="F49"/>
      <c r="G49"/>
    </row>
    <row r="50" spans="1:7" ht="12.75">
      <c r="A50" s="69" t="s">
        <v>74</v>
      </c>
      <c r="B50" s="149">
        <f t="shared" si="9"/>
        <v>0</v>
      </c>
      <c r="C50" s="150">
        <v>0</v>
      </c>
      <c r="D50" s="149">
        <f t="shared" si="8"/>
        <v>0</v>
      </c>
      <c r="E50" s="103"/>
      <c r="F50"/>
      <c r="G50"/>
    </row>
    <row r="51" spans="1:7" ht="12.75">
      <c r="A51" s="69" t="s">
        <v>75</v>
      </c>
      <c r="B51" s="149">
        <f t="shared" si="9"/>
        <v>0</v>
      </c>
      <c r="C51" s="150">
        <v>0</v>
      </c>
      <c r="D51" s="149">
        <f t="shared" si="8"/>
        <v>0</v>
      </c>
      <c r="E51" s="103"/>
      <c r="F51"/>
      <c r="G51"/>
    </row>
    <row r="52" spans="1:7" ht="12.75">
      <c r="A52" s="69" t="s">
        <v>76</v>
      </c>
      <c r="B52" s="149">
        <f t="shared" si="9"/>
        <v>0</v>
      </c>
      <c r="C52" s="150">
        <v>0</v>
      </c>
      <c r="D52" s="149">
        <f t="shared" si="8"/>
        <v>0</v>
      </c>
      <c r="E52" s="103"/>
      <c r="F52"/>
      <c r="G52"/>
    </row>
    <row r="53" spans="1:7" ht="12.75">
      <c r="A53" s="69" t="s">
        <v>77</v>
      </c>
      <c r="B53" s="149">
        <f t="shared" si="9"/>
        <v>0</v>
      </c>
      <c r="C53" s="150">
        <v>2649.4</v>
      </c>
      <c r="D53" s="149">
        <f t="shared" si="8"/>
        <v>2649.4</v>
      </c>
      <c r="E53" s="103"/>
      <c r="F53"/>
      <c r="G53"/>
    </row>
    <row r="54" spans="1:7" ht="12.75">
      <c r="A54" s="69" t="s">
        <v>78</v>
      </c>
      <c r="B54" s="149">
        <f t="shared" si="9"/>
        <v>2649.4</v>
      </c>
      <c r="C54" s="150">
        <v>-2811.23</v>
      </c>
      <c r="D54" s="149">
        <f t="shared" si="8"/>
        <v>-161.83</v>
      </c>
      <c r="E54" s="103"/>
      <c r="F54"/>
      <c r="G54"/>
    </row>
    <row r="55" spans="1:7" ht="12.75">
      <c r="A55" s="69" t="s">
        <v>79</v>
      </c>
      <c r="B55" s="149">
        <f t="shared" si="9"/>
        <v>-161.83</v>
      </c>
      <c r="C55" s="150">
        <v>-209061.97</v>
      </c>
      <c r="D55" s="149">
        <f t="shared" si="8"/>
        <v>-209223.8</v>
      </c>
      <c r="E55" s="103"/>
      <c r="F55"/>
      <c r="G55"/>
    </row>
    <row r="56" spans="1:7" ht="12.75">
      <c r="A56" s="69" t="s">
        <v>80</v>
      </c>
      <c r="B56" s="149">
        <f t="shared" si="9"/>
        <v>-209223.8</v>
      </c>
      <c r="C56" s="150">
        <v>209223.8</v>
      </c>
      <c r="D56" s="149">
        <f t="shared" si="8"/>
        <v>0</v>
      </c>
      <c r="E56" s="103"/>
      <c r="F56"/>
      <c r="G56"/>
    </row>
    <row r="57" spans="1:7" ht="12.75">
      <c r="A57" s="69" t="s">
        <v>81</v>
      </c>
      <c r="B57" s="149">
        <f t="shared" si="9"/>
        <v>0</v>
      </c>
      <c r="C57" s="150">
        <v>0</v>
      </c>
      <c r="D57" s="149">
        <f t="shared" si="8"/>
        <v>0</v>
      </c>
      <c r="E57" s="103"/>
      <c r="F57" s="63"/>
      <c r="G57"/>
    </row>
    <row r="58" spans="1:7" ht="12.75">
      <c r="A58" s="70"/>
      <c r="B58" s="145"/>
      <c r="C58" s="146">
        <f>SUM(C46:C57)</f>
        <v>0</v>
      </c>
      <c r="D58" s="145"/>
      <c r="E58" s="103"/>
      <c r="F58"/>
      <c r="G58"/>
    </row>
    <row r="59" spans="2:4" ht="12">
      <c r="B59" s="148"/>
      <c r="C59" s="148"/>
      <c r="D59" s="148"/>
    </row>
  </sheetData>
  <sheetProtection/>
  <printOptions horizontalCentered="1"/>
  <pageMargins left="0.74" right="0.75" top="1" bottom="1" header="0.5" footer="0.5"/>
  <pageSetup fitToHeight="1" fitToWidth="1" horizontalDpi="600" verticalDpi="600" orientation="portrait" scale="72" r:id="rId1"/>
  <headerFooter alignWithMargins="0">
    <oddHeader>&amp;RAdjustment No. _______
Workpaper Ref. &amp;A</oddHeader>
    <oddFooter>&amp;L&amp;F&amp;RPrep by: ____________     1st Review:__________
          Date:  &amp;D           Mgr. Review:__________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tlk</dc:creator>
  <cp:keywords/>
  <dc:description/>
  <cp:lastModifiedBy>Anderson, Joel</cp:lastModifiedBy>
  <cp:lastPrinted>2019-03-01T20:24:46Z</cp:lastPrinted>
  <dcterms:created xsi:type="dcterms:W3CDTF">1997-12-12T19:30:20Z</dcterms:created>
  <dcterms:modified xsi:type="dcterms:W3CDTF">2020-06-29T14:41:02Z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DocumentOrd">
    <vt:lpwstr>0</vt:lpwstr>
  </property>
  <property fmtid="{D5CDD505-2E9C-101B-9397-08002B2CF9AE}" pid="4" name="Nickna">
    <vt:lpwstr/>
  </property>
  <property fmtid="{D5CDD505-2E9C-101B-9397-08002B2CF9AE}" pid="5" name="IsHighlyConfidenti">
    <vt:lpwstr>0</vt:lpwstr>
  </property>
  <property fmtid="{D5CDD505-2E9C-101B-9397-08002B2CF9AE}" pid="6" name="IsEFS">
    <vt:lpwstr>0</vt:lpwstr>
  </property>
  <property fmtid="{D5CDD505-2E9C-101B-9397-08002B2CF9AE}" pid="7" name="IsConfidenti">
    <vt:lpwstr>0</vt:lpwstr>
  </property>
  <property fmtid="{D5CDD505-2E9C-101B-9397-08002B2CF9AE}" pid="8" name="_docset_NoMedatataSyncRequir">
    <vt:lpwstr>False</vt:lpwstr>
  </property>
  <property fmtid="{D5CDD505-2E9C-101B-9397-08002B2CF9AE}" pid="9" name="CaseTy">
    <vt:lpwstr>Tariff Revision</vt:lpwstr>
  </property>
  <property fmtid="{D5CDD505-2E9C-101B-9397-08002B2CF9AE}" pid="10" name="OpenedDa">
    <vt:lpwstr>2020-10-30T00:00:00Z</vt:lpwstr>
  </property>
  <property fmtid="{D5CDD505-2E9C-101B-9397-08002B2CF9AE}" pid="11" name="Pref">
    <vt:lpwstr>UG</vt:lpwstr>
  </property>
  <property fmtid="{D5CDD505-2E9C-101B-9397-08002B2CF9AE}" pid="12" name="IndustryCo">
    <vt:lpwstr>150</vt:lpwstr>
  </property>
  <property fmtid="{D5CDD505-2E9C-101B-9397-08002B2CF9AE}" pid="13" name="CaseStat">
    <vt:lpwstr>Suspended</vt:lpwstr>
  </property>
</Properties>
</file>