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8_{ED35621E-A646-4768-963F-DAD66794687D}" xr6:coauthVersionLast="44" xr6:coauthVersionMax="44" xr10:uidLastSave="{00000000-0000-0000-0000-000000000000}"/>
  <bookViews>
    <workbookView xWindow="-28920" yWindow="-120" windowWidth="29040" windowHeight="16440" tabRatio="716" xr2:uid="{00000000-000D-0000-FFFF-FFFF00000000}"/>
  </bookViews>
  <sheets>
    <sheet name="E-DDC-19" sheetId="22" r:id="rId1"/>
    <sheet name="Acerno_Cache_XXXXX" sheetId="23" state="veryHidden" r:id="rId2"/>
    <sheet name="E-DDC-20" sheetId="10" r:id="rId3"/>
  </sheets>
  <definedNames>
    <definedName name="_xlnm.Print_Area" localSheetId="2">'E-DDC-20'!$A$1:$K$177</definedName>
    <definedName name="_xlnm.Print_Titles" localSheetId="2">'E-DDC-20'!$1:$6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2" l="1"/>
  <c r="D18" i="22"/>
  <c r="D19" i="22"/>
  <c r="D20" i="22"/>
  <c r="D21" i="22"/>
  <c r="D22" i="22"/>
  <c r="D23" i="22"/>
  <c r="D24" i="22"/>
  <c r="D25" i="22"/>
  <c r="D26" i="22"/>
  <c r="D16" i="22"/>
  <c r="D10" i="22"/>
  <c r="B25" i="22"/>
  <c r="B26" i="22"/>
  <c r="C177" i="10"/>
  <c r="E24" i="22" l="1"/>
  <c r="E25" i="22"/>
  <c r="E26" i="22"/>
  <c r="B17" i="22" l="1"/>
  <c r="B19" i="22" s="1"/>
  <c r="B20" i="22" s="1"/>
  <c r="B21" i="22" s="1"/>
  <c r="B22" i="22" s="1"/>
  <c r="B23" i="22" s="1"/>
  <c r="B24" i="22" l="1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I18" i="10"/>
  <c r="H14" i="10"/>
  <c r="H17" i="10"/>
  <c r="I12" i="10"/>
  <c r="H16" i="10"/>
  <c r="H18" i="10"/>
  <c r="E18" i="10"/>
  <c r="E11" i="10"/>
  <c r="G11" i="10" s="1"/>
  <c r="G12" i="10" s="1"/>
  <c r="G13" i="10" s="1"/>
  <c r="G14" i="10" s="1"/>
  <c r="G15" i="10" s="1"/>
  <c r="G16" i="10" s="1"/>
  <c r="G17" i="10" s="1"/>
  <c r="I15" i="10"/>
  <c r="E15" i="10"/>
  <c r="I14" i="10"/>
  <c r="E14" i="10"/>
  <c r="D175" i="10"/>
  <c r="I13" i="10"/>
  <c r="H13" i="10"/>
  <c r="J13" i="10" s="1"/>
  <c r="E13" i="10"/>
  <c r="I17" i="10"/>
  <c r="E17" i="10"/>
  <c r="I16" i="10"/>
  <c r="E16" i="10"/>
  <c r="H12" i="10"/>
  <c r="J12" i="10" s="1"/>
  <c r="E12" i="10"/>
  <c r="B175" i="10"/>
  <c r="J16" i="10" l="1"/>
  <c r="J11" i="10"/>
  <c r="K11" i="10" s="1"/>
  <c r="K12" i="10" s="1"/>
  <c r="K13" i="10" s="1"/>
  <c r="K14" i="10" s="1"/>
  <c r="J18" i="10"/>
  <c r="J14" i="10"/>
  <c r="J17" i="10"/>
  <c r="I175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5" i="10" l="1"/>
  <c r="K16" i="10" s="1"/>
  <c r="K17" i="10" s="1"/>
  <c r="K18" i="10" s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3" i="22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8" i="10"/>
  <c r="C122" i="10"/>
  <c r="C126" i="10"/>
  <c r="C130" i="10"/>
  <c r="C134" i="10"/>
  <c r="C138" i="10"/>
  <c r="C142" i="10"/>
  <c r="C146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7" i="10"/>
  <c r="C121" i="10"/>
  <c r="C125" i="10"/>
  <c r="C129" i="10"/>
  <c r="C133" i="10"/>
  <c r="C137" i="10"/>
  <c r="C141" i="10"/>
  <c r="C145" i="10"/>
  <c r="C149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6" i="10"/>
  <c r="C120" i="10"/>
  <c r="C124" i="10"/>
  <c r="C128" i="10"/>
  <c r="C132" i="10"/>
  <c r="C136" i="10"/>
  <c r="C140" i="10"/>
  <c r="C144" i="10"/>
  <c r="C148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5" i="10"/>
  <c r="C119" i="10"/>
  <c r="C123" i="10"/>
  <c r="C127" i="10"/>
  <c r="C131" i="10"/>
  <c r="C135" i="10"/>
  <c r="C139" i="10"/>
  <c r="C143" i="10"/>
  <c r="C147" i="10"/>
  <c r="C19" i="22"/>
  <c r="C17" i="22"/>
  <c r="C18" i="22"/>
  <c r="C20" i="22"/>
  <c r="C21" i="22"/>
  <c r="C23" i="22"/>
  <c r="C22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H147" i="10" l="1"/>
  <c r="J147" i="10" s="1"/>
  <c r="E147" i="10"/>
  <c r="E99" i="10"/>
  <c r="H99" i="10"/>
  <c r="J99" i="10" s="1"/>
  <c r="H143" i="10"/>
  <c r="J143" i="10" s="1"/>
  <c r="E143" i="10"/>
  <c r="E135" i="10"/>
  <c r="H135" i="10"/>
  <c r="J135" i="10" s="1"/>
  <c r="E127" i="10"/>
  <c r="H127" i="10"/>
  <c r="J127" i="10" s="1"/>
  <c r="E119" i="10"/>
  <c r="H119" i="10"/>
  <c r="J119" i="10" s="1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4" i="10"/>
  <c r="H144" i="10"/>
  <c r="J144" i="10" s="1"/>
  <c r="H136" i="10"/>
  <c r="J136" i="10" s="1"/>
  <c r="E136" i="10"/>
  <c r="H128" i="10"/>
  <c r="J128" i="10" s="1"/>
  <c r="E128" i="10"/>
  <c r="H120" i="10"/>
  <c r="J120" i="10" s="1"/>
  <c r="E120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H145" i="10"/>
  <c r="J145" i="10" s="1"/>
  <c r="E145" i="10"/>
  <c r="H137" i="10"/>
  <c r="J137" i="10" s="1"/>
  <c r="E137" i="10"/>
  <c r="E129" i="10"/>
  <c r="H129" i="10"/>
  <c r="J129" i="10" s="1"/>
  <c r="E121" i="10"/>
  <c r="H121" i="10"/>
  <c r="J121" i="10" s="1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6" i="10"/>
  <c r="H146" i="10"/>
  <c r="J146" i="10" s="1"/>
  <c r="E138" i="10"/>
  <c r="H138" i="10"/>
  <c r="J138" i="10" s="1"/>
  <c r="E130" i="10"/>
  <c r="H130" i="10"/>
  <c r="J130" i="10" s="1"/>
  <c r="E122" i="10"/>
  <c r="H122" i="10"/>
  <c r="J122" i="10" s="1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39" i="10"/>
  <c r="H139" i="10"/>
  <c r="J139" i="10" s="1"/>
  <c r="H131" i="10"/>
  <c r="J131" i="10" s="1"/>
  <c r="E131" i="10"/>
  <c r="H123" i="10"/>
  <c r="J123" i="10" s="1"/>
  <c r="E123" i="10"/>
  <c r="H115" i="10"/>
  <c r="J115" i="10" s="1"/>
  <c r="E115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H148" i="10"/>
  <c r="J148" i="10" s="1"/>
  <c r="E148" i="10"/>
  <c r="E140" i="10"/>
  <c r="H140" i="10"/>
  <c r="J140" i="10" s="1"/>
  <c r="E132" i="10"/>
  <c r="H132" i="10"/>
  <c r="J132" i="10" s="1"/>
  <c r="E124" i="10"/>
  <c r="H124" i="10"/>
  <c r="J124" i="10" s="1"/>
  <c r="E116" i="10"/>
  <c r="H116" i="10"/>
  <c r="J116" i="10" s="1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H149" i="10"/>
  <c r="J149" i="10" s="1"/>
  <c r="E149" i="10"/>
  <c r="E141" i="10"/>
  <c r="H141" i="10"/>
  <c r="J141" i="10" s="1"/>
  <c r="H133" i="10"/>
  <c r="J133" i="10" s="1"/>
  <c r="E133" i="10"/>
  <c r="H125" i="10"/>
  <c r="J125" i="10" s="1"/>
  <c r="E125" i="10"/>
  <c r="H117" i="10"/>
  <c r="J117" i="10" s="1"/>
  <c r="E117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75" i="10"/>
  <c r="H142" i="10"/>
  <c r="J142" i="10" s="1"/>
  <c r="E142" i="10"/>
  <c r="H134" i="10"/>
  <c r="J134" i="10" s="1"/>
  <c r="E134" i="10"/>
  <c r="H126" i="10"/>
  <c r="J126" i="10" s="1"/>
  <c r="E126" i="10"/>
  <c r="H118" i="10"/>
  <c r="J118" i="10" s="1"/>
  <c r="E118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75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J30" i="10"/>
  <c r="H175" i="10"/>
  <c r="F43" i="10" l="1"/>
  <c r="J175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F44" i="10" l="1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l="1"/>
  <c r="F120" i="10" l="1"/>
  <c r="F121" i="10" l="1"/>
  <c r="F122" i="10" l="1"/>
  <c r="F123" i="10" l="1"/>
  <c r="F124" i="10" l="1"/>
  <c r="F125" i="10" l="1"/>
  <c r="F126" i="10" l="1"/>
  <c r="F127" i="10" l="1"/>
  <c r="F128" i="10" l="1"/>
  <c r="F129" i="10" l="1"/>
  <c r="F130" i="10" l="1"/>
  <c r="F131" i="10" l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l="1"/>
  <c r="E10" i="22"/>
  <c r="E11" i="22"/>
  <c r="C37" i="22" l="1"/>
  <c r="C39" i="22" s="1"/>
  <c r="D13" i="22"/>
  <c r="D15" i="22" s="1"/>
  <c r="E13" i="22"/>
  <c r="E15" i="22" s="1"/>
  <c r="F143" i="10"/>
  <c r="E16" i="22"/>
  <c r="F144" i="10" l="1"/>
  <c r="E17" i="22"/>
  <c r="F145" i="10" l="1"/>
  <c r="E18" i="22" l="1"/>
  <c r="F146" i="10"/>
  <c r="E19" i="22"/>
  <c r="F147" i="10" l="1"/>
  <c r="E20" i="22"/>
  <c r="F148" i="10" l="1"/>
  <c r="E21" i="22" l="1"/>
  <c r="F149" i="10"/>
  <c r="E23" i="22" s="1"/>
  <c r="E22" i="22"/>
  <c r="E28" i="22" l="1"/>
  <c r="E31" i="22" s="1"/>
  <c r="D28" i="22"/>
  <c r="D31" i="22" s="1"/>
  <c r="D33" i="22" l="1"/>
</calcChain>
</file>

<file path=xl/sharedStrings.xml><?xml version="1.0" encoding="utf-8"?>
<sst xmlns="http://schemas.openxmlformats.org/spreadsheetml/2006/main" count="79" uniqueCount="67">
  <si>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</si>
  <si>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</si>
  <si>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</si>
  <si>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</si>
  <si>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</si>
  <si>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</si>
  <si>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</si>
  <si>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</si>
  <si>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</si>
  <si>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</si>
  <si>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</si>
  <si>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</si>
  <si>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</si>
  <si>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</si>
  <si>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</si>
  <si>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</si>
  <si>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</si>
  <si>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</si>
  <si>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</si>
  <si>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</si>
  <si>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</si>
  <si>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</si>
  <si>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</si>
  <si>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</si>
  <si>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</si>
  <si>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</si>
  <si>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</si>
  <si>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</si>
  <si>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</si>
  <si>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</si>
  <si>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</si>
  <si>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</si>
  <si>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</si>
  <si>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</si>
  <si>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</si>
  <si>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</si>
  <si>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</si>
  <si>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</si>
  <si>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</si>
  <si>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</si>
  <si>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</si>
  <si>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</si>
  <si>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</si>
  <si>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</si>
  <si>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</si>
  <si>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</si>
  <si>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</si>
  <si>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</si>
  <si>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</si>
  <si>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</si>
  <si>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</si>
  <si>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</si>
  <si>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</si>
  <si>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</si>
  <si>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</si>
  <si>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April</t>
  </si>
  <si>
    <t>June</t>
  </si>
  <si>
    <t>July</t>
  </si>
  <si>
    <t>August</t>
  </si>
  <si>
    <t>September</t>
  </si>
  <si>
    <t>November</t>
  </si>
  <si>
    <t>December</t>
  </si>
  <si>
    <t>January</t>
  </si>
  <si>
    <t>February</t>
  </si>
  <si>
    <t>Oct</t>
  </si>
  <si>
    <t>March</t>
  </si>
  <si>
    <t>Total 2019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</si>
</sst>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27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43" fontId="2" fillId="9" borderId="23" xfId="1" applyFont="1" applyFill="1" applyBorder="1" applyAlignment="1"/>
    <xf numFmtId="43" fontId="2" fillId="9" borderId="13" xfId="1" applyFont="1" applyFill="1" applyBorder="1" applyAlignment="1"/>
    <xf numFmtId="43" fontId="2" fillId="9" borderId="24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A43" sqref="A43"/>
    </sheetView>
  </sheetViews>
  <sheetFormatPr defaultColWidth="9.1796875" defaultRowHeight="12.5" x14ac:dyDescent="0.25"/>
  <cols>
    <col min="1" max="1" width="9.26953125" style="57" customWidth="1"/>
    <col min="2" max="2" width="14" style="56" bestFit="1" customWidth="1"/>
    <col min="3" max="4" width="13.1796875" style="56" customWidth="1"/>
    <col min="5" max="5" width="12.26953125" style="56" customWidth="1"/>
    <col min="6" max="6" width="10.1796875" style="56" customWidth="1"/>
    <col min="7" max="8" width="14" style="56" bestFit="1" customWidth="1"/>
    <col min="9" max="9" width="0.81640625" style="56" customWidth="1"/>
    <col min="10" max="16384" width="9.1796875" style="56"/>
  </cols>
  <sheetData>
    <row r="1" spans="1:9" ht="13" x14ac:dyDescent="0.3">
      <c r="A1" s="118" t="s">
        <v>29</v>
      </c>
      <c r="B1" s="118"/>
      <c r="C1" s="118"/>
      <c r="D1" s="118"/>
      <c r="E1" s="118"/>
      <c r="F1" s="55"/>
      <c r="G1" s="55"/>
      <c r="H1" s="55"/>
      <c r="I1" s="55"/>
    </row>
    <row r="2" spans="1:9" x14ac:dyDescent="0.25">
      <c r="A2" s="119" t="s">
        <v>46</v>
      </c>
      <c r="B2" s="119"/>
      <c r="C2" s="119"/>
      <c r="D2" s="119"/>
      <c r="E2" s="119"/>
      <c r="F2" s="58"/>
      <c r="G2" s="58"/>
      <c r="H2" s="58"/>
      <c r="I2" s="58"/>
    </row>
    <row r="3" spans="1:9" x14ac:dyDescent="0.25">
      <c r="A3" s="120" t="s">
        <v>47</v>
      </c>
      <c r="B3" s="120"/>
      <c r="C3" s="120"/>
      <c r="D3" s="120"/>
      <c r="E3" s="120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3" thickBot="1" x14ac:dyDescent="0.3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35">
      <c r="A6" s="61"/>
      <c r="B6" s="62"/>
      <c r="C6" s="121" t="s">
        <v>31</v>
      </c>
      <c r="D6" s="122"/>
      <c r="E6" s="123"/>
      <c r="F6" s="59"/>
      <c r="G6" s="59"/>
      <c r="H6" s="59"/>
      <c r="I6" s="59"/>
    </row>
    <row r="7" spans="1:9" ht="13" x14ac:dyDescent="0.3">
      <c r="A7" s="61"/>
      <c r="B7" s="63"/>
      <c r="C7" s="64" t="s">
        <v>32</v>
      </c>
      <c r="D7" s="64" t="s">
        <v>32</v>
      </c>
      <c r="E7" s="64" t="s">
        <v>33</v>
      </c>
      <c r="F7" s="59"/>
      <c r="G7" s="59"/>
      <c r="H7" s="59"/>
      <c r="I7" s="59"/>
    </row>
    <row r="8" spans="1:9" ht="13" x14ac:dyDescent="0.3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/>
      <c r="G8" s="59"/>
      <c r="H8" s="59"/>
      <c r="I8" s="59"/>
    </row>
    <row r="9" spans="1:9" ht="13" x14ac:dyDescent="0.3">
      <c r="A9" s="66"/>
      <c r="B9" s="63"/>
      <c r="C9" s="67"/>
      <c r="D9" s="68"/>
      <c r="E9" s="69"/>
      <c r="F9" s="59"/>
      <c r="G9" s="59"/>
      <c r="H9" s="59"/>
      <c r="I9" s="59"/>
    </row>
    <row r="10" spans="1:9" ht="13" x14ac:dyDescent="0.3">
      <c r="A10" s="109" t="s">
        <v>64</v>
      </c>
      <c r="B10" s="110">
        <v>2021</v>
      </c>
      <c r="C10" s="71">
        <v>0</v>
      </c>
      <c r="D10" s="72">
        <f>'E-DDC-20'!F160</f>
        <v>0</v>
      </c>
      <c r="E10" s="73">
        <f>-(C10+D10)*0.21</f>
        <v>0</v>
      </c>
      <c r="F10" s="59"/>
      <c r="G10" s="59"/>
      <c r="H10" s="59"/>
      <c r="I10" s="59"/>
    </row>
    <row r="11" spans="1:9" ht="13" x14ac:dyDescent="0.3">
      <c r="A11" s="109" t="s">
        <v>64</v>
      </c>
      <c r="B11" s="110">
        <v>2022</v>
      </c>
      <c r="C11" s="74">
        <v>0</v>
      </c>
      <c r="D11" s="75">
        <v>0</v>
      </c>
      <c r="E11" s="73">
        <f>-(C11+D11)*0.35</f>
        <v>0</v>
      </c>
      <c r="F11" s="59"/>
      <c r="G11" s="59"/>
      <c r="H11" s="59"/>
      <c r="I11" s="59"/>
    </row>
    <row r="12" spans="1:9" ht="13" x14ac:dyDescent="0.3">
      <c r="A12" s="76"/>
      <c r="B12" s="63"/>
      <c r="C12" s="71"/>
      <c r="D12" s="72"/>
      <c r="E12" s="77"/>
      <c r="F12" s="59"/>
      <c r="G12" s="59"/>
      <c r="H12" s="59"/>
      <c r="I12" s="59"/>
    </row>
    <row r="13" spans="1:9" ht="13" x14ac:dyDescent="0.3">
      <c r="A13" s="76" t="s">
        <v>30</v>
      </c>
      <c r="B13" s="70"/>
      <c r="C13" s="71">
        <f>C10+C11</f>
        <v>0</v>
      </c>
      <c r="D13" s="72">
        <f>D10+D11</f>
        <v>0</v>
      </c>
      <c r="E13" s="73">
        <f>E10+E11</f>
        <v>0</v>
      </c>
      <c r="F13" s="59"/>
      <c r="G13" s="59"/>
      <c r="H13" s="59"/>
      <c r="I13" s="59"/>
    </row>
    <row r="14" spans="1:9" ht="13" x14ac:dyDescent="0.3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ht="13" x14ac:dyDescent="0.3">
      <c r="A15" s="76" t="s">
        <v>40</v>
      </c>
      <c r="B15" s="70"/>
      <c r="C15" s="81">
        <f>C13/2</f>
        <v>0</v>
      </c>
      <c r="D15" s="82">
        <f>D13/2</f>
        <v>0</v>
      </c>
      <c r="E15" s="77">
        <f>E13/2</f>
        <v>0</v>
      </c>
      <c r="F15" s="59"/>
      <c r="G15" s="59"/>
      <c r="H15" s="59"/>
      <c r="I15" s="59"/>
    </row>
    <row r="16" spans="1:9" ht="13" x14ac:dyDescent="0.3">
      <c r="A16" s="109" t="s">
        <v>60</v>
      </c>
      <c r="B16" s="110">
        <v>2021</v>
      </c>
      <c r="C16" s="71">
        <f>C10</f>
        <v>0</v>
      </c>
      <c r="D16" s="72">
        <f>'E-DDC-20'!F161</f>
        <v>0</v>
      </c>
      <c r="E16" s="73">
        <f>-(C16+D16)*0.21</f>
        <v>0</v>
      </c>
      <c r="F16" s="59"/>
      <c r="G16" s="59"/>
      <c r="H16" s="59"/>
      <c r="I16" s="59"/>
    </row>
    <row r="17" spans="1:9" ht="13" x14ac:dyDescent="0.3">
      <c r="A17" s="109" t="s">
        <v>61</v>
      </c>
      <c r="B17" s="110">
        <f>B16</f>
        <v>2021</v>
      </c>
      <c r="C17" s="71">
        <f t="shared" ref="C17:C23" si="0">$C$16</f>
        <v>0</v>
      </c>
      <c r="D17" s="72">
        <f>'E-DDC-20'!F162</f>
        <v>0</v>
      </c>
      <c r="E17" s="73">
        <f>-(C17+D17)*0.21</f>
        <v>0</v>
      </c>
      <c r="F17" s="59"/>
      <c r="G17" s="59"/>
      <c r="H17" s="59"/>
      <c r="I17" s="59"/>
    </row>
    <row r="18" spans="1:9" ht="13" x14ac:dyDescent="0.3">
      <c r="A18" s="109" t="s">
        <v>62</v>
      </c>
      <c r="B18" s="110">
        <v>2022</v>
      </c>
      <c r="C18" s="71">
        <f t="shared" si="0"/>
        <v>0</v>
      </c>
      <c r="D18" s="72">
        <f>'E-DDC-20'!F163</f>
        <v>0</v>
      </c>
      <c r="E18" s="73">
        <f t="shared" ref="E18:E26" si="1">-(C18+D18)*0.21</f>
        <v>0</v>
      </c>
      <c r="F18" s="59"/>
      <c r="G18" s="59"/>
      <c r="H18" s="59"/>
      <c r="I18" s="59"/>
    </row>
    <row r="19" spans="1:9" ht="13" x14ac:dyDescent="0.3">
      <c r="A19" s="109" t="s">
        <v>63</v>
      </c>
      <c r="B19" s="110">
        <f t="shared" ref="B19:B26" si="2">B18</f>
        <v>2022</v>
      </c>
      <c r="C19" s="71">
        <f t="shared" si="0"/>
        <v>0</v>
      </c>
      <c r="D19" s="72">
        <f>'E-DDC-20'!F164</f>
        <v>0</v>
      </c>
      <c r="E19" s="73">
        <f t="shared" si="1"/>
        <v>0</v>
      </c>
      <c r="F19" s="59"/>
      <c r="G19" s="59"/>
      <c r="H19" s="59"/>
      <c r="I19" s="59"/>
    </row>
    <row r="20" spans="1:9" ht="13" x14ac:dyDescent="0.3">
      <c r="A20" s="109" t="s">
        <v>65</v>
      </c>
      <c r="B20" s="110">
        <f t="shared" si="2"/>
        <v>2022</v>
      </c>
      <c r="C20" s="71">
        <f t="shared" si="0"/>
        <v>0</v>
      </c>
      <c r="D20" s="72">
        <f>'E-DDC-20'!F165</f>
        <v>0</v>
      </c>
      <c r="E20" s="73">
        <f t="shared" si="1"/>
        <v>0</v>
      </c>
      <c r="F20" s="59"/>
      <c r="G20" s="59"/>
      <c r="H20" s="59"/>
      <c r="I20" s="59"/>
    </row>
    <row r="21" spans="1:9" ht="13" x14ac:dyDescent="0.3">
      <c r="A21" s="109" t="s">
        <v>55</v>
      </c>
      <c r="B21" s="110">
        <f t="shared" si="2"/>
        <v>2022</v>
      </c>
      <c r="C21" s="71">
        <f t="shared" si="0"/>
        <v>0</v>
      </c>
      <c r="D21" s="72">
        <f>'E-DDC-20'!F166</f>
        <v>0</v>
      </c>
      <c r="E21" s="73">
        <f t="shared" si="1"/>
        <v>0</v>
      </c>
      <c r="F21" s="59"/>
      <c r="G21" s="59"/>
      <c r="H21" s="59"/>
      <c r="I21" s="59"/>
    </row>
    <row r="22" spans="1:9" ht="13" x14ac:dyDescent="0.3">
      <c r="A22" s="109" t="s">
        <v>41</v>
      </c>
      <c r="B22" s="110">
        <f t="shared" si="2"/>
        <v>2022</v>
      </c>
      <c r="C22" s="71">
        <f t="shared" si="0"/>
        <v>0</v>
      </c>
      <c r="D22" s="72">
        <f>'E-DDC-20'!F167</f>
        <v>0</v>
      </c>
      <c r="E22" s="73">
        <f t="shared" si="1"/>
        <v>0</v>
      </c>
      <c r="F22" s="59"/>
      <c r="G22" s="59"/>
      <c r="H22" s="59"/>
      <c r="I22" s="59"/>
    </row>
    <row r="23" spans="1:9" ht="13" x14ac:dyDescent="0.3">
      <c r="A23" s="109" t="s">
        <v>56</v>
      </c>
      <c r="B23" s="110">
        <f t="shared" si="2"/>
        <v>2022</v>
      </c>
      <c r="C23" s="71">
        <f t="shared" si="0"/>
        <v>0</v>
      </c>
      <c r="D23" s="72">
        <f>'E-DDC-20'!F168</f>
        <v>0</v>
      </c>
      <c r="E23" s="73">
        <f t="shared" si="1"/>
        <v>0</v>
      </c>
      <c r="F23" s="59"/>
      <c r="G23" s="59"/>
      <c r="H23" s="59"/>
      <c r="I23" s="59"/>
    </row>
    <row r="24" spans="1:9" ht="13" x14ac:dyDescent="0.3">
      <c r="A24" s="109" t="s">
        <v>57</v>
      </c>
      <c r="B24" s="110">
        <f t="shared" si="2"/>
        <v>2022</v>
      </c>
      <c r="C24" s="71">
        <v>0</v>
      </c>
      <c r="D24" s="72">
        <f>'E-DDC-20'!F169</f>
        <v>0</v>
      </c>
      <c r="E24" s="73">
        <f t="shared" si="1"/>
        <v>0</v>
      </c>
      <c r="F24" s="59"/>
      <c r="G24" s="59"/>
      <c r="H24" s="59"/>
      <c r="I24" s="59"/>
    </row>
    <row r="25" spans="1:9" ht="13" x14ac:dyDescent="0.3">
      <c r="A25" s="109" t="s">
        <v>58</v>
      </c>
      <c r="B25" s="110">
        <f t="shared" si="2"/>
        <v>2022</v>
      </c>
      <c r="C25" s="71">
        <v>0</v>
      </c>
      <c r="D25" s="72">
        <f>'E-DDC-20'!F170</f>
        <v>0</v>
      </c>
      <c r="E25" s="73">
        <f t="shared" si="1"/>
        <v>0</v>
      </c>
      <c r="F25" s="59"/>
      <c r="G25" s="59"/>
      <c r="H25" s="59"/>
      <c r="I25" s="59"/>
    </row>
    <row r="26" spans="1:9" ht="13" x14ac:dyDescent="0.3">
      <c r="A26" s="109" t="s">
        <v>59</v>
      </c>
      <c r="B26" s="110">
        <f t="shared" si="2"/>
        <v>2022</v>
      </c>
      <c r="C26" s="71">
        <v>0</v>
      </c>
      <c r="D26" s="72">
        <f>'E-DDC-20'!F171</f>
        <v>0</v>
      </c>
      <c r="E26" s="73">
        <f t="shared" si="1"/>
        <v>0</v>
      </c>
      <c r="F26" s="59"/>
      <c r="G26" s="59"/>
      <c r="H26" s="59"/>
      <c r="I26" s="59"/>
    </row>
    <row r="27" spans="1:9" ht="13" x14ac:dyDescent="0.3">
      <c r="A27" s="66"/>
      <c r="B27" s="63"/>
      <c r="C27" s="74"/>
      <c r="D27" s="75"/>
      <c r="E27" s="83"/>
    </row>
    <row r="28" spans="1:9" ht="13" x14ac:dyDescent="0.3">
      <c r="A28" s="66" t="s">
        <v>30</v>
      </c>
      <c r="B28" s="70"/>
      <c r="C28" s="84">
        <f>SUM(C15:C27)</f>
        <v>0</v>
      </c>
      <c r="D28" s="72">
        <f>SUM(D15:D27)</f>
        <v>0</v>
      </c>
      <c r="E28" s="77">
        <f>SUM(E15:E27)</f>
        <v>0</v>
      </c>
    </row>
    <row r="29" spans="1:9" ht="13" x14ac:dyDescent="0.3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ht="13" x14ac:dyDescent="0.3">
      <c r="A30" s="66"/>
      <c r="B30" s="70"/>
      <c r="C30" s="71"/>
      <c r="D30" s="72"/>
      <c r="E30" s="77"/>
    </row>
    <row r="31" spans="1:9" ht="13" x14ac:dyDescent="0.3">
      <c r="A31" s="66" t="s">
        <v>44</v>
      </c>
      <c r="B31" s="70"/>
      <c r="C31" s="85">
        <f>C28/12</f>
        <v>0</v>
      </c>
      <c r="D31" s="86">
        <f>D28/12</f>
        <v>0</v>
      </c>
      <c r="E31" s="83">
        <f>E28/12</f>
        <v>0</v>
      </c>
    </row>
    <row r="32" spans="1:9" ht="13.5" thickBot="1" x14ac:dyDescent="0.35">
      <c r="A32" s="66"/>
      <c r="B32" s="87"/>
      <c r="C32" s="66"/>
      <c r="D32" s="66"/>
      <c r="E32" s="66"/>
    </row>
    <row r="33" spans="1:5" ht="14" thickTop="1" thickBot="1" x14ac:dyDescent="0.35">
      <c r="A33" s="91" t="s">
        <v>66</v>
      </c>
      <c r="B33" s="92"/>
      <c r="C33"/>
      <c r="D33" s="102">
        <f>SUM(C31:E31)</f>
        <v>0</v>
      </c>
      <c r="E33"/>
    </row>
    <row r="34" spans="1:5" ht="13.5" hidden="1" thickTop="1" x14ac:dyDescent="0.3">
      <c r="A34" s="91"/>
      <c r="B34" s="92"/>
      <c r="C34"/>
      <c r="D34" s="93"/>
      <c r="E34" s="94"/>
    </row>
    <row r="35" spans="1:5" ht="13" hidden="1" x14ac:dyDescent="0.3">
      <c r="A35" s="95" t="s">
        <v>48</v>
      </c>
      <c r="B35" s="96"/>
      <c r="C35" s="97"/>
      <c r="D35" s="97"/>
      <c r="E35"/>
    </row>
    <row r="36" spans="1:5" ht="13" hidden="1" x14ac:dyDescent="0.3">
      <c r="A36" s="91"/>
      <c r="B36" s="92"/>
      <c r="C36" s="98" t="s">
        <v>52</v>
      </c>
      <c r="D36"/>
      <c r="E36"/>
    </row>
    <row r="37" spans="1:5" ht="13" hidden="1" x14ac:dyDescent="0.3">
      <c r="A37" s="91" t="s">
        <v>49</v>
      </c>
      <c r="B37" s="92"/>
      <c r="C37" s="99">
        <f>D10-D11</f>
        <v>0</v>
      </c>
      <c r="D37"/>
      <c r="E37"/>
    </row>
    <row r="38" spans="1:5" ht="13" hidden="1" x14ac:dyDescent="0.3">
      <c r="A38" s="91" t="s">
        <v>50</v>
      </c>
      <c r="B38" s="92"/>
      <c r="C38" s="99">
        <v>46316</v>
      </c>
      <c r="D38"/>
      <c r="E38"/>
    </row>
    <row r="39" spans="1:5" ht="13" hidden="1" x14ac:dyDescent="0.3">
      <c r="A39" s="91"/>
      <c r="B39" s="92" t="s">
        <v>51</v>
      </c>
      <c r="C39" s="100">
        <f>C37-C38</f>
        <v>-46316</v>
      </c>
      <c r="D39"/>
      <c r="E39"/>
    </row>
    <row r="40" spans="1:5" ht="13" hidden="1" x14ac:dyDescent="0.3">
      <c r="A40"/>
      <c r="B40"/>
      <c r="C40"/>
      <c r="D40"/>
      <c r="E40" s="88"/>
    </row>
    <row r="41" spans="1:5" hidden="1" x14ac:dyDescent="0.25">
      <c r="B41" s="60"/>
      <c r="C41" s="60"/>
      <c r="D41" s="60"/>
      <c r="E41" s="60"/>
    </row>
    <row r="42" spans="1:5" hidden="1" x14ac:dyDescent="0.25"/>
    <row r="43" spans="1:5" ht="13" thickTop="1" x14ac:dyDescent="0.25"/>
  </sheetData>
  <mergeCells count="4">
    <mergeCell ref="A1:E1"/>
    <mergeCell ref="A2:E2"/>
    <mergeCell ref="A3:E3"/>
    <mergeCell ref="C6:E6"/>
  </mergeCells>
  <phoneticPr fontId="14" type="noConversion"/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2.5" x14ac:dyDescent="0.25"/>
  <cols>
    <col min="1" max="16384" width="9.1796875" style="11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2"/>
  <sheetViews>
    <sheetView zoomScaleNormal="100" workbookViewId="0">
      <selection activeCell="E164" sqref="E164"/>
    </sheetView>
  </sheetViews>
  <sheetFormatPr defaultColWidth="9.1796875" defaultRowHeight="12.5" outlineLevelRow="1" x14ac:dyDescent="0.25"/>
  <cols>
    <col min="1" max="1" width="12.54296875" style="1" bestFit="1" customWidth="1"/>
    <col min="2" max="2" width="14.7265625" style="9" bestFit="1" customWidth="1"/>
    <col min="3" max="3" width="13.7265625" style="9" customWidth="1"/>
    <col min="4" max="4" width="15" style="9" customWidth="1"/>
    <col min="5" max="6" width="14.54296875" style="9" customWidth="1"/>
    <col min="7" max="7" width="16.7265625" style="9" bestFit="1" customWidth="1"/>
    <col min="8" max="8" width="16.54296875" style="9" customWidth="1"/>
    <col min="9" max="9" width="13" style="9" bestFit="1" customWidth="1"/>
    <col min="10" max="10" width="14.7265625" style="9" bestFit="1" customWidth="1"/>
    <col min="11" max="11" width="15.81640625" style="6" bestFit="1" customWidth="1"/>
    <col min="12" max="12" width="15.1796875" style="9" bestFit="1" customWidth="1"/>
    <col min="13" max="13" width="10.1796875" style="9" hidden="1" customWidth="1"/>
    <col min="14" max="14" width="11.81640625" style="1" bestFit="1" customWidth="1"/>
    <col min="15" max="16384" width="9.1796875" style="1"/>
  </cols>
  <sheetData>
    <row r="1" spans="1:14" ht="13.5" thickBot="1" x14ac:dyDescent="0.35">
      <c r="A1" s="124" t="s">
        <v>2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2"/>
      <c r="M1" s="5" t="s">
        <v>2</v>
      </c>
    </row>
    <row r="2" spans="1:14" s="7" customFormat="1" ht="13" thickBot="1" x14ac:dyDescent="0.3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5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0.5" thickBot="1" x14ac:dyDescent="0.3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.5" hidden="1" thickBot="1" x14ac:dyDescent="0.3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5.5" thickBot="1" x14ac:dyDescent="0.3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5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5">
      <c r="A8" s="10"/>
      <c r="B8" s="45"/>
      <c r="C8" s="46" t="s">
        <v>27</v>
      </c>
      <c r="D8" s="45"/>
      <c r="K8" s="11"/>
      <c r="M8" s="10"/>
    </row>
    <row r="9" spans="1:14" hidden="1" x14ac:dyDescent="0.25">
      <c r="A9" s="10"/>
      <c r="B9" s="45"/>
      <c r="C9" s="47" t="s">
        <v>28</v>
      </c>
      <c r="D9" s="45"/>
      <c r="K9" s="11"/>
      <c r="M9" s="10"/>
    </row>
    <row r="10" spans="1:14" hidden="1" x14ac:dyDescent="0.25">
      <c r="A10" s="10"/>
      <c r="C10" s="44"/>
      <c r="K10" s="11"/>
      <c r="M10" s="10"/>
    </row>
    <row r="11" spans="1:14" s="38" customFormat="1" ht="13" hidden="1" x14ac:dyDescent="0.3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t="13" hidden="1" x14ac:dyDescent="0.3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t="13" hidden="1" x14ac:dyDescent="0.3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t="13" hidden="1" x14ac:dyDescent="0.3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t="13" hidden="1" x14ac:dyDescent="0.3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t="13" hidden="1" x14ac:dyDescent="0.3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t="13" hidden="1" x14ac:dyDescent="0.3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ht="13" x14ac:dyDescent="0.3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t="13" hidden="1" x14ac:dyDescent="0.3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t="13" hidden="1" x14ac:dyDescent="0.3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t="13" hidden="1" x14ac:dyDescent="0.3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t="13" hidden="1" x14ac:dyDescent="0.3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t="13" hidden="1" x14ac:dyDescent="0.3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t="13" hidden="1" x14ac:dyDescent="0.3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t="13" hidden="1" x14ac:dyDescent="0.3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t="13" hidden="1" x14ac:dyDescent="0.3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t="13" hidden="1" x14ac:dyDescent="0.3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t="13" hidden="1" x14ac:dyDescent="0.3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t="13" hidden="1" x14ac:dyDescent="0.3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t="13" hidden="1" x14ac:dyDescent="0.3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t="13" hidden="1" x14ac:dyDescent="0.3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t="13" hidden="1" x14ac:dyDescent="0.3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t="13" hidden="1" x14ac:dyDescent="0.3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t="13" hidden="1" x14ac:dyDescent="0.3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t="13" hidden="1" x14ac:dyDescent="0.3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t="13" hidden="1" x14ac:dyDescent="0.3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t="13" hidden="1" x14ac:dyDescent="0.3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t="13" hidden="1" x14ac:dyDescent="0.3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t="13" hidden="1" x14ac:dyDescent="0.3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t="13" hidden="1" x14ac:dyDescent="0.3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t="13" hidden="1" x14ac:dyDescent="0.3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t="13" hidden="1" x14ac:dyDescent="0.3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t="13" hidden="1" x14ac:dyDescent="0.3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t="13" hidden="1" x14ac:dyDescent="0.3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t="13" hidden="1" x14ac:dyDescent="0.3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t="13" hidden="1" x14ac:dyDescent="0.3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t="13" hidden="1" x14ac:dyDescent="0.3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t="13" hidden="1" x14ac:dyDescent="0.3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t="13" hidden="1" x14ac:dyDescent="0.3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t="13" hidden="1" x14ac:dyDescent="0.3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t="13" hidden="1" x14ac:dyDescent="0.3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t="13" hidden="1" x14ac:dyDescent="0.3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t="13" hidden="1" x14ac:dyDescent="0.3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t="13" hidden="1" x14ac:dyDescent="0.3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t="13" hidden="1" x14ac:dyDescent="0.3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t="13" hidden="1" x14ac:dyDescent="0.3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t="13" hidden="1" x14ac:dyDescent="0.3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t="13" hidden="1" x14ac:dyDescent="0.3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t="13" hidden="1" x14ac:dyDescent="0.3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t="13" hidden="1" x14ac:dyDescent="0.3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t="13" hidden="1" x14ac:dyDescent="0.3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t="13" hidden="1" x14ac:dyDescent="0.3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t="13" hidden="1" x14ac:dyDescent="0.3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t="13" hidden="1" x14ac:dyDescent="0.3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t="13" hidden="1" x14ac:dyDescent="0.3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t="13" hidden="1" x14ac:dyDescent="0.3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t="13" hidden="1" x14ac:dyDescent="0.3">
      <c r="A67" s="30">
        <v>41670</v>
      </c>
      <c r="B67" s="6"/>
      <c r="C67" s="32">
        <f t="shared" si="14"/>
        <v>3859.6651686340647</v>
      </c>
      <c r="D67" s="33"/>
      <c r="E67" s="34">
        <f t="shared" ref="E67:E130" si="20">-C67</f>
        <v>-3859.6651686340647</v>
      </c>
      <c r="F67" s="34">
        <f t="shared" ref="F67:F130" si="21">E67+F66</f>
        <v>-155421.15617200671</v>
      </c>
      <c r="G67" s="34">
        <f t="shared" ref="G67:G130" si="22">G66+E67</f>
        <v>316492.54382799228</v>
      </c>
      <c r="H67" s="6">
        <f t="shared" ref="H67:H130" si="23">-(B67+C67)*0.35</f>
        <v>-1350.8828090219226</v>
      </c>
      <c r="I67" s="6">
        <f t="shared" ref="I67:I130" si="24">(-D67)*0.35</f>
        <v>0</v>
      </c>
      <c r="J67" s="6">
        <f t="shared" ref="J67:J130" si="25">-H67-I67</f>
        <v>1350.8828090219226</v>
      </c>
      <c r="K67" s="11">
        <f t="shared" ref="K67:K130" si="26">K66+J67</f>
        <v>-110772.3903397978</v>
      </c>
      <c r="M67" s="10"/>
    </row>
    <row r="68" spans="1:13" ht="13" hidden="1" x14ac:dyDescent="0.3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t="13" hidden="1" x14ac:dyDescent="0.3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t="13" hidden="1" x14ac:dyDescent="0.3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t="13" hidden="1" x14ac:dyDescent="0.3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t="13" hidden="1" x14ac:dyDescent="0.3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t="13" hidden="1" x14ac:dyDescent="0.3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t="13" hidden="1" x14ac:dyDescent="0.3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t="13" hidden="1" x14ac:dyDescent="0.3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t="13" hidden="1" x14ac:dyDescent="0.3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t="13" hidden="1" x14ac:dyDescent="0.3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t="13" hidden="1" x14ac:dyDescent="0.3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t="13" hidden="1" x14ac:dyDescent="0.3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t="13" hidden="1" x14ac:dyDescent="0.3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t="13" hidden="1" x14ac:dyDescent="0.3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t="13" hidden="1" x14ac:dyDescent="0.3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t="13" hidden="1" x14ac:dyDescent="0.3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t="13" hidden="1" x14ac:dyDescent="0.3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t="13" hidden="1" x14ac:dyDescent="0.3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t="13" hidden="1" x14ac:dyDescent="0.3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" hidden="1" x14ac:dyDescent="0.3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t="13" hidden="1" x14ac:dyDescent="0.3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t="13" hidden="1" x14ac:dyDescent="0.3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t="13" hidden="1" x14ac:dyDescent="0.3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t="13" hidden="1" x14ac:dyDescent="0.3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t="13" hidden="1" x14ac:dyDescent="0.3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t="13" hidden="1" x14ac:dyDescent="0.3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t="13" hidden="1" x14ac:dyDescent="0.3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t="13" hidden="1" x14ac:dyDescent="0.3">
      <c r="A95" s="30">
        <v>42521</v>
      </c>
      <c r="B95" s="6"/>
      <c r="C95" s="113">
        <f t="shared" ref="C95:C149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t="13" hidden="1" x14ac:dyDescent="0.3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t="13" hidden="1" x14ac:dyDescent="0.3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t="13" hidden="1" x14ac:dyDescent="0.3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t="13" hidden="1" x14ac:dyDescent="0.3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t="13" hidden="1" outlineLevel="1" x14ac:dyDescent="0.3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t="13" hidden="1" outlineLevel="1" x14ac:dyDescent="0.3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t="13" hidden="1" outlineLevel="1" x14ac:dyDescent="0.3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t="13" hidden="1" outlineLevel="1" x14ac:dyDescent="0.3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t="13" hidden="1" outlineLevel="1" x14ac:dyDescent="0.3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t="13" hidden="1" outlineLevel="1" x14ac:dyDescent="0.3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t="13" hidden="1" outlineLevel="1" x14ac:dyDescent="0.3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t="13" hidden="1" outlineLevel="1" x14ac:dyDescent="0.3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t="13" hidden="1" outlineLevel="1" x14ac:dyDescent="0.3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t="13" hidden="1" outlineLevel="1" x14ac:dyDescent="0.3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t="13" hidden="1" outlineLevel="1" x14ac:dyDescent="0.3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ht="13" hidden="1" outlineLevel="1" x14ac:dyDescent="0.3">
      <c r="A111" s="30">
        <v>43008</v>
      </c>
      <c r="B111" s="6"/>
      <c r="C111" s="32">
        <f t="shared" si="27"/>
        <v>3859.6651686340647</v>
      </c>
      <c r="D111" s="33"/>
      <c r="E111" s="34">
        <f t="shared" si="20"/>
        <v>-3859.6651686340647</v>
      </c>
      <c r="F111" s="34">
        <f t="shared" si="21"/>
        <v>-325246.42359190597</v>
      </c>
      <c r="G111" s="34">
        <f t="shared" si="22"/>
        <v>146667.27640809311</v>
      </c>
      <c r="H111" s="6">
        <f t="shared" si="23"/>
        <v>-1350.8828090219226</v>
      </c>
      <c r="I111" s="6">
        <f t="shared" si="24"/>
        <v>0</v>
      </c>
      <c r="J111" s="6">
        <f t="shared" si="25"/>
        <v>1350.8828090219226</v>
      </c>
      <c r="K111" s="11">
        <f t="shared" si="26"/>
        <v>-51333.546742833343</v>
      </c>
      <c r="M111" s="10"/>
    </row>
    <row r="112" spans="1:13" ht="13" hidden="1" outlineLevel="1" x14ac:dyDescent="0.3">
      <c r="A112" s="30">
        <v>43039</v>
      </c>
      <c r="B112" s="6"/>
      <c r="C112" s="32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t="13" hidden="1" outlineLevel="1" x14ac:dyDescent="0.3">
      <c r="A113" s="30">
        <v>43069</v>
      </c>
      <c r="B113" s="6"/>
      <c r="C113" s="32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ht="13" hidden="1" outlineLevel="1" x14ac:dyDescent="0.3">
      <c r="A114" s="30">
        <v>43100</v>
      </c>
      <c r="B114" s="6"/>
      <c r="C114" s="32">
        <f t="shared" si="27"/>
        <v>3859.6651686340647</v>
      </c>
      <c r="D114" s="33"/>
      <c r="E114" s="34">
        <f t="shared" si="20"/>
        <v>-3859.6651686340647</v>
      </c>
      <c r="F114" s="34">
        <f t="shared" si="21"/>
        <v>-336825.41909780825</v>
      </c>
      <c r="G114" s="34">
        <f t="shared" si="22"/>
        <v>135088.28090219092</v>
      </c>
      <c r="H114" s="6">
        <f t="shared" si="23"/>
        <v>-1350.8828090219226</v>
      </c>
      <c r="I114" s="6">
        <f t="shared" si="24"/>
        <v>0</v>
      </c>
      <c r="J114" s="6">
        <f t="shared" si="25"/>
        <v>1350.8828090219226</v>
      </c>
      <c r="K114" s="11">
        <f t="shared" si="26"/>
        <v>-47280.898315767568</v>
      </c>
      <c r="M114" s="10"/>
    </row>
    <row r="115" spans="1:13" ht="13" hidden="1" outlineLevel="1" x14ac:dyDescent="0.3">
      <c r="A115" s="30">
        <v>43131</v>
      </c>
      <c r="B115" s="6"/>
      <c r="C115" s="32">
        <f t="shared" si="27"/>
        <v>3859.6651686340647</v>
      </c>
      <c r="D115" s="33"/>
      <c r="E115" s="34">
        <f t="shared" si="20"/>
        <v>-3859.6651686340647</v>
      </c>
      <c r="F115" s="34">
        <f t="shared" si="21"/>
        <v>-340685.08426644234</v>
      </c>
      <c r="G115" s="34">
        <f t="shared" si="22"/>
        <v>131228.61573355686</v>
      </c>
      <c r="H115" s="6">
        <f t="shared" si="23"/>
        <v>-1350.8828090219226</v>
      </c>
      <c r="I115" s="6">
        <f t="shared" si="24"/>
        <v>0</v>
      </c>
      <c r="J115" s="6">
        <f t="shared" si="25"/>
        <v>1350.8828090219226</v>
      </c>
      <c r="K115" s="11">
        <f t="shared" si="26"/>
        <v>-45930.015506745644</v>
      </c>
      <c r="M115" s="10"/>
    </row>
    <row r="116" spans="1:13" ht="13" hidden="1" outlineLevel="1" x14ac:dyDescent="0.3">
      <c r="A116" s="30">
        <v>43159</v>
      </c>
      <c r="B116" s="6"/>
      <c r="C116" s="32">
        <f t="shared" si="27"/>
        <v>3859.6651686340647</v>
      </c>
      <c r="D116" s="33"/>
      <c r="E116" s="34">
        <f t="shared" si="20"/>
        <v>-3859.6651686340647</v>
      </c>
      <c r="F116" s="34">
        <f t="shared" si="21"/>
        <v>-344544.74943507643</v>
      </c>
      <c r="G116" s="34">
        <f t="shared" si="22"/>
        <v>127368.95056492279</v>
      </c>
      <c r="H116" s="6">
        <f t="shared" si="23"/>
        <v>-1350.8828090219226</v>
      </c>
      <c r="I116" s="6">
        <f t="shared" si="24"/>
        <v>0</v>
      </c>
      <c r="J116" s="6">
        <f t="shared" si="25"/>
        <v>1350.8828090219226</v>
      </c>
      <c r="K116" s="11">
        <f t="shared" si="26"/>
        <v>-44579.132697723719</v>
      </c>
      <c r="M116" s="10"/>
    </row>
    <row r="117" spans="1:13" ht="13" hidden="1" outlineLevel="1" x14ac:dyDescent="0.3">
      <c r="A117" s="30">
        <v>43190</v>
      </c>
      <c r="B117" s="6"/>
      <c r="C117" s="32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-348404.41460371052</v>
      </c>
      <c r="G117" s="34">
        <f t="shared" si="22"/>
        <v>123509.28539628873</v>
      </c>
      <c r="H117" s="6">
        <f t="shared" si="23"/>
        <v>-1350.8828090219226</v>
      </c>
      <c r="I117" s="6">
        <f t="shared" si="24"/>
        <v>0</v>
      </c>
      <c r="J117" s="6">
        <f t="shared" si="25"/>
        <v>1350.8828090219226</v>
      </c>
      <c r="K117" s="11">
        <f t="shared" si="26"/>
        <v>-43228.249888701794</v>
      </c>
      <c r="M117" s="10"/>
    </row>
    <row r="118" spans="1:13" ht="13" hidden="1" outlineLevel="1" x14ac:dyDescent="0.3">
      <c r="A118" s="30">
        <v>43220</v>
      </c>
      <c r="B118" s="6"/>
      <c r="C118" s="32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-352264.07977234462</v>
      </c>
      <c r="G118" s="34">
        <f t="shared" si="22"/>
        <v>119649.62022765467</v>
      </c>
      <c r="H118" s="6">
        <f t="shared" si="23"/>
        <v>-1350.8828090219226</v>
      </c>
      <c r="I118" s="6">
        <f t="shared" si="24"/>
        <v>0</v>
      </c>
      <c r="J118" s="6">
        <f t="shared" si="25"/>
        <v>1350.8828090219226</v>
      </c>
      <c r="K118" s="11">
        <f t="shared" si="26"/>
        <v>-41877.367079679869</v>
      </c>
      <c r="M118" s="10"/>
    </row>
    <row r="119" spans="1:13" ht="13" hidden="1" outlineLevel="1" x14ac:dyDescent="0.3">
      <c r="A119" s="30">
        <v>43251</v>
      </c>
      <c r="B119" s="6"/>
      <c r="C119" s="32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-356123.74494097871</v>
      </c>
      <c r="G119" s="34">
        <f t="shared" si="22"/>
        <v>115789.95505902061</v>
      </c>
      <c r="H119" s="6">
        <f t="shared" si="23"/>
        <v>-1350.8828090219226</v>
      </c>
      <c r="I119" s="6">
        <f t="shared" si="24"/>
        <v>0</v>
      </c>
      <c r="J119" s="6">
        <f t="shared" si="25"/>
        <v>1350.8828090219226</v>
      </c>
      <c r="K119" s="11">
        <f t="shared" si="26"/>
        <v>-40526.484270657944</v>
      </c>
      <c r="M119" s="10"/>
    </row>
    <row r="120" spans="1:13" ht="13" hidden="1" outlineLevel="1" x14ac:dyDescent="0.3">
      <c r="A120" s="30">
        <v>43281</v>
      </c>
      <c r="B120" s="6"/>
      <c r="C120" s="32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-359983.4101096128</v>
      </c>
      <c r="G120" s="34">
        <f t="shared" si="22"/>
        <v>111930.28989038654</v>
      </c>
      <c r="H120" s="6">
        <f t="shared" si="23"/>
        <v>-1350.8828090219226</v>
      </c>
      <c r="I120" s="6">
        <f t="shared" si="24"/>
        <v>0</v>
      </c>
      <c r="J120" s="6">
        <f t="shared" si="25"/>
        <v>1350.8828090219226</v>
      </c>
      <c r="K120" s="11">
        <f t="shared" si="26"/>
        <v>-39175.601461636019</v>
      </c>
      <c r="M120" s="10"/>
    </row>
    <row r="121" spans="1:13" ht="13" hidden="1" outlineLevel="1" x14ac:dyDescent="0.3">
      <c r="A121" s="30">
        <v>43312</v>
      </c>
      <c r="B121" s="6"/>
      <c r="C121" s="32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-363843.07527824689</v>
      </c>
      <c r="G121" s="34">
        <f t="shared" si="22"/>
        <v>108070.62472175248</v>
      </c>
      <c r="H121" s="6">
        <f t="shared" si="23"/>
        <v>-1350.8828090219226</v>
      </c>
      <c r="I121" s="6">
        <f t="shared" si="24"/>
        <v>0</v>
      </c>
      <c r="J121" s="6">
        <f t="shared" si="25"/>
        <v>1350.8828090219226</v>
      </c>
      <c r="K121" s="11">
        <f t="shared" si="26"/>
        <v>-37824.718652614094</v>
      </c>
      <c r="M121" s="10"/>
    </row>
    <row r="122" spans="1:13" ht="13" hidden="1" outlineLevel="1" x14ac:dyDescent="0.3">
      <c r="A122" s="30">
        <v>43343</v>
      </c>
      <c r="B122" s="6"/>
      <c r="C122" s="32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-367702.74044688098</v>
      </c>
      <c r="G122" s="34">
        <f t="shared" si="22"/>
        <v>104210.95955311842</v>
      </c>
      <c r="H122" s="6">
        <f t="shared" si="23"/>
        <v>-1350.8828090219226</v>
      </c>
      <c r="I122" s="6">
        <f t="shared" si="24"/>
        <v>0</v>
      </c>
      <c r="J122" s="6">
        <f t="shared" si="25"/>
        <v>1350.8828090219226</v>
      </c>
      <c r="K122" s="11">
        <f t="shared" si="26"/>
        <v>-36473.835843592169</v>
      </c>
      <c r="M122" s="10"/>
    </row>
    <row r="123" spans="1:13" ht="13" hidden="1" outlineLevel="1" x14ac:dyDescent="0.3">
      <c r="A123" s="30">
        <v>43373</v>
      </c>
      <c r="B123" s="6"/>
      <c r="C123" s="32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-371562.40561551508</v>
      </c>
      <c r="G123" s="34">
        <f t="shared" si="22"/>
        <v>100351.29438448435</v>
      </c>
      <c r="H123" s="6">
        <f t="shared" si="23"/>
        <v>-1350.8828090219226</v>
      </c>
      <c r="I123" s="6">
        <f t="shared" si="24"/>
        <v>0</v>
      </c>
      <c r="J123" s="6">
        <f t="shared" si="25"/>
        <v>1350.8828090219226</v>
      </c>
      <c r="K123" s="11">
        <f t="shared" si="26"/>
        <v>-35122.953034570244</v>
      </c>
      <c r="M123" s="10"/>
    </row>
    <row r="124" spans="1:13" ht="13" hidden="1" outlineLevel="1" x14ac:dyDescent="0.3">
      <c r="A124" s="30">
        <v>43404</v>
      </c>
      <c r="B124" s="6"/>
      <c r="C124" s="32">
        <f t="shared" si="27"/>
        <v>3859.6651686340647</v>
      </c>
      <c r="D124" s="33"/>
      <c r="E124" s="34">
        <f t="shared" si="20"/>
        <v>-3859.6651686340647</v>
      </c>
      <c r="F124" s="34">
        <f t="shared" si="21"/>
        <v>-375422.07078414917</v>
      </c>
      <c r="G124" s="34">
        <f t="shared" si="22"/>
        <v>96491.629215850291</v>
      </c>
      <c r="H124" s="6">
        <f t="shared" si="23"/>
        <v>-1350.8828090219226</v>
      </c>
      <c r="I124" s="6">
        <f t="shared" si="24"/>
        <v>0</v>
      </c>
      <c r="J124" s="6">
        <f t="shared" si="25"/>
        <v>1350.8828090219226</v>
      </c>
      <c r="K124" s="11">
        <f t="shared" si="26"/>
        <v>-33772.070225548319</v>
      </c>
      <c r="M124" s="10"/>
    </row>
    <row r="125" spans="1:13" ht="13" hidden="1" outlineLevel="1" x14ac:dyDescent="0.3">
      <c r="A125" s="30">
        <v>43434</v>
      </c>
      <c r="B125" s="6"/>
      <c r="C125" s="32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-379281.73595278326</v>
      </c>
      <c r="G125" s="34">
        <f t="shared" si="22"/>
        <v>92631.964047216228</v>
      </c>
      <c r="H125" s="6">
        <f t="shared" si="23"/>
        <v>-1350.8828090219226</v>
      </c>
      <c r="I125" s="6">
        <f t="shared" si="24"/>
        <v>0</v>
      </c>
      <c r="J125" s="6">
        <f t="shared" si="25"/>
        <v>1350.8828090219226</v>
      </c>
      <c r="K125" s="11">
        <f t="shared" si="26"/>
        <v>-32421.187416526398</v>
      </c>
      <c r="M125" s="10"/>
    </row>
    <row r="126" spans="1:13" ht="13" hidden="1" outlineLevel="1" x14ac:dyDescent="0.3">
      <c r="A126" s="30">
        <v>43465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-383141.40112141735</v>
      </c>
      <c r="G126" s="34">
        <f t="shared" si="22"/>
        <v>88772.298878582165</v>
      </c>
      <c r="H126" s="6">
        <f t="shared" si="23"/>
        <v>-1350.8828090219226</v>
      </c>
      <c r="I126" s="6">
        <f t="shared" si="24"/>
        <v>0</v>
      </c>
      <c r="J126" s="6">
        <f t="shared" si="25"/>
        <v>1350.8828090219226</v>
      </c>
      <c r="K126" s="11">
        <f t="shared" si="26"/>
        <v>-31070.304607504477</v>
      </c>
      <c r="M126" s="10"/>
    </row>
    <row r="127" spans="1:13" ht="13" hidden="1" outlineLevel="1" x14ac:dyDescent="0.3">
      <c r="A127" s="30">
        <v>43496</v>
      </c>
      <c r="B127" s="6"/>
      <c r="C127" s="32">
        <f t="shared" si="27"/>
        <v>3859.6651686340647</v>
      </c>
      <c r="D127" s="33"/>
      <c r="E127" s="34">
        <f t="shared" si="20"/>
        <v>-3859.6651686340647</v>
      </c>
      <c r="F127" s="34">
        <f t="shared" si="21"/>
        <v>-387001.06629005144</v>
      </c>
      <c r="G127" s="34">
        <f t="shared" si="22"/>
        <v>84912.633709948102</v>
      </c>
      <c r="H127" s="6">
        <f t="shared" si="23"/>
        <v>-1350.8828090219226</v>
      </c>
      <c r="I127" s="6">
        <f t="shared" si="24"/>
        <v>0</v>
      </c>
      <c r="J127" s="6">
        <f t="shared" si="25"/>
        <v>1350.8828090219226</v>
      </c>
      <c r="K127" s="11">
        <f t="shared" si="26"/>
        <v>-29719.421798482555</v>
      </c>
      <c r="M127" s="10"/>
    </row>
    <row r="128" spans="1:13" ht="13" hidden="1" outlineLevel="1" x14ac:dyDescent="0.3">
      <c r="A128" s="30">
        <v>43524</v>
      </c>
      <c r="B128" s="6"/>
      <c r="C128" s="3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-390860.73145868554</v>
      </c>
      <c r="G128" s="34">
        <f t="shared" si="22"/>
        <v>81052.96854131404</v>
      </c>
      <c r="H128" s="6">
        <f t="shared" si="23"/>
        <v>-1350.8828090219226</v>
      </c>
      <c r="I128" s="6">
        <f t="shared" si="24"/>
        <v>0</v>
      </c>
      <c r="J128" s="6">
        <f t="shared" si="25"/>
        <v>1350.8828090219226</v>
      </c>
      <c r="K128" s="11">
        <f t="shared" si="26"/>
        <v>-28368.538989460634</v>
      </c>
      <c r="M128" s="10"/>
    </row>
    <row r="129" spans="1:13" ht="13" hidden="1" outlineLevel="1" x14ac:dyDescent="0.3">
      <c r="A129" s="30">
        <v>43555</v>
      </c>
      <c r="B129" s="6"/>
      <c r="C129" s="32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-394720.39662731963</v>
      </c>
      <c r="G129" s="34">
        <f t="shared" si="22"/>
        <v>77193.303372679977</v>
      </c>
      <c r="H129" s="6">
        <f t="shared" si="23"/>
        <v>-1350.8828090219226</v>
      </c>
      <c r="I129" s="6">
        <f t="shared" si="24"/>
        <v>0</v>
      </c>
      <c r="J129" s="6">
        <f t="shared" si="25"/>
        <v>1350.8828090219226</v>
      </c>
      <c r="K129" s="11">
        <f t="shared" si="26"/>
        <v>-27017.656180438713</v>
      </c>
      <c r="M129" s="10"/>
    </row>
    <row r="130" spans="1:13" ht="13" hidden="1" outlineLevel="1" x14ac:dyDescent="0.3">
      <c r="A130" s="30">
        <v>43585</v>
      </c>
      <c r="B130" s="6"/>
      <c r="C130" s="32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-398580.06179595372</v>
      </c>
      <c r="G130" s="34">
        <f t="shared" si="22"/>
        <v>73333.638204045914</v>
      </c>
      <c r="H130" s="6">
        <f t="shared" si="23"/>
        <v>-1350.8828090219226</v>
      </c>
      <c r="I130" s="6">
        <f t="shared" si="24"/>
        <v>0</v>
      </c>
      <c r="J130" s="6">
        <f t="shared" si="25"/>
        <v>1350.8828090219226</v>
      </c>
      <c r="K130" s="11">
        <f t="shared" si="26"/>
        <v>-25666.773371416792</v>
      </c>
      <c r="M130" s="10"/>
    </row>
    <row r="131" spans="1:13" ht="13" hidden="1" outlineLevel="1" x14ac:dyDescent="0.3">
      <c r="A131" s="30">
        <v>43616</v>
      </c>
      <c r="B131" s="6"/>
      <c r="C131" s="32">
        <f t="shared" si="27"/>
        <v>3859.6651686340647</v>
      </c>
      <c r="D131" s="33"/>
      <c r="E131" s="34">
        <f t="shared" ref="E131:E149" si="28">-C131</f>
        <v>-3859.6651686340647</v>
      </c>
      <c r="F131" s="34">
        <f t="shared" ref="F131:F149" si="29">E131+F130</f>
        <v>-402439.72696458781</v>
      </c>
      <c r="G131" s="34">
        <f t="shared" ref="G131:G149" si="30">G130+E131</f>
        <v>69473.973035411851</v>
      </c>
      <c r="H131" s="6">
        <f t="shared" ref="H131:H149" si="31">-(B131+C131)*0.35</f>
        <v>-1350.8828090219226</v>
      </c>
      <c r="I131" s="6">
        <f t="shared" ref="I131:I149" si="32">(-D131)*0.35</f>
        <v>0</v>
      </c>
      <c r="J131" s="6">
        <f t="shared" ref="J131:J149" si="33">-H131-I131</f>
        <v>1350.8828090219226</v>
      </c>
      <c r="K131" s="11">
        <f t="shared" ref="K131:K149" si="34">K130+J131</f>
        <v>-24315.89056239487</v>
      </c>
      <c r="M131" s="10"/>
    </row>
    <row r="132" spans="1:13" ht="13" hidden="1" outlineLevel="1" x14ac:dyDescent="0.3">
      <c r="A132" s="30">
        <v>43646</v>
      </c>
      <c r="B132" s="6"/>
      <c r="C132" s="32">
        <f t="shared" si="27"/>
        <v>3859.6651686340647</v>
      </c>
      <c r="D132" s="33"/>
      <c r="E132" s="34">
        <f t="shared" si="28"/>
        <v>-3859.6651686340647</v>
      </c>
      <c r="F132" s="34">
        <f t="shared" si="29"/>
        <v>-406299.3921332219</v>
      </c>
      <c r="G132" s="34">
        <f t="shared" si="30"/>
        <v>65614.307866777788</v>
      </c>
      <c r="H132" s="6">
        <f t="shared" si="31"/>
        <v>-1350.8828090219226</v>
      </c>
      <c r="I132" s="6">
        <f t="shared" si="32"/>
        <v>0</v>
      </c>
      <c r="J132" s="6">
        <f t="shared" si="33"/>
        <v>1350.8828090219226</v>
      </c>
      <c r="K132" s="11">
        <f t="shared" si="34"/>
        <v>-22965.007753372949</v>
      </c>
      <c r="M132" s="10"/>
    </row>
    <row r="133" spans="1:13" ht="13" hidden="1" outlineLevel="1" x14ac:dyDescent="0.3">
      <c r="A133" s="30">
        <v>43677</v>
      </c>
      <c r="B133" s="6"/>
      <c r="C133" s="32">
        <f t="shared" si="27"/>
        <v>3859.6651686340647</v>
      </c>
      <c r="D133" s="33"/>
      <c r="E133" s="34">
        <f t="shared" si="28"/>
        <v>-3859.6651686340647</v>
      </c>
      <c r="F133" s="34">
        <f t="shared" si="29"/>
        <v>-410159.057301856</v>
      </c>
      <c r="G133" s="34">
        <f t="shared" si="30"/>
        <v>61754.642698143725</v>
      </c>
      <c r="H133" s="6">
        <f t="shared" si="31"/>
        <v>-1350.8828090219226</v>
      </c>
      <c r="I133" s="6">
        <f t="shared" si="32"/>
        <v>0</v>
      </c>
      <c r="J133" s="6">
        <f t="shared" si="33"/>
        <v>1350.8828090219226</v>
      </c>
      <c r="K133" s="11">
        <f t="shared" si="34"/>
        <v>-21614.124944351028</v>
      </c>
      <c r="M133" s="10"/>
    </row>
    <row r="134" spans="1:13" ht="13" hidden="1" outlineLevel="1" x14ac:dyDescent="0.3">
      <c r="A134" s="30">
        <v>43708</v>
      </c>
      <c r="B134" s="6"/>
      <c r="C134" s="32">
        <f t="shared" si="27"/>
        <v>3859.6651686340647</v>
      </c>
      <c r="D134" s="33"/>
      <c r="E134" s="34">
        <f t="shared" si="28"/>
        <v>-3859.6651686340647</v>
      </c>
      <c r="F134" s="34">
        <f t="shared" si="29"/>
        <v>-414018.72247049009</v>
      </c>
      <c r="G134" s="34">
        <f t="shared" si="30"/>
        <v>57894.977529509662</v>
      </c>
      <c r="H134" s="6">
        <f t="shared" si="31"/>
        <v>-1350.8828090219226</v>
      </c>
      <c r="I134" s="6">
        <f t="shared" si="32"/>
        <v>0</v>
      </c>
      <c r="J134" s="6">
        <f t="shared" si="33"/>
        <v>1350.8828090219226</v>
      </c>
      <c r="K134" s="11">
        <f t="shared" si="34"/>
        <v>-20263.242135329107</v>
      </c>
      <c r="M134" s="10"/>
    </row>
    <row r="135" spans="1:13" ht="13" hidden="1" outlineLevel="1" x14ac:dyDescent="0.3">
      <c r="A135" s="30">
        <v>43738</v>
      </c>
      <c r="B135" s="6"/>
      <c r="C135" s="32">
        <f t="shared" si="27"/>
        <v>3859.6651686340647</v>
      </c>
      <c r="D135" s="33"/>
      <c r="E135" s="34">
        <f t="shared" si="28"/>
        <v>-3859.6651686340647</v>
      </c>
      <c r="F135" s="34">
        <f t="shared" si="29"/>
        <v>-417878.38763912418</v>
      </c>
      <c r="G135" s="34">
        <f t="shared" si="30"/>
        <v>54035.3123608756</v>
      </c>
      <c r="H135" s="6">
        <f t="shared" si="31"/>
        <v>-1350.8828090219226</v>
      </c>
      <c r="I135" s="6">
        <f t="shared" si="32"/>
        <v>0</v>
      </c>
      <c r="J135" s="6">
        <f t="shared" si="33"/>
        <v>1350.8828090219226</v>
      </c>
      <c r="K135" s="11">
        <f t="shared" si="34"/>
        <v>-18912.359326307185</v>
      </c>
      <c r="M135" s="10"/>
    </row>
    <row r="136" spans="1:13" ht="13" hidden="1" outlineLevel="1" x14ac:dyDescent="0.3">
      <c r="A136" s="30">
        <v>43769</v>
      </c>
      <c r="B136" s="6"/>
      <c r="C136" s="32">
        <f t="shared" si="27"/>
        <v>3859.6651686340647</v>
      </c>
      <c r="D136" s="33"/>
      <c r="E136" s="34">
        <f t="shared" si="28"/>
        <v>-3859.6651686340647</v>
      </c>
      <c r="F136" s="34">
        <f t="shared" si="29"/>
        <v>-421738.05280775827</v>
      </c>
      <c r="G136" s="34">
        <f t="shared" si="30"/>
        <v>50175.647192241537</v>
      </c>
      <c r="H136" s="6">
        <f t="shared" si="31"/>
        <v>-1350.8828090219226</v>
      </c>
      <c r="I136" s="6">
        <f t="shared" si="32"/>
        <v>0</v>
      </c>
      <c r="J136" s="6">
        <f t="shared" si="33"/>
        <v>1350.8828090219226</v>
      </c>
      <c r="K136" s="11">
        <f t="shared" si="34"/>
        <v>-17561.476517285264</v>
      </c>
      <c r="M136" s="10"/>
    </row>
    <row r="137" spans="1:13" ht="13" hidden="1" outlineLevel="1" x14ac:dyDescent="0.3">
      <c r="A137" s="30">
        <v>43799</v>
      </c>
      <c r="B137" s="6"/>
      <c r="C137" s="32">
        <f t="shared" si="27"/>
        <v>3859.6651686340647</v>
      </c>
      <c r="D137" s="33"/>
      <c r="E137" s="34">
        <f t="shared" si="28"/>
        <v>-3859.6651686340647</v>
      </c>
      <c r="F137" s="34">
        <f t="shared" si="29"/>
        <v>-425597.71797639236</v>
      </c>
      <c r="G137" s="34">
        <f t="shared" si="30"/>
        <v>46315.982023607474</v>
      </c>
      <c r="H137" s="6">
        <f t="shared" si="31"/>
        <v>-1350.8828090219226</v>
      </c>
      <c r="I137" s="6">
        <f t="shared" si="32"/>
        <v>0</v>
      </c>
      <c r="J137" s="6">
        <f t="shared" si="33"/>
        <v>1350.8828090219226</v>
      </c>
      <c r="K137" s="11">
        <f t="shared" si="34"/>
        <v>-16210.593708263341</v>
      </c>
      <c r="M137" s="10"/>
    </row>
    <row r="138" spans="1:13" ht="13" hidden="1" outlineLevel="1" x14ac:dyDescent="0.3">
      <c r="A138" s="30">
        <v>43830</v>
      </c>
      <c r="B138" s="6"/>
      <c r="C138" s="32">
        <f t="shared" si="27"/>
        <v>3859.6651686340647</v>
      </c>
      <c r="D138" s="33"/>
      <c r="E138" s="34">
        <f t="shared" si="28"/>
        <v>-3859.6651686340647</v>
      </c>
      <c r="F138" s="34">
        <f t="shared" si="29"/>
        <v>-429457.38314502646</v>
      </c>
      <c r="G138" s="34">
        <f t="shared" si="30"/>
        <v>42456.316854973411</v>
      </c>
      <c r="H138" s="6">
        <f t="shared" si="31"/>
        <v>-1350.8828090219226</v>
      </c>
      <c r="I138" s="6">
        <f t="shared" si="32"/>
        <v>0</v>
      </c>
      <c r="J138" s="6">
        <f t="shared" si="33"/>
        <v>1350.8828090219226</v>
      </c>
      <c r="K138" s="11">
        <f t="shared" si="34"/>
        <v>-14859.710899241418</v>
      </c>
      <c r="M138" s="10"/>
    </row>
    <row r="139" spans="1:13" ht="13" outlineLevel="1" x14ac:dyDescent="0.3">
      <c r="A139" s="30">
        <v>43861</v>
      </c>
      <c r="B139" s="6"/>
      <c r="C139" s="32">
        <f t="shared" si="27"/>
        <v>3859.6651686340647</v>
      </c>
      <c r="D139" s="33"/>
      <c r="E139" s="34">
        <f t="shared" si="28"/>
        <v>-3859.6651686340647</v>
      </c>
      <c r="F139" s="34">
        <f t="shared" si="29"/>
        <v>-433317.04831366055</v>
      </c>
      <c r="G139" s="34">
        <f t="shared" si="30"/>
        <v>38596.651686339348</v>
      </c>
      <c r="H139" s="6">
        <f t="shared" si="31"/>
        <v>-1350.8828090219226</v>
      </c>
      <c r="I139" s="6">
        <f t="shared" si="32"/>
        <v>0</v>
      </c>
      <c r="J139" s="6">
        <f t="shared" si="33"/>
        <v>1350.8828090219226</v>
      </c>
      <c r="K139" s="11">
        <f t="shared" si="34"/>
        <v>-13508.828090219495</v>
      </c>
      <c r="M139" s="10"/>
    </row>
    <row r="140" spans="1:13" ht="13" outlineLevel="1" x14ac:dyDescent="0.3">
      <c r="A140" s="30">
        <v>43890</v>
      </c>
      <c r="B140" s="6"/>
      <c r="C140" s="32">
        <f t="shared" si="27"/>
        <v>3859.6651686340647</v>
      </c>
      <c r="D140" s="33"/>
      <c r="E140" s="34">
        <f t="shared" si="28"/>
        <v>-3859.6651686340647</v>
      </c>
      <c r="F140" s="34">
        <f t="shared" si="29"/>
        <v>-437176.71348229464</v>
      </c>
      <c r="G140" s="34">
        <f t="shared" si="30"/>
        <v>34736.986517705285</v>
      </c>
      <c r="H140" s="6">
        <f t="shared" si="31"/>
        <v>-1350.8828090219226</v>
      </c>
      <c r="I140" s="6">
        <f t="shared" si="32"/>
        <v>0</v>
      </c>
      <c r="J140" s="6">
        <f t="shared" si="33"/>
        <v>1350.8828090219226</v>
      </c>
      <c r="K140" s="11">
        <f t="shared" si="34"/>
        <v>-12157.945281197572</v>
      </c>
      <c r="M140" s="10"/>
    </row>
    <row r="141" spans="1:13" ht="13" outlineLevel="1" x14ac:dyDescent="0.3">
      <c r="A141" s="30">
        <v>43921</v>
      </c>
      <c r="B141" s="6"/>
      <c r="C141" s="32">
        <f t="shared" si="27"/>
        <v>3859.6651686340647</v>
      </c>
      <c r="D141" s="33"/>
      <c r="E141" s="34">
        <f t="shared" si="28"/>
        <v>-3859.6651686340647</v>
      </c>
      <c r="F141" s="34">
        <f t="shared" si="29"/>
        <v>-441036.37865092873</v>
      </c>
      <c r="G141" s="34">
        <f t="shared" si="30"/>
        <v>30877.321349071222</v>
      </c>
      <c r="H141" s="6">
        <f t="shared" si="31"/>
        <v>-1350.8828090219226</v>
      </c>
      <c r="I141" s="6">
        <f t="shared" si="32"/>
        <v>0</v>
      </c>
      <c r="J141" s="6">
        <f t="shared" si="33"/>
        <v>1350.8828090219226</v>
      </c>
      <c r="K141" s="11">
        <f t="shared" si="34"/>
        <v>-10807.062472175649</v>
      </c>
      <c r="M141" s="10"/>
    </row>
    <row r="142" spans="1:13" ht="13" outlineLevel="1" x14ac:dyDescent="0.3">
      <c r="A142" s="30">
        <v>43951</v>
      </c>
      <c r="B142" s="6"/>
      <c r="C142" s="32">
        <f t="shared" si="27"/>
        <v>3859.6651686340647</v>
      </c>
      <c r="D142" s="33"/>
      <c r="E142" s="34">
        <f t="shared" si="28"/>
        <v>-3859.6651686340647</v>
      </c>
      <c r="F142" s="34">
        <f t="shared" si="29"/>
        <v>-444896.04381956282</v>
      </c>
      <c r="G142" s="34">
        <f t="shared" si="30"/>
        <v>27017.656180437159</v>
      </c>
      <c r="H142" s="6">
        <f t="shared" si="31"/>
        <v>-1350.8828090219226</v>
      </c>
      <c r="I142" s="6">
        <f t="shared" si="32"/>
        <v>0</v>
      </c>
      <c r="J142" s="6">
        <f t="shared" si="33"/>
        <v>1350.8828090219226</v>
      </c>
      <c r="K142" s="11">
        <f t="shared" si="34"/>
        <v>-9456.1796631537254</v>
      </c>
      <c r="M142" s="10"/>
    </row>
    <row r="143" spans="1:13" ht="13" outlineLevel="1" x14ac:dyDescent="0.3">
      <c r="A143" s="30">
        <v>43982</v>
      </c>
      <c r="B143" s="6"/>
      <c r="C143" s="32">
        <f t="shared" si="27"/>
        <v>3859.6651686340647</v>
      </c>
      <c r="D143" s="33"/>
      <c r="E143" s="34">
        <f t="shared" si="28"/>
        <v>-3859.6651686340647</v>
      </c>
      <c r="F143" s="34">
        <f t="shared" si="29"/>
        <v>-448755.70898819692</v>
      </c>
      <c r="G143" s="34">
        <f t="shared" si="30"/>
        <v>23157.991011803097</v>
      </c>
      <c r="H143" s="6">
        <f t="shared" si="31"/>
        <v>-1350.8828090219226</v>
      </c>
      <c r="I143" s="6">
        <f t="shared" si="32"/>
        <v>0</v>
      </c>
      <c r="J143" s="6">
        <f t="shared" si="33"/>
        <v>1350.8828090219226</v>
      </c>
      <c r="K143" s="11">
        <f t="shared" si="34"/>
        <v>-8105.2968541318023</v>
      </c>
      <c r="M143" s="10"/>
    </row>
    <row r="144" spans="1:13" ht="13" outlineLevel="1" x14ac:dyDescent="0.3">
      <c r="A144" s="30">
        <v>44012</v>
      </c>
      <c r="B144" s="6"/>
      <c r="C144" s="32">
        <f t="shared" si="27"/>
        <v>3859.6651686340647</v>
      </c>
      <c r="D144" s="33"/>
      <c r="E144" s="34">
        <f t="shared" si="28"/>
        <v>-3859.6651686340647</v>
      </c>
      <c r="F144" s="34">
        <f t="shared" si="29"/>
        <v>-452615.37415683101</v>
      </c>
      <c r="G144" s="34">
        <f t="shared" si="30"/>
        <v>19298.325843169034</v>
      </c>
      <c r="H144" s="6">
        <f t="shared" si="31"/>
        <v>-1350.8828090219226</v>
      </c>
      <c r="I144" s="6">
        <f t="shared" si="32"/>
        <v>0</v>
      </c>
      <c r="J144" s="6">
        <f t="shared" si="33"/>
        <v>1350.8828090219226</v>
      </c>
      <c r="K144" s="11">
        <f t="shared" si="34"/>
        <v>-6754.4140451098792</v>
      </c>
      <c r="M144" s="10"/>
    </row>
    <row r="145" spans="1:13" ht="13" outlineLevel="1" x14ac:dyDescent="0.3">
      <c r="A145" s="30">
        <v>44043</v>
      </c>
      <c r="B145" s="6"/>
      <c r="C145" s="32">
        <f t="shared" si="27"/>
        <v>3859.6651686340647</v>
      </c>
      <c r="D145" s="33"/>
      <c r="E145" s="34">
        <f t="shared" si="28"/>
        <v>-3859.6651686340647</v>
      </c>
      <c r="F145" s="34">
        <f t="shared" si="29"/>
        <v>-456475.0393254651</v>
      </c>
      <c r="G145" s="34">
        <f t="shared" si="30"/>
        <v>15438.660674534969</v>
      </c>
      <c r="H145" s="6">
        <f t="shared" si="31"/>
        <v>-1350.8828090219226</v>
      </c>
      <c r="I145" s="6">
        <f t="shared" si="32"/>
        <v>0</v>
      </c>
      <c r="J145" s="6">
        <f t="shared" si="33"/>
        <v>1350.8828090219226</v>
      </c>
      <c r="K145" s="11">
        <f t="shared" si="34"/>
        <v>-5403.5312360879561</v>
      </c>
      <c r="M145" s="10"/>
    </row>
    <row r="146" spans="1:13" ht="13" outlineLevel="1" x14ac:dyDescent="0.3">
      <c r="A146" s="30">
        <v>44074</v>
      </c>
      <c r="B146" s="6"/>
      <c r="C146" s="32">
        <f t="shared" si="27"/>
        <v>3859.6651686340647</v>
      </c>
      <c r="D146" s="33"/>
      <c r="E146" s="34">
        <f t="shared" si="28"/>
        <v>-3859.6651686340647</v>
      </c>
      <c r="F146" s="34">
        <f t="shared" si="29"/>
        <v>-460334.70449409919</v>
      </c>
      <c r="G146" s="34">
        <f t="shared" si="30"/>
        <v>11578.995505900904</v>
      </c>
      <c r="H146" s="6">
        <f t="shared" si="31"/>
        <v>-1350.8828090219226</v>
      </c>
      <c r="I146" s="6">
        <f t="shared" si="32"/>
        <v>0</v>
      </c>
      <c r="J146" s="6">
        <f t="shared" si="33"/>
        <v>1350.8828090219226</v>
      </c>
      <c r="K146" s="11">
        <f t="shared" si="34"/>
        <v>-4052.6484270660335</v>
      </c>
      <c r="M146" s="10"/>
    </row>
    <row r="147" spans="1:13" ht="13" outlineLevel="1" x14ac:dyDescent="0.3">
      <c r="A147" s="30">
        <v>44104</v>
      </c>
      <c r="B147" s="6"/>
      <c r="C147" s="32">
        <f t="shared" si="27"/>
        <v>3859.6651686340647</v>
      </c>
      <c r="D147" s="33"/>
      <c r="E147" s="34">
        <f t="shared" si="28"/>
        <v>-3859.6651686340647</v>
      </c>
      <c r="F147" s="34">
        <f t="shared" si="29"/>
        <v>-464194.36966273328</v>
      </c>
      <c r="G147" s="34">
        <f t="shared" si="30"/>
        <v>7719.3303372668397</v>
      </c>
      <c r="H147" s="6">
        <f t="shared" si="31"/>
        <v>-1350.8828090219226</v>
      </c>
      <c r="I147" s="6">
        <f t="shared" si="32"/>
        <v>0</v>
      </c>
      <c r="J147" s="6">
        <f t="shared" si="33"/>
        <v>1350.8828090219226</v>
      </c>
      <c r="K147" s="11">
        <f t="shared" si="34"/>
        <v>-2701.7656180441109</v>
      </c>
      <c r="M147" s="10"/>
    </row>
    <row r="148" spans="1:13" ht="13" outlineLevel="1" x14ac:dyDescent="0.3">
      <c r="A148" s="30">
        <v>44135</v>
      </c>
      <c r="B148" s="6"/>
      <c r="C148" s="32">
        <f t="shared" si="27"/>
        <v>3859.6651686340647</v>
      </c>
      <c r="D148" s="33"/>
      <c r="E148" s="34">
        <f t="shared" si="28"/>
        <v>-3859.6651686340647</v>
      </c>
      <c r="F148" s="34">
        <f t="shared" si="29"/>
        <v>-468054.03483136737</v>
      </c>
      <c r="G148" s="34">
        <f t="shared" si="30"/>
        <v>3859.665168632775</v>
      </c>
      <c r="H148" s="6">
        <f t="shared" si="31"/>
        <v>-1350.8828090219226</v>
      </c>
      <c r="I148" s="6">
        <f t="shared" si="32"/>
        <v>0</v>
      </c>
      <c r="J148" s="6">
        <f t="shared" si="33"/>
        <v>1350.8828090219226</v>
      </c>
      <c r="K148" s="11">
        <f t="shared" si="34"/>
        <v>-1350.8828090221882</v>
      </c>
      <c r="M148" s="10"/>
    </row>
    <row r="149" spans="1:13" ht="13" x14ac:dyDescent="0.3">
      <c r="A149" s="30">
        <v>44165</v>
      </c>
      <c r="B149" s="6"/>
      <c r="C149" s="32">
        <f t="shared" si="27"/>
        <v>3859.6651686340647</v>
      </c>
      <c r="D149" s="33"/>
      <c r="E149" s="34">
        <f t="shared" si="28"/>
        <v>-3859.6651686340647</v>
      </c>
      <c r="F149" s="34">
        <f t="shared" si="29"/>
        <v>-471913.70000000147</v>
      </c>
      <c r="G149" s="34">
        <f t="shared" si="30"/>
        <v>-1.2896634871140122E-9</v>
      </c>
      <c r="H149" s="6">
        <f t="shared" si="31"/>
        <v>-1350.8828090219226</v>
      </c>
      <c r="I149" s="6">
        <f t="shared" si="32"/>
        <v>0</v>
      </c>
      <c r="J149" s="6">
        <f t="shared" si="33"/>
        <v>1350.8828090219226</v>
      </c>
      <c r="K149" s="11">
        <f t="shared" si="34"/>
        <v>-2.6557245291769505E-10</v>
      </c>
      <c r="M149" s="10"/>
    </row>
    <row r="150" spans="1:13" ht="13" x14ac:dyDescent="0.3">
      <c r="A150" s="30">
        <v>44196</v>
      </c>
      <c r="B150" s="6"/>
      <c r="C150" s="32">
        <v>0</v>
      </c>
      <c r="D150" s="33"/>
      <c r="E150" s="34">
        <v>0</v>
      </c>
      <c r="F150" s="34"/>
      <c r="G150" s="34">
        <v>0</v>
      </c>
      <c r="H150" s="6"/>
      <c r="I150" s="6"/>
      <c r="J150" s="6"/>
      <c r="K150" s="11">
        <v>0</v>
      </c>
      <c r="M150" s="10"/>
    </row>
    <row r="151" spans="1:13" ht="13" x14ac:dyDescent="0.3">
      <c r="A151" s="30">
        <v>44227</v>
      </c>
      <c r="B151" s="6"/>
      <c r="C151" s="32">
        <v>0</v>
      </c>
      <c r="D151" s="33"/>
      <c r="E151" s="34">
        <v>0</v>
      </c>
      <c r="F151" s="34"/>
      <c r="G151" s="34">
        <v>0</v>
      </c>
      <c r="H151" s="6"/>
      <c r="I151" s="6"/>
      <c r="J151" s="6"/>
      <c r="K151" s="11">
        <v>0</v>
      </c>
      <c r="M151" s="10"/>
    </row>
    <row r="152" spans="1:13" ht="13" x14ac:dyDescent="0.3">
      <c r="A152" s="30">
        <v>44255</v>
      </c>
      <c r="B152" s="6"/>
      <c r="C152" s="32">
        <v>0</v>
      </c>
      <c r="D152" s="33"/>
      <c r="E152" s="34">
        <v>0</v>
      </c>
      <c r="F152" s="34"/>
      <c r="G152" s="34">
        <v>0</v>
      </c>
      <c r="H152" s="6"/>
      <c r="I152" s="6"/>
      <c r="J152" s="6"/>
      <c r="K152" s="11">
        <v>0</v>
      </c>
      <c r="M152" s="10"/>
    </row>
    <row r="153" spans="1:13" ht="13" x14ac:dyDescent="0.3">
      <c r="A153" s="30">
        <v>44286</v>
      </c>
      <c r="B153" s="6"/>
      <c r="C153" s="32">
        <v>0</v>
      </c>
      <c r="D153" s="33"/>
      <c r="E153" s="34">
        <v>0</v>
      </c>
      <c r="F153" s="34"/>
      <c r="G153" s="34">
        <v>0</v>
      </c>
      <c r="H153" s="6"/>
      <c r="I153" s="6"/>
      <c r="J153" s="6"/>
      <c r="K153" s="11">
        <v>0</v>
      </c>
      <c r="M153" s="10"/>
    </row>
    <row r="154" spans="1:13" ht="13" x14ac:dyDescent="0.3">
      <c r="A154" s="30">
        <v>44316</v>
      </c>
      <c r="B154" s="6"/>
      <c r="C154" s="32">
        <v>0</v>
      </c>
      <c r="D154" s="33"/>
      <c r="E154" s="34">
        <v>0</v>
      </c>
      <c r="F154" s="34"/>
      <c r="G154" s="34">
        <v>0</v>
      </c>
      <c r="H154" s="6"/>
      <c r="I154" s="6"/>
      <c r="J154" s="6"/>
      <c r="K154" s="11">
        <v>0</v>
      </c>
      <c r="M154" s="10"/>
    </row>
    <row r="155" spans="1:13" ht="13" x14ac:dyDescent="0.3">
      <c r="A155" s="30">
        <v>44347</v>
      </c>
      <c r="B155" s="6"/>
      <c r="C155" s="32">
        <v>0</v>
      </c>
      <c r="D155" s="33"/>
      <c r="E155" s="34">
        <v>0</v>
      </c>
      <c r="F155" s="34"/>
      <c r="G155" s="34">
        <v>0</v>
      </c>
      <c r="H155" s="6"/>
      <c r="I155" s="6"/>
      <c r="J155" s="6"/>
      <c r="K155" s="11">
        <v>0</v>
      </c>
      <c r="M155" s="10"/>
    </row>
    <row r="156" spans="1:13" ht="13" x14ac:dyDescent="0.3">
      <c r="A156" s="30">
        <v>44377</v>
      </c>
      <c r="B156" s="6"/>
      <c r="C156" s="32">
        <v>0</v>
      </c>
      <c r="D156" s="33"/>
      <c r="E156" s="34">
        <v>0</v>
      </c>
      <c r="F156" s="34"/>
      <c r="G156" s="34">
        <v>0</v>
      </c>
      <c r="H156" s="6"/>
      <c r="I156" s="6"/>
      <c r="J156" s="6"/>
      <c r="K156" s="11">
        <v>0</v>
      </c>
      <c r="M156" s="10"/>
    </row>
    <row r="157" spans="1:13" ht="13" x14ac:dyDescent="0.3">
      <c r="A157" s="30">
        <v>44408</v>
      </c>
      <c r="B157" s="6"/>
      <c r="C157" s="32">
        <v>0</v>
      </c>
      <c r="D157" s="33"/>
      <c r="E157" s="34">
        <v>0</v>
      </c>
      <c r="F157" s="34"/>
      <c r="G157" s="34">
        <v>0</v>
      </c>
      <c r="H157" s="6"/>
      <c r="I157" s="6"/>
      <c r="J157" s="6"/>
      <c r="K157" s="11">
        <v>0</v>
      </c>
      <c r="M157" s="10"/>
    </row>
    <row r="158" spans="1:13" ht="13" x14ac:dyDescent="0.3">
      <c r="A158" s="30">
        <v>44439</v>
      </c>
      <c r="B158" s="6"/>
      <c r="C158" s="32">
        <v>0</v>
      </c>
      <c r="D158" s="33"/>
      <c r="E158" s="34">
        <v>0</v>
      </c>
      <c r="F158" s="34"/>
      <c r="G158" s="34">
        <v>0</v>
      </c>
      <c r="H158" s="6"/>
      <c r="I158" s="6"/>
      <c r="J158" s="6"/>
      <c r="K158" s="11">
        <v>0</v>
      </c>
      <c r="M158" s="10"/>
    </row>
    <row r="159" spans="1:13" ht="13" x14ac:dyDescent="0.3">
      <c r="A159" s="30">
        <v>44469</v>
      </c>
      <c r="B159" s="6"/>
      <c r="C159" s="32">
        <v>0</v>
      </c>
      <c r="D159" s="33"/>
      <c r="E159" s="34">
        <v>0</v>
      </c>
      <c r="F159" s="34"/>
      <c r="G159" s="34">
        <v>0</v>
      </c>
      <c r="H159" s="6"/>
      <c r="I159" s="6"/>
      <c r="J159" s="6"/>
      <c r="K159" s="11">
        <v>0</v>
      </c>
      <c r="M159" s="10"/>
    </row>
    <row r="160" spans="1:13" ht="13" x14ac:dyDescent="0.3">
      <c r="A160" s="30">
        <v>44500</v>
      </c>
      <c r="B160" s="6"/>
      <c r="C160" s="115">
        <v>0</v>
      </c>
      <c r="D160" s="33"/>
      <c r="E160" s="34">
        <v>0</v>
      </c>
      <c r="F160" s="34"/>
      <c r="G160" s="34">
        <v>0</v>
      </c>
      <c r="H160" s="6"/>
      <c r="I160" s="6"/>
      <c r="J160" s="6"/>
      <c r="K160" s="11">
        <v>0</v>
      </c>
      <c r="M160" s="10"/>
    </row>
    <row r="161" spans="1:13" ht="13" x14ac:dyDescent="0.3">
      <c r="A161" s="30">
        <v>44530</v>
      </c>
      <c r="B161" s="6"/>
      <c r="C161" s="116">
        <v>0</v>
      </c>
      <c r="D161" s="33"/>
      <c r="E161" s="34">
        <v>0</v>
      </c>
      <c r="F161" s="34"/>
      <c r="G161" s="34">
        <v>0</v>
      </c>
      <c r="H161" s="6"/>
      <c r="I161" s="6"/>
      <c r="J161" s="6"/>
      <c r="K161" s="11">
        <v>0</v>
      </c>
      <c r="M161" s="10"/>
    </row>
    <row r="162" spans="1:13" ht="13" x14ac:dyDescent="0.3">
      <c r="A162" s="30">
        <v>44561</v>
      </c>
      <c r="B162" s="6"/>
      <c r="C162" s="116">
        <v>0</v>
      </c>
      <c r="D162" s="33"/>
      <c r="E162" s="34">
        <v>0</v>
      </c>
      <c r="F162" s="34"/>
      <c r="G162" s="34">
        <v>0</v>
      </c>
      <c r="H162" s="6"/>
      <c r="I162" s="6"/>
      <c r="J162" s="6"/>
      <c r="K162" s="11">
        <v>0</v>
      </c>
      <c r="M162" s="10"/>
    </row>
    <row r="163" spans="1:13" ht="13" x14ac:dyDescent="0.3">
      <c r="A163" s="30">
        <v>44592</v>
      </c>
      <c r="B163" s="6"/>
      <c r="C163" s="116">
        <v>0</v>
      </c>
      <c r="D163" s="33"/>
      <c r="E163" s="34">
        <v>0</v>
      </c>
      <c r="F163" s="34"/>
      <c r="G163" s="34">
        <v>0</v>
      </c>
      <c r="H163" s="6"/>
      <c r="I163" s="6"/>
      <c r="J163" s="6"/>
      <c r="K163" s="11">
        <v>0</v>
      </c>
      <c r="M163" s="10"/>
    </row>
    <row r="164" spans="1:13" ht="13" x14ac:dyDescent="0.3">
      <c r="A164" s="30">
        <v>44620</v>
      </c>
      <c r="B164" s="6"/>
      <c r="C164" s="116">
        <v>0</v>
      </c>
      <c r="D164" s="33"/>
      <c r="E164" s="34">
        <v>0</v>
      </c>
      <c r="F164" s="34"/>
      <c r="G164" s="34">
        <v>0</v>
      </c>
      <c r="H164" s="6"/>
      <c r="I164" s="6"/>
      <c r="J164" s="6"/>
      <c r="K164" s="11">
        <v>0</v>
      </c>
      <c r="M164" s="10"/>
    </row>
    <row r="165" spans="1:13" ht="13" x14ac:dyDescent="0.3">
      <c r="A165" s="30">
        <v>44651</v>
      </c>
      <c r="B165" s="6"/>
      <c r="C165" s="116">
        <v>0</v>
      </c>
      <c r="D165" s="33"/>
      <c r="E165" s="34">
        <v>0</v>
      </c>
      <c r="F165" s="34"/>
      <c r="G165" s="34">
        <v>0</v>
      </c>
      <c r="H165" s="6"/>
      <c r="I165" s="6"/>
      <c r="J165" s="6"/>
      <c r="K165" s="11">
        <v>0</v>
      </c>
      <c r="M165" s="10"/>
    </row>
    <row r="166" spans="1:13" ht="13" x14ac:dyDescent="0.3">
      <c r="A166" s="30">
        <v>44681</v>
      </c>
      <c r="B166" s="6"/>
      <c r="C166" s="116">
        <v>0</v>
      </c>
      <c r="D166" s="33"/>
      <c r="E166" s="34">
        <v>0</v>
      </c>
      <c r="F166" s="34"/>
      <c r="G166" s="34">
        <v>0</v>
      </c>
      <c r="H166" s="6"/>
      <c r="I166" s="6"/>
      <c r="J166" s="6"/>
      <c r="K166" s="11">
        <v>0</v>
      </c>
      <c r="M166" s="10"/>
    </row>
    <row r="167" spans="1:13" ht="13" x14ac:dyDescent="0.3">
      <c r="A167" s="30">
        <v>44712</v>
      </c>
      <c r="B167" s="6"/>
      <c r="C167" s="116">
        <v>0</v>
      </c>
      <c r="D167" s="33"/>
      <c r="E167" s="34">
        <v>0</v>
      </c>
      <c r="F167" s="34"/>
      <c r="G167" s="34">
        <v>0</v>
      </c>
      <c r="H167" s="6"/>
      <c r="I167" s="6"/>
      <c r="J167" s="6"/>
      <c r="K167" s="11">
        <v>0</v>
      </c>
      <c r="M167" s="10"/>
    </row>
    <row r="168" spans="1:13" ht="13" x14ac:dyDescent="0.3">
      <c r="A168" s="30">
        <v>44742</v>
      </c>
      <c r="B168" s="6"/>
      <c r="C168" s="116">
        <v>0</v>
      </c>
      <c r="D168" s="33"/>
      <c r="E168" s="34">
        <v>0</v>
      </c>
      <c r="F168" s="34"/>
      <c r="G168" s="34">
        <v>0</v>
      </c>
      <c r="H168" s="6"/>
      <c r="I168" s="6"/>
      <c r="J168" s="6"/>
      <c r="K168" s="11">
        <v>0</v>
      </c>
      <c r="M168" s="10"/>
    </row>
    <row r="169" spans="1:13" ht="13" x14ac:dyDescent="0.3">
      <c r="A169" s="30">
        <v>44773</v>
      </c>
      <c r="B169" s="6"/>
      <c r="C169" s="116">
        <v>0</v>
      </c>
      <c r="D169" s="33"/>
      <c r="E169" s="34">
        <v>0</v>
      </c>
      <c r="F169" s="34"/>
      <c r="G169" s="34">
        <v>0</v>
      </c>
      <c r="H169" s="6"/>
      <c r="I169" s="6"/>
      <c r="J169" s="6"/>
      <c r="K169" s="11">
        <v>0</v>
      </c>
      <c r="M169" s="10"/>
    </row>
    <row r="170" spans="1:13" ht="13" x14ac:dyDescent="0.3">
      <c r="A170" s="30">
        <v>44804</v>
      </c>
      <c r="B170" s="6"/>
      <c r="C170" s="116">
        <v>0</v>
      </c>
      <c r="D170" s="33"/>
      <c r="E170" s="34">
        <v>0</v>
      </c>
      <c r="F170" s="34"/>
      <c r="G170" s="34">
        <v>0</v>
      </c>
      <c r="H170" s="6"/>
      <c r="I170" s="6"/>
      <c r="J170" s="6"/>
      <c r="K170" s="11">
        <v>0</v>
      </c>
      <c r="M170" s="10"/>
    </row>
    <row r="171" spans="1:13" ht="13" x14ac:dyDescent="0.3">
      <c r="A171" s="30">
        <v>44834</v>
      </c>
      <c r="B171" s="6"/>
      <c r="C171" s="117">
        <v>0</v>
      </c>
      <c r="D171" s="33"/>
      <c r="E171" s="34">
        <v>0</v>
      </c>
      <c r="F171" s="34"/>
      <c r="G171" s="34">
        <v>0</v>
      </c>
      <c r="H171" s="6"/>
      <c r="I171" s="6"/>
      <c r="J171" s="6"/>
      <c r="K171" s="11">
        <v>0</v>
      </c>
      <c r="M171" s="10"/>
    </row>
    <row r="172" spans="1:13" ht="13" x14ac:dyDescent="0.3">
      <c r="A172" s="30">
        <v>44865</v>
      </c>
      <c r="B172" s="6"/>
      <c r="C172" s="32">
        <v>0</v>
      </c>
      <c r="D172" s="33"/>
      <c r="E172" s="34">
        <v>0</v>
      </c>
      <c r="F172" s="34"/>
      <c r="G172" s="34">
        <v>0</v>
      </c>
      <c r="H172" s="6"/>
      <c r="I172" s="6"/>
      <c r="J172" s="6"/>
      <c r="K172" s="11">
        <v>0</v>
      </c>
      <c r="M172" s="10"/>
    </row>
    <row r="173" spans="1:13" ht="13" x14ac:dyDescent="0.3">
      <c r="A173" s="30">
        <v>44895</v>
      </c>
      <c r="B173" s="6"/>
      <c r="C173" s="32">
        <v>0</v>
      </c>
      <c r="D173" s="33"/>
      <c r="E173" s="34">
        <v>0</v>
      </c>
      <c r="F173" s="34"/>
      <c r="G173" s="34">
        <v>0</v>
      </c>
      <c r="H173" s="6"/>
      <c r="I173" s="6"/>
      <c r="J173" s="6"/>
      <c r="K173" s="11">
        <v>0</v>
      </c>
      <c r="M173" s="10"/>
    </row>
    <row r="174" spans="1:13" ht="13" x14ac:dyDescent="0.3">
      <c r="A174" s="30">
        <v>44926</v>
      </c>
      <c r="B174" s="6"/>
      <c r="C174" s="32">
        <v>0</v>
      </c>
      <c r="D174" s="33"/>
      <c r="E174" s="34">
        <v>0</v>
      </c>
      <c r="F174" s="34"/>
      <c r="G174" s="34">
        <v>0</v>
      </c>
      <c r="H174" s="6"/>
      <c r="I174" s="6"/>
      <c r="J174" s="6"/>
      <c r="K174" s="11">
        <v>0</v>
      </c>
      <c r="M174" s="10"/>
    </row>
    <row r="175" spans="1:13" ht="13.5" thickBot="1" x14ac:dyDescent="0.35">
      <c r="B175" s="12">
        <f>SUM(B11:B149)</f>
        <v>-468587.14999999997</v>
      </c>
      <c r="C175" s="12">
        <f>SUM(C11:C149)</f>
        <v>471913.70000000147</v>
      </c>
      <c r="D175" s="12">
        <f>SUM(D11:D149)</f>
        <v>-3326.55</v>
      </c>
      <c r="E175" s="12">
        <f>SUM(E11:E149)</f>
        <v>-1.2896634871140122E-9</v>
      </c>
      <c r="F175" s="12"/>
      <c r="G175" s="12"/>
      <c r="H175" s="90">
        <f>SUM(H11:H149)</f>
        <v>-1164.2924999997485</v>
      </c>
      <c r="I175" s="90">
        <f>SUM(I11:I149)</f>
        <v>1164.2924999999998</v>
      </c>
      <c r="J175" s="90">
        <f>SUM(J11:J149)</f>
        <v>-2.6557245291769505E-10</v>
      </c>
      <c r="K175" s="12"/>
    </row>
    <row r="176" spans="1:13" ht="13.5" thickTop="1" thickBot="1" x14ac:dyDescent="0.3"/>
    <row r="177" spans="2:11" ht="13.5" thickTop="1" thickBot="1" x14ac:dyDescent="0.3">
      <c r="B177" s="111" t="s">
        <v>54</v>
      </c>
      <c r="C177" s="112">
        <f>SUM(C160:C171)</f>
        <v>0</v>
      </c>
    </row>
    <row r="178" spans="2:11" ht="13" thickTop="1" x14ac:dyDescent="0.25">
      <c r="K178" s="9"/>
    </row>
    <row r="179" spans="2:11" x14ac:dyDescent="0.25">
      <c r="K179" s="9"/>
    </row>
    <row r="180" spans="2:11" x14ac:dyDescent="0.25">
      <c r="K180" s="9"/>
    </row>
    <row r="181" spans="2:11" x14ac:dyDescent="0.25">
      <c r="K181" s="9"/>
    </row>
    <row r="182" spans="2:11" x14ac:dyDescent="0.25">
      <c r="K182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63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17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884E84-F88E-4794-888D-E167FCE8D0B2}"/>
</file>

<file path=customXml/itemProps2.xml><?xml version="1.0" encoding="utf-8"?>
<ds:datastoreItem xmlns:ds="http://schemas.openxmlformats.org/officeDocument/2006/customXml" ds:itemID="{E874531A-D24B-449A-963D-D0C39F6D6C60}"/>
</file>

<file path=customXml/itemProps3.xml><?xml version="1.0" encoding="utf-8"?>
<ds:datastoreItem xmlns:ds="http://schemas.openxmlformats.org/officeDocument/2006/customXml" ds:itemID="{1A09F1A6-7C77-4DF7-A0B6-837988455A1D}"/>
</file>

<file path=customXml/itemProps4.xml><?xml version="1.0" encoding="utf-8"?>
<ds:datastoreItem xmlns:ds="http://schemas.openxmlformats.org/officeDocument/2006/customXml" ds:itemID="{A5F06F9C-7815-4A5E-A4AA-9307F51AC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E-DDC-19</vt:lpstr>
      <vt:lpstr>E-DDC-20</vt:lpstr>
      <vt:lpstr>'E-DDC-20'!Print_Area</vt:lpstr>
      <vt:lpstr>'E-DDC-20'!Print_Titles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2019-03-01T22:59:43Z</cp:lastPrinted>
  <dcterms:created xsi:type="dcterms:W3CDTF">2008-02-08T22:02:15Z</dcterms:created>
  <dcterms:modified xsi:type="dcterms:W3CDTF">2020-09-14T17:12:40Z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