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160" yWindow="0" windowWidth="23040" windowHeight="9405" firstSheet="3" activeTab="5"/>
  </bookViews>
  <sheets>
    <sheet name="Electric Deferral" sheetId="1" r:id="rId1"/>
    <sheet name="Acerno_Cache_XXXXX" sheetId="6" state="veryHidden" r:id="rId2"/>
    <sheet name="Nat Gas Deferral" sheetId="2" r:id="rId3"/>
    <sheet name="Accounting Balances" sheetId="3" r:id="rId4"/>
    <sheet name="Interest Reconciliation" sheetId="7" r:id="rId5"/>
    <sheet name="Notes" sheetId="4" r:id="rId6"/>
  </sheets>
  <definedNames>
    <definedName name="_xlnm.Print_Area" localSheetId="3">'Accounting Balances'!$A$1:$H$198</definedName>
    <definedName name="_xlnm.Print_Area" localSheetId="0">'Electric Deferral'!$A$1:$T$46</definedName>
    <definedName name="_xlnm.Print_Area" localSheetId="4">'Interest Reconciliation'!$A$1:$R$153</definedName>
    <definedName name="_xlnm.Print_Area" localSheetId="5">Notes!$A$1:$K$30</definedName>
    <definedName name="_xlnm.Print_Titles" localSheetId="4">'Interest Reconciliation'!$1:$2</definedName>
  </definedNames>
  <calcPr calcId="152511"/>
</workbook>
</file>

<file path=xl/calcChain.xml><?xml version="1.0" encoding="utf-8"?>
<calcChain xmlns="http://schemas.openxmlformats.org/spreadsheetml/2006/main">
  <c r="H175" i="7" l="1"/>
  <c r="Q175" i="7" s="1"/>
  <c r="Q174" i="7"/>
  <c r="M174" i="7" s="1"/>
  <c r="O174" i="7" s="1"/>
  <c r="D174" i="7"/>
  <c r="F174" i="7" s="1"/>
  <c r="D175" i="7" s="1"/>
  <c r="F175" i="7" s="1"/>
  <c r="A173" i="7"/>
  <c r="A174" i="7" s="1"/>
  <c r="J172" i="7"/>
  <c r="J171" i="7"/>
  <c r="Q159" i="7"/>
  <c r="H159" i="7"/>
  <c r="H160" i="7" s="1"/>
  <c r="Q158" i="7"/>
  <c r="M158" i="7" s="1"/>
  <c r="O158" i="7" s="1"/>
  <c r="D158" i="7"/>
  <c r="F158" i="7" s="1"/>
  <c r="A157" i="7"/>
  <c r="J156" i="7"/>
  <c r="J155" i="7"/>
  <c r="H142" i="7"/>
  <c r="Q142" i="7" s="1"/>
  <c r="M142" i="7" s="1"/>
  <c r="O142" i="7" s="1"/>
  <c r="A142" i="7"/>
  <c r="J142" i="7" s="1"/>
  <c r="J141" i="7"/>
  <c r="A141" i="7"/>
  <c r="J140" i="7"/>
  <c r="J139" i="7"/>
  <c r="H126" i="7"/>
  <c r="Q126" i="7" s="1"/>
  <c r="M126" i="7" s="1"/>
  <c r="O126" i="7" s="1"/>
  <c r="D126" i="7"/>
  <c r="F126" i="7" s="1"/>
  <c r="A126" i="7"/>
  <c r="A127" i="7" s="1"/>
  <c r="J125" i="7"/>
  <c r="A125" i="7"/>
  <c r="J124" i="7"/>
  <c r="J123" i="7"/>
  <c r="J110" i="7"/>
  <c r="H110" i="7"/>
  <c r="D110" i="7" s="1"/>
  <c r="F110" i="7" s="1"/>
  <c r="A110" i="7"/>
  <c r="A111" i="7" s="1"/>
  <c r="A112" i="7" s="1"/>
  <c r="J109" i="7"/>
  <c r="A109" i="7"/>
  <c r="J108" i="7"/>
  <c r="J107" i="7"/>
  <c r="H94" i="7"/>
  <c r="D94" i="7" s="1"/>
  <c r="F94" i="7" s="1"/>
  <c r="A93" i="7"/>
  <c r="J92" i="7"/>
  <c r="J91" i="7"/>
  <c r="L85" i="7"/>
  <c r="C85" i="7"/>
  <c r="H77" i="7"/>
  <c r="D77" i="7" s="1"/>
  <c r="F77" i="7" s="1"/>
  <c r="A77" i="7"/>
  <c r="J77" i="7" s="1"/>
  <c r="A76" i="7"/>
  <c r="J76" i="7" s="1"/>
  <c r="J75" i="7"/>
  <c r="A75" i="7"/>
  <c r="J74" i="7"/>
  <c r="J73" i="7"/>
  <c r="L67" i="7"/>
  <c r="C67" i="7"/>
  <c r="A60" i="7"/>
  <c r="J60" i="7" s="1"/>
  <c r="H59" i="7"/>
  <c r="Q59" i="7" s="1"/>
  <c r="M59" i="7" s="1"/>
  <c r="O59" i="7" s="1"/>
  <c r="D59" i="7"/>
  <c r="F59" i="7" s="1"/>
  <c r="A59" i="7"/>
  <c r="J59" i="7" s="1"/>
  <c r="J58" i="7"/>
  <c r="A57" i="7"/>
  <c r="J57" i="7" s="1"/>
  <c r="J56" i="7"/>
  <c r="J55" i="7"/>
  <c r="H43" i="7"/>
  <c r="Q43" i="7" s="1"/>
  <c r="H42" i="7"/>
  <c r="D42" i="7" s="1"/>
  <c r="F42" i="7" s="1"/>
  <c r="J41" i="7"/>
  <c r="A41" i="7"/>
  <c r="A42" i="7" s="1"/>
  <c r="J40" i="7"/>
  <c r="J39" i="7"/>
  <c r="H28" i="7"/>
  <c r="H44" i="7" s="1"/>
  <c r="Q44" i="7" s="1"/>
  <c r="H27" i="7"/>
  <c r="H60" i="7" s="1"/>
  <c r="Q60" i="7" s="1"/>
  <c r="D27" i="7"/>
  <c r="Q26" i="7"/>
  <c r="O26" i="7"/>
  <c r="M26" i="7"/>
  <c r="D26" i="7"/>
  <c r="F26" i="7" s="1"/>
  <c r="A26" i="7"/>
  <c r="J26" i="7" s="1"/>
  <c r="J25" i="7"/>
  <c r="J24" i="7"/>
  <c r="J23" i="7"/>
  <c r="N21" i="7"/>
  <c r="M21" i="7"/>
  <c r="E21" i="7"/>
  <c r="D21" i="7"/>
  <c r="N20" i="7"/>
  <c r="M20" i="7"/>
  <c r="E20" i="7"/>
  <c r="D20" i="7"/>
  <c r="N19" i="7"/>
  <c r="M19" i="7"/>
  <c r="E19" i="7"/>
  <c r="D19" i="7"/>
  <c r="N18" i="7"/>
  <c r="M18" i="7"/>
  <c r="E18" i="7"/>
  <c r="D18" i="7"/>
  <c r="N17" i="7"/>
  <c r="M17" i="7"/>
  <c r="E17" i="7"/>
  <c r="D17" i="7"/>
  <c r="O16" i="7"/>
  <c r="F16" i="7"/>
  <c r="F20" i="7" s="1"/>
  <c r="O15" i="7"/>
  <c r="F15" i="7"/>
  <c r="O14" i="7"/>
  <c r="O20" i="7" s="1"/>
  <c r="F14" i="7"/>
  <c r="O13" i="7"/>
  <c r="F13" i="7"/>
  <c r="O12" i="7"/>
  <c r="F12" i="7"/>
  <c r="O11" i="7"/>
  <c r="O19" i="7" s="1"/>
  <c r="F11" i="7"/>
  <c r="O10" i="7"/>
  <c r="F10" i="7"/>
  <c r="O9" i="7"/>
  <c r="F9" i="7"/>
  <c r="O8" i="7"/>
  <c r="O18" i="7" s="1"/>
  <c r="F8" i="7"/>
  <c r="O7" i="7"/>
  <c r="O17" i="7" s="1"/>
  <c r="F7" i="7"/>
  <c r="A7" i="7"/>
  <c r="A8" i="7" s="1"/>
  <c r="O6" i="7"/>
  <c r="F6" i="7"/>
  <c r="A6" i="7"/>
  <c r="O5" i="7"/>
  <c r="J5" i="7"/>
  <c r="F5" i="7"/>
  <c r="Q4" i="7"/>
  <c r="A61" i="7" l="1"/>
  <c r="Q77" i="7"/>
  <c r="M77" i="7" s="1"/>
  <c r="O77" i="7" s="1"/>
  <c r="H29" i="7"/>
  <c r="H30" i="7" s="1"/>
  <c r="F27" i="7"/>
  <c r="Q110" i="7"/>
  <c r="M110" i="7" s="1"/>
  <c r="O110" i="7" s="1"/>
  <c r="F18" i="7"/>
  <c r="O21" i="7"/>
  <c r="J42" i="7"/>
  <c r="A43" i="7"/>
  <c r="J8" i="7"/>
  <c r="A29" i="7"/>
  <c r="J29" i="7" s="1"/>
  <c r="A9" i="7"/>
  <c r="D28" i="7"/>
  <c r="H98" i="7"/>
  <c r="Q98" i="7" s="1"/>
  <c r="H146" i="7"/>
  <c r="Q146" i="7" s="1"/>
  <c r="H81" i="7"/>
  <c r="Q81" i="7" s="1"/>
  <c r="H130" i="7"/>
  <c r="Q130" i="7" s="1"/>
  <c r="H114" i="7"/>
  <c r="Q114" i="7" s="1"/>
  <c r="H46" i="7"/>
  <c r="Q46" i="7" s="1"/>
  <c r="H63" i="7"/>
  <c r="Q63" i="7" s="1"/>
  <c r="Q30" i="7"/>
  <c r="H31" i="7"/>
  <c r="F60" i="7"/>
  <c r="H96" i="7"/>
  <c r="Q96" i="7" s="1"/>
  <c r="H79" i="7"/>
  <c r="Q79" i="7" s="1"/>
  <c r="H144" i="7"/>
  <c r="Q144" i="7" s="1"/>
  <c r="H128" i="7"/>
  <c r="Q128" i="7" s="1"/>
  <c r="H112" i="7"/>
  <c r="Q112" i="7" s="1"/>
  <c r="H61" i="7"/>
  <c r="Q61" i="7" s="1"/>
  <c r="Q29" i="7"/>
  <c r="M60" i="7"/>
  <c r="O60" i="7" s="1"/>
  <c r="A27" i="7"/>
  <c r="J27" i="7" s="1"/>
  <c r="J6" i="7"/>
  <c r="Q42" i="7"/>
  <c r="M42" i="7" s="1"/>
  <c r="Q28" i="7"/>
  <c r="D43" i="7"/>
  <c r="H97" i="7"/>
  <c r="Q97" i="7" s="1"/>
  <c r="H145" i="7"/>
  <c r="Q145" i="7" s="1"/>
  <c r="H80" i="7"/>
  <c r="Q80" i="7" s="1"/>
  <c r="H129" i="7"/>
  <c r="Q129" i="7" s="1"/>
  <c r="H113" i="7"/>
  <c r="Q113" i="7" s="1"/>
  <c r="H45" i="7"/>
  <c r="Q45" i="7" s="1"/>
  <c r="H62" i="7"/>
  <c r="Q62" i="7" s="1"/>
  <c r="D60" i="7"/>
  <c r="F19" i="7"/>
  <c r="M27" i="7"/>
  <c r="O27" i="7" s="1"/>
  <c r="F21" i="7"/>
  <c r="F17" i="7"/>
  <c r="A28" i="7"/>
  <c r="J28" i="7" s="1"/>
  <c r="J7" i="7"/>
  <c r="H161" i="7"/>
  <c r="Q160" i="7"/>
  <c r="Q27" i="7"/>
  <c r="A78" i="7"/>
  <c r="M127" i="7"/>
  <c r="O127" i="7" s="1"/>
  <c r="A175" i="7"/>
  <c r="J174" i="7"/>
  <c r="A94" i="7"/>
  <c r="J93" i="7"/>
  <c r="M111" i="7"/>
  <c r="O111" i="7" s="1"/>
  <c r="M175" i="7"/>
  <c r="O175" i="7" s="1"/>
  <c r="D78" i="7"/>
  <c r="F78" i="7" s="1"/>
  <c r="J111" i="7"/>
  <c r="H111" i="7"/>
  <c r="Q111" i="7" s="1"/>
  <c r="H95" i="7"/>
  <c r="Q95" i="7" s="1"/>
  <c r="H78" i="7"/>
  <c r="Q78" i="7" s="1"/>
  <c r="M78" i="7" s="1"/>
  <c r="O78" i="7" s="1"/>
  <c r="H143" i="7"/>
  <c r="Q143" i="7" s="1"/>
  <c r="M143" i="7" s="1"/>
  <c r="O143" i="7" s="1"/>
  <c r="H127" i="7"/>
  <c r="Q127" i="7" s="1"/>
  <c r="A128" i="7"/>
  <c r="J127" i="7"/>
  <c r="A143" i="7"/>
  <c r="A158" i="7"/>
  <c r="J157" i="7"/>
  <c r="A113" i="7"/>
  <c r="J112" i="7"/>
  <c r="D159" i="7"/>
  <c r="F159" i="7" s="1"/>
  <c r="M159" i="7"/>
  <c r="O159" i="7" s="1"/>
  <c r="Q94" i="7"/>
  <c r="M94" i="7" s="1"/>
  <c r="O94" i="7" s="1"/>
  <c r="D142" i="7"/>
  <c r="F142" i="7" s="1"/>
  <c r="J126" i="7"/>
  <c r="H176" i="7"/>
  <c r="D176" i="7" s="1"/>
  <c r="F176" i="7" s="1"/>
  <c r="J173" i="7"/>
  <c r="J61" i="7" l="1"/>
  <c r="A62" i="7"/>
  <c r="M128" i="7"/>
  <c r="O128" i="7" s="1"/>
  <c r="M61" i="7"/>
  <c r="O61" i="7" s="1"/>
  <c r="D160" i="7"/>
  <c r="F160" i="7" s="1"/>
  <c r="M112" i="7"/>
  <c r="O112" i="7" s="1"/>
  <c r="M144" i="7"/>
  <c r="O144" i="7" s="1"/>
  <c r="D79" i="7"/>
  <c r="F79" i="7" s="1"/>
  <c r="M79" i="7"/>
  <c r="O79" i="7" s="1"/>
  <c r="D61" i="7"/>
  <c r="F61" i="7" s="1"/>
  <c r="M28" i="7"/>
  <c r="O28" i="7" s="1"/>
  <c r="J78" i="7"/>
  <c r="A79" i="7"/>
  <c r="L5" i="7"/>
  <c r="O42" i="7"/>
  <c r="M95" i="7"/>
  <c r="O95" i="7" s="1"/>
  <c r="F28" i="7"/>
  <c r="J128" i="7"/>
  <c r="A129" i="7"/>
  <c r="D143" i="7"/>
  <c r="F143" i="7" s="1"/>
  <c r="A114" i="7"/>
  <c r="J113" i="7"/>
  <c r="D95" i="7"/>
  <c r="F95" i="7" s="1"/>
  <c r="C5" i="7"/>
  <c r="J9" i="7"/>
  <c r="A10" i="7"/>
  <c r="A30" i="7"/>
  <c r="J30" i="7" s="1"/>
  <c r="Q176" i="7"/>
  <c r="M176" i="7" s="1"/>
  <c r="O176" i="7" s="1"/>
  <c r="H177" i="7"/>
  <c r="D177" i="7" s="1"/>
  <c r="F177" i="7" s="1"/>
  <c r="H99" i="7"/>
  <c r="Q99" i="7" s="1"/>
  <c r="H147" i="7"/>
  <c r="Q147" i="7" s="1"/>
  <c r="H82" i="7"/>
  <c r="Q82" i="7" s="1"/>
  <c r="H131" i="7"/>
  <c r="Q131" i="7" s="1"/>
  <c r="H115" i="7"/>
  <c r="Q115" i="7" s="1"/>
  <c r="H47" i="7"/>
  <c r="Q47" i="7" s="1"/>
  <c r="H64" i="7"/>
  <c r="Q64" i="7" s="1"/>
  <c r="H32" i="7"/>
  <c r="Q31" i="7"/>
  <c r="M160" i="7"/>
  <c r="O160" i="7" s="1"/>
  <c r="J94" i="7"/>
  <c r="A95" i="7"/>
  <c r="H162" i="7"/>
  <c r="Q161" i="7"/>
  <c r="D127" i="7"/>
  <c r="F127" i="7" s="1"/>
  <c r="J158" i="7"/>
  <c r="A159" i="7"/>
  <c r="D111" i="7"/>
  <c r="F111" i="7" s="1"/>
  <c r="J143" i="7"/>
  <c r="A144" i="7"/>
  <c r="A176" i="7"/>
  <c r="J175" i="7"/>
  <c r="F43" i="7"/>
  <c r="J43" i="7"/>
  <c r="A44" i="7"/>
  <c r="J62" i="7" l="1"/>
  <c r="A63" i="7"/>
  <c r="D62" i="7"/>
  <c r="F62" i="7" s="1"/>
  <c r="M62" i="7"/>
  <c r="O62" i="7" s="1"/>
  <c r="M129" i="7"/>
  <c r="O129" i="7" s="1"/>
  <c r="M80" i="7"/>
  <c r="O80" i="7" s="1"/>
  <c r="D144" i="7"/>
  <c r="F144" i="7" s="1"/>
  <c r="M113" i="7"/>
  <c r="O113" i="7" s="1"/>
  <c r="M161" i="7"/>
  <c r="O161" i="7" s="1"/>
  <c r="D161" i="7"/>
  <c r="F161" i="7" s="1"/>
  <c r="M43" i="7"/>
  <c r="L6" i="7" s="1"/>
  <c r="Q6" i="7" s="1"/>
  <c r="Q5" i="7"/>
  <c r="J159" i="7"/>
  <c r="A160" i="7"/>
  <c r="D96" i="7"/>
  <c r="F96" i="7" s="1"/>
  <c r="J79" i="7"/>
  <c r="A80" i="7"/>
  <c r="D44" i="7"/>
  <c r="J44" i="7"/>
  <c r="A45" i="7"/>
  <c r="H5" i="7"/>
  <c r="D128" i="7"/>
  <c r="F128" i="7" s="1"/>
  <c r="H100" i="7"/>
  <c r="Q100" i="7" s="1"/>
  <c r="H148" i="7"/>
  <c r="Q148" i="7" s="1"/>
  <c r="H83" i="7"/>
  <c r="Q83" i="7" s="1"/>
  <c r="H132" i="7"/>
  <c r="Q132" i="7" s="1"/>
  <c r="H116" i="7"/>
  <c r="Q116" i="7" s="1"/>
  <c r="H48" i="7"/>
  <c r="Q48" i="7" s="1"/>
  <c r="H65" i="7"/>
  <c r="Q65" i="7" s="1"/>
  <c r="Q32" i="7"/>
  <c r="H33" i="7"/>
  <c r="Q177" i="7"/>
  <c r="M177" i="7" s="1"/>
  <c r="O177" i="7" s="1"/>
  <c r="H178" i="7"/>
  <c r="D178" i="7" s="1"/>
  <c r="F178" i="7" s="1"/>
  <c r="A115" i="7"/>
  <c r="J114" i="7"/>
  <c r="D29" i="7"/>
  <c r="F29" i="7"/>
  <c r="D112" i="7"/>
  <c r="F112" i="7" s="1"/>
  <c r="J129" i="7"/>
  <c r="A130" i="7"/>
  <c r="C6" i="7"/>
  <c r="H6" i="7" s="1"/>
  <c r="J176" i="7"/>
  <c r="A177" i="7"/>
  <c r="M96" i="7"/>
  <c r="O96" i="7" s="1"/>
  <c r="M29" i="7"/>
  <c r="D80" i="7"/>
  <c r="F80" i="7" s="1"/>
  <c r="J144" i="7"/>
  <c r="A145" i="7"/>
  <c r="H163" i="7"/>
  <c r="Q162" i="7"/>
  <c r="M145" i="7"/>
  <c r="O145" i="7" s="1"/>
  <c r="J95" i="7"/>
  <c r="A96" i="7"/>
  <c r="J10" i="7"/>
  <c r="A31" i="7"/>
  <c r="J31" i="7" s="1"/>
  <c r="A11" i="7"/>
  <c r="J63" i="7" l="1"/>
  <c r="A64" i="7"/>
  <c r="D162" i="7"/>
  <c r="F162" i="7" s="1"/>
  <c r="M114" i="7"/>
  <c r="O114" i="7" s="1"/>
  <c r="D97" i="7"/>
  <c r="F97" i="7" s="1"/>
  <c r="D113" i="7"/>
  <c r="F113" i="7" s="1"/>
  <c r="D63" i="7"/>
  <c r="F63" i="7" s="1"/>
  <c r="M162" i="7"/>
  <c r="O162" i="7" s="1"/>
  <c r="M130" i="7"/>
  <c r="O130" i="7" s="1"/>
  <c r="H164" i="7"/>
  <c r="Q163" i="7"/>
  <c r="C7" i="7"/>
  <c r="C17" i="7" s="1"/>
  <c r="H17" i="7" s="1"/>
  <c r="J145" i="7"/>
  <c r="A146" i="7"/>
  <c r="D30" i="7"/>
  <c r="F30" i="7" s="1"/>
  <c r="J80" i="7"/>
  <c r="A81" i="7"/>
  <c r="J96" i="7"/>
  <c r="A97" i="7"/>
  <c r="M146" i="7"/>
  <c r="O146" i="7" s="1"/>
  <c r="M97" i="7"/>
  <c r="O97" i="7" s="1"/>
  <c r="D129" i="7"/>
  <c r="F129" i="7" s="1"/>
  <c r="J177" i="7"/>
  <c r="A178" i="7"/>
  <c r="D81" i="7"/>
  <c r="F81" i="7" s="1"/>
  <c r="J130" i="7"/>
  <c r="A131" i="7"/>
  <c r="A116" i="7"/>
  <c r="J115" i="7"/>
  <c r="O43" i="7"/>
  <c r="Q178" i="7"/>
  <c r="M178" i="7" s="1"/>
  <c r="O178" i="7" s="1"/>
  <c r="H179" i="7"/>
  <c r="D179" i="7" s="1"/>
  <c r="F179" i="7" s="1"/>
  <c r="A46" i="7"/>
  <c r="J45" i="7"/>
  <c r="D145" i="7"/>
  <c r="F145" i="7" s="1"/>
  <c r="M63" i="7"/>
  <c r="O63" i="7" s="1"/>
  <c r="O29" i="7"/>
  <c r="M81" i="7"/>
  <c r="O81" i="7" s="1"/>
  <c r="H101" i="7"/>
  <c r="Q101" i="7" s="1"/>
  <c r="H149" i="7"/>
  <c r="Q149" i="7" s="1"/>
  <c r="H84" i="7"/>
  <c r="Q84" i="7" s="1"/>
  <c r="H133" i="7"/>
  <c r="Q133" i="7" s="1"/>
  <c r="H117" i="7"/>
  <c r="Q117" i="7" s="1"/>
  <c r="H49" i="7"/>
  <c r="Q49" i="7" s="1"/>
  <c r="H66" i="7"/>
  <c r="Q66" i="7" s="1"/>
  <c r="Q33" i="7"/>
  <c r="H34" i="7"/>
  <c r="F44" i="7"/>
  <c r="J160" i="7"/>
  <c r="A161" i="7"/>
  <c r="J11" i="7"/>
  <c r="A32" i="7"/>
  <c r="J32" i="7" s="1"/>
  <c r="A12" i="7"/>
  <c r="A65" i="7" l="1"/>
  <c r="J64" i="7"/>
  <c r="D163" i="7"/>
  <c r="F163" i="7" s="1"/>
  <c r="M147" i="7"/>
  <c r="O147" i="7" s="1"/>
  <c r="D64" i="7"/>
  <c r="F64" i="7" s="1"/>
  <c r="M131" i="7"/>
  <c r="O131" i="7" s="1"/>
  <c r="D114" i="7"/>
  <c r="F114" i="7" s="1"/>
  <c r="D146" i="7"/>
  <c r="F146" i="7" s="1"/>
  <c r="M82" i="7"/>
  <c r="O82" i="7" s="1"/>
  <c r="M64" i="7"/>
  <c r="O64" i="7" s="1"/>
  <c r="D130" i="7"/>
  <c r="F130" i="7" s="1"/>
  <c r="D45" i="7"/>
  <c r="C8" i="7" s="1"/>
  <c r="J131" i="7"/>
  <c r="A132" i="7"/>
  <c r="J146" i="7"/>
  <c r="A147" i="7"/>
  <c r="A47" i="7"/>
  <c r="J46" i="7"/>
  <c r="H7" i="7"/>
  <c r="J12" i="7"/>
  <c r="A13" i="7"/>
  <c r="A33" i="7"/>
  <c r="J33" i="7" s="1"/>
  <c r="Q179" i="7"/>
  <c r="M179" i="7" s="1"/>
  <c r="O179" i="7" s="1"/>
  <c r="H180" i="7"/>
  <c r="D180" i="7" s="1"/>
  <c r="F180" i="7" s="1"/>
  <c r="D82" i="7"/>
  <c r="F82" i="7" s="1"/>
  <c r="M98" i="7"/>
  <c r="O98" i="7" s="1"/>
  <c r="D98" i="7"/>
  <c r="F98" i="7" s="1"/>
  <c r="M30" i="7"/>
  <c r="J81" i="7"/>
  <c r="A82" i="7"/>
  <c r="H165" i="7"/>
  <c r="Q164" i="7"/>
  <c r="M44" i="7"/>
  <c r="L7" i="7" s="1"/>
  <c r="M163" i="7"/>
  <c r="O163" i="7" s="1"/>
  <c r="M115" i="7"/>
  <c r="O115" i="7" s="1"/>
  <c r="H102" i="7"/>
  <c r="Q102" i="7" s="1"/>
  <c r="H85" i="7"/>
  <c r="Q85" i="7" s="1"/>
  <c r="H150" i="7"/>
  <c r="Q150" i="7" s="1"/>
  <c r="H134" i="7"/>
  <c r="Q134" i="7" s="1"/>
  <c r="H118" i="7"/>
  <c r="Q118" i="7" s="1"/>
  <c r="H50" i="7"/>
  <c r="Q50" i="7" s="1"/>
  <c r="H67" i="7"/>
  <c r="Q67" i="7" s="1"/>
  <c r="H35" i="7"/>
  <c r="Q34" i="7"/>
  <c r="A98" i="7"/>
  <c r="J97" i="7"/>
  <c r="J161" i="7"/>
  <c r="A162" i="7"/>
  <c r="J178" i="7"/>
  <c r="A179" i="7"/>
  <c r="D31" i="7"/>
  <c r="F31" i="7" s="1"/>
  <c r="A117" i="7"/>
  <c r="J116" i="7"/>
  <c r="J65" i="7" l="1"/>
  <c r="A66" i="7"/>
  <c r="O44" i="7"/>
  <c r="M65" i="7"/>
  <c r="O65" i="7" s="1"/>
  <c r="D164" i="7"/>
  <c r="F164" i="7" s="1"/>
  <c r="D147" i="7"/>
  <c r="F147" i="7" s="1"/>
  <c r="M132" i="7"/>
  <c r="O132" i="7" s="1"/>
  <c r="M164" i="7"/>
  <c r="O164" i="7" s="1"/>
  <c r="D115" i="7"/>
  <c r="F115" i="7" s="1"/>
  <c r="M99" i="7"/>
  <c r="O99" i="7" s="1"/>
  <c r="D32" i="7"/>
  <c r="F32" i="7" s="1"/>
  <c r="D99" i="7"/>
  <c r="F99" i="7" s="1"/>
  <c r="J13" i="7"/>
  <c r="A34" i="7"/>
  <c r="J34" i="7" s="1"/>
  <c r="A14" i="7"/>
  <c r="M83" i="7"/>
  <c r="O83" i="7" s="1"/>
  <c r="A99" i="7"/>
  <c r="J98" i="7"/>
  <c r="H8" i="7"/>
  <c r="D65" i="7"/>
  <c r="F65" i="7" s="1"/>
  <c r="H86" i="7"/>
  <c r="Q86" i="7" s="1"/>
  <c r="H151" i="7"/>
  <c r="Q151" i="7" s="1"/>
  <c r="H135" i="7"/>
  <c r="Q135" i="7" s="1"/>
  <c r="H119" i="7"/>
  <c r="Q119" i="7" s="1"/>
  <c r="H103" i="7"/>
  <c r="H51" i="7"/>
  <c r="Q51" i="7" s="1"/>
  <c r="H68" i="7"/>
  <c r="Q68" i="7" s="1"/>
  <c r="Q35" i="7"/>
  <c r="H36" i="7"/>
  <c r="J82" i="7"/>
  <c r="A83" i="7"/>
  <c r="F45" i="7"/>
  <c r="H166" i="7"/>
  <c r="Q165" i="7"/>
  <c r="J179" i="7"/>
  <c r="A180" i="7"/>
  <c r="M116" i="7"/>
  <c r="O116" i="7" s="1"/>
  <c r="D83" i="7"/>
  <c r="F83" i="7" s="1"/>
  <c r="Q180" i="7"/>
  <c r="M180" i="7" s="1"/>
  <c r="O180" i="7" s="1"/>
  <c r="H181" i="7"/>
  <c r="D181" i="7" s="1"/>
  <c r="F181" i="7" s="1"/>
  <c r="D131" i="7"/>
  <c r="F131" i="7" s="1"/>
  <c r="M45" i="7"/>
  <c r="L8" i="7" s="1"/>
  <c r="J132" i="7"/>
  <c r="A133" i="7"/>
  <c r="A48" i="7"/>
  <c r="J47" i="7"/>
  <c r="J162" i="7"/>
  <c r="A163" i="7"/>
  <c r="O30" i="7"/>
  <c r="J147" i="7"/>
  <c r="A148" i="7"/>
  <c r="M148" i="7"/>
  <c r="O148" i="7" s="1"/>
  <c r="A118" i="7"/>
  <c r="J117" i="7"/>
  <c r="Q7" i="7"/>
  <c r="L17" i="7"/>
  <c r="Q17" i="7" s="1"/>
  <c r="A67" i="7" l="1"/>
  <c r="J66" i="7"/>
  <c r="D33" i="7"/>
  <c r="F33" i="7" s="1"/>
  <c r="M66" i="7"/>
  <c r="O66" i="7" s="1"/>
  <c r="M100" i="7"/>
  <c r="O100" i="7" s="1"/>
  <c r="M149" i="7"/>
  <c r="O149" i="7" s="1"/>
  <c r="D116" i="7"/>
  <c r="F116" i="7" s="1"/>
  <c r="D100" i="7"/>
  <c r="F100" i="7" s="1"/>
  <c r="D165" i="7"/>
  <c r="F165" i="7" s="1"/>
  <c r="M117" i="7"/>
  <c r="O117" i="7" s="1"/>
  <c r="M84" i="7"/>
  <c r="O84" i="7" s="1"/>
  <c r="M165" i="7"/>
  <c r="O165" i="7" s="1"/>
  <c r="M133" i="7"/>
  <c r="O133" i="7" s="1"/>
  <c r="D84" i="7"/>
  <c r="F84" i="7" s="1"/>
  <c r="D66" i="7"/>
  <c r="F66" i="7"/>
  <c r="D148" i="7"/>
  <c r="F148" i="7" s="1"/>
  <c r="J163" i="7"/>
  <c r="A164" i="7"/>
  <c r="O45" i="7"/>
  <c r="Q103" i="7"/>
  <c r="H104" i="7"/>
  <c r="J180" i="7"/>
  <c r="A181" i="7"/>
  <c r="D46" i="7"/>
  <c r="C9" i="7" s="1"/>
  <c r="Q8" i="7"/>
  <c r="A119" i="7"/>
  <c r="J118" i="7"/>
  <c r="D132" i="7"/>
  <c r="F132" i="7" s="1"/>
  <c r="J83" i="7"/>
  <c r="A84" i="7"/>
  <c r="A100" i="7"/>
  <c r="J99" i="7"/>
  <c r="A49" i="7"/>
  <c r="J48" i="7"/>
  <c r="Q181" i="7"/>
  <c r="M181" i="7" s="1"/>
  <c r="O181" i="7" s="1"/>
  <c r="H182" i="7"/>
  <c r="D182" i="7" s="1"/>
  <c r="F182" i="7" s="1"/>
  <c r="H136" i="7"/>
  <c r="Q136" i="7" s="1"/>
  <c r="H120" i="7"/>
  <c r="Q120" i="7" s="1"/>
  <c r="H87" i="7"/>
  <c r="Q87" i="7" s="1"/>
  <c r="H69" i="7"/>
  <c r="Q69" i="7" s="1"/>
  <c r="H52" i="7"/>
  <c r="Q52" i="7" s="1"/>
  <c r="H152" i="7"/>
  <c r="Q152" i="7" s="1"/>
  <c r="Q36" i="7"/>
  <c r="H37" i="7"/>
  <c r="M31" i="7"/>
  <c r="J148" i="7"/>
  <c r="A149" i="7"/>
  <c r="J133" i="7"/>
  <c r="A134" i="7"/>
  <c r="H167" i="7"/>
  <c r="Q166" i="7"/>
  <c r="J14" i="7"/>
  <c r="A15" i="7"/>
  <c r="A35" i="7"/>
  <c r="J35" i="7" s="1"/>
  <c r="J67" i="7" l="1"/>
  <c r="A68" i="7"/>
  <c r="D133" i="7"/>
  <c r="F133" i="7" s="1"/>
  <c r="D166" i="7"/>
  <c r="F166" i="7" s="1"/>
  <c r="D101" i="7"/>
  <c r="F101" i="7" s="1"/>
  <c r="D85" i="7"/>
  <c r="F85" i="7" s="1"/>
  <c r="M182" i="7"/>
  <c r="O182" i="7" s="1"/>
  <c r="D117" i="7"/>
  <c r="F117" i="7" s="1"/>
  <c r="M85" i="7"/>
  <c r="O85" i="7" s="1"/>
  <c r="M67" i="7"/>
  <c r="O67" i="7" s="1"/>
  <c r="M166" i="7"/>
  <c r="O166" i="7" s="1"/>
  <c r="M101" i="7"/>
  <c r="O101" i="7" s="1"/>
  <c r="M118" i="7"/>
  <c r="O118" i="7" s="1"/>
  <c r="D34" i="7"/>
  <c r="F34" i="7" s="1"/>
  <c r="H168" i="7"/>
  <c r="Q167" i="7"/>
  <c r="J181" i="7"/>
  <c r="A182" i="7"/>
  <c r="D149" i="7"/>
  <c r="F149" i="7" s="1"/>
  <c r="M134" i="7"/>
  <c r="O134" i="7" s="1"/>
  <c r="J134" i="7"/>
  <c r="A135" i="7"/>
  <c r="D67" i="7"/>
  <c r="F67" i="7" s="1"/>
  <c r="J149" i="7"/>
  <c r="A150" i="7"/>
  <c r="A50" i="7"/>
  <c r="J49" i="7"/>
  <c r="J119" i="7"/>
  <c r="A120" i="7"/>
  <c r="Q182" i="7"/>
  <c r="H183" i="7"/>
  <c r="Q104" i="7"/>
  <c r="H105" i="7"/>
  <c r="Q105" i="7" s="1"/>
  <c r="M46" i="7"/>
  <c r="L9" i="7" s="1"/>
  <c r="J15" i="7"/>
  <c r="A36" i="7"/>
  <c r="J36" i="7" s="1"/>
  <c r="A16" i="7"/>
  <c r="A101" i="7"/>
  <c r="J100" i="7"/>
  <c r="J164" i="7"/>
  <c r="A165" i="7"/>
  <c r="O31" i="7"/>
  <c r="J84" i="7"/>
  <c r="A85" i="7"/>
  <c r="H9" i="7"/>
  <c r="M150" i="7"/>
  <c r="O150" i="7" s="1"/>
  <c r="H137" i="7"/>
  <c r="Q137" i="7" s="1"/>
  <c r="H121" i="7"/>
  <c r="Q121" i="7" s="1"/>
  <c r="H153" i="7"/>
  <c r="Q153" i="7" s="1"/>
  <c r="H88" i="7"/>
  <c r="Q88" i="7" s="1"/>
  <c r="H53" i="7"/>
  <c r="Q53" i="7" s="1"/>
  <c r="H70" i="7"/>
  <c r="Q70" i="7" s="1"/>
  <c r="Q37" i="7"/>
  <c r="F46" i="7"/>
  <c r="J68" i="7" l="1"/>
  <c r="A69" i="7"/>
  <c r="O46" i="7"/>
  <c r="M47" i="7" s="1"/>
  <c r="L10" i="7" s="1"/>
  <c r="Q10" i="7" s="1"/>
  <c r="D68" i="7"/>
  <c r="F68" i="7" s="1"/>
  <c r="M86" i="7"/>
  <c r="O86" i="7" s="1"/>
  <c r="M135" i="7"/>
  <c r="M119" i="7"/>
  <c r="D150" i="7"/>
  <c r="F150" i="7" s="1"/>
  <c r="D86" i="7"/>
  <c r="F86" i="7" s="1"/>
  <c r="M167" i="7"/>
  <c r="O167" i="7" s="1"/>
  <c r="D102" i="7"/>
  <c r="F102" i="7" s="1"/>
  <c r="M102" i="7"/>
  <c r="O102" i="7" s="1"/>
  <c r="M151" i="7"/>
  <c r="D167" i="7"/>
  <c r="F167" i="7" s="1"/>
  <c r="D134" i="7"/>
  <c r="F134" i="7" s="1"/>
  <c r="J120" i="7"/>
  <c r="A121" i="7"/>
  <c r="J121" i="7" s="1"/>
  <c r="J85" i="7"/>
  <c r="A86" i="7"/>
  <c r="Q183" i="7"/>
  <c r="M183" i="7" s="1"/>
  <c r="O183" i="7" s="1"/>
  <c r="H184" i="7"/>
  <c r="J150" i="7"/>
  <c r="A151" i="7"/>
  <c r="J165" i="7"/>
  <c r="A166" i="7"/>
  <c r="J16" i="7"/>
  <c r="A37" i="7"/>
  <c r="J37" i="7" s="1"/>
  <c r="Q9" i="7"/>
  <c r="J135" i="7"/>
  <c r="A136" i="7"/>
  <c r="M32" i="7"/>
  <c r="O32" i="7" s="1"/>
  <c r="J182" i="7"/>
  <c r="A183" i="7"/>
  <c r="D118" i="7"/>
  <c r="F118" i="7" s="1"/>
  <c r="D47" i="7"/>
  <c r="C10" i="7" s="1"/>
  <c r="M68" i="7"/>
  <c r="O68" i="7" s="1"/>
  <c r="D183" i="7"/>
  <c r="F183" i="7" s="1"/>
  <c r="H169" i="7"/>
  <c r="Q169" i="7" s="1"/>
  <c r="Q168" i="7"/>
  <c r="D35" i="7"/>
  <c r="F35" i="7" s="1"/>
  <c r="A102" i="7"/>
  <c r="J101" i="7"/>
  <c r="A51" i="7"/>
  <c r="J50" i="7"/>
  <c r="J69" i="7" l="1"/>
  <c r="A70" i="7"/>
  <c r="J70" i="7" s="1"/>
  <c r="O47" i="7"/>
  <c r="M48" i="7" s="1"/>
  <c r="O48" i="7" s="1"/>
  <c r="C87" i="7"/>
  <c r="D87" i="7" s="1"/>
  <c r="M184" i="7"/>
  <c r="O184" i="7" s="1"/>
  <c r="D103" i="7"/>
  <c r="D119" i="7"/>
  <c r="L69" i="7"/>
  <c r="M69" i="7" s="1"/>
  <c r="D135" i="7"/>
  <c r="C69" i="7"/>
  <c r="M33" i="7"/>
  <c r="O33" i="7" s="1"/>
  <c r="D151" i="7"/>
  <c r="H10" i="7"/>
  <c r="C18" i="7"/>
  <c r="H18" i="7" s="1"/>
  <c r="F47" i="7"/>
  <c r="L18" i="7"/>
  <c r="Q18" i="7" s="1"/>
  <c r="Q184" i="7"/>
  <c r="H185" i="7"/>
  <c r="Q185" i="7" s="1"/>
  <c r="A87" i="7"/>
  <c r="J86" i="7"/>
  <c r="D36" i="7"/>
  <c r="F36" i="7" s="1"/>
  <c r="M103" i="7"/>
  <c r="D168" i="7"/>
  <c r="F168" i="7" s="1"/>
  <c r="M168" i="7"/>
  <c r="O168" i="7" s="1"/>
  <c r="A52" i="7"/>
  <c r="J51" i="7"/>
  <c r="J183" i="7"/>
  <c r="A184" i="7"/>
  <c r="D184" i="7"/>
  <c r="F184" i="7" s="1"/>
  <c r="A103" i="7"/>
  <c r="J102" i="7"/>
  <c r="J166" i="7"/>
  <c r="A167" i="7"/>
  <c r="L87" i="7"/>
  <c r="J136" i="7"/>
  <c r="A137" i="7"/>
  <c r="J137" i="7" s="1"/>
  <c r="J151" i="7"/>
  <c r="A152" i="7"/>
  <c r="L11" i="7" l="1"/>
  <c r="Q11" i="7" s="1"/>
  <c r="D169" i="7"/>
  <c r="F169" i="7" s="1"/>
  <c r="M49" i="7"/>
  <c r="O49" i="7" s="1"/>
  <c r="M185" i="7"/>
  <c r="O185" i="7" s="1"/>
  <c r="A153" i="7"/>
  <c r="J153" i="7" s="1"/>
  <c r="J152" i="7"/>
  <c r="J184" i="7"/>
  <c r="A185" i="7"/>
  <c r="J185" i="7" s="1"/>
  <c r="M34" i="7"/>
  <c r="L135" i="7"/>
  <c r="O135" i="7" s="1"/>
  <c r="L103" i="7"/>
  <c r="O103" i="7" s="1"/>
  <c r="C103" i="7"/>
  <c r="F103" i="7" s="1"/>
  <c r="C135" i="7"/>
  <c r="F135" i="7" s="1"/>
  <c r="D37" i="7"/>
  <c r="F37" i="7" s="1"/>
  <c r="D69" i="7"/>
  <c r="F69" i="7" s="1"/>
  <c r="O69" i="7"/>
  <c r="M169" i="7"/>
  <c r="O169" i="7" s="1"/>
  <c r="D48" i="7"/>
  <c r="C11" i="7" s="1"/>
  <c r="L119" i="7"/>
  <c r="O119" i="7" s="1"/>
  <c r="L151" i="7"/>
  <c r="O151" i="7" s="1"/>
  <c r="A104" i="7"/>
  <c r="J103" i="7"/>
  <c r="A53" i="7"/>
  <c r="J53" i="7" s="1"/>
  <c r="J52" i="7"/>
  <c r="D185" i="7"/>
  <c r="F185" i="7" s="1"/>
  <c r="M87" i="7"/>
  <c r="O87" i="7" s="1"/>
  <c r="C119" i="7"/>
  <c r="F119" i="7" s="1"/>
  <c r="C151" i="7"/>
  <c r="F151" i="7" s="1"/>
  <c r="A88" i="7"/>
  <c r="J88" i="7" s="1"/>
  <c r="J87" i="7"/>
  <c r="J167" i="7"/>
  <c r="A168" i="7"/>
  <c r="F87" i="7"/>
  <c r="D70" i="7" l="1"/>
  <c r="F70" i="7" s="1"/>
  <c r="M50" i="7"/>
  <c r="O50" i="7" s="1"/>
  <c r="C136" i="7"/>
  <c r="L104" i="7"/>
  <c r="L136" i="7" s="1"/>
  <c r="C152" i="7"/>
  <c r="D152" i="7" s="1"/>
  <c r="F152" i="7" s="1"/>
  <c r="D88" i="7"/>
  <c r="F88" i="7"/>
  <c r="O88" i="7"/>
  <c r="M88" i="7"/>
  <c r="J104" i="7"/>
  <c r="A105" i="7"/>
  <c r="J105" i="7" s="1"/>
  <c r="L152" i="7"/>
  <c r="M152" i="7" s="1"/>
  <c r="O152" i="7" s="1"/>
  <c r="O34" i="7"/>
  <c r="L12" i="7"/>
  <c r="M70" i="7"/>
  <c r="O70" i="7" s="1"/>
  <c r="J168" i="7"/>
  <c r="A169" i="7"/>
  <c r="J169" i="7" s="1"/>
  <c r="H11" i="7"/>
  <c r="F48" i="7"/>
  <c r="L120" i="7" l="1"/>
  <c r="M120" i="7" s="1"/>
  <c r="O120" i="7" s="1"/>
  <c r="D153" i="7"/>
  <c r="F153" i="7" s="1"/>
  <c r="M136" i="7"/>
  <c r="O136" i="7" s="1"/>
  <c r="M153" i="7"/>
  <c r="O153" i="7" s="1"/>
  <c r="M51" i="7"/>
  <c r="O51" i="7" s="1"/>
  <c r="M104" i="7"/>
  <c r="O104" i="7" s="1"/>
  <c r="C120" i="7"/>
  <c r="C104" i="7"/>
  <c r="D136" i="7"/>
  <c r="F136" i="7" s="1"/>
  <c r="Q12" i="7"/>
  <c r="L13" i="7"/>
  <c r="Q13" i="7" s="1"/>
  <c r="D49" i="7"/>
  <c r="C12" i="7" s="1"/>
  <c r="M35" i="7"/>
  <c r="L14" i="7" l="1"/>
  <c r="Q14" i="7" s="1"/>
  <c r="M105" i="7"/>
  <c r="O105" i="7" s="1"/>
  <c r="M121" i="7"/>
  <c r="O121" i="7" s="1"/>
  <c r="M52" i="7"/>
  <c r="O52" i="7" s="1"/>
  <c r="D137" i="7"/>
  <c r="F137" i="7" s="1"/>
  <c r="D104" i="7"/>
  <c r="F104" i="7" s="1"/>
  <c r="H12" i="7"/>
  <c r="D120" i="7"/>
  <c r="F120" i="7" s="1"/>
  <c r="O35" i="7"/>
  <c r="F49" i="7"/>
  <c r="M137" i="7"/>
  <c r="O137" i="7" s="1"/>
  <c r="L19" i="7"/>
  <c r="Q19" i="7" s="1"/>
  <c r="D121" i="7" l="1"/>
  <c r="F121" i="7" s="1"/>
  <c r="D105" i="7"/>
  <c r="F105" i="7" s="1"/>
  <c r="M53" i="7"/>
  <c r="O53" i="7" s="1"/>
  <c r="D50" i="7"/>
  <c r="C13" i="7" s="1"/>
  <c r="M36" i="7"/>
  <c r="L15" i="7" s="1"/>
  <c r="F50" i="7" l="1"/>
  <c r="H13" i="7"/>
  <c r="C19" i="7"/>
  <c r="H19" i="7" s="1"/>
  <c r="Q15" i="7"/>
  <c r="O36" i="7"/>
  <c r="M37" i="7" l="1"/>
  <c r="L16" i="7" s="1"/>
  <c r="D51" i="7"/>
  <c r="C14" i="7" s="1"/>
  <c r="O37" i="7" l="1"/>
  <c r="H14" i="7"/>
  <c r="F51" i="7"/>
  <c r="Q16" i="7"/>
  <c r="L21" i="7"/>
  <c r="Q21" i="7" s="1"/>
  <c r="L20" i="7"/>
  <c r="Q20" i="7" s="1"/>
  <c r="D52" i="7" l="1"/>
  <c r="C15" i="7" s="1"/>
  <c r="H15" i="7" l="1"/>
  <c r="F52" i="7"/>
  <c r="D53" i="7" l="1"/>
  <c r="C16" i="7" s="1"/>
  <c r="H16" i="7" l="1"/>
  <c r="C21" i="7"/>
  <c r="H21" i="7" s="1"/>
  <c r="C20" i="7"/>
  <c r="H20" i="7" s="1"/>
  <c r="F53" i="7"/>
  <c r="O36" i="2" l="1"/>
  <c r="N36" i="2"/>
  <c r="M36" i="2"/>
  <c r="L36" i="2"/>
  <c r="K36" i="2"/>
  <c r="J36" i="2"/>
  <c r="I36" i="2"/>
  <c r="H36" i="2"/>
  <c r="G36" i="2"/>
  <c r="O19" i="2"/>
  <c r="N19" i="2"/>
  <c r="M19" i="2"/>
  <c r="L19" i="2"/>
  <c r="K19" i="2"/>
  <c r="J19" i="2"/>
  <c r="I19" i="2"/>
  <c r="H19" i="2"/>
  <c r="G19" i="2"/>
  <c r="O40" i="1" l="1"/>
  <c r="N40" i="1"/>
  <c r="M40" i="1"/>
  <c r="L40" i="1"/>
  <c r="K40" i="1"/>
  <c r="J40" i="1"/>
  <c r="I40" i="1"/>
  <c r="H40" i="1"/>
  <c r="G40" i="1"/>
  <c r="O21" i="1"/>
  <c r="N21" i="1"/>
  <c r="M21" i="1"/>
  <c r="L21" i="1"/>
  <c r="K21" i="1"/>
  <c r="J21" i="1"/>
  <c r="I21" i="1"/>
  <c r="H21" i="1"/>
  <c r="G21" i="1"/>
  <c r="D11" i="1"/>
  <c r="T9" i="2" l="1"/>
  <c r="J93" i="3" l="1"/>
  <c r="J94" i="3"/>
  <c r="J92" i="3"/>
  <c r="J97" i="3"/>
  <c r="J98" i="3"/>
  <c r="J96" i="3"/>
  <c r="T9" i="1" l="1"/>
  <c r="K92" i="3" l="1"/>
  <c r="E6" i="1" l="1"/>
  <c r="K96" i="3" l="1"/>
  <c r="K94" i="3" l="1"/>
  <c r="F62" i="3"/>
  <c r="F66" i="3"/>
  <c r="F67" i="3" l="1"/>
  <c r="F188" i="3" l="1"/>
  <c r="F86" i="3"/>
  <c r="F77" i="3" l="1"/>
  <c r="F73" i="3"/>
  <c r="F9" i="3"/>
  <c r="F78" i="3" l="1"/>
  <c r="K98" i="3" l="1"/>
  <c r="K97" i="3"/>
  <c r="K93" i="3"/>
  <c r="F160" i="3" l="1"/>
  <c r="F164" i="3"/>
  <c r="F165" i="3" l="1"/>
  <c r="G17" i="1" l="1"/>
  <c r="F197" i="3" l="1"/>
  <c r="F193" i="3"/>
  <c r="F184" i="3"/>
  <c r="F189" i="3" s="1"/>
  <c r="F179" i="3"/>
  <c r="F175" i="3"/>
  <c r="F155" i="3"/>
  <c r="F151" i="3"/>
  <c r="F142" i="3"/>
  <c r="F138" i="3"/>
  <c r="F134" i="3"/>
  <c r="F130" i="3"/>
  <c r="F122" i="3"/>
  <c r="F118" i="3"/>
  <c r="F114" i="3"/>
  <c r="F110" i="3"/>
  <c r="F99" i="3"/>
  <c r="F95" i="3"/>
  <c r="F82" i="3"/>
  <c r="F87" i="3" s="1"/>
  <c r="F57" i="3"/>
  <c r="F53" i="3"/>
  <c r="F44" i="3"/>
  <c r="F40" i="3"/>
  <c r="F35" i="3"/>
  <c r="F31" i="3"/>
  <c r="F22" i="3"/>
  <c r="F18" i="3"/>
  <c r="F13" i="3"/>
  <c r="F36" i="3" l="1"/>
  <c r="F45" i="3"/>
  <c r="F156" i="3"/>
  <c r="F166" i="3" s="1"/>
  <c r="F23" i="3"/>
  <c r="F100" i="3"/>
  <c r="F180" i="3"/>
  <c r="F58" i="3"/>
  <c r="F14" i="3"/>
  <c r="E11" i="1" l="1"/>
  <c r="C23" i="2" l="1"/>
  <c r="C40" i="2"/>
  <c r="S9" i="1" l="1"/>
  <c r="C42" i="2" l="1"/>
  <c r="G37" i="2"/>
  <c r="D37" i="2"/>
  <c r="C35" i="2"/>
  <c r="O33" i="2"/>
  <c r="O34" i="2" s="1"/>
  <c r="N33" i="2"/>
  <c r="N34" i="2" s="1"/>
  <c r="M33" i="2"/>
  <c r="L33" i="2"/>
  <c r="L34" i="2" s="1"/>
  <c r="K33" i="2"/>
  <c r="J33" i="2"/>
  <c r="I33" i="2"/>
  <c r="I34" i="2" s="1"/>
  <c r="H33" i="2"/>
  <c r="H34" i="2" s="1"/>
  <c r="G33" i="2"/>
  <c r="G34" i="2" s="1"/>
  <c r="F33" i="2"/>
  <c r="F34" i="2" s="1"/>
  <c r="E33" i="2"/>
  <c r="E34" i="2" s="1"/>
  <c r="D33" i="2"/>
  <c r="D34" i="2" s="1"/>
  <c r="C33" i="2"/>
  <c r="O28" i="2"/>
  <c r="N28" i="2"/>
  <c r="M28" i="2"/>
  <c r="L28" i="2"/>
  <c r="K28" i="2"/>
  <c r="J28" i="2"/>
  <c r="I28" i="2"/>
  <c r="H28" i="2"/>
  <c r="G28" i="2"/>
  <c r="F28" i="2"/>
  <c r="E28" i="2"/>
  <c r="C28" i="2"/>
  <c r="D28" i="2"/>
  <c r="D35" i="2" s="1"/>
  <c r="T26" i="2"/>
  <c r="S26" i="2"/>
  <c r="R26" i="2"/>
  <c r="Q26" i="2"/>
  <c r="P26" i="2"/>
  <c r="H37" i="2"/>
  <c r="O16" i="2"/>
  <c r="N16" i="2"/>
  <c r="N17" i="2" s="1"/>
  <c r="M16" i="2"/>
  <c r="M17" i="2" s="1"/>
  <c r="L16" i="2"/>
  <c r="K16" i="2"/>
  <c r="K17" i="2" s="1"/>
  <c r="J16" i="2"/>
  <c r="J17" i="2" s="1"/>
  <c r="I16" i="2"/>
  <c r="I17" i="2" s="1"/>
  <c r="H16" i="2"/>
  <c r="G16" i="2"/>
  <c r="G17" i="2" s="1"/>
  <c r="F16" i="2"/>
  <c r="F17" i="2" s="1"/>
  <c r="E16" i="2"/>
  <c r="E17" i="2" s="1"/>
  <c r="D16" i="2"/>
  <c r="C16" i="2"/>
  <c r="O11" i="2"/>
  <c r="N11" i="2"/>
  <c r="M11" i="2"/>
  <c r="L11" i="2"/>
  <c r="L18" i="2" s="1"/>
  <c r="K11" i="2"/>
  <c r="K18" i="2" s="1"/>
  <c r="J11" i="2"/>
  <c r="I11" i="2"/>
  <c r="H11" i="2"/>
  <c r="G11" i="2"/>
  <c r="F11" i="2"/>
  <c r="E11" i="2"/>
  <c r="E18" i="2" s="1"/>
  <c r="E19" i="2" s="1"/>
  <c r="D11" i="2"/>
  <c r="A10" i="2"/>
  <c r="A11" i="2" s="1"/>
  <c r="C18" i="2" s="1"/>
  <c r="S9" i="2"/>
  <c r="R9" i="2"/>
  <c r="Q9" i="2"/>
  <c r="P9" i="2"/>
  <c r="E6" i="2"/>
  <c r="F6" i="2" s="1"/>
  <c r="G6" i="2" s="1"/>
  <c r="H6" i="2" s="1"/>
  <c r="I6" i="2" s="1"/>
  <c r="J6" i="2" s="1"/>
  <c r="K6" i="2" s="1"/>
  <c r="L6" i="2" s="1"/>
  <c r="M6" i="2" s="1"/>
  <c r="N6" i="2" s="1"/>
  <c r="O6" i="2" s="1"/>
  <c r="C46" i="1"/>
  <c r="C44" i="1"/>
  <c r="G41" i="1"/>
  <c r="D41" i="1"/>
  <c r="O36" i="1"/>
  <c r="O37" i="1" s="1"/>
  <c r="O38" i="1" s="1"/>
  <c r="N36" i="1"/>
  <c r="N37" i="1" s="1"/>
  <c r="N38" i="1" s="1"/>
  <c r="M36" i="1"/>
  <c r="M37" i="1" s="1"/>
  <c r="L36" i="1"/>
  <c r="L37" i="1" s="1"/>
  <c r="L38" i="1" s="1"/>
  <c r="K36" i="1"/>
  <c r="K37" i="1" s="1"/>
  <c r="J36" i="1"/>
  <c r="J37" i="1" s="1"/>
  <c r="J38" i="1" s="1"/>
  <c r="I36" i="1"/>
  <c r="I37" i="1" s="1"/>
  <c r="I38" i="1" s="1"/>
  <c r="H36" i="1"/>
  <c r="H37" i="1" s="1"/>
  <c r="H38" i="1" s="1"/>
  <c r="G36" i="1"/>
  <c r="G37" i="1" s="1"/>
  <c r="F36" i="1"/>
  <c r="F37" i="1" s="1"/>
  <c r="F38" i="1" s="1"/>
  <c r="E36" i="1"/>
  <c r="E37" i="1" s="1"/>
  <c r="A33" i="1"/>
  <c r="A34" i="1" s="1"/>
  <c r="O30" i="1"/>
  <c r="N30" i="1"/>
  <c r="M30" i="1"/>
  <c r="L30" i="1"/>
  <c r="K30" i="1"/>
  <c r="J30" i="1"/>
  <c r="I30" i="1"/>
  <c r="H30" i="1"/>
  <c r="G30" i="1"/>
  <c r="F30" i="1"/>
  <c r="E30" i="1"/>
  <c r="A29" i="1"/>
  <c r="A30" i="1" s="1"/>
  <c r="T28" i="1"/>
  <c r="S28" i="1"/>
  <c r="R28" i="1"/>
  <c r="Q28" i="1"/>
  <c r="P28" i="1"/>
  <c r="C25" i="1"/>
  <c r="C18" i="1"/>
  <c r="O17" i="1"/>
  <c r="O18" i="1" s="1"/>
  <c r="O19" i="1" s="1"/>
  <c r="N17" i="1"/>
  <c r="N18" i="1" s="1"/>
  <c r="N19" i="1" s="1"/>
  <c r="M17" i="1"/>
  <c r="M18" i="1" s="1"/>
  <c r="M19" i="1" s="1"/>
  <c r="L17" i="1"/>
  <c r="L18" i="1" s="1"/>
  <c r="L19" i="1" s="1"/>
  <c r="K17" i="1"/>
  <c r="K18" i="1" s="1"/>
  <c r="K19" i="1" s="1"/>
  <c r="J17" i="1"/>
  <c r="J18" i="1" s="1"/>
  <c r="I17" i="1"/>
  <c r="I18" i="1" s="1"/>
  <c r="H17" i="1"/>
  <c r="H18" i="1" s="1"/>
  <c r="H19" i="1" s="1"/>
  <c r="G18" i="1"/>
  <c r="G19" i="1" s="1"/>
  <c r="F17" i="1"/>
  <c r="F18" i="1" s="1"/>
  <c r="F19" i="1" s="1"/>
  <c r="E17" i="1"/>
  <c r="E18" i="1" s="1"/>
  <c r="C17" i="1"/>
  <c r="D17" i="1"/>
  <c r="D18" i="1" s="1"/>
  <c r="O11" i="1"/>
  <c r="N11" i="1"/>
  <c r="M11" i="1"/>
  <c r="L11" i="1"/>
  <c r="K11" i="1"/>
  <c r="J11" i="1"/>
  <c r="I11" i="1"/>
  <c r="H11" i="1"/>
  <c r="G11" i="1"/>
  <c r="F11" i="1"/>
  <c r="A10" i="1"/>
  <c r="A11" i="1" s="1"/>
  <c r="C20" i="1" s="1"/>
  <c r="R9" i="1"/>
  <c r="Q9" i="1"/>
  <c r="P9" i="1"/>
  <c r="F6" i="1"/>
  <c r="G6" i="1" s="1"/>
  <c r="H6" i="1" s="1"/>
  <c r="I6" i="1" s="1"/>
  <c r="J6" i="1" s="1"/>
  <c r="K6" i="1" s="1"/>
  <c r="L6" i="1" s="1"/>
  <c r="M6" i="1" s="1"/>
  <c r="N6" i="1" s="1"/>
  <c r="O6" i="1" s="1"/>
  <c r="H18" i="2" l="1"/>
  <c r="F18" i="2"/>
  <c r="F19" i="2" s="1"/>
  <c r="G18" i="2"/>
  <c r="J18" i="2"/>
  <c r="M18" i="2"/>
  <c r="N18" i="2"/>
  <c r="O18" i="2"/>
  <c r="T11" i="1"/>
  <c r="I18" i="2"/>
  <c r="D36" i="2"/>
  <c r="R11" i="2"/>
  <c r="R10" i="2" s="1"/>
  <c r="P16" i="2"/>
  <c r="P17" i="2" s="1"/>
  <c r="E35" i="2"/>
  <c r="E36" i="2" s="1"/>
  <c r="S28" i="2"/>
  <c r="S27" i="2" s="1"/>
  <c r="S11" i="2"/>
  <c r="S10" i="2" s="1"/>
  <c r="C11" i="2"/>
  <c r="N35" i="2"/>
  <c r="D17" i="2"/>
  <c r="L35" i="2"/>
  <c r="K35" i="2"/>
  <c r="F35" i="2"/>
  <c r="F36" i="2" s="1"/>
  <c r="P33" i="2"/>
  <c r="P34" i="2" s="1"/>
  <c r="D18" i="2"/>
  <c r="D19" i="2" s="1"/>
  <c r="P11" i="2"/>
  <c r="P10" i="2" s="1"/>
  <c r="F37" i="2"/>
  <c r="E37" i="2"/>
  <c r="T28" i="2"/>
  <c r="T27" i="2" s="1"/>
  <c r="P28" i="2"/>
  <c r="P27" i="2" s="1"/>
  <c r="R33" i="2"/>
  <c r="R34" i="2" s="1"/>
  <c r="J34" i="2"/>
  <c r="J35" i="2"/>
  <c r="K34" i="2"/>
  <c r="H17" i="2"/>
  <c r="Q28" i="2"/>
  <c r="Q27" i="2" s="1"/>
  <c r="M35" i="2"/>
  <c r="M34" i="2"/>
  <c r="G35" i="2"/>
  <c r="Q30" i="1"/>
  <c r="Q29" i="1" s="1"/>
  <c r="C30" i="1"/>
  <c r="E19" i="1"/>
  <c r="E20" i="1"/>
  <c r="E21" i="1" s="1"/>
  <c r="M20" i="1"/>
  <c r="F20" i="1"/>
  <c r="F21" i="1" s="1"/>
  <c r="M39" i="1"/>
  <c r="C11" i="1"/>
  <c r="Q11" i="1"/>
  <c r="Q10" i="1" s="1"/>
  <c r="F39" i="1"/>
  <c r="F40" i="1" s="1"/>
  <c r="N39" i="1"/>
  <c r="O35" i="2"/>
  <c r="S33" i="2"/>
  <c r="S34" i="2" s="1"/>
  <c r="O17" i="2"/>
  <c r="S16" i="2"/>
  <c r="S17" i="2" s="1"/>
  <c r="N20" i="1"/>
  <c r="T33" i="2"/>
  <c r="T34" i="2" s="1"/>
  <c r="R28" i="2"/>
  <c r="R27" i="2" s="1"/>
  <c r="L17" i="2"/>
  <c r="R16" i="2"/>
  <c r="R17" i="2" s="1"/>
  <c r="T11" i="2"/>
  <c r="T10" i="2" s="1"/>
  <c r="L39" i="1"/>
  <c r="L20" i="1"/>
  <c r="R11" i="1"/>
  <c r="R10" i="1" s="1"/>
  <c r="Q33" i="2"/>
  <c r="Q34" i="2" s="1"/>
  <c r="I35" i="2"/>
  <c r="H35" i="2"/>
  <c r="T16" i="2"/>
  <c r="T17" i="2" s="1"/>
  <c r="Q16" i="2"/>
  <c r="Q17" i="2" s="1"/>
  <c r="Q11" i="2"/>
  <c r="Q10" i="2" s="1"/>
  <c r="I20" i="1"/>
  <c r="P18" i="1"/>
  <c r="P19" i="1" s="1"/>
  <c r="D19" i="1"/>
  <c r="T18" i="1"/>
  <c r="T19" i="1" s="1"/>
  <c r="Q37" i="1"/>
  <c r="Q38" i="1" s="1"/>
  <c r="G38" i="1"/>
  <c r="J20" i="1"/>
  <c r="H41" i="1"/>
  <c r="J39" i="1"/>
  <c r="R30" i="1"/>
  <c r="R29" i="1" s="1"/>
  <c r="A35" i="1"/>
  <c r="A36" i="1" s="1"/>
  <c r="A37" i="1" s="1"/>
  <c r="C39" i="1" s="1"/>
  <c r="S11" i="1"/>
  <c r="S10" i="1" s="1"/>
  <c r="Q18" i="1"/>
  <c r="Q19" i="1" s="1"/>
  <c r="I19" i="1"/>
  <c r="H20" i="1"/>
  <c r="E41" i="1"/>
  <c r="F41" i="1"/>
  <c r="I39" i="1"/>
  <c r="S30" i="1"/>
  <c r="S29" i="1" s="1"/>
  <c r="K38" i="1"/>
  <c r="K39" i="1"/>
  <c r="R37" i="1"/>
  <c r="R38" i="1" s="1"/>
  <c r="H39" i="1"/>
  <c r="R18" i="1"/>
  <c r="R19" i="1" s="1"/>
  <c r="J19" i="1"/>
  <c r="S18" i="1"/>
  <c r="S19" i="1" s="1"/>
  <c r="G39" i="1"/>
  <c r="O39" i="1"/>
  <c r="E38" i="1"/>
  <c r="E39" i="1"/>
  <c r="E40" i="1" s="1"/>
  <c r="M38" i="1"/>
  <c r="S37" i="1"/>
  <c r="S38" i="1" s="1"/>
  <c r="D30" i="1"/>
  <c r="G20" i="1"/>
  <c r="K20" i="1"/>
  <c r="O20" i="1"/>
  <c r="D36" i="1"/>
  <c r="D37" i="1" s="1"/>
  <c r="P37" i="1" s="1"/>
  <c r="S39" i="1" l="1"/>
  <c r="S40" i="1"/>
  <c r="P35" i="2"/>
  <c r="Q18" i="2"/>
  <c r="M41" i="1"/>
  <c r="R35" i="2"/>
  <c r="R19" i="2"/>
  <c r="Q19" i="2"/>
  <c r="S36" i="2"/>
  <c r="R36" i="2"/>
  <c r="P36" i="2"/>
  <c r="R18" i="2"/>
  <c r="S35" i="2"/>
  <c r="P19" i="2"/>
  <c r="D38" i="2"/>
  <c r="D40" i="2" s="1"/>
  <c r="P18" i="2"/>
  <c r="C37" i="1"/>
  <c r="S20" i="1"/>
  <c r="S18" i="2"/>
  <c r="S19" i="2"/>
  <c r="T18" i="2"/>
  <c r="Q36" i="2"/>
  <c r="T35" i="2"/>
  <c r="Q35" i="2"/>
  <c r="I37" i="2"/>
  <c r="T10" i="1"/>
  <c r="P11" i="1"/>
  <c r="P10" i="1" s="1"/>
  <c r="D20" i="1"/>
  <c r="D21" i="1" s="1"/>
  <c r="P38" i="1"/>
  <c r="D38" i="1"/>
  <c r="T37" i="1"/>
  <c r="T38" i="1" s="1"/>
  <c r="C36" i="1"/>
  <c r="R20" i="1"/>
  <c r="S21" i="1"/>
  <c r="T30" i="1"/>
  <c r="T29" i="1" s="1"/>
  <c r="P30" i="1"/>
  <c r="P29" i="1" s="1"/>
  <c r="D39" i="1"/>
  <c r="D40" i="1" s="1"/>
  <c r="Q39" i="1"/>
  <c r="R39" i="1"/>
  <c r="I41" i="1"/>
  <c r="Q20" i="1"/>
  <c r="T36" i="2" l="1"/>
  <c r="T19" i="2"/>
  <c r="E38" i="2"/>
  <c r="E39" i="2" s="1"/>
  <c r="D39" i="2"/>
  <c r="D21" i="2"/>
  <c r="R40" i="1"/>
  <c r="J37" i="2"/>
  <c r="Q40" i="1"/>
  <c r="T40" i="1"/>
  <c r="P40" i="1"/>
  <c r="T21" i="1"/>
  <c r="P21" i="1"/>
  <c r="D42" i="1"/>
  <c r="D43" i="1" s="1"/>
  <c r="T39" i="1"/>
  <c r="P39" i="1"/>
  <c r="T20" i="1"/>
  <c r="D23" i="1"/>
  <c r="P20" i="1"/>
  <c r="Q21" i="1"/>
  <c r="J41" i="1"/>
  <c r="R21" i="1"/>
  <c r="D23" i="2" l="1"/>
  <c r="D22" i="2"/>
  <c r="E40" i="2"/>
  <c r="D44" i="1"/>
  <c r="E42" i="1" s="1"/>
  <c r="E43" i="1" s="1"/>
  <c r="K37" i="2"/>
  <c r="K41" i="1"/>
  <c r="D25" i="1"/>
  <c r="D24" i="1"/>
  <c r="F38" i="2" l="1"/>
  <c r="D42" i="2"/>
  <c r="E21" i="2"/>
  <c r="L37" i="2"/>
  <c r="E44" i="1"/>
  <c r="E23" i="1"/>
  <c r="E25" i="1" s="1"/>
  <c r="D46" i="1"/>
  <c r="L41" i="1"/>
  <c r="F39" i="2" l="1"/>
  <c r="P38" i="2"/>
  <c r="P39" i="2" s="1"/>
  <c r="E22" i="2"/>
  <c r="E23" i="2"/>
  <c r="E42" i="2" s="1"/>
  <c r="F40" i="2"/>
  <c r="M37" i="2"/>
  <c r="E46" i="1"/>
  <c r="F23" i="1"/>
  <c r="F24" i="1" s="1"/>
  <c r="F42" i="1"/>
  <c r="F44" i="1" s="1"/>
  <c r="E24" i="1"/>
  <c r="F21" i="2" l="1"/>
  <c r="F22" i="2" s="1"/>
  <c r="G38" i="2"/>
  <c r="P23" i="1"/>
  <c r="P24" i="1" s="1"/>
  <c r="O37" i="2"/>
  <c r="N37" i="2"/>
  <c r="G42" i="1"/>
  <c r="G44" i="1" s="1"/>
  <c r="F43" i="1"/>
  <c r="P42" i="1"/>
  <c r="N41" i="1"/>
  <c r="O41" i="1"/>
  <c r="F25" i="1"/>
  <c r="P21" i="2" l="1"/>
  <c r="P22" i="2" s="1"/>
  <c r="F23" i="2"/>
  <c r="F42" i="2" s="1"/>
  <c r="G39" i="2"/>
  <c r="G40" i="2"/>
  <c r="H38" i="2" s="1"/>
  <c r="F46" i="1"/>
  <c r="G23" i="1"/>
  <c r="P45" i="1"/>
  <c r="P43" i="1"/>
  <c r="H42" i="1"/>
  <c r="G43" i="1"/>
  <c r="G21" i="2" l="1"/>
  <c r="G22" i="2" s="1"/>
  <c r="H40" i="2"/>
  <c r="H39" i="2"/>
  <c r="H43" i="1"/>
  <c r="G24" i="1"/>
  <c r="H44" i="1"/>
  <c r="G25" i="1"/>
  <c r="G23" i="2" l="1"/>
  <c r="G42" i="2" s="1"/>
  <c r="I38" i="2"/>
  <c r="I42" i="1"/>
  <c r="H23" i="1"/>
  <c r="H25" i="1" s="1"/>
  <c r="H46" i="1" s="1"/>
  <c r="G46" i="1"/>
  <c r="H21" i="2" l="1"/>
  <c r="H22" i="2" s="1"/>
  <c r="I39" i="2"/>
  <c r="Q38" i="2"/>
  <c r="Q39" i="2" s="1"/>
  <c r="I40" i="2"/>
  <c r="J38" i="2" s="1"/>
  <c r="J39" i="2" s="1"/>
  <c r="I43" i="1"/>
  <c r="Q42" i="1"/>
  <c r="H24" i="1"/>
  <c r="I23" i="1"/>
  <c r="I24" i="1" s="1"/>
  <c r="I44" i="1"/>
  <c r="H23" i="2" l="1"/>
  <c r="I21" i="2" s="1"/>
  <c r="I23" i="2" s="1"/>
  <c r="J40" i="2"/>
  <c r="K38" i="2" s="1"/>
  <c r="I25" i="1"/>
  <c r="J42" i="1"/>
  <c r="J44" i="1" s="1"/>
  <c r="Q23" i="1"/>
  <c r="Q24" i="1" s="1"/>
  <c r="Q45" i="1"/>
  <c r="Q43" i="1"/>
  <c r="H42" i="2" l="1"/>
  <c r="K39" i="2"/>
  <c r="I22" i="2"/>
  <c r="Q21" i="2"/>
  <c r="Q22" i="2" s="1"/>
  <c r="J21" i="2"/>
  <c r="J23" i="2" s="1"/>
  <c r="K21" i="2" s="1"/>
  <c r="I42" i="2"/>
  <c r="K40" i="2"/>
  <c r="L38" i="2" s="1"/>
  <c r="R38" i="2" s="1"/>
  <c r="R39" i="2" s="1"/>
  <c r="I46" i="1"/>
  <c r="J23" i="1"/>
  <c r="K42" i="1"/>
  <c r="K43" i="1" s="1"/>
  <c r="J43" i="1"/>
  <c r="L40" i="2" l="1"/>
  <c r="L39" i="2"/>
  <c r="K22" i="2"/>
  <c r="J42" i="2"/>
  <c r="J22" i="2"/>
  <c r="K44" i="1"/>
  <c r="J24" i="1"/>
  <c r="J25" i="1"/>
  <c r="K23" i="2" l="1"/>
  <c r="M38" i="2"/>
  <c r="K23" i="1"/>
  <c r="J46" i="1"/>
  <c r="L42" i="1"/>
  <c r="L44" i="1" s="1"/>
  <c r="M40" i="2" l="1"/>
  <c r="N38" i="2" s="1"/>
  <c r="N39" i="2" s="1"/>
  <c r="M39" i="2"/>
  <c r="K42" i="2"/>
  <c r="L21" i="2"/>
  <c r="R21" i="2" s="1"/>
  <c r="R22" i="2" s="1"/>
  <c r="K24" i="1"/>
  <c r="L43" i="1"/>
  <c r="R42" i="1"/>
  <c r="M42" i="1"/>
  <c r="M44" i="1" s="1"/>
  <c r="K25" i="1"/>
  <c r="N40" i="2" l="1"/>
  <c r="O38" i="2" s="1"/>
  <c r="L23" i="2"/>
  <c r="L22" i="2"/>
  <c r="N42" i="1"/>
  <c r="N43" i="1" s="1"/>
  <c r="R45" i="1"/>
  <c r="R43" i="1"/>
  <c r="K46" i="1"/>
  <c r="L23" i="1"/>
  <c r="L25" i="1" s="1"/>
  <c r="M43" i="1"/>
  <c r="O39" i="2" l="1"/>
  <c r="S38" i="2"/>
  <c r="S39" i="2" s="1"/>
  <c r="T38" i="2"/>
  <c r="T39" i="2" s="1"/>
  <c r="O40" i="2"/>
  <c r="L42" i="2"/>
  <c r="M21" i="2"/>
  <c r="M23" i="1"/>
  <c r="M25" i="1" s="1"/>
  <c r="L46" i="1"/>
  <c r="L24" i="1"/>
  <c r="R23" i="1"/>
  <c r="R24" i="1" s="1"/>
  <c r="N44" i="1"/>
  <c r="M23" i="2" l="1"/>
  <c r="M22" i="2"/>
  <c r="O42" i="1"/>
  <c r="M46" i="1"/>
  <c r="N23" i="1"/>
  <c r="N24" i="1" s="1"/>
  <c r="M24" i="1"/>
  <c r="M42" i="2" l="1"/>
  <c r="N21" i="2"/>
  <c r="N23" i="2" s="1"/>
  <c r="O43" i="1"/>
  <c r="T42" i="1"/>
  <c r="S42" i="1"/>
  <c r="N25" i="1"/>
  <c r="O44" i="1"/>
  <c r="N22" i="2" l="1"/>
  <c r="N42" i="2"/>
  <c r="O21" i="2"/>
  <c r="T21" i="2" s="1"/>
  <c r="T22" i="2" s="1"/>
  <c r="S45" i="1"/>
  <c r="S43" i="1"/>
  <c r="T45" i="1"/>
  <c r="T43" i="1"/>
  <c r="N46" i="1"/>
  <c r="O23" i="1"/>
  <c r="O25" i="1" s="1"/>
  <c r="O46" i="1" s="1"/>
  <c r="S21" i="2" l="1"/>
  <c r="S22" i="2" s="1"/>
  <c r="O23" i="2"/>
  <c r="O42" i="2" s="1"/>
  <c r="O22" i="2"/>
  <c r="O24" i="1"/>
  <c r="T23" i="1"/>
  <c r="T24" i="1" s="1"/>
  <c r="S23" i="1"/>
  <c r="S24" i="1" s="1"/>
</calcChain>
</file>

<file path=xl/comments1.xml><?xml version="1.0" encoding="utf-8"?>
<comments xmlns="http://schemas.openxmlformats.org/spreadsheetml/2006/main">
  <authors>
    <author>Author</author>
  </authors>
  <commentList>
    <comment ref="Q5" authorId="0" shapeId="0">
      <text>
        <r>
          <rPr>
            <b/>
            <sz val="9"/>
            <color indexed="81"/>
            <rFont val="Tahoma"/>
            <charset val="1"/>
          </rPr>
          <t>Author:</t>
        </r>
        <r>
          <rPr>
            <sz val="9"/>
            <color indexed="81"/>
            <rFont val="Tahoma"/>
            <charset val="1"/>
          </rPr>
          <t xml:space="preserve">
January correcting entry to be made in February of $585.39</t>
        </r>
      </text>
    </comment>
    <comment ref="F58" authorId="0" shapeId="0">
      <text>
        <r>
          <rPr>
            <b/>
            <sz val="9"/>
            <color indexed="81"/>
            <rFont val="Tahoma"/>
            <charset val="1"/>
          </rPr>
          <t>tlk:</t>
        </r>
        <r>
          <rPr>
            <sz val="9"/>
            <color indexed="81"/>
            <rFont val="Tahoma"/>
            <charset val="1"/>
          </rPr>
          <t xml:space="preserve">
Actual Earnings Sharing amount transfers when amort filing is made in September, interest true-up also booked in September</t>
        </r>
      </text>
    </comment>
    <comment ref="O58" authorId="0" shapeId="0">
      <text>
        <r>
          <rPr>
            <b/>
            <sz val="9"/>
            <color indexed="81"/>
            <rFont val="Tahoma"/>
            <family val="2"/>
          </rPr>
          <t>tlk:</t>
        </r>
        <r>
          <rPr>
            <sz val="9"/>
            <color indexed="81"/>
            <rFont val="Tahoma"/>
            <family val="2"/>
          </rPr>
          <t xml:space="preserve">
Earnings Sharing amount transferred in August, interest calculated as if transferred in December, interest true-up booked in August corrected in September</t>
        </r>
      </text>
    </comment>
    <comment ref="F76" authorId="0" shapeId="0">
      <text>
        <r>
          <rPr>
            <b/>
            <sz val="9"/>
            <color indexed="81"/>
            <rFont val="Tahoma"/>
            <charset val="1"/>
          </rPr>
          <t>tlk:</t>
        </r>
        <r>
          <rPr>
            <sz val="9"/>
            <color indexed="81"/>
            <rFont val="Tahoma"/>
            <charset val="1"/>
          </rPr>
          <t xml:space="preserve">
Actual Earnings Sharing amount transfers when amort filing is made in September, interest true-up also booked in September</t>
        </r>
      </text>
    </comment>
    <comment ref="O76" authorId="0" shapeId="0">
      <text>
        <r>
          <rPr>
            <b/>
            <sz val="9"/>
            <color indexed="81"/>
            <rFont val="Tahoma"/>
            <family val="2"/>
          </rPr>
          <t>tlk:</t>
        </r>
        <r>
          <rPr>
            <sz val="9"/>
            <color indexed="81"/>
            <rFont val="Tahoma"/>
            <family val="2"/>
          </rPr>
          <t xml:space="preserve">
Earnings Sharing amount transferred in September, interest calculated as if transferred in December, interest true-up booked in August corrected in September</t>
        </r>
      </text>
    </comment>
  </commentList>
</comments>
</file>

<file path=xl/sharedStrings.xml><?xml version="1.0" encoding="utf-8"?>
<sst xmlns="http://schemas.openxmlformats.org/spreadsheetml/2006/main" count="821" uniqueCount="179">
  <si>
    <t>Avista Utilities</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</si>
  <si>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</si>
  <si>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</si>
  <si>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</si>
  <si>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</si>
  <si>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</si>
  <si>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</si>
  <si>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</si>
  <si>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</si>
  <si>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</si>
  <si>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</si>
  <si>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</si>
  <si>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</si>
  <si>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</si>
  <si>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</si>
  <si>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</si>
  <si>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</si>
  <si>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</si>
  <si>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</si>
  <si>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</si>
  <si>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</si>
  <si>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</si>
  <si>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</si>
  <si>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Decoupled Revenue</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</si>
  <si>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</si>
  <si>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</si>
  <si>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</si>
  <si>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</si>
  <si>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</si>
  <si>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</si>
  <si>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</si>
  <si>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</si>
  <si>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Monthly Residential Deferral Totals</t>
  </si>
  <si>
    <t>Non-Residential Group</t>
  </si>
  <si>
    <t>Non-Residential Revenue Per Customer Received</t>
  </si>
  <si>
    <t>Avg Balance Calc</t>
  </si>
  <si>
    <t>Monthly Non-Residential Deferral Totals</t>
  </si>
  <si>
    <t>Actual Base Rate Revenue</t>
  </si>
  <si>
    <t>Actual Basic Charge Revenue</t>
  </si>
  <si>
    <t>Retail Revenue Credit ($/kWh)</t>
  </si>
  <si>
    <t>Variable Power Supply Payments</t>
  </si>
  <si>
    <t>Acutal Usage (kWhs)</t>
  </si>
  <si>
    <t>Balance Sheet Accounts</t>
  </si>
  <si>
    <t>Jurisdiction:WA</t>
  </si>
  <si>
    <t>Ferc Acct</t>
  </si>
  <si>
    <t>Ferc Acct Desc</t>
  </si>
  <si>
    <t>Service</t>
  </si>
  <si>
    <t>Accounting Period</t>
  </si>
  <si>
    <t>Beginning Balance</t>
  </si>
  <si>
    <t>Monthly Activity</t>
  </si>
  <si>
    <t>Ending Balance</t>
  </si>
  <si>
    <t>186328</t>
  </si>
  <si>
    <t xml:space="preserve">REG ASSET-DECOUPLING DEFERRED </t>
  </si>
  <si>
    <t>ED</t>
  </si>
  <si>
    <t>GD</t>
  </si>
  <si>
    <t>186338</t>
  </si>
  <si>
    <t>REG ASSET NON-RES DECOUPLING D</t>
  </si>
  <si>
    <t>182328</t>
  </si>
  <si>
    <t>REG ASSET- DECOUPLING SURCHARG</t>
  </si>
  <si>
    <t>283328</t>
  </si>
  <si>
    <t>ADFIT DECOUPLING DEFERRED REV</t>
  </si>
  <si>
    <t>Income Statement Accounts</t>
  </si>
  <si>
    <t>NOTES</t>
  </si>
  <si>
    <t>Total Cumulative Natural Gas Deferral</t>
  </si>
  <si>
    <t>456328</t>
  </si>
  <si>
    <t>RESIDENTIAL DECOUPLING DEFERRE</t>
  </si>
  <si>
    <t>456338</t>
  </si>
  <si>
    <t>NON-RES DECOUPLING DEFERRED RE</t>
  </si>
  <si>
    <t>495328</t>
  </si>
  <si>
    <t>495338</t>
  </si>
  <si>
    <t>Electric Residential</t>
  </si>
  <si>
    <t>Change in Use per Customer</t>
  </si>
  <si>
    <t>Q1</t>
  </si>
  <si>
    <t>Q2</t>
  </si>
  <si>
    <t>%</t>
  </si>
  <si>
    <t>Electric Non-Residential</t>
  </si>
  <si>
    <t>Natural Gas Residential</t>
  </si>
  <si>
    <t>Natural Gas Non-Residential</t>
  </si>
  <si>
    <t xml:space="preserve">Summarized Quarterly and Year to Date Use per Customer and Decoupled Revenue Per Customer </t>
  </si>
  <si>
    <t>Change versus Authorized</t>
  </si>
  <si>
    <t>Change in Decoupled Revenue per Customer</t>
  </si>
  <si>
    <t>Deferral per Average Customer</t>
  </si>
  <si>
    <t>Q3</t>
  </si>
  <si>
    <t>253311</t>
  </si>
  <si>
    <t>CONTRA DECOUPLING DEFERRED REV</t>
  </si>
  <si>
    <t>495311</t>
  </si>
  <si>
    <t>CONTRA DECOUPLING DEFERRAL</t>
  </si>
  <si>
    <t>Q4</t>
  </si>
  <si>
    <t>Attachment 4,  Page 3</t>
  </si>
  <si>
    <t>Attachment 4, Page 1</t>
  </si>
  <si>
    <t>Attachment 4, Page 3</t>
  </si>
  <si>
    <t>Attachment 5, Page 3</t>
  </si>
  <si>
    <t>Actual Usage (informational only)</t>
  </si>
  <si>
    <t>Actual Base Rate Revenue 
(Excludes Gas Costs)</t>
  </si>
  <si>
    <t>Cumulative Residential Deferral Surcharge/(Rebate) Balance</t>
  </si>
  <si>
    <t>Cumulative Non-Residential Deferral Surcharge/(Rebate) Balance</t>
  </si>
  <si>
    <t xml:space="preserve">Total Cumulative Electric Deferral </t>
  </si>
  <si>
    <t>182329</t>
  </si>
  <si>
    <t>REG ASSET- DECOUPLING PRIOR YE</t>
  </si>
  <si>
    <t>182339</t>
  </si>
  <si>
    <t>REG ASSET - NON RES DECOUPLING</t>
  </si>
  <si>
    <t>Deferral</t>
  </si>
  <si>
    <t>Interest</t>
  </si>
  <si>
    <t>Balance</t>
  </si>
  <si>
    <t>Ending</t>
  </si>
  <si>
    <t>Entry</t>
  </si>
  <si>
    <t>Income/(exp)</t>
  </si>
  <si>
    <t>Amortization</t>
  </si>
  <si>
    <t>Rate</t>
  </si>
  <si>
    <t>Washington Jurisdiction Decoupling Mechanism Interest Summary</t>
  </si>
  <si>
    <t>Q1 Total</t>
  </si>
  <si>
    <t>Net Inc/Exp</t>
  </si>
  <si>
    <t>Total Interest</t>
  </si>
  <si>
    <t>Natural Gas</t>
  </si>
  <si>
    <t xml:space="preserve">Electric </t>
  </si>
  <si>
    <t>Q2 Total</t>
  </si>
  <si>
    <t xml:space="preserve">Q3 Total </t>
  </si>
  <si>
    <t>Q3 Total</t>
  </si>
  <si>
    <t>182338</t>
  </si>
  <si>
    <t xml:space="preserve">Q4 Total </t>
  </si>
  <si>
    <t>Deferred Revenue</t>
  </si>
  <si>
    <t>Accumulated Deferred Taxes</t>
  </si>
  <si>
    <t>Interest Income or Expense</t>
  </si>
  <si>
    <t>254338</t>
  </si>
  <si>
    <t>REG LIABILITY NON RES DECOUPLI</t>
  </si>
  <si>
    <t>Deferred Revenue Approved for Recovery</t>
  </si>
  <si>
    <t>Surcharge</t>
  </si>
  <si>
    <t>Rebate</t>
  </si>
  <si>
    <t>Amortization of Prior Period Deferred Revenue</t>
  </si>
  <si>
    <t>456329</t>
  </si>
  <si>
    <t>AMORTIZATION RES DECOUPLING DE</t>
  </si>
  <si>
    <t>456339</t>
  </si>
  <si>
    <t>AMORTIZATION NON-RES DECOUPLIN</t>
  </si>
  <si>
    <t>495329</t>
  </si>
  <si>
    <t>495339</t>
  </si>
  <si>
    <t>**</t>
  </si>
  <si>
    <t>253312</t>
  </si>
  <si>
    <t>CONTRA DECOUPLED DEFERRED REVE</t>
  </si>
  <si>
    <t>456311</t>
  </si>
  <si>
    <t>Current Year Contra Asset Balance</t>
  </si>
  <si>
    <t>Prior Year Contra Asset Balance</t>
  </si>
  <si>
    <t>TRANSFER PRIOR YEAR BALANCES APPROVED FOR RECOVERY TO SURCHARGE/REBATE ACCOUNTS.</t>
  </si>
  <si>
    <t>Recon Check</t>
  </si>
  <si>
    <t xml:space="preserve">INTEREST INCOME - DECOUPLING		</t>
  </si>
  <si>
    <t xml:space="preserve">INTEREST EXPENSE - DECOUPLING	</t>
  </si>
  <si>
    <t>check ADFIT Balances - do not print</t>
  </si>
  <si>
    <t>REG LIABILITY DECOUPLING REBAT</t>
  </si>
  <si>
    <t>YTD Total</t>
  </si>
  <si>
    <t>Financial Reporting Contra Asset Accounts (2)</t>
  </si>
  <si>
    <t>Decoupling Mechanism - UE-170485 Base effective 5/1/2018</t>
  </si>
  <si>
    <t>Decoupling Mechanism - UG-170486 Base effective 5/1/2018</t>
  </si>
  <si>
    <t>EDWA</t>
  </si>
  <si>
    <t>GDWA</t>
  </si>
  <si>
    <t>Deferral - Residential</t>
  </si>
  <si>
    <t>WA</t>
  </si>
  <si>
    <t>Deferral - Non-Residential</t>
  </si>
  <si>
    <t>Res Prior Year Pending</t>
  </si>
  <si>
    <t>Non-Res Prior Year Pending</t>
  </si>
  <si>
    <t xml:space="preserve">Res Surcharge Approved </t>
  </si>
  <si>
    <t xml:space="preserve">Non-Res Surcharge Approved </t>
  </si>
  <si>
    <t>Res Rebate Approved</t>
  </si>
  <si>
    <t>Non-Res Rebate Approved</t>
  </si>
  <si>
    <t>3% Contra Deferral</t>
  </si>
  <si>
    <t>Prior 3% Contra Deferral</t>
  </si>
  <si>
    <t>Annual Weighted</t>
  </si>
  <si>
    <t>Development of WA Electric Deferrals (Calendar Year 2020)</t>
  </si>
  <si>
    <t>1st Quarter</t>
  </si>
  <si>
    <t>2nd Quarter</t>
  </si>
  <si>
    <t>3rd Quarter</t>
  </si>
  <si>
    <t>4th Quarter</t>
  </si>
  <si>
    <t>YTD</t>
  </si>
  <si>
    <t>Development of WA Natural Gas Deferrals (Calendar Year 2020)</t>
  </si>
  <si>
    <t>202001</t>
  </si>
  <si>
    <t>202002</t>
  </si>
  <si>
    <t>202003</t>
  </si>
  <si>
    <t>2019 Deferred Revenue Pending Recovery</t>
  </si>
  <si>
    <r>
      <rPr>
        <b/>
        <sz val="11"/>
        <color theme="1"/>
        <rFont val="Calibri"/>
        <family val="2"/>
        <scheme val="minor"/>
      </rPr>
      <t>2)</t>
    </r>
    <r>
      <rPr>
        <sz val="11"/>
        <color theme="1"/>
        <rFont val="Calibri"/>
        <family val="2"/>
        <scheme val="minor"/>
      </rPr>
      <t xml:space="preserve">  The contra asset accounting shown on page 6 is for financial reporting purposes only.  Generally Accepted Accounting Principles allow revenue recognition from alternative revenue programs up to the amount expected to be collected within 24 months following the end of the annual period in which they are recognized.  Due to the 3% annual rate increase limitation a portion of a 2020 surcharge may not be fully recovered by 12/31/2022 and therefore would not be recognizable as income for financial reporting purposes in 2020.   The income statement impact of any contra deferral entries will be eliminated for Commission Basis results reporting.</t>
    </r>
  </si>
  <si>
    <t>Provision for Rate Refund - December 2019 Estimate</t>
  </si>
  <si>
    <r>
      <rPr>
        <b/>
        <sz val="11"/>
        <color theme="1"/>
        <rFont val="Calibri"/>
        <family val="2"/>
        <scheme val="minor"/>
      </rPr>
      <t>(1)</t>
    </r>
    <r>
      <rPr>
        <sz val="11"/>
        <color theme="1"/>
        <rFont val="Calibri"/>
        <family val="2"/>
        <scheme val="minor"/>
      </rPr>
      <t xml:space="preserve">     The following table shows how the decoupled revenue per customer has tracked with use per customer for 2020.  For the electric customers usage and decoupled revenues were lower than authorized to a similar degree resulting in surcharge deferrals for both the residential and non-residential groups.  Decoupled natural gas revenues from the residential group had slightly lower usage per customer that was offset by higher average revenue per therm (compared to the authorized test year) resulting in rebate deferrals.  Decoupled natural gas revenues from the non-residential group had both higher usage per customer and higher average revenue per therm (compared to the authorized test year) resulting in rebate deferrals.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</si>
</sst>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9">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 numFmtId="174" formatCode="0.000000"/>
    <numFmt numFmtId="175" formatCode="_(* #,##0.00000_);_(* \(#,##0.00000\);_(* &quot;-&quot;??_);_(@_)"/>
    <numFmt numFmtId="176" formatCode="0.0000000"/>
    <numFmt numFmtId="177" formatCode="0000"/>
    <numFmt numFmtId="178" formatCode="000000"/>
    <numFmt numFmtId="179" formatCode="d\.mmm\.yy"/>
    <numFmt numFmtId="180" formatCode="_-* #,##0.00\ _D_M_-;\-* #,##0.00\ _D_M_-;_-* &quot;-&quot;??\ _D_M_-;_-@_-"/>
    <numFmt numFmtId="181" formatCode="_(* #,##0.000_);_(* \(#,##0.000\);_(* &quot;-&quot;??_);_(@_)"/>
    <numFmt numFmtId="182" formatCode="#."/>
    <numFmt numFmtId="183" formatCode="_-* #,##0.00\ &quot;DM&quot;_-;\-* #,##0.00\ &quot;DM&quot;_-;_-* &quot;-&quot;??\ &quot;DM&quot;_-;_-@_-"/>
    <numFmt numFmtId="184" formatCode="_(* ###0_);_(* \(###0\);_(* &quot;-&quot;_);_(@_)"/>
    <numFmt numFmtId="185" formatCode="&quot;$&quot;#,##0\ ;\(&quot;$&quot;#,##0\)"/>
    <numFmt numFmtId="186" formatCode="mmmm\ d\,\ yyyy"/>
    <numFmt numFmtId="187" formatCode="[Blue]#,##0_);[Magenta]\(#,##0\)"/>
    <numFmt numFmtId="188" formatCode="_([$€-2]* #,##0.00_);_([$€-2]* \(#,##0.00\);_([$€-2]* &quot;-&quot;??_)"/>
    <numFmt numFmtId="189" formatCode="_(&quot;$&quot;* #,##0.0_);_(&quot;$&quot;* \(#,##0.0\);_(&quot;$&quot;* &quot;-&quot;??_);_(@_)"/>
    <numFmt numFmtId="190" formatCode="0.0000_);\(0.0000\)"/>
    <numFmt numFmtId="191" formatCode="0.00_)"/>
    <numFmt numFmtId="192" formatCode="&quot;$&quot;#,##0;\-&quot;$&quot;#,##0"/>
    <numFmt numFmtId="193" formatCode="_(&quot;$&quot;* #,##0.000000_);_(&quot;$&quot;* \(#,##0.000000\);_(&quot;$&quot;* &quot;-&quot;??????_);_(@_)"/>
    <numFmt numFmtId="194" formatCode="#,##0.00\ ;\(#,##0.00\)"/>
    <numFmt numFmtId="195" formatCode="0\ &quot; HR&quot;"/>
    <numFmt numFmtId="196" formatCode="0000000"/>
    <numFmt numFmtId="197" formatCode="0.0000%"/>
    <numFmt numFmtId="198" formatCode="0.00000%"/>
    <numFmt numFmtId="199" formatCode="mmm\-yyyy"/>
    <numFmt numFmtId="200" formatCode="_(&quot;$&quot;* #,##0.000_);_(&quot;$&quot;* \(#,##0.000\);_(&quot;$&quot;* &quot;-&quot;??_);_(@_)"/>
    <numFmt numFmtId="201" formatCode="m/yy"/>
    <numFmt numFmtId="202" formatCode="_(&quot;$&quot;* #,##0.0000_);_(&quot;$&quot;* \(#,##0.0000\);_(&quot;$&quot;* &quot;-&quot;????_);_(@_)"/>
    <numFmt numFmtId="203" formatCode="0.0%"/>
    <numFmt numFmtId="204" formatCode="_(* #,##0.0_);_(* \(#,##0.0\);_(* &quot;-&quot;_);_(@_)"/>
    <numFmt numFmtId="205" formatCode="0.000%"/>
    <numFmt numFmtId="206" formatCode="[$-F800]dddd\,\ mmmm\ dd\,\ yyyy"/>
    <numFmt numFmtId="207" formatCode="[$-409]mmmm\-yy;@"/>
    <numFmt numFmtId="208" formatCode="#,##0_%_);\(#,##0\)_%;#,##0_%_);@_%_)"/>
    <numFmt numFmtId="209" formatCode="_._.* #,##0.0_)_%;_._.* \(#,##0.0\)_%"/>
    <numFmt numFmtId="210" formatCode="_._.* #,##0.00_)_%;_._.* \(#,##0.00\)_%"/>
    <numFmt numFmtId="211" formatCode="_._.* #,##0.000_)_%;_._.* \(#,##0.000\)_%"/>
    <numFmt numFmtId="212" formatCode="_(* #,##0.00_);_(* \(\ #,##0.00\ \);_(* &quot;-&quot;??_);_(\ @_ \)"/>
    <numFmt numFmtId="213" formatCode="_._.* #,##0_)_%;_._.* #,##0_)_%;_._.* 0_)_%;_._.@_)_%"/>
    <numFmt numFmtId="214" formatCode="_._.&quot;$&quot;* #,##0.0_)_%;_._.&quot;$&quot;* \(#,##0.0\)_%"/>
    <numFmt numFmtId="215" formatCode="_._.&quot;$&quot;* #,##0.00_)_%;_._.&quot;$&quot;* \(#,##0.00\)_%"/>
    <numFmt numFmtId="216" formatCode="_._.&quot;$&quot;* #,##0.000_)_%;_._.&quot;$&quot;* \(#,##0.000\)_%"/>
    <numFmt numFmtId="217" formatCode="_._.&quot;$&quot;* #,###_)_%;_._.&quot;$&quot;* #,###_)_%;_._.&quot;$&quot;* 0_)_%;_._.@_)_%"/>
    <numFmt numFmtId="218" formatCode="#,###,##0.00;\(#,###,##0.00\)"/>
    <numFmt numFmtId="219" formatCode="#,###,##0;\(#,###,##0\)"/>
    <numFmt numFmtId="220" formatCode="0.0"/>
    <numFmt numFmtId="221" formatCode="&quot;$&quot;#,###,##0.00;\(&quot;$&quot;#,###,##0.00\)"/>
    <numFmt numFmtId="222" formatCode="&quot;$&quot;#,###,##0;\(&quot;$&quot;#,###,##0\)"/>
    <numFmt numFmtId="223" formatCode="#,##0.00%;\(#,##0.00%\)"/>
    <numFmt numFmtId="224" formatCode="_(0_)%;\(0\)%"/>
    <numFmt numFmtId="225" formatCode="_._._(* 0_)%;_._.* \(0\)%"/>
    <numFmt numFmtId="226" formatCode="_(0.0_)%;\(0.0\)%"/>
    <numFmt numFmtId="227" formatCode="_._._(* 0.0_)%;_._.* \(0.0\)%"/>
    <numFmt numFmtId="228" formatCode="_(0.00_)%;\(0.00\)%"/>
    <numFmt numFmtId="229" formatCode="_._._(* 0.00_)%;_._.* \(0.00\)%"/>
    <numFmt numFmtId="230" formatCode="_(0.000_)%;\(0.000\)%"/>
    <numFmt numFmtId="231" formatCode="_._._(* 0.000_)%;_._.* \(0.000\)%"/>
    <numFmt numFmtId="232" formatCode="_(0.0000_)%;\(0.0000\)%"/>
    <numFmt numFmtId="233" formatCode="_._._(* 0.0000_)%;_._.* \(0.0000\)%"/>
    <numFmt numFmtId="234" formatCode="_(* #,##0_);_(* \(#,##0\);_(* 0_);_(@_)"/>
    <numFmt numFmtId="235" formatCode="_(* #,##0.0_);_(* \(#,##0.0\)"/>
    <numFmt numFmtId="236" formatCode="_(* #,##0.00_);_(* \(#,##0.00\)"/>
    <numFmt numFmtId="237" formatCode="_(* #,##0.000_);_(* \(#,##0.000\)"/>
    <numFmt numFmtId="238" formatCode="_(&quot;$&quot;* #,##0_);_(&quot;$&quot;* \(#,##0\);_(&quot;$&quot;* 0_);_(@_)"/>
    <numFmt numFmtId="239" formatCode="_(&quot;$&quot;* #,##0.0_);_(&quot;$&quot;* \(#,##0.0\)"/>
    <numFmt numFmtId="240" formatCode="_(&quot;$&quot;* #,##0.00_);_(&quot;$&quot;* \(#,##0.00\)"/>
    <numFmt numFmtId="241" formatCode="_(&quot;$&quot;* #,##0.000_);_(&quot;$&quot;* \(#,##0.000\)"/>
    <numFmt numFmtId="242" formatCode="#,##0.0_x_x"/>
    <numFmt numFmtId="243" formatCode="&quot;$&quot;#,##0"/>
    <numFmt numFmtId="244" formatCode="#,##0.0"/>
    <numFmt numFmtId="245" formatCode="#,##0.0000000000"/>
  </numFmts>
  <fonts count="184">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2"/>
      <name val="Times New Roman"/>
      <family val="1"/>
    </font>
    <font>
      <sz val="8"/>
      <name val="Helv"/>
    </font>
    <font>
      <sz val="8"/>
      <name val="Antique Olive"/>
      <family val="2"/>
    </font>
    <font>
      <sz val="8"/>
      <name val="Geneva"/>
      <family val="2"/>
    </font>
    <font>
      <b/>
      <u val="double"/>
      <sz val="14"/>
      <name val="Arial MT"/>
    </font>
    <font>
      <b/>
      <sz val="14"/>
      <name val="Arial MT"/>
    </font>
    <font>
      <sz val="11"/>
      <color indexed="8"/>
      <name val="Calibri"/>
      <family val="2"/>
    </font>
    <font>
      <sz val="11"/>
      <color indexed="9"/>
      <name val="Calibri"/>
      <family val="2"/>
    </font>
    <font>
      <sz val="11"/>
      <color indexed="20"/>
      <name val="Calibri"/>
      <family val="2"/>
    </font>
    <font>
      <sz val="10"/>
      <color indexed="8"/>
      <name val="MS Sans Serif"/>
      <family val="2"/>
    </font>
    <font>
      <b/>
      <sz val="11"/>
      <color indexed="52"/>
      <name val="Calibri"/>
      <family val="2"/>
    </font>
    <font>
      <b/>
      <sz val="11"/>
      <color indexed="10"/>
      <name val="Calibri"/>
      <family val="2"/>
      <scheme val="minor"/>
    </font>
    <font>
      <b/>
      <sz val="11"/>
      <color indexed="9"/>
      <name val="Calibri"/>
      <family val="2"/>
    </font>
    <font>
      <sz val="11"/>
      <name val="univers (E1)"/>
    </font>
    <font>
      <sz val="10"/>
      <name val="MS Sans Serif"/>
      <family val="2"/>
    </font>
    <font>
      <sz val="10"/>
      <name val="Geneva"/>
    </font>
    <font>
      <sz val="12"/>
      <name val="Arial"/>
      <family val="2"/>
    </font>
    <font>
      <sz val="10"/>
      <name val="Helv"/>
    </font>
    <font>
      <sz val="12"/>
      <name val="Helv"/>
    </font>
    <font>
      <sz val="12"/>
      <name val="TIMES"/>
    </font>
    <font>
      <sz val="12"/>
      <name val="Times"/>
      <family val="1"/>
    </font>
    <font>
      <sz val="12"/>
      <color indexed="24"/>
      <name val="Arial"/>
      <family val="2"/>
    </font>
    <font>
      <sz val="10"/>
      <color indexed="24"/>
      <name val="Arial"/>
      <family val="2"/>
    </font>
    <font>
      <sz val="1"/>
      <color indexed="16"/>
      <name val="Courier"/>
      <family val="3"/>
    </font>
    <font>
      <sz val="10"/>
      <name val="MS Serif"/>
      <family val="1"/>
    </font>
    <font>
      <sz val="10"/>
      <name val="Courier"/>
      <family val="3"/>
    </font>
    <font>
      <sz val="8"/>
      <color theme="1"/>
      <name val="Arial"/>
      <family val="2"/>
    </font>
    <font>
      <sz val="8"/>
      <color indexed="8"/>
      <name val="Arial"/>
      <family val="2"/>
    </font>
    <font>
      <sz val="10"/>
      <color indexed="22"/>
      <name val="Arial"/>
      <family val="2"/>
    </font>
    <font>
      <b/>
      <sz val="11"/>
      <color indexed="8"/>
      <name val="Calibri"/>
      <family val="2"/>
    </font>
    <font>
      <sz val="8"/>
      <color indexed="12"/>
      <name val="Arial"/>
      <family val="2"/>
    </font>
    <font>
      <i/>
      <sz val="11"/>
      <color indexed="23"/>
      <name val="Calibri"/>
      <family val="2"/>
    </font>
    <font>
      <sz val="11"/>
      <color indexed="17"/>
      <name val="Calibri"/>
      <family val="2"/>
    </font>
    <font>
      <sz val="8"/>
      <name val="Arial"/>
      <family val="2"/>
    </font>
    <font>
      <sz val="12"/>
      <name val="Arial MT"/>
    </font>
    <font>
      <b/>
      <sz val="11"/>
      <name val="Arial"/>
      <family val="2"/>
    </font>
    <font>
      <b/>
      <sz val="12"/>
      <name val="Arial"/>
      <family val="2"/>
    </font>
    <font>
      <b/>
      <sz val="15"/>
      <color indexed="56"/>
      <name val="Calibri"/>
      <family val="2"/>
    </font>
    <font>
      <b/>
      <sz val="15"/>
      <color indexed="62"/>
      <name val="Calibri"/>
      <family val="2"/>
    </font>
    <font>
      <sz val="18"/>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8"/>
      <name val="Arial"/>
      <family val="2"/>
    </font>
    <font>
      <u/>
      <sz val="10"/>
      <color indexed="12"/>
      <name val="Arial"/>
      <family val="2"/>
    </font>
    <font>
      <sz val="11"/>
      <color indexed="62"/>
      <name val="Calibri"/>
      <family val="2"/>
    </font>
    <font>
      <sz val="10"/>
      <color indexed="12"/>
      <name val="Arial"/>
      <family val="2"/>
    </font>
    <font>
      <b/>
      <sz val="12"/>
      <color indexed="20"/>
      <name val="Arial"/>
      <family val="2"/>
    </font>
    <font>
      <sz val="11"/>
      <color indexed="52"/>
      <name val="Calibri"/>
      <family val="2"/>
    </font>
    <font>
      <sz val="11"/>
      <color indexed="10"/>
      <name val="Calibri"/>
      <family val="2"/>
    </font>
    <font>
      <sz val="11"/>
      <color indexed="60"/>
      <name val="Calibri"/>
      <family val="2"/>
    </font>
    <font>
      <sz val="11"/>
      <color indexed="19"/>
      <name val="Calibri"/>
      <family val="2"/>
      <scheme val="minor"/>
    </font>
    <font>
      <sz val="11"/>
      <color indexed="19"/>
      <name val="Calibri"/>
      <family val="2"/>
    </font>
    <font>
      <sz val="7"/>
      <name val="Small Fonts"/>
      <family val="2"/>
    </font>
    <font>
      <b/>
      <i/>
      <sz val="16"/>
      <name val="Helv"/>
    </font>
    <font>
      <sz val="11"/>
      <color rgb="FF000000"/>
      <name val="Calibri"/>
      <family val="2"/>
      <scheme val="minor"/>
    </font>
    <font>
      <sz val="8"/>
      <name val="MS Sans Serif"/>
      <family val="2"/>
    </font>
    <font>
      <b/>
      <sz val="11"/>
      <color indexed="63"/>
      <name val="Calibri"/>
      <family val="2"/>
    </font>
    <font>
      <b/>
      <sz val="10"/>
      <name val="MS Sans Serif"/>
      <family val="2"/>
    </font>
    <font>
      <sz val="12"/>
      <color indexed="10"/>
      <name val="Arial"/>
      <family val="2"/>
    </font>
    <font>
      <sz val="12"/>
      <color indexed="10"/>
      <name val="TIMES"/>
    </font>
    <font>
      <sz val="12"/>
      <color indexed="10"/>
      <name val="Times"/>
      <family val="1"/>
    </font>
    <font>
      <b/>
      <sz val="10"/>
      <name val="Helv"/>
    </font>
    <font>
      <b/>
      <i/>
      <sz val="10"/>
      <name val="Helv"/>
    </font>
    <font>
      <i/>
      <sz val="10"/>
      <name val="Helv"/>
    </font>
    <font>
      <i/>
      <sz val="10"/>
      <name val="Arial"/>
      <family val="2"/>
    </font>
    <font>
      <sz val="10"/>
      <color indexed="39"/>
      <name val="Arial"/>
      <family val="2"/>
    </font>
    <font>
      <b/>
      <sz val="12"/>
      <color indexed="8"/>
      <name val="Arial"/>
      <family val="2"/>
    </font>
    <font>
      <b/>
      <sz val="8"/>
      <color indexed="62"/>
      <name val="Arial"/>
      <family val="2"/>
    </font>
    <font>
      <b/>
      <sz val="16"/>
      <color indexed="23"/>
      <name val="Arial"/>
      <family val="2"/>
    </font>
    <font>
      <b/>
      <sz val="18"/>
      <color indexed="62"/>
      <name val="Arial"/>
      <family val="2"/>
    </font>
    <font>
      <sz val="10"/>
      <color indexed="10"/>
      <name val="Arial"/>
      <family val="2"/>
    </font>
    <font>
      <b/>
      <sz val="18"/>
      <color indexed="62"/>
      <name val="Cambria"/>
      <family val="2"/>
    </font>
    <font>
      <b/>
      <i/>
      <sz val="12"/>
      <color indexed="12"/>
      <name val="Arial"/>
      <family val="2"/>
    </font>
    <font>
      <b/>
      <u val="double"/>
      <sz val="12"/>
      <name val="Arial MT"/>
    </font>
    <font>
      <b/>
      <sz val="8"/>
      <color indexed="8"/>
      <name val="Helv"/>
    </font>
    <font>
      <b/>
      <i/>
      <sz val="10"/>
      <name val="Arial"/>
      <family val="2"/>
    </font>
    <font>
      <b/>
      <sz val="8"/>
      <name val="Times New Roman"/>
      <family val="1"/>
    </font>
    <font>
      <b/>
      <sz val="10"/>
      <color indexed="10"/>
      <name val="Arial"/>
      <family val="2"/>
    </font>
    <font>
      <b/>
      <sz val="18"/>
      <color indexed="56"/>
      <name val="Cambria"/>
      <family val="2"/>
    </font>
    <font>
      <b/>
      <sz val="12"/>
      <color indexed="56"/>
      <name val="Arial"/>
      <family val="2"/>
    </font>
    <font>
      <b/>
      <sz val="12"/>
      <color indexed="60"/>
      <name val="Arial"/>
      <family val="2"/>
    </font>
    <font>
      <b/>
      <sz val="14"/>
      <color indexed="56"/>
      <name val="Arial"/>
      <family val="2"/>
    </font>
    <font>
      <sz val="9"/>
      <name val="Courier"/>
      <family val="3"/>
    </font>
    <font>
      <sz val="12"/>
      <color theme="1"/>
      <name val="Times New Roman"/>
      <family val="2"/>
    </font>
    <font>
      <sz val="8"/>
      <color indexed="56"/>
      <name val="Arial"/>
      <family val="2"/>
    </font>
    <font>
      <u/>
      <sz val="7.5"/>
      <color theme="0"/>
      <name val="Arial"/>
      <family val="2"/>
    </font>
    <font>
      <sz val="12"/>
      <color indexed="10"/>
      <name val="Times New Roman"/>
      <family val="1"/>
    </font>
    <font>
      <sz val="10"/>
      <color rgb="FF0000FF"/>
      <name val="Times New Roman"/>
      <family val="1"/>
    </font>
    <font>
      <b/>
      <sz val="11"/>
      <color theme="3"/>
      <name val="Calibri"/>
      <family val="2"/>
    </font>
    <font>
      <u/>
      <sz val="8.5"/>
      <color theme="10"/>
      <name val="Arial"/>
      <family val="2"/>
    </font>
    <font>
      <b/>
      <sz val="22"/>
      <color indexed="8"/>
      <name val="Times New Roman"/>
      <family val="1"/>
    </font>
    <font>
      <b/>
      <sz val="11"/>
      <color indexed="16"/>
      <name val="Times New Roman"/>
      <family val="1"/>
    </font>
    <font>
      <b/>
      <i/>
      <sz val="11"/>
      <color indexed="8"/>
      <name val="Times New Roman"/>
      <family val="1"/>
    </font>
    <font>
      <b/>
      <sz val="8"/>
      <color indexed="8"/>
      <name val="Arial"/>
      <family val="2"/>
    </font>
    <font>
      <b/>
      <sz val="8"/>
      <color indexed="8"/>
      <name val="Courier New"/>
      <family val="3"/>
    </font>
    <font>
      <sz val="11"/>
      <color indexed="8"/>
      <name val="Times New Roman"/>
      <family val="1"/>
    </font>
    <font>
      <sz val="8"/>
      <color indexed="8"/>
      <name val="Wingdings"/>
      <charset val="2"/>
    </font>
    <font>
      <sz val="10"/>
      <color indexed="9"/>
      <name val="Arial"/>
      <family val="2"/>
    </font>
    <font>
      <sz val="11"/>
      <color indexed="20"/>
      <name val="Calibri"/>
      <family val="2"/>
      <scheme val="minor"/>
    </font>
    <font>
      <b/>
      <sz val="9"/>
      <name val="Arial"/>
      <family val="2"/>
    </font>
    <font>
      <b/>
      <sz val="9.75"/>
      <name val="Abadi MT Condensed"/>
      <family val="2"/>
    </font>
    <font>
      <sz val="8"/>
      <name val="Palatino"/>
      <family val="1"/>
    </font>
    <font>
      <sz val="9"/>
      <name val="Times New Roman"/>
      <family val="1"/>
    </font>
    <font>
      <u val="singleAccounting"/>
      <sz val="9"/>
      <name val="Times New Roman"/>
      <family val="1"/>
    </font>
    <font>
      <sz val="8"/>
      <color theme="1"/>
      <name val="Calibri"/>
      <family val="2"/>
      <scheme val="minor"/>
    </font>
    <font>
      <sz val="8"/>
      <color indexed="8"/>
      <name val="Calibri"/>
      <family val="2"/>
    </font>
    <font>
      <sz val="7.2"/>
      <color indexed="8"/>
      <name val="Arial"/>
      <family val="2"/>
    </font>
    <font>
      <sz val="10"/>
      <name val="Tahoma"/>
      <family val="2"/>
    </font>
    <font>
      <b/>
      <sz val="13"/>
      <name val="Arial"/>
      <family val="2"/>
    </font>
    <font>
      <b/>
      <sz val="14"/>
      <name val="Arial"/>
      <family val="2"/>
    </font>
    <font>
      <sz val="9"/>
      <name val="StoneSerif"/>
    </font>
    <font>
      <b/>
      <sz val="10"/>
      <color indexed="55"/>
      <name val="Arial"/>
      <family val="2"/>
    </font>
    <font>
      <sz val="10"/>
      <color indexed="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0"/>
      <color indexed="12"/>
      <name val="Arial Black"/>
      <family val="2"/>
    </font>
    <font>
      <sz val="11"/>
      <name val="Abadi MT Condensed Extra Bold"/>
      <family val="2"/>
    </font>
    <font>
      <sz val="10"/>
      <name val="Abadi MT Condensed"/>
      <family val="2"/>
    </font>
    <font>
      <sz val="8"/>
      <color rgb="FF000000"/>
      <name val="Arial"/>
      <family val="2"/>
    </font>
    <font>
      <b/>
      <i/>
      <sz val="12"/>
      <color indexed="4"/>
      <name val="Arial"/>
      <family val="2"/>
    </font>
    <font>
      <b/>
      <sz val="12"/>
      <color rgb="FF000000"/>
      <name val="Arial"/>
      <family val="2"/>
    </font>
    <font>
      <b/>
      <sz val="16"/>
      <color indexed="0"/>
      <name val="Calibri"/>
      <family val="2"/>
    </font>
    <font>
      <b/>
      <i/>
      <sz val="9"/>
      <color indexed="0"/>
      <name val="Arial"/>
      <family val="2"/>
    </font>
    <font>
      <b/>
      <i/>
      <sz val="10"/>
      <color indexed="0"/>
      <name val="Arial"/>
      <family val="2"/>
    </font>
    <font>
      <b/>
      <sz val="8"/>
      <color rgb="FF000000"/>
      <name val="Arial"/>
      <family val="2"/>
    </font>
    <font>
      <sz val="9"/>
      <color rgb="FF000000"/>
      <name val="Arial"/>
      <family val="2"/>
    </font>
    <font>
      <b/>
      <i/>
      <sz val="14"/>
      <color indexed="0"/>
      <name val="Calibri"/>
      <family val="2"/>
    </font>
    <font>
      <b/>
      <sz val="12"/>
      <color indexed="0"/>
      <name val="Times New Roman"/>
      <family val="1"/>
    </font>
    <font>
      <b/>
      <sz val="10"/>
      <color indexed="0"/>
      <name val="Arial"/>
      <family val="2"/>
    </font>
    <font>
      <i/>
      <sz val="9"/>
      <color indexed="0"/>
      <name val="Arial"/>
      <family val="2"/>
    </font>
    <font>
      <b/>
      <sz val="12"/>
      <color indexed="0"/>
      <name val="Calibri"/>
      <family val="2"/>
    </font>
    <font>
      <b/>
      <sz val="12"/>
      <color indexed="2"/>
      <name val="Calibri"/>
      <family val="2"/>
    </font>
    <font>
      <sz val="22"/>
      <color indexed="18"/>
      <name val="Abadi MT Condensed Extra Bold"/>
      <family val="2"/>
    </font>
    <font>
      <b/>
      <sz val="18"/>
      <color indexed="56"/>
      <name val="Cambria"/>
      <family val="2"/>
      <scheme val="major"/>
    </font>
    <font>
      <sz val="11"/>
      <color theme="1"/>
      <name val="Calibri"/>
      <family val="2"/>
    </font>
    <font>
      <sz val="11"/>
      <name val="Calibri"/>
      <family val="2"/>
      <scheme val="minor"/>
    </font>
    <font>
      <sz val="11"/>
      <color theme="1"/>
      <name val="Times New Roman"/>
      <family val="1"/>
    </font>
    <font>
      <b/>
      <sz val="10"/>
      <color rgb="FF0070C0"/>
      <name val="Times New Roman"/>
      <family val="1"/>
    </font>
    <font>
      <sz val="10"/>
      <color rgb="FF3333FF"/>
      <name val="Times New Roman"/>
      <family val="1"/>
    </font>
    <font>
      <sz val="9"/>
      <color indexed="81"/>
      <name val="Tahoma"/>
      <family val="2"/>
    </font>
    <font>
      <b/>
      <sz val="9"/>
      <color indexed="81"/>
      <name val="Tahoma"/>
      <family val="2"/>
    </font>
    <font>
      <b/>
      <sz val="10"/>
      <color rgb="FF080DDE"/>
      <name val="Times New Roman"/>
      <family val="1"/>
    </font>
    <font>
      <sz val="11"/>
      <color rgb="FF080DDE"/>
      <name val="Calibri"/>
      <family val="2"/>
      <scheme val="minor"/>
    </font>
    <font>
      <sz val="11"/>
      <color rgb="FF0000FF"/>
      <name val="Calibri"/>
      <family val="2"/>
      <scheme val="minor"/>
    </font>
    <font>
      <b/>
      <sz val="9"/>
      <color indexed="81"/>
      <name val="Tahoma"/>
      <charset val="1"/>
    </font>
    <font>
      <sz val="9"/>
      <color indexed="81"/>
      <name val="Tahoma"/>
      <charset val="1"/>
    </font>
    <font>
      <sz val="11"/>
      <color theme="1"/>
      <name val="Symbol"/>
      <family val="1"/>
      <charset val="2"/>
    </font>
    <font>
      <sz val="11"/>
      <color rgb="FF3333FF"/>
      <name val="Calibri"/>
      <family val="2"/>
      <scheme val="minor"/>
    </font>
  </fonts>
  <fills count="1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7"/>
        <bgColor indexed="64"/>
      </patternFill>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8"/>
      </patternFill>
    </fill>
    <fill>
      <patternFill patternType="lightGray">
        <fgColor indexed="8"/>
        <bgColor indexed="8"/>
      </patternFill>
    </fill>
    <fill>
      <patternFill patternType="solid">
        <fgColor indexed="31"/>
        <bgColor indexed="64"/>
      </patternFill>
    </fill>
    <fill>
      <patternFill patternType="solid">
        <fgColor indexed="31"/>
        <bgColor indexed="3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lightDown">
        <fgColor indexed="22"/>
        <bgColor indexed="23"/>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20"/>
      </patternFill>
    </fill>
    <fill>
      <patternFill patternType="gray0625">
        <fgColor indexed="8"/>
      </patternFill>
    </fill>
    <fill>
      <patternFill patternType="gray125">
        <fgColor indexed="8"/>
      </patternFill>
    </fill>
    <fill>
      <patternFill patternType="solid">
        <fgColor indexed="23"/>
      </patternFill>
    </fill>
    <fill>
      <patternFill patternType="solid">
        <fgColor indexed="42"/>
        <bgColor indexed="64"/>
      </patternFill>
    </fill>
    <fill>
      <patternFill patternType="solid">
        <fgColor indexed="13"/>
        <bgColor indexed="64"/>
      </patternFill>
    </fill>
    <fill>
      <patternFill patternType="solid">
        <fgColor rgb="FFBFBFB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249977111117893"/>
        <bgColor indexed="64"/>
      </patternFill>
    </fill>
  </fills>
  <borders count="59">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right/>
      <top/>
      <bottom style="double">
        <color indexed="52"/>
      </bottom>
      <diagonal/>
    </border>
    <border>
      <left/>
      <right/>
      <top/>
      <bottom style="double">
        <color indexed="10"/>
      </bottom>
      <diagonal/>
    </border>
    <border>
      <left/>
      <right style="hair">
        <color indexed="64"/>
      </right>
      <top/>
      <bottom style="thin">
        <color indexed="64"/>
      </bottom>
      <diagonal/>
    </border>
    <border>
      <left/>
      <right style="hair">
        <color indexed="64"/>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right/>
      <top style="thin">
        <color indexed="64"/>
      </top>
      <bottom style="double">
        <color indexed="64"/>
      </bottom>
      <diagonal/>
    </border>
    <border>
      <left/>
      <right/>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hair">
        <color indexed="64"/>
      </top>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right/>
      <top style="double">
        <color indexed="8"/>
      </top>
      <bottom/>
      <diagonal/>
    </border>
    <border>
      <left/>
      <right style="thin">
        <color indexed="64"/>
      </right>
      <top/>
      <bottom/>
      <diagonal/>
    </border>
    <border>
      <left/>
      <right/>
      <top/>
      <bottom style="medium">
        <color auto="1"/>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8"/>
      </left>
      <right style="thin">
        <color indexed="8"/>
      </right>
      <top/>
      <bottom style="thin">
        <color indexed="8"/>
      </bottom>
      <diagonal/>
    </border>
    <border>
      <left/>
      <right/>
      <top/>
      <bottom style="thin">
        <color auto="1"/>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3096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0" fontId="10" fillId="0" borderId="0"/>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0" fontId="33" fillId="0" borderId="0"/>
    <xf numFmtId="0" fontId="33" fillId="0" borderId="0"/>
    <xf numFmtId="0" fontId="33"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0" fontId="10" fillId="0" borderId="0"/>
    <xf numFmtId="0" fontId="10" fillId="0" borderId="0"/>
    <xf numFmtId="0" fontId="10" fillId="0" borderId="0"/>
    <xf numFmtId="0" fontId="10" fillId="0" borderId="0"/>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6"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33" fillId="0" borderId="0"/>
    <xf numFmtId="0" fontId="33" fillId="0" borderId="0"/>
    <xf numFmtId="0" fontId="33" fillId="0" borderId="0"/>
    <xf numFmtId="0" fontId="33"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5" fontId="10" fillId="0" borderId="0">
      <alignment horizontal="left" wrapText="1"/>
    </xf>
    <xf numFmtId="175"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3" fillId="0" borderId="0"/>
    <xf numFmtId="0" fontId="33" fillId="0" borderId="0"/>
    <xf numFmtId="177" fontId="35" fillId="0" borderId="0">
      <alignment horizontal="left"/>
    </xf>
    <xf numFmtId="178" fontId="36" fillId="0" borderId="0">
      <alignment horizontal="left"/>
    </xf>
    <xf numFmtId="0" fontId="37" fillId="0" borderId="15"/>
    <xf numFmtId="0" fontId="38" fillId="0"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174" fontId="34" fillId="0" borderId="0">
      <alignment horizontal="left" wrapText="1"/>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4" borderId="0" applyNumberFormat="0" applyBorder="0" applyAlignment="0" applyProtection="0"/>
    <xf numFmtId="174" fontId="34" fillId="0" borderId="0">
      <alignment horizontal="left" wrapText="1"/>
    </xf>
    <xf numFmtId="0" fontId="39" fillId="3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174" fontId="34" fillId="0" borderId="0">
      <alignment horizontal="left" wrapText="1"/>
    </xf>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6" borderId="0" applyNumberFormat="0" applyBorder="0" applyAlignment="0" applyProtection="0"/>
    <xf numFmtId="174" fontId="34" fillId="0" borderId="0">
      <alignment horizontal="left" wrapText="1"/>
    </xf>
    <xf numFmtId="0" fontId="39" fillId="36"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8" borderId="0" applyNumberFormat="0" applyBorder="0" applyAlignment="0" applyProtection="0"/>
    <xf numFmtId="174" fontId="34" fillId="0" borderId="0">
      <alignment horizontal="left" wrapText="1"/>
    </xf>
    <xf numFmtId="0" fontId="39" fillId="38"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174" fontId="34" fillId="0" borderId="0">
      <alignment horizontal="left" wrapText="1"/>
    </xf>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174" fontId="34" fillId="0" borderId="0">
      <alignment horizontal="left" wrapText="1"/>
    </xf>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1" borderId="0" applyNumberFormat="0" applyBorder="0" applyAlignment="0" applyProtection="0"/>
    <xf numFmtId="174" fontId="34" fillId="0" borderId="0">
      <alignment horizontal="left" wrapText="1"/>
    </xf>
    <xf numFmtId="0" fontId="39" fillId="41"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174" fontId="34" fillId="0" borderId="0">
      <alignment horizontal="left" wrapText="1"/>
    </xf>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174" fontId="34" fillId="0" borderId="0">
      <alignment horizontal="left" wrapText="1"/>
    </xf>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3" borderId="0" applyNumberFormat="0" applyBorder="0" applyAlignment="0" applyProtection="0"/>
    <xf numFmtId="174" fontId="34" fillId="0" borderId="0">
      <alignment horizontal="left" wrapText="1"/>
    </xf>
    <xf numFmtId="0" fontId="39" fillId="43"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74" fontId="34" fillId="0" borderId="0">
      <alignment horizontal="left" wrapText="1"/>
    </xf>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40" borderId="0" applyNumberFormat="0" applyBorder="0" applyAlignment="0" applyProtection="0"/>
    <xf numFmtId="174" fontId="34" fillId="0" borderId="0">
      <alignment horizontal="left" wrapText="1"/>
    </xf>
    <xf numFmtId="0" fontId="39" fillId="40"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174" fontId="34" fillId="0" borderId="0">
      <alignment horizontal="left" wrapText="1"/>
    </xf>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35" borderId="0" applyNumberFormat="0" applyBorder="0" applyAlignment="0" applyProtection="0"/>
    <xf numFmtId="174" fontId="34" fillId="0" borderId="0">
      <alignment horizontal="left" wrapText="1"/>
    </xf>
    <xf numFmtId="0" fontId="39" fillId="35"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174" fontId="34" fillId="0" borderId="0">
      <alignment horizontal="left" wrapText="1"/>
    </xf>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174" fontId="34" fillId="0" borderId="0">
      <alignment horizontal="left" wrapText="1"/>
    </xf>
    <xf numFmtId="0" fontId="39" fillId="45" borderId="0" applyNumberFormat="0" applyBorder="0" applyAlignment="0" applyProtection="0"/>
    <xf numFmtId="0" fontId="39" fillId="39" borderId="0" applyNumberFormat="0" applyBorder="0" applyAlignment="0" applyProtection="0"/>
    <xf numFmtId="0" fontId="39"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31" fillId="13"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31" fillId="17"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40"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31" fillId="21"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40"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5" borderId="0" applyNumberFormat="0" applyBorder="0" applyAlignment="0" applyProtection="0"/>
    <xf numFmtId="0" fontId="31" fillId="36" borderId="0" applyNumberFormat="0" applyBorder="0" applyAlignment="0" applyProtection="0"/>
    <xf numFmtId="174" fontId="34" fillId="0" borderId="0">
      <alignment horizontal="left" wrapText="1"/>
    </xf>
    <xf numFmtId="174" fontId="34" fillId="0" borderId="0">
      <alignment horizontal="left" wrapText="1"/>
    </xf>
    <xf numFmtId="0" fontId="40"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9" borderId="0" applyNumberFormat="0" applyBorder="0" applyAlignment="0" applyProtection="0"/>
    <xf numFmtId="0" fontId="31" fillId="42" borderId="0" applyNumberFormat="0" applyBorder="0" applyAlignment="0" applyProtection="0"/>
    <xf numFmtId="174" fontId="34" fillId="0" borderId="0">
      <alignment horizontal="left" wrapText="1"/>
    </xf>
    <xf numFmtId="174" fontId="34" fillId="0" borderId="0">
      <alignment horizontal="left" wrapText="1"/>
    </xf>
    <xf numFmtId="0" fontId="40"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174" fontId="34" fillId="0" borderId="0">
      <alignment horizontal="left" wrapText="1"/>
    </xf>
    <xf numFmtId="174" fontId="34" fillId="0" borderId="0">
      <alignment horizontal="left" wrapText="1"/>
    </xf>
    <xf numFmtId="0" fontId="40"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174" fontId="34" fillId="0" borderId="0">
      <alignment horizontal="left" wrapText="1"/>
    </xf>
    <xf numFmtId="0" fontId="31" fillId="10" borderId="0" applyNumberFormat="0" applyBorder="0" applyAlignment="0" applyProtection="0"/>
    <xf numFmtId="0" fontId="31" fillId="55" borderId="0" applyNumberFormat="0" applyBorder="0" applyAlignment="0" applyProtection="0"/>
    <xf numFmtId="174" fontId="34" fillId="0" borderId="0">
      <alignment horizontal="left" wrapText="1"/>
    </xf>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174" fontId="34" fillId="0" borderId="0">
      <alignment horizontal="left" wrapText="1"/>
    </xf>
    <xf numFmtId="0" fontId="31" fillId="14" borderId="0" applyNumberFormat="0" applyBorder="0" applyAlignment="0" applyProtection="0"/>
    <xf numFmtId="0" fontId="31" fillId="47" borderId="0" applyNumberFormat="0" applyBorder="0" applyAlignment="0" applyProtection="0"/>
    <xf numFmtId="174" fontId="34" fillId="0" borderId="0">
      <alignment horizontal="left" wrapText="1"/>
    </xf>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39" fillId="60"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174" fontId="34" fillId="0" borderId="0">
      <alignment horizontal="left" wrapText="1"/>
    </xf>
    <xf numFmtId="0" fontId="31" fillId="18" borderId="0" applyNumberFormat="0" applyBorder="0" applyAlignment="0" applyProtection="0"/>
    <xf numFmtId="0" fontId="31" fillId="45" borderId="0" applyNumberFormat="0" applyBorder="0" applyAlignment="0" applyProtection="0"/>
    <xf numFmtId="174" fontId="34" fillId="0" borderId="0">
      <alignment horizontal="left" wrapText="1"/>
    </xf>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61"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2" borderId="0" applyNumberFormat="0" applyBorder="0" applyAlignment="0" applyProtection="0"/>
    <xf numFmtId="0" fontId="40" fillId="62"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174" fontId="34" fillId="0" borderId="0">
      <alignment horizontal="left" wrapText="1"/>
    </xf>
    <xf numFmtId="0" fontId="31" fillId="22" borderId="0" applyNumberFormat="0" applyBorder="0" applyAlignment="0" applyProtection="0"/>
    <xf numFmtId="0" fontId="31" fillId="64" borderId="0" applyNumberFormat="0" applyBorder="0" applyAlignment="0" applyProtection="0"/>
    <xf numFmtId="174" fontId="34" fillId="0" borderId="0">
      <alignment horizontal="left" wrapText="1"/>
    </xf>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0" fillId="52"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174" fontId="34" fillId="0" borderId="0">
      <alignment horizontal="left" wrapText="1"/>
    </xf>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9" fillId="65" borderId="0" applyNumberFormat="0" applyBorder="0" applyAlignment="0" applyProtection="0"/>
    <xf numFmtId="0" fontId="39" fillId="65"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40" fillId="6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174" fontId="34" fillId="0" borderId="0">
      <alignment horizontal="left" wrapText="1"/>
    </xf>
    <xf numFmtId="0" fontId="31" fillId="30" borderId="0" applyNumberFormat="0" applyBorder="0" applyAlignment="0" applyProtection="0"/>
    <xf numFmtId="0" fontId="31" fillId="59" borderId="0" applyNumberFormat="0" applyBorder="0" applyAlignment="0" applyProtection="0"/>
    <xf numFmtId="174" fontId="34" fillId="0" borderId="0">
      <alignment horizontal="left" wrapText="1"/>
    </xf>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21" fillId="4" borderId="0" applyNumberFormat="0" applyBorder="0" applyAlignment="0" applyProtection="0"/>
    <xf numFmtId="0" fontId="21" fillId="40" borderId="0" applyNumberFormat="0" applyBorder="0" applyAlignment="0" applyProtection="0"/>
    <xf numFmtId="174" fontId="34" fillId="0" borderId="0">
      <alignment horizontal="left" wrapText="1"/>
    </xf>
    <xf numFmtId="174" fontId="34" fillId="0" borderId="0">
      <alignment horizontal="left" wrapText="1"/>
    </xf>
    <xf numFmtId="0" fontId="4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36" fillId="0" borderId="0" applyFont="0" applyFill="0" applyBorder="0" applyAlignment="0" applyProtection="0">
      <alignment horizontal="right"/>
    </xf>
    <xf numFmtId="0" fontId="38" fillId="0" borderId="15"/>
    <xf numFmtId="179" fontId="42" fillId="0" borderId="0" applyFill="0" applyBorder="0" applyAlignment="0"/>
    <xf numFmtId="179" fontId="42" fillId="0" borderId="0" applyFill="0" applyBorder="0" applyAlignment="0"/>
    <xf numFmtId="174" fontId="34" fillId="0" borderId="0">
      <alignment horizontal="left" wrapText="1"/>
    </xf>
    <xf numFmtId="174" fontId="34" fillId="0" borderId="0">
      <alignment horizontal="left" wrapText="1"/>
    </xf>
    <xf numFmtId="179" fontId="42" fillId="0" borderId="0" applyFill="0" applyBorder="0" applyAlignment="0"/>
    <xf numFmtId="41" fontId="10" fillId="67" borderId="0"/>
    <xf numFmtId="0" fontId="43" fillId="68" borderId="16" applyNumberFormat="0" applyAlignment="0" applyProtection="0"/>
    <xf numFmtId="174" fontId="34" fillId="0" borderId="0">
      <alignment horizontal="left" wrapText="1"/>
    </xf>
    <xf numFmtId="0" fontId="43" fillId="68" borderId="16" applyNumberFormat="0" applyAlignment="0" applyProtection="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174" fontId="34" fillId="0" borderId="0">
      <alignment horizontal="left" wrapText="1"/>
    </xf>
    <xf numFmtId="41" fontId="10" fillId="67" borderId="0"/>
    <xf numFmtId="0" fontId="25" fillId="7" borderId="9" applyNumberFormat="0" applyAlignment="0" applyProtection="0"/>
    <xf numFmtId="0" fontId="44" fillId="69" borderId="9" applyNumberFormat="0" applyAlignment="0" applyProtection="0"/>
    <xf numFmtId="174" fontId="34" fillId="0" borderId="0">
      <alignment horizontal="left" wrapText="1"/>
    </xf>
    <xf numFmtId="174" fontId="34" fillId="0" borderId="0">
      <alignment horizontal="left" wrapText="1"/>
    </xf>
    <xf numFmtId="41" fontId="10" fillId="67" borderId="0"/>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174" fontId="34" fillId="0" borderId="0">
      <alignment horizontal="left" wrapText="1"/>
    </xf>
    <xf numFmtId="41" fontId="10" fillId="67" borderId="0"/>
    <xf numFmtId="41" fontId="10" fillId="67" borderId="0"/>
    <xf numFmtId="41" fontId="10" fillId="67" borderId="0"/>
    <xf numFmtId="0" fontId="44" fillId="69" borderId="9" applyNumberFormat="0" applyAlignment="0" applyProtection="0"/>
    <xf numFmtId="0" fontId="25" fillId="7" borderId="9" applyNumberFormat="0" applyAlignment="0" applyProtection="0"/>
    <xf numFmtId="0" fontId="45" fillId="70" borderId="17" applyNumberFormat="0" applyAlignment="0" applyProtection="0"/>
    <xf numFmtId="0" fontId="45" fillId="70" borderId="17" applyNumberFormat="0" applyAlignment="0" applyProtection="0"/>
    <xf numFmtId="174" fontId="34" fillId="0" borderId="0">
      <alignment horizontal="left" wrapText="1"/>
    </xf>
    <xf numFmtId="0" fontId="45" fillId="70" borderId="17" applyNumberFormat="0" applyAlignment="0" applyProtection="0"/>
    <xf numFmtId="174" fontId="34" fillId="0" borderId="0">
      <alignment horizontal="left" wrapText="1"/>
    </xf>
    <xf numFmtId="0" fontId="27" fillId="8" borderId="12" applyNumberFormat="0" applyAlignment="0" applyProtection="0"/>
    <xf numFmtId="0" fontId="45" fillId="70" borderId="17" applyNumberFormat="0" applyAlignment="0" applyProtection="0"/>
    <xf numFmtId="41" fontId="10" fillId="71" borderId="0"/>
    <xf numFmtId="41" fontId="10" fillId="71" borderId="0"/>
    <xf numFmtId="174" fontId="34" fillId="0" borderId="0">
      <alignment horizontal="left" wrapText="1"/>
    </xf>
    <xf numFmtId="41" fontId="10" fillId="71" borderId="0"/>
    <xf numFmtId="41" fontId="10" fillId="71" borderId="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0" fontId="10" fillId="0" borderId="0" applyFont="0" applyFill="0" applyBorder="0" applyAlignment="0" applyProtection="0"/>
    <xf numFmtId="43" fontId="39" fillId="0" borderId="0" applyFont="0" applyFill="0" applyBorder="0" applyAlignment="0" applyProtection="0"/>
    <xf numFmtId="40"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81" fontId="10" fillId="0" borderId="0" applyFont="0" applyFill="0" applyBorder="0" applyAlignment="0" applyProtection="0"/>
    <xf numFmtId="43" fontId="10" fillId="0" borderId="0" applyFont="0" applyFill="0" applyBorder="0" applyAlignment="0" applyProtection="0"/>
    <xf numFmtId="4" fontId="46"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34" fillId="0" borderId="0">
      <alignment horizontal="left" wrapText="1"/>
    </xf>
    <xf numFmtId="174" fontId="34" fillId="0" borderId="0">
      <alignment horizontal="left" wrapText="1"/>
    </xf>
    <xf numFmtId="43" fontId="1" fillId="0" borderId="0" applyFont="0" applyFill="0" applyBorder="0" applyAlignment="0" applyProtection="0"/>
    <xf numFmtId="43" fontId="39" fillId="0" borderId="0" applyFont="0" applyFill="0" applyBorder="0" applyAlignment="0" applyProtection="0"/>
    <xf numFmtId="174" fontId="34" fillId="0" borderId="0">
      <alignment horizontal="left" wrapText="1"/>
    </xf>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174" fontId="34" fillId="0" borderId="0">
      <alignment horizontal="left" wrapText="1"/>
    </xf>
    <xf numFmtId="43" fontId="39" fillId="0" borderId="0" applyFont="0" applyFill="0" applyBorder="0" applyAlignment="0" applyProtection="0"/>
    <xf numFmtId="43" fontId="1" fillId="0" borderId="0" applyFont="0" applyFill="0" applyBorder="0" applyAlignment="0" applyProtection="0"/>
    <xf numFmtId="174" fontId="34" fillId="0" borderId="0">
      <alignment horizontal="left" wrapText="1"/>
    </xf>
    <xf numFmtId="43" fontId="10" fillId="0" borderId="0" applyFont="0" applyFill="0" applyBorder="0" applyAlignment="0" applyProtection="0"/>
    <xf numFmtId="3" fontId="49" fillId="0" borderId="0" applyFill="0" applyBorder="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3" fillId="0" borderId="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5" fillId="0" borderId="0" applyFont="0" applyFill="0" applyBorder="0" applyAlignment="0" applyProtection="0"/>
    <xf numFmtId="3" fontId="55"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74" fontId="34" fillId="0" borderId="0">
      <alignment horizontal="left" wrapText="1"/>
    </xf>
    <xf numFmtId="3" fontId="49" fillId="0" borderId="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3" fontId="54" fillId="0" borderId="0" applyFont="0" applyFill="0" applyBorder="0" applyAlignment="0" applyProtection="0"/>
    <xf numFmtId="182" fontId="56" fillId="0" borderId="0">
      <protection locked="0"/>
    </xf>
    <xf numFmtId="0" fontId="52" fillId="0" borderId="0"/>
    <xf numFmtId="0" fontId="53" fillId="0" borderId="0"/>
    <xf numFmtId="0" fontId="53" fillId="0" borderId="0"/>
    <xf numFmtId="0" fontId="52" fillId="0" borderId="0"/>
    <xf numFmtId="0" fontId="51" fillId="0" borderId="0"/>
    <xf numFmtId="0" fontId="53" fillId="0" borderId="0"/>
    <xf numFmtId="0" fontId="57" fillId="0" borderId="0" applyNumberFormat="0" applyAlignment="0">
      <alignment horizontal="left"/>
    </xf>
    <xf numFmtId="0" fontId="57" fillId="0" borderId="0" applyNumberFormat="0" applyAlignment="0">
      <alignment horizontal="left"/>
    </xf>
    <xf numFmtId="174" fontId="34" fillId="0" borderId="0">
      <alignment horizontal="left" wrapText="1"/>
    </xf>
    <xf numFmtId="174" fontId="34" fillId="0" borderId="0">
      <alignment horizontal="left" wrapText="1"/>
    </xf>
    <xf numFmtId="0" fontId="57" fillId="0" borderId="0" applyNumberFormat="0" applyAlignment="0">
      <alignment horizontal="left"/>
    </xf>
    <xf numFmtId="0" fontId="58" fillId="0" borderId="0" applyNumberFormat="0" applyAlignment="0"/>
    <xf numFmtId="0" fontId="58" fillId="0" borderId="0" applyNumberFormat="0" applyAlignment="0"/>
    <xf numFmtId="174" fontId="34" fillId="0" borderId="0">
      <alignment horizontal="left" wrapText="1"/>
    </xf>
    <xf numFmtId="174" fontId="34" fillId="0" borderId="0">
      <alignment horizontal="left" wrapText="1"/>
    </xf>
    <xf numFmtId="0" fontId="58" fillId="0" borderId="0" applyNumberFormat="0" applyAlignment="0"/>
    <xf numFmtId="0" fontId="50" fillId="0" borderId="0"/>
    <xf numFmtId="0" fontId="50" fillId="0" borderId="0"/>
    <xf numFmtId="0" fontId="52" fillId="0" borderId="0"/>
    <xf numFmtId="0" fontId="53" fillId="0" borderId="0"/>
    <xf numFmtId="0" fontId="53" fillId="0" borderId="0"/>
    <xf numFmtId="0" fontId="52" fillId="0" borderId="0"/>
    <xf numFmtId="0" fontId="51" fillId="0" borderId="0"/>
    <xf numFmtId="0" fontId="53" fillId="0" borderId="0"/>
    <xf numFmtId="0" fontId="50" fillId="0" borderId="0"/>
    <xf numFmtId="0" fontId="50" fillId="0" borderId="0"/>
    <xf numFmtId="0" fontId="52" fillId="0" borderId="0"/>
    <xf numFmtId="0" fontId="53" fillId="0" borderId="0"/>
    <xf numFmtId="0" fontId="53" fillId="0" borderId="0"/>
    <xf numFmtId="0" fontId="52" fillId="0" borderId="0"/>
    <xf numFmtId="0" fontId="53" fillId="0" borderId="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44" fontId="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59" fillId="0" borderId="0" applyFont="0" applyFill="0" applyBorder="0" applyAlignment="0" applyProtection="0"/>
    <xf numFmtId="44" fontId="60" fillId="0" borderId="0" applyFont="0" applyFill="0" applyBorder="0" applyAlignment="0" applyProtection="0"/>
    <xf numFmtId="174" fontId="34" fillId="0" borderId="0">
      <alignment horizontal="left" wrapText="1"/>
    </xf>
    <xf numFmtId="174" fontId="34" fillId="0" borderId="0">
      <alignment horizontal="left" wrapText="1"/>
    </xf>
    <xf numFmtId="8" fontId="5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47"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8" fontId="46"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48"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8"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183"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8" fontId="4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10"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1"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4" fontId="34" fillId="0" borderId="0">
      <alignment horizontal="left" wrapText="1"/>
    </xf>
    <xf numFmtId="174" fontId="34" fillId="0" borderId="0">
      <alignment horizontal="left" wrapText="1"/>
    </xf>
    <xf numFmtId="44" fontId="1" fillId="0" borderId="0" applyFont="0" applyFill="0" applyBorder="0" applyAlignment="0" applyProtection="0"/>
    <xf numFmtId="44" fontId="39" fillId="0" borderId="0" applyFont="0" applyFill="0" applyBorder="0" applyAlignment="0" applyProtection="0"/>
    <xf numFmtId="174" fontId="34" fillId="0" borderId="0">
      <alignment horizontal="left" wrapText="1"/>
    </xf>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174" fontId="34" fillId="0" borderId="0">
      <alignment horizontal="left" wrapText="1"/>
    </xf>
    <xf numFmtId="44" fontId="39" fillId="0" borderId="0" applyFont="0" applyFill="0" applyBorder="0" applyAlignment="0" applyProtection="0"/>
    <xf numFmtId="44" fontId="1" fillId="0" borderId="0" applyFont="0" applyFill="0" applyBorder="0" applyAlignment="0" applyProtection="0"/>
    <xf numFmtId="174" fontId="34" fillId="0" borderId="0">
      <alignment horizontal="left" wrapText="1"/>
    </xf>
    <xf numFmtId="44" fontId="10"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174" fontId="34" fillId="0" borderId="0">
      <alignment horizontal="left" wrapText="1"/>
    </xf>
    <xf numFmtId="184" fontId="10" fillId="0" borderId="0" applyFont="0" applyFill="0" applyBorder="0" applyAlignment="0" applyProtection="0"/>
    <xf numFmtId="185" fontId="61" fillId="0" borderId="0" applyFont="0" applyFill="0" applyBorder="0" applyAlignment="0" applyProtection="0"/>
    <xf numFmtId="184" fontId="10" fillId="0" borderId="0" applyFont="0" applyFill="0" applyBorder="0" applyAlignment="0" applyProtection="0"/>
    <xf numFmtId="184" fontId="10" fillId="0" borderId="0" applyFont="0" applyFill="0" applyBorder="0" applyAlignment="0" applyProtection="0"/>
    <xf numFmtId="174" fontId="34" fillId="0" borderId="0">
      <alignment horizontal="left" wrapText="1"/>
    </xf>
    <xf numFmtId="5" fontId="49" fillId="0" borderId="0" applyFill="0" applyBorder="0" applyAlignment="0" applyProtection="0"/>
    <xf numFmtId="184" fontId="10" fillId="0" borderId="0" applyFont="0" applyFill="0" applyBorder="0" applyAlignment="0" applyProtection="0"/>
    <xf numFmtId="185" fontId="49" fillId="0" borderId="0" applyFont="0" applyFill="0" applyBorder="0" applyAlignment="0" applyProtection="0"/>
    <xf numFmtId="5" fontId="49" fillId="0" borderId="0" applyFill="0" applyBorder="0" applyAlignment="0" applyProtection="0"/>
    <xf numFmtId="184" fontId="10" fillId="0" borderId="0" applyFont="0" applyFill="0" applyBorder="0" applyAlignment="0" applyProtection="0"/>
    <xf numFmtId="186" fontId="49" fillId="0" borderId="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4" fontId="34" fillId="0" borderId="0">
      <alignment horizontal="left" wrapText="1"/>
    </xf>
    <xf numFmtId="186" fontId="49" fillId="0" borderId="0" applyFill="0" applyBorder="0" applyAlignment="0" applyProtection="0"/>
    <xf numFmtId="0" fontId="54" fillId="0" borderId="0" applyFont="0" applyFill="0" applyBorder="0" applyAlignment="0" applyProtection="0"/>
    <xf numFmtId="0" fontId="10" fillId="0" borderId="0" applyFont="0" applyFill="0" applyBorder="0" applyAlignment="0" applyProtection="0"/>
    <xf numFmtId="186" fontId="49" fillId="0" borderId="0" applyFill="0" applyBorder="0" applyAlignment="0" applyProtection="0"/>
    <xf numFmtId="0" fontId="61" fillId="0" borderId="0" applyFont="0" applyFill="0" applyBorder="0" applyAlignment="0" applyProtection="0"/>
    <xf numFmtId="0" fontId="38" fillId="0" borderId="0"/>
    <xf numFmtId="0" fontId="62" fillId="72" borderId="0" applyNumberFormat="0" applyBorder="0" applyAlignment="0" applyProtection="0"/>
    <xf numFmtId="0" fontId="62" fillId="72" borderId="0" applyNumberFormat="0" applyBorder="0" applyAlignment="0" applyProtection="0"/>
    <xf numFmtId="0" fontId="62" fillId="73" borderId="0" applyNumberFormat="0" applyBorder="0" applyAlignment="0" applyProtection="0"/>
    <xf numFmtId="0" fontId="62" fillId="73" borderId="0" applyNumberFormat="0" applyBorder="0" applyAlignment="0" applyProtection="0"/>
    <xf numFmtId="0" fontId="62" fillId="74" borderId="0" applyNumberFormat="0" applyBorder="0" applyAlignment="0" applyProtection="0"/>
    <xf numFmtId="0" fontId="62" fillId="74" borderId="0" applyNumberFormat="0" applyBorder="0" applyAlignment="0" applyProtection="0"/>
    <xf numFmtId="174" fontId="10" fillId="0" borderId="0"/>
    <xf numFmtId="174" fontId="10" fillId="0" borderId="0"/>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34" fillId="0" borderId="0">
      <alignment horizontal="left" wrapText="1"/>
    </xf>
    <xf numFmtId="174" fontId="10" fillId="0" borderId="0"/>
    <xf numFmtId="174" fontId="34" fillId="0" borderId="0">
      <alignment horizontal="left" wrapText="1"/>
    </xf>
    <xf numFmtId="174" fontId="10" fillId="0" borderId="0"/>
    <xf numFmtId="174" fontId="34" fillId="0" borderId="0">
      <alignment horizontal="left" wrapText="1"/>
    </xf>
    <xf numFmtId="187" fontId="63" fillId="0" borderId="0"/>
    <xf numFmtId="174" fontId="34" fillId="0" borderId="0">
      <alignment horizontal="left" wrapText="1"/>
    </xf>
    <xf numFmtId="174" fontId="10" fillId="0" borderId="0"/>
    <xf numFmtId="174" fontId="34" fillId="0" borderId="0">
      <alignment horizontal="left" wrapText="1"/>
    </xf>
    <xf numFmtId="174" fontId="34" fillId="0" borderId="0">
      <alignment horizontal="left" wrapText="1"/>
    </xf>
    <xf numFmtId="174" fontId="10" fillId="0" borderId="0"/>
    <xf numFmtId="174" fontId="10" fillId="0" borderId="0"/>
    <xf numFmtId="174" fontId="10" fillId="0" borderId="0"/>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174" fontId="34" fillId="0" borderId="0">
      <alignment horizontal="left" wrapText="1"/>
    </xf>
    <xf numFmtId="174" fontId="34" fillId="0" borderId="0">
      <alignment horizontal="left" wrapText="1"/>
    </xf>
    <xf numFmtId="188" fontId="10" fillId="0" borderId="0" applyFont="0" applyFill="0" applyBorder="0" applyAlignment="0" applyProtection="0">
      <alignment horizontal="left" wrapText="1"/>
    </xf>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174" fontId="34" fillId="0" borderId="0">
      <alignment horizontal="left" wrapText="1"/>
    </xf>
    <xf numFmtId="0" fontId="29" fillId="0" borderId="0" applyNumberFormat="0" applyFill="0" applyBorder="0" applyAlignment="0" applyProtection="0"/>
    <xf numFmtId="0" fontId="64" fillId="0" borderId="0" applyNumberFormat="0" applyFill="0" applyBorder="0" applyAlignment="0" applyProtection="0"/>
    <xf numFmtId="2" fontId="49" fillId="0" borderId="0" applyFill="0" applyBorder="0" applyAlignment="0" applyProtection="0"/>
    <xf numFmtId="2" fontId="54"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2" fontId="49" fillId="0" borderId="0" applyFont="0" applyFill="0" applyBorder="0" applyAlignment="0" applyProtection="0"/>
    <xf numFmtId="2" fontId="49" fillId="0" borderId="0" applyFont="0" applyFill="0" applyBorder="0" applyAlignment="0" applyProtection="0"/>
    <xf numFmtId="2" fontId="49" fillId="0" borderId="0" applyFill="0" applyBorder="0" applyAlignment="0" applyProtection="0"/>
    <xf numFmtId="2" fontId="54" fillId="0" borderId="0" applyFont="0" applyFill="0" applyBorder="0" applyAlignment="0" applyProtection="0"/>
    <xf numFmtId="0" fontId="50" fillId="0" borderId="0"/>
    <xf numFmtId="0" fontId="50" fillId="0" borderId="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65" fillId="38" borderId="0" applyNumberFormat="0" applyBorder="0" applyAlignment="0" applyProtection="0"/>
    <xf numFmtId="0" fontId="20" fillId="3" borderId="0" applyNumberFormat="0" applyBorder="0" applyAlignment="0" applyProtection="0"/>
    <xf numFmtId="0" fontId="20" fillId="42" borderId="0" applyNumberFormat="0" applyBorder="0" applyAlignment="0" applyProtection="0"/>
    <xf numFmtId="174" fontId="34" fillId="0" borderId="0">
      <alignment horizontal="left" wrapText="1"/>
    </xf>
    <xf numFmtId="174" fontId="34" fillId="0" borderId="0">
      <alignment horizontal="left" wrapText="1"/>
    </xf>
    <xf numFmtId="0" fontId="65"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174" fontId="34" fillId="0" borderId="0">
      <alignment horizontal="left" wrapText="1"/>
    </xf>
    <xf numFmtId="38" fontId="66" fillId="71" borderId="0" applyNumberFormat="0" applyBorder="0" applyAlignment="0" applyProtection="0"/>
    <xf numFmtId="0"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38" fontId="66" fillId="71" borderId="0" applyNumberFormat="0" applyBorder="0" applyAlignment="0" applyProtection="0"/>
    <xf numFmtId="0" fontId="67" fillId="0" borderId="15"/>
    <xf numFmtId="189" fontId="68" fillId="0" borderId="0" applyNumberFormat="0" applyFill="0" applyBorder="0" applyProtection="0">
      <alignment horizontal="right"/>
    </xf>
    <xf numFmtId="0" fontId="69" fillId="0" borderId="18" applyNumberFormat="0" applyAlignment="0" applyProtection="0">
      <alignment horizontal="left"/>
    </xf>
    <xf numFmtId="0" fontId="69" fillId="0" borderId="18" applyNumberFormat="0" applyAlignment="0" applyProtection="0">
      <alignment horizontal="left"/>
    </xf>
    <xf numFmtId="174" fontId="34" fillId="0" borderId="0">
      <alignment horizontal="left" wrapText="1"/>
    </xf>
    <xf numFmtId="174" fontId="34" fillId="0" borderId="0">
      <alignment horizontal="left" wrapText="1"/>
    </xf>
    <xf numFmtId="0" fontId="69" fillId="0" borderId="18" applyNumberFormat="0" applyAlignment="0" applyProtection="0">
      <alignment horizontal="left"/>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74" fontId="34" fillId="0" borderId="0">
      <alignment horizontal="left" wrapText="1"/>
    </xf>
    <xf numFmtId="174" fontId="34" fillId="0" borderId="0">
      <alignment horizontal="left" wrapText="1"/>
    </xf>
    <xf numFmtId="0" fontId="69" fillId="0" borderId="19">
      <alignment horizontal="left"/>
    </xf>
    <xf numFmtId="0" fontId="69" fillId="0" borderId="19">
      <alignment horizontal="left"/>
    </xf>
    <xf numFmtId="174" fontId="34" fillId="0" borderId="0">
      <alignment horizontal="left" wrapText="1"/>
    </xf>
    <xf numFmtId="14" fontId="15" fillId="75" borderId="20">
      <alignment horizontal="center" vertical="center" wrapText="1"/>
    </xf>
    <xf numFmtId="0" fontId="54" fillId="0" borderId="0" applyNumberFormat="0" applyFill="0" applyBorder="0" applyAlignment="0" applyProtection="0"/>
    <xf numFmtId="0" fontId="70" fillId="0" borderId="21" applyNumberFormat="0" applyFill="0" applyAlignment="0" applyProtection="0"/>
    <xf numFmtId="0" fontId="70" fillId="0" borderId="21"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1" fillId="0" borderId="22" applyNumberFormat="0" applyFill="0" applyAlignment="0" applyProtection="0"/>
    <xf numFmtId="0" fontId="17" fillId="0" borderId="6" applyNumberFormat="0" applyFill="0" applyAlignment="0" applyProtection="0"/>
    <xf numFmtId="0" fontId="71" fillId="0" borderId="22" applyNumberFormat="0" applyFill="0" applyAlignment="0" applyProtection="0"/>
    <xf numFmtId="174" fontId="34" fillId="0" borderId="0">
      <alignment horizontal="left" wrapText="1"/>
    </xf>
    <xf numFmtId="174" fontId="34" fillId="0" borderId="0">
      <alignment horizontal="left" wrapText="1"/>
    </xf>
    <xf numFmtId="0" fontId="72" fillId="0" borderId="0" applyNumberFormat="0" applyFill="0" applyBorder="0" applyAlignment="0" applyProtection="0"/>
    <xf numFmtId="174" fontId="34" fillId="0" borderId="0">
      <alignment horizontal="left" wrapText="1"/>
    </xf>
    <xf numFmtId="0" fontId="71" fillId="0" borderId="22" applyNumberFormat="0" applyFill="0" applyAlignment="0" applyProtection="0"/>
    <xf numFmtId="0" fontId="72" fillId="0" borderId="0" applyNumberFormat="0" applyFill="0" applyBorder="0" applyAlignment="0" applyProtection="0"/>
    <xf numFmtId="0" fontId="71" fillId="0" borderId="22" applyNumberFormat="0" applyFill="0" applyAlignment="0" applyProtection="0"/>
    <xf numFmtId="0" fontId="17" fillId="0" borderId="6" applyNumberFormat="0" applyFill="0" applyAlignment="0" applyProtection="0"/>
    <xf numFmtId="0" fontId="54" fillId="0" borderId="0" applyNumberFormat="0" applyFill="0" applyBorder="0" applyAlignment="0" applyProtection="0"/>
    <xf numFmtId="0" fontId="73" fillId="0" borderId="23" applyNumberFormat="0" applyFill="0" applyAlignment="0" applyProtection="0"/>
    <xf numFmtId="0" fontId="73" fillId="0" borderId="23"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74" fillId="0" borderId="24" applyNumberFormat="0" applyFill="0" applyAlignment="0" applyProtection="0"/>
    <xf numFmtId="0" fontId="18" fillId="0" borderId="7" applyNumberFormat="0" applyFill="0" applyAlignment="0" applyProtection="0"/>
    <xf numFmtId="0" fontId="74" fillId="0" borderId="24" applyNumberFormat="0" applyFill="0" applyAlignment="0" applyProtection="0"/>
    <xf numFmtId="174" fontId="34" fillId="0" borderId="0">
      <alignment horizontal="left" wrapText="1"/>
    </xf>
    <xf numFmtId="174" fontId="34" fillId="0" borderId="0">
      <alignment horizontal="left" wrapText="1"/>
    </xf>
    <xf numFmtId="0" fontId="66" fillId="0" borderId="0" applyNumberFormat="0" applyFill="0" applyBorder="0" applyAlignment="0" applyProtection="0"/>
    <xf numFmtId="174" fontId="34" fillId="0" borderId="0">
      <alignment horizontal="left" wrapText="1"/>
    </xf>
    <xf numFmtId="0" fontId="74" fillId="0" borderId="24" applyNumberFormat="0" applyFill="0" applyAlignment="0" applyProtection="0"/>
    <xf numFmtId="0" fontId="66" fillId="0" borderId="0" applyNumberFormat="0" applyFill="0" applyBorder="0" applyAlignment="0" applyProtection="0"/>
    <xf numFmtId="0" fontId="74" fillId="0" borderId="24" applyNumberFormat="0" applyFill="0" applyAlignment="0" applyProtection="0"/>
    <xf numFmtId="0" fontId="18" fillId="0" borderId="7"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75" fillId="0" borderId="25" applyNumberFormat="0" applyFill="0" applyAlignment="0" applyProtection="0"/>
    <xf numFmtId="0" fontId="19" fillId="0" borderId="8" applyNumberFormat="0" applyFill="0" applyAlignment="0" applyProtection="0"/>
    <xf numFmtId="0" fontId="76" fillId="0" borderId="26" applyNumberFormat="0" applyFill="0" applyAlignment="0" applyProtection="0"/>
    <xf numFmtId="174" fontId="34" fillId="0" borderId="0">
      <alignment horizontal="left" wrapText="1"/>
    </xf>
    <xf numFmtId="174" fontId="34" fillId="0" borderId="0">
      <alignment horizontal="left" wrapText="1"/>
    </xf>
    <xf numFmtId="0" fontId="76" fillId="0" borderId="26" applyNumberFormat="0" applyFill="0" applyAlignment="0" applyProtection="0"/>
    <xf numFmtId="0" fontId="76" fillId="0" borderId="26" applyNumberFormat="0" applyFill="0" applyAlignment="0" applyProtection="0"/>
    <xf numFmtId="0" fontId="76" fillId="0" borderId="26"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0" borderId="0" applyNumberFormat="0" applyFill="0" applyBorder="0" applyAlignment="0" applyProtection="0"/>
    <xf numFmtId="0" fontId="76" fillId="0" borderId="0" applyNumberFormat="0" applyFill="0" applyBorder="0" applyAlignment="0" applyProtection="0"/>
    <xf numFmtId="174" fontId="34" fillId="0" borderId="0">
      <alignment horizontal="left" wrapText="1"/>
    </xf>
    <xf numFmtId="174" fontId="34" fillId="0" borderId="0">
      <alignment horizontal="left" wrapText="1"/>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8" fontId="77" fillId="0" borderId="0"/>
    <xf numFmtId="38" fontId="77" fillId="0" borderId="0"/>
    <xf numFmtId="38" fontId="77" fillId="0" borderId="0"/>
    <xf numFmtId="38" fontId="77" fillId="0" borderId="0"/>
    <xf numFmtId="174" fontId="34" fillId="0" borderId="0">
      <alignment horizontal="left" wrapText="1"/>
    </xf>
    <xf numFmtId="0" fontId="77" fillId="0" borderId="0"/>
    <xf numFmtId="0" fontId="77" fillId="0" borderId="0"/>
    <xf numFmtId="0" fontId="77" fillId="0" borderId="0"/>
    <xf numFmtId="38" fontId="77" fillId="0" borderId="0"/>
    <xf numFmtId="38" fontId="77" fillId="0" borderId="0"/>
    <xf numFmtId="38" fontId="77" fillId="0" borderId="0"/>
    <xf numFmtId="40" fontId="77" fillId="0" borderId="0"/>
    <xf numFmtId="40" fontId="77" fillId="0" borderId="0"/>
    <xf numFmtId="40" fontId="77" fillId="0" borderId="0"/>
    <xf numFmtId="40" fontId="77" fillId="0" borderId="0"/>
    <xf numFmtId="174" fontId="34" fillId="0" borderId="0">
      <alignment horizontal="left" wrapText="1"/>
    </xf>
    <xf numFmtId="0" fontId="77" fillId="0" borderId="0"/>
    <xf numFmtId="0" fontId="77" fillId="0" borderId="0"/>
    <xf numFmtId="0" fontId="77" fillId="0" borderId="0"/>
    <xf numFmtId="40" fontId="77" fillId="0" borderId="0"/>
    <xf numFmtId="40" fontId="77" fillId="0" borderId="0"/>
    <xf numFmtId="40" fontId="77" fillId="0" borderId="0"/>
    <xf numFmtId="0" fontId="78" fillId="0" borderId="0" applyNumberFormat="0" applyFill="0" applyBorder="0" applyAlignment="0" applyProtection="0">
      <alignment vertical="top"/>
      <protection locked="0"/>
    </xf>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0" fontId="66" fillId="67" borderId="27" applyNumberFormat="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174" fontId="34" fillId="0" borderId="0">
      <alignment horizontal="left" wrapText="1"/>
    </xf>
    <xf numFmtId="0" fontId="79" fillId="41" borderId="16" applyNumberFormat="0" applyAlignment="0" applyProtection="0"/>
    <xf numFmtId="0" fontId="23" fillId="6" borderId="9" applyNumberFormat="0" applyAlignment="0" applyProtection="0"/>
    <xf numFmtId="0" fontId="23" fillId="44" borderId="9"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41" fontId="80" fillId="76" borderId="28">
      <alignment horizontal="left"/>
      <protection locked="0"/>
    </xf>
    <xf numFmtId="174" fontId="34" fillId="0" borderId="0">
      <alignment horizontal="left" wrapText="1"/>
    </xf>
    <xf numFmtId="41" fontId="80" fillId="76" borderId="28">
      <alignment horizontal="left"/>
      <protection locked="0"/>
    </xf>
    <xf numFmtId="10" fontId="80" fillId="76" borderId="28">
      <alignment horizontal="right"/>
      <protection locked="0"/>
    </xf>
    <xf numFmtId="174" fontId="34" fillId="0" borderId="0">
      <alignment horizontal="left" wrapText="1"/>
    </xf>
    <xf numFmtId="10" fontId="80" fillId="76" borderId="28">
      <alignment horizontal="right"/>
      <protection locked="0"/>
    </xf>
    <xf numFmtId="174" fontId="34" fillId="0" borderId="0">
      <alignment horizontal="left" wrapText="1"/>
    </xf>
    <xf numFmtId="41" fontId="80" fillId="76" borderId="28">
      <alignment horizontal="left"/>
      <protection locked="0"/>
    </xf>
    <xf numFmtId="0" fontId="67" fillId="0" borderId="29"/>
    <xf numFmtId="0" fontId="66" fillId="71" borderId="0"/>
    <xf numFmtId="0" fontId="66" fillId="71" borderId="0"/>
    <xf numFmtId="0" fontId="66" fillId="71" borderId="0"/>
    <xf numFmtId="0" fontId="66" fillId="71" borderId="0"/>
    <xf numFmtId="174" fontId="34" fillId="0" borderId="0">
      <alignment horizontal="left" wrapText="1"/>
    </xf>
    <xf numFmtId="3" fontId="81" fillId="0" borderId="0" applyFill="0" applyBorder="0" applyAlignment="0" applyProtection="0"/>
    <xf numFmtId="174" fontId="34" fillId="0" borderId="0">
      <alignment horizontal="left" wrapText="1"/>
    </xf>
    <xf numFmtId="174" fontId="34" fillId="0" borderId="0">
      <alignment horizontal="left" wrapText="1"/>
    </xf>
    <xf numFmtId="3" fontId="81" fillId="0" borderId="0" applyFill="0" applyBorder="0" applyAlignment="0" applyProtection="0"/>
    <xf numFmtId="3" fontId="81" fillId="0" borderId="0" applyFill="0" applyBorder="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82" fillId="0" borderId="30" applyNumberFormat="0" applyFill="0" applyAlignment="0" applyProtection="0"/>
    <xf numFmtId="0" fontId="26" fillId="0" borderId="11" applyNumberFormat="0" applyFill="0" applyAlignment="0" applyProtection="0"/>
    <xf numFmtId="0" fontId="83" fillId="0" borderId="31" applyNumberFormat="0" applyFill="0" applyAlignment="0" applyProtection="0"/>
    <xf numFmtId="174" fontId="34" fillId="0" borderId="0">
      <alignment horizontal="left" wrapText="1"/>
    </xf>
    <xf numFmtId="174" fontId="34" fillId="0" borderId="0">
      <alignment horizontal="left" wrapText="1"/>
    </xf>
    <xf numFmtId="0" fontId="83" fillId="0" borderId="31" applyNumberFormat="0" applyFill="0" applyAlignment="0" applyProtection="0"/>
    <xf numFmtId="0" fontId="83" fillId="0" borderId="31" applyNumberFormat="0" applyFill="0" applyAlignment="0" applyProtection="0"/>
    <xf numFmtId="0" fontId="83" fillId="0" borderId="31" applyNumberFormat="0" applyFill="0" applyAlignment="0" applyProtection="0"/>
    <xf numFmtId="190" fontId="10" fillId="0" borderId="0" applyFont="0" applyFill="0" applyBorder="0" applyAlignment="0" applyProtection="0"/>
    <xf numFmtId="0" fontId="10" fillId="0" borderId="0" applyFont="0" applyFill="0" applyBorder="0" applyAlignment="0" applyProtection="0"/>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174" fontId="34" fillId="0" borderId="0">
      <alignment horizontal="left" wrapText="1"/>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2"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174" fontId="34" fillId="0" borderId="0">
      <alignment horizontal="left" wrapText="1"/>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44" fontId="15" fillId="0" borderId="33" applyNumberFormat="0" applyFont="0" applyAlignment="0">
      <alignment horizontal="center"/>
    </xf>
    <xf numFmtId="0" fontId="10" fillId="0" borderId="0" applyFont="0" applyFill="0" applyBorder="0" applyAlignment="0" applyProtection="0"/>
    <xf numFmtId="0" fontId="10" fillId="0" borderId="0" applyFont="0" applyFill="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84" fillId="44" borderId="0" applyNumberFormat="0" applyBorder="0" applyAlignment="0" applyProtection="0"/>
    <xf numFmtId="0" fontId="22" fillId="5" borderId="0" applyNumberFormat="0" applyBorder="0" applyAlignment="0" applyProtection="0"/>
    <xf numFmtId="0" fontId="85" fillId="5" borderId="0" applyNumberFormat="0" applyBorder="0" applyAlignment="0" applyProtection="0"/>
    <xf numFmtId="174" fontId="34" fillId="0" borderId="0">
      <alignment horizontal="left" wrapText="1"/>
    </xf>
    <xf numFmtId="174" fontId="34" fillId="0" borderId="0">
      <alignment horizontal="left" wrapText="1"/>
    </xf>
    <xf numFmtId="0" fontId="86" fillId="44"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37" fontId="87" fillId="0" borderId="0"/>
    <xf numFmtId="37" fontId="87" fillId="0" borderId="0"/>
    <xf numFmtId="174" fontId="34" fillId="0" borderId="0">
      <alignment horizontal="left" wrapText="1"/>
    </xf>
    <xf numFmtId="174" fontId="34" fillId="0" borderId="0">
      <alignment horizontal="left" wrapText="1"/>
    </xf>
    <xf numFmtId="37" fontId="87" fillId="0" borderId="0"/>
    <xf numFmtId="191" fontId="88"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2" fontId="10" fillId="0" borderId="0"/>
    <xf numFmtId="192" fontId="10" fillId="0" borderId="0"/>
    <xf numFmtId="174" fontId="34" fillId="0" borderId="0">
      <alignment horizontal="left" wrapText="1"/>
    </xf>
    <xf numFmtId="192" fontId="10" fillId="0" borderId="0"/>
    <xf numFmtId="192" fontId="10" fillId="0" borderId="0"/>
    <xf numFmtId="193" fontId="34" fillId="0" borderId="0"/>
    <xf numFmtId="193" fontId="34" fillId="0" borderId="0"/>
    <xf numFmtId="191" fontId="88" fillId="0" borderId="0"/>
    <xf numFmtId="0" fontId="10" fillId="0" borderId="0"/>
    <xf numFmtId="191" fontId="88" fillId="0" borderId="0"/>
    <xf numFmtId="194"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93" fontId="34" fillId="0" borderId="0"/>
    <xf numFmtId="195" fontId="10" fillId="0" borderId="0"/>
    <xf numFmtId="196" fontId="48" fillId="0" borderId="0"/>
    <xf numFmtId="175" fontId="10" fillId="0" borderId="0">
      <alignment horizontal="left" wrapText="1"/>
    </xf>
    <xf numFmtId="175" fontId="10" fillId="0" borderId="0">
      <alignment horizontal="left" wrapText="1"/>
    </xf>
    <xf numFmtId="0" fontId="1"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0" fillId="0" borderId="0" applyFill="0" applyBorder="0" applyAlignment="0" applyProtection="0"/>
    <xf numFmtId="0" fontId="1" fillId="0" borderId="0"/>
    <xf numFmtId="0" fontId="10" fillId="0" borderId="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174" fontId="34" fillId="0" borderId="0">
      <alignment horizontal="left" wrapText="1"/>
    </xf>
    <xf numFmtId="174" fontId="34" fillId="0" borderId="0">
      <alignment horizontal="left" wrapText="1"/>
    </xf>
    <xf numFmtId="0" fontId="1" fillId="0" borderId="0"/>
    <xf numFmtId="0" fontId="1" fillId="0" borderId="0"/>
    <xf numFmtId="0" fontId="10" fillId="0" borderId="0"/>
    <xf numFmtId="0" fontId="1" fillId="0" borderId="0"/>
    <xf numFmtId="0" fontId="1" fillId="0" borderId="0"/>
    <xf numFmtId="174" fontId="10" fillId="0" borderId="0">
      <alignment horizontal="left" wrapText="1"/>
    </xf>
    <xf numFmtId="0" fontId="1" fillId="0" borderId="0"/>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0" fontId="10" fillId="0" borderId="0"/>
    <xf numFmtId="192" fontId="34" fillId="0" borderId="0">
      <alignment horizontal="left" wrapText="1"/>
    </xf>
    <xf numFmtId="0" fontId="39" fillId="0" borderId="0"/>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0" fillId="0" borderId="0"/>
    <xf numFmtId="0" fontId="1" fillId="0" borderId="0"/>
    <xf numFmtId="192"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192" fontId="34" fillId="0" borderId="0">
      <alignment horizontal="left" wrapText="1"/>
    </xf>
    <xf numFmtId="0" fontId="10" fillId="0" borderId="0"/>
    <xf numFmtId="174" fontId="34" fillId="0" borderId="0">
      <alignment horizontal="left" wrapText="1"/>
    </xf>
    <xf numFmtId="0" fontId="10" fillId="0" borderId="0"/>
    <xf numFmtId="192" fontId="34" fillId="0" borderId="0">
      <alignment horizontal="left" wrapText="1"/>
    </xf>
    <xf numFmtId="174" fontId="10"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2" fontId="34" fillId="0" borderId="0">
      <alignment horizontal="left" wrapText="1"/>
    </xf>
    <xf numFmtId="192" fontId="34" fillId="0" borderId="0">
      <alignment horizontal="left" wrapText="1"/>
    </xf>
    <xf numFmtId="192" fontId="34" fillId="0" borderId="0">
      <alignment horizontal="left" wrapText="1"/>
    </xf>
    <xf numFmtId="174" fontId="10" fillId="0" borderId="0">
      <alignment horizontal="left" wrapText="1"/>
    </xf>
    <xf numFmtId="174" fontId="34" fillId="0" borderId="0">
      <alignment horizontal="left" wrapText="1"/>
    </xf>
    <xf numFmtId="192" fontId="34" fillId="0" borderId="0">
      <alignment horizontal="left" wrapText="1"/>
    </xf>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89" fillId="0" borderId="0"/>
    <xf numFmtId="0" fontId="39" fillId="0" borderId="0"/>
    <xf numFmtId="0" fontId="39" fillId="0" borderId="0"/>
    <xf numFmtId="0" fontId="1" fillId="0" borderId="0"/>
    <xf numFmtId="0" fontId="39" fillId="0" borderId="0"/>
    <xf numFmtId="0" fontId="1" fillId="0" borderId="0"/>
    <xf numFmtId="0" fontId="1" fillId="0" borderId="0"/>
    <xf numFmtId="0" fontId="1" fillId="0" borderId="0"/>
    <xf numFmtId="0" fontId="1" fillId="0" borderId="0"/>
    <xf numFmtId="0" fontId="39" fillId="0" borderId="0"/>
    <xf numFmtId="0" fontId="10" fillId="0" borderId="0"/>
    <xf numFmtId="0" fontId="39" fillId="0" borderId="0"/>
    <xf numFmtId="0" fontId="39" fillId="0" borderId="0"/>
    <xf numFmtId="0" fontId="39"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47" fillId="0" borderId="0"/>
    <xf numFmtId="174" fontId="34" fillId="0" borderId="0">
      <alignment horizontal="left" wrapText="1"/>
    </xf>
    <xf numFmtId="0" fontId="39" fillId="0" borderId="0"/>
    <xf numFmtId="0" fontId="39" fillId="0" borderId="0"/>
    <xf numFmtId="0" fontId="47" fillId="0" borderId="0"/>
    <xf numFmtId="0" fontId="39" fillId="0" borderId="0"/>
    <xf numFmtId="0" fontId="39" fillId="0" borderId="0"/>
    <xf numFmtId="0" fontId="47"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197" fontId="10" fillId="0" borderId="0">
      <alignment horizontal="left" wrapText="1"/>
    </xf>
    <xf numFmtId="197" fontId="10" fillId="0" borderId="0">
      <alignment horizontal="left" wrapText="1"/>
    </xf>
    <xf numFmtId="174" fontId="34" fillId="0" borderId="0">
      <alignment horizontal="left" wrapText="1"/>
    </xf>
    <xf numFmtId="197"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9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8" fontId="3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0" fillId="0" borderId="0"/>
    <xf numFmtId="0" fontId="10" fillId="0" borderId="0"/>
    <xf numFmtId="174" fontId="34" fillId="0" borderId="0">
      <alignment horizontal="left" wrapText="1"/>
    </xf>
    <xf numFmtId="0" fontId="10" fillId="0" borderId="0"/>
    <xf numFmtId="0" fontId="10" fillId="0" borderId="0"/>
    <xf numFmtId="0" fontId="10" fillId="0" borderId="0"/>
    <xf numFmtId="0" fontId="34" fillId="0" borderId="0"/>
    <xf numFmtId="199"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4" fontId="34" fillId="0" borderId="0">
      <alignment horizontal="left" wrapText="1"/>
    </xf>
    <xf numFmtId="0" fontId="10" fillId="0" borderId="0"/>
    <xf numFmtId="174" fontId="34" fillId="0" borderId="0">
      <alignment horizontal="left" wrapText="1"/>
    </xf>
    <xf numFmtId="0" fontId="10" fillId="0" borderId="0"/>
    <xf numFmtId="174" fontId="34" fillId="0" borderId="0">
      <alignment horizontal="left" wrapText="1"/>
    </xf>
    <xf numFmtId="200" fontId="10" fillId="0" borderId="0">
      <alignment horizontal="left" wrapText="1"/>
    </xf>
    <xf numFmtId="0" fontId="1" fillId="0" borderId="0"/>
    <xf numFmtId="0" fontId="1" fillId="0" borderId="0"/>
    <xf numFmtId="0" fontId="1" fillId="0" borderId="0"/>
    <xf numFmtId="0" fontId="10" fillId="0" borderId="0"/>
    <xf numFmtId="167" fontId="10" fillId="0" borderId="0">
      <alignment horizontal="left" wrapText="1"/>
    </xf>
    <xf numFmtId="167" fontId="10" fillId="0" borderId="0">
      <alignment horizontal="left" wrapText="1"/>
    </xf>
    <xf numFmtId="0" fontId="39" fillId="0" borderId="0"/>
    <xf numFmtId="167" fontId="10"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174" fontId="34" fillId="0" borderId="0">
      <alignment horizontal="left" wrapText="1"/>
    </xf>
    <xf numFmtId="0" fontId="10" fillId="0" borderId="0"/>
    <xf numFmtId="0" fontId="10" fillId="0" borderId="0"/>
    <xf numFmtId="0" fontId="1" fillId="0" borderId="0"/>
    <xf numFmtId="0" fontId="10" fillId="0" borderId="0"/>
    <xf numFmtId="0" fontId="10" fillId="0" borderId="0"/>
    <xf numFmtId="0" fontId="34"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59" fillId="0" borderId="0"/>
    <xf numFmtId="174" fontId="10" fillId="0" borderId="0">
      <alignment horizontal="left" wrapText="1"/>
    </xf>
    <xf numFmtId="174" fontId="34" fillId="0" borderId="0">
      <alignment horizontal="left" wrapText="1"/>
    </xf>
    <xf numFmtId="174" fontId="10" fillId="0" borderId="0">
      <alignment horizontal="left" wrapText="1"/>
    </xf>
    <xf numFmtId="39" fontId="90" fillId="0" borderId="0" applyNumberFormat="0" applyFill="0" applyBorder="0" applyAlignment="0" applyProtection="0"/>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39" fontId="90" fillId="0" borderId="0" applyNumberFormat="0" applyFill="0" applyBorder="0" applyAlignment="0" applyProtection="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0" fontId="47" fillId="0" borderId="0"/>
    <xf numFmtId="0" fontId="47" fillId="0" borderId="0"/>
    <xf numFmtId="0" fontId="47" fillId="0" borderId="0"/>
    <xf numFmtId="0" fontId="47" fillId="0" borderId="0"/>
    <xf numFmtId="174" fontId="34" fillId="0" borderId="0">
      <alignment horizontal="left" wrapText="1"/>
    </xf>
    <xf numFmtId="0" fontId="10" fillId="0" borderId="0"/>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0" fontId="10" fillId="0" borderId="0"/>
    <xf numFmtId="174" fontId="34" fillId="0" borderId="0">
      <alignment horizontal="left" wrapText="1"/>
    </xf>
    <xf numFmtId="176" fontId="34" fillId="0" borderId="0">
      <alignment horizontal="left" wrapText="1"/>
    </xf>
    <xf numFmtId="0" fontId="10" fillId="0" borderId="0"/>
    <xf numFmtId="0" fontId="10" fillId="0" borderId="0"/>
    <xf numFmtId="201" fontId="10" fillId="0" borderId="0">
      <alignment horizontal="left" wrapText="1"/>
    </xf>
    <xf numFmtId="0" fontId="10" fillId="0" borderId="0"/>
    <xf numFmtId="0" fontId="1" fillId="0" borderId="0"/>
    <xf numFmtId="0" fontId="10" fillId="0" borderId="0"/>
    <xf numFmtId="0" fontId="10" fillId="0" borderId="0"/>
    <xf numFmtId="0" fontId="39"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0" fontId="1" fillId="0" borderId="0"/>
    <xf numFmtId="0" fontId="1" fillId="0" borderId="0"/>
    <xf numFmtId="0" fontId="1" fillId="0" borderId="0"/>
    <xf numFmtId="0" fontId="1" fillId="0" borderId="0"/>
    <xf numFmtId="0" fontId="1" fillId="0" borderId="0"/>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0" fontId="47" fillId="0" borderId="0"/>
    <xf numFmtId="174" fontId="10" fillId="0" borderId="0">
      <alignment horizontal="left" wrapText="1"/>
    </xf>
    <xf numFmtId="174" fontId="34" fillId="0" borderId="0">
      <alignment horizontal="left" wrapText="1"/>
    </xf>
    <xf numFmtId="0" fontId="47"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6" fontId="34" fillId="0" borderId="0">
      <alignment horizontal="left" wrapText="1"/>
    </xf>
    <xf numFmtId="176" fontId="34" fillId="0" borderId="0">
      <alignment horizontal="left" wrapText="1"/>
    </xf>
    <xf numFmtId="0" fontId="10" fillId="0" borderId="0"/>
    <xf numFmtId="0" fontId="10" fillId="0" borderId="0"/>
    <xf numFmtId="0" fontId="1" fillId="0" borderId="0"/>
    <xf numFmtId="0" fontId="1" fillId="0" borderId="0"/>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0" fillId="0" borderId="0"/>
    <xf numFmtId="0" fontId="1" fillId="0" borderId="0"/>
    <xf numFmtId="0" fontId="1" fillId="0" borderId="0"/>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34" fillId="0" borderId="0">
      <alignment horizontal="left" wrapText="1"/>
    </xf>
    <xf numFmtId="0" fontId="10"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174" fontId="10" fillId="0" borderId="0">
      <alignment horizontal="left" wrapText="1"/>
    </xf>
    <xf numFmtId="0" fontId="10" fillId="0" borderId="0"/>
    <xf numFmtId="0" fontId="1" fillId="0" borderId="0"/>
    <xf numFmtId="0" fontId="1" fillId="0" borderId="0"/>
    <xf numFmtId="0" fontId="89" fillId="0" borderId="0"/>
    <xf numFmtId="202"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39" fillId="0" borderId="0"/>
    <xf numFmtId="0" fontId="10" fillId="0" borderId="0"/>
    <xf numFmtId="0" fontId="10" fillId="0" borderId="0"/>
    <xf numFmtId="174" fontId="34" fillId="0" borderId="0">
      <alignment horizontal="left" wrapText="1"/>
    </xf>
    <xf numFmtId="174" fontId="34" fillId="0" borderId="0">
      <alignment horizontal="left" wrapText="1"/>
    </xf>
    <xf numFmtId="0" fontId="1" fillId="0" borderId="0"/>
    <xf numFmtId="0" fontId="1" fillId="0" borderId="0"/>
    <xf numFmtId="174" fontId="34"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0" fontId="1" fillId="0" borderId="0"/>
    <xf numFmtId="0" fontId="10" fillId="0" borderId="0"/>
    <xf numFmtId="0" fontId="1" fillId="0" borderId="0"/>
    <xf numFmtId="0" fontId="1" fillId="0" borderId="0"/>
    <xf numFmtId="0" fontId="1" fillId="0" borderId="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10" fillId="39" borderId="34" applyNumberFormat="0" applyFont="0" applyAlignment="0" applyProtection="0"/>
    <xf numFmtId="174" fontId="34" fillId="0" borderId="0">
      <alignment horizontal="left" wrapText="1"/>
    </xf>
    <xf numFmtId="0" fontId="10"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174" fontId="34" fillId="0" borderId="0">
      <alignment horizontal="left" wrapText="1"/>
    </xf>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9" borderId="13" applyNumberFormat="0" applyFont="0" applyAlignment="0" applyProtection="0"/>
    <xf numFmtId="0" fontId="39" fillId="9" borderId="13"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174" fontId="34" fillId="0" borderId="0">
      <alignment horizontal="left" wrapText="1"/>
    </xf>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24" fillId="7" borderId="10" applyNumberFormat="0" applyAlignment="0" applyProtection="0"/>
    <xf numFmtId="0" fontId="24" fillId="69" borderId="10" applyNumberFormat="0" applyAlignment="0" applyProtection="0"/>
    <xf numFmtId="174" fontId="34" fillId="0" borderId="0">
      <alignment horizontal="left" wrapText="1"/>
    </xf>
    <xf numFmtId="174" fontId="34" fillId="0" borderId="0">
      <alignment horizontal="left" wrapText="1"/>
    </xf>
    <xf numFmtId="0" fontId="91" fillId="69" borderId="35" applyNumberFormat="0" applyAlignment="0" applyProtection="0"/>
    <xf numFmtId="0" fontId="24" fillId="69" borderId="10" applyNumberFormat="0" applyAlignment="0" applyProtection="0"/>
    <xf numFmtId="0" fontId="24" fillId="69" borderId="10" applyNumberFormat="0" applyAlignment="0" applyProtection="0"/>
    <xf numFmtId="0" fontId="50" fillId="0" borderId="0"/>
    <xf numFmtId="0" fontId="50" fillId="0" borderId="0"/>
    <xf numFmtId="0" fontId="50" fillId="0" borderId="0"/>
    <xf numFmtId="0" fontId="51" fillId="0" borderId="0"/>
    <xf numFmtId="0" fontId="51" fillId="0" borderId="0"/>
    <xf numFmtId="0" fontId="52" fillId="0" borderId="0"/>
    <xf numFmtId="0" fontId="53" fillId="0" borderId="0"/>
    <xf numFmtId="0" fontId="53" fillId="0" borderId="0"/>
    <xf numFmtId="0" fontId="52" fillId="0" borderId="0"/>
    <xf numFmtId="0" fontId="51" fillId="0" borderId="0"/>
    <xf numFmtId="0" fontId="53" fillId="0" borderId="0"/>
    <xf numFmtId="203"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0"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0" applyFont="0" applyFill="0" applyBorder="0" applyAlignment="0" applyProtection="0"/>
    <xf numFmtId="10" fontId="10"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9" fontId="59" fillId="0" borderId="0" applyFont="0" applyFill="0" applyBorder="0" applyAlignment="0" applyProtection="0"/>
    <xf numFmtId="9" fontId="6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60"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0" fontId="10" fillId="0" borderId="28"/>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9" fontId="39"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 fillId="0" borderId="0" applyFont="0" applyFill="0" applyBorder="0" applyAlignment="0" applyProtection="0"/>
    <xf numFmtId="10" fontId="10" fillId="0" borderId="28"/>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46"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9" fontId="46" fillId="0" borderId="0" applyFont="0" applyFill="0" applyBorder="0" applyAlignment="0" applyProtection="0"/>
    <xf numFmtId="174" fontId="34" fillId="0" borderId="0">
      <alignment horizontal="left" wrapText="1"/>
    </xf>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47" fillId="0" borderId="0" applyFont="0" applyFill="0" applyBorder="0" applyAlignment="0" applyProtection="0"/>
    <xf numFmtId="10" fontId="10" fillId="0" borderId="28"/>
    <xf numFmtId="174" fontId="34" fillId="0" borderId="0">
      <alignment horizontal="left" wrapText="1"/>
    </xf>
    <xf numFmtId="9" fontId="47" fillId="0" borderId="0" applyFont="0" applyFill="0" applyBorder="0" applyAlignment="0" applyProtection="0"/>
    <xf numFmtId="10" fontId="10" fillId="0" borderId="28"/>
    <xf numFmtId="9" fontId="10" fillId="0" borderId="0" applyFont="0" applyFill="0" applyBorder="0" applyAlignment="0" applyProtection="0"/>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10" fontId="10" fillId="0" borderId="28"/>
    <xf numFmtId="10" fontId="10" fillId="0" borderId="28"/>
    <xf numFmtId="174" fontId="34" fillId="0" borderId="0">
      <alignment horizontal="left" wrapText="1"/>
    </xf>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4"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74" fontId="34" fillId="0" borderId="0">
      <alignment horizontal="left" wrapText="1"/>
    </xf>
    <xf numFmtId="10" fontId="10" fillId="0" borderId="28"/>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174" fontId="34" fillId="0" borderId="0">
      <alignment horizontal="left" wrapText="1"/>
    </xf>
    <xf numFmtId="9" fontId="10" fillId="0" borderId="0" applyFont="0" applyFill="0" applyBorder="0" applyAlignment="0" applyProtection="0"/>
    <xf numFmtId="174" fontId="34" fillId="0" borderId="0">
      <alignment horizontal="left" wrapText="1"/>
    </xf>
    <xf numFmtId="9" fontId="10" fillId="0" borderId="0" applyFont="0" applyFill="0" applyBorder="0" applyAlignment="0" applyProtection="0"/>
    <xf numFmtId="9" fontId="10"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174" fontId="34" fillId="0" borderId="0">
      <alignment horizontal="left" wrapText="1"/>
    </xf>
    <xf numFmtId="9" fontId="39"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9" fontId="46"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39"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174" fontId="34" fillId="0" borderId="0">
      <alignment horizontal="left" wrapText="1"/>
    </xf>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10" fontId="10" fillId="0" borderId="28"/>
    <xf numFmtId="10" fontId="10" fillId="0" borderId="28"/>
    <xf numFmtId="10" fontId="10" fillId="0" borderId="28"/>
    <xf numFmtId="9" fontId="10" fillId="0" borderId="0" applyFont="0" applyFill="0" applyBorder="0" applyAlignment="0" applyProtection="0"/>
    <xf numFmtId="9" fontId="10" fillId="0" borderId="0" applyFont="0" applyFill="0" applyBorder="0" applyAlignment="0" applyProtection="0"/>
    <xf numFmtId="174" fontId="34" fillId="0" borderId="0">
      <alignment horizontal="left" wrapText="1"/>
    </xf>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10" fontId="10" fillId="0" borderId="28"/>
    <xf numFmtId="41" fontId="10" fillId="77" borderId="28"/>
    <xf numFmtId="41" fontId="10" fillId="77" borderId="28"/>
    <xf numFmtId="174" fontId="34" fillId="0" borderId="0">
      <alignment horizontal="left" wrapText="1"/>
    </xf>
    <xf numFmtId="41" fontId="10" fillId="77" borderId="28"/>
    <xf numFmtId="41" fontId="10" fillId="77" borderId="28"/>
    <xf numFmtId="174" fontId="34" fillId="0" borderId="0">
      <alignment horizontal="left" wrapText="1"/>
    </xf>
    <xf numFmtId="0" fontId="47" fillId="0" borderId="0" applyNumberFormat="0" applyFont="0" applyFill="0" applyBorder="0" applyAlignment="0" applyProtection="0">
      <alignment horizontal="left"/>
    </xf>
    <xf numFmtId="0" fontId="47" fillId="0" borderId="0" applyNumberFormat="0" applyFont="0" applyFill="0" applyBorder="0" applyAlignment="0" applyProtection="0">
      <alignment horizontal="left"/>
    </xf>
    <xf numFmtId="174" fontId="34" fillId="0" borderId="0">
      <alignment horizontal="left" wrapText="1"/>
    </xf>
    <xf numFmtId="174" fontId="34" fillId="0" borderId="0">
      <alignment horizontal="left" wrapText="1"/>
    </xf>
    <xf numFmtId="0" fontId="47" fillId="0" borderId="0" applyNumberFormat="0" applyFont="0" applyFill="0" applyBorder="0" applyAlignment="0" applyProtection="0">
      <alignment horizontal="left"/>
    </xf>
    <xf numFmtId="15" fontId="47" fillId="0" borderId="0" applyFont="0" applyFill="0" applyBorder="0" applyAlignment="0" applyProtection="0"/>
    <xf numFmtId="15" fontId="47" fillId="0" borderId="0" applyFont="0" applyFill="0" applyBorder="0" applyAlignment="0" applyProtection="0"/>
    <xf numFmtId="174" fontId="34" fillId="0" borderId="0">
      <alignment horizontal="left" wrapText="1"/>
    </xf>
    <xf numFmtId="174" fontId="34" fillId="0" borderId="0">
      <alignment horizontal="left" wrapText="1"/>
    </xf>
    <xf numFmtId="15" fontId="47" fillId="0" borderId="0" applyFont="0" applyFill="0" applyBorder="0" applyAlignment="0" applyProtection="0"/>
    <xf numFmtId="4" fontId="47" fillId="0" borderId="0" applyFont="0" applyFill="0" applyBorder="0" applyAlignment="0" applyProtection="0"/>
    <xf numFmtId="4" fontId="47" fillId="0" borderId="0" applyFont="0" applyFill="0" applyBorder="0" applyAlignment="0" applyProtection="0"/>
    <xf numFmtId="174" fontId="34" fillId="0" borderId="0">
      <alignment horizontal="left" wrapText="1"/>
    </xf>
    <xf numFmtId="174" fontId="34" fillId="0" borderId="0">
      <alignment horizontal="left" wrapText="1"/>
    </xf>
    <xf numFmtId="4" fontId="47" fillId="0" borderId="0" applyFont="0" applyFill="0" applyBorder="0" applyAlignment="0" applyProtection="0"/>
    <xf numFmtId="0" fontId="92" fillId="0" borderId="20">
      <alignment horizontal="center"/>
    </xf>
    <xf numFmtId="0" fontId="92" fillId="0" borderId="20">
      <alignment horizontal="center"/>
    </xf>
    <xf numFmtId="174" fontId="34" fillId="0" borderId="0">
      <alignment horizontal="left" wrapText="1"/>
    </xf>
    <xf numFmtId="174" fontId="34" fillId="0" borderId="0">
      <alignment horizontal="left" wrapText="1"/>
    </xf>
    <xf numFmtId="0" fontId="92" fillId="0" borderId="20">
      <alignment horizontal="center"/>
    </xf>
    <xf numFmtId="3" fontId="47" fillId="0" borderId="0" applyFont="0" applyFill="0" applyBorder="0" applyAlignment="0" applyProtection="0"/>
    <xf numFmtId="3" fontId="47" fillId="0" borderId="0" applyFont="0" applyFill="0" applyBorder="0" applyAlignment="0" applyProtection="0"/>
    <xf numFmtId="174" fontId="34" fillId="0" borderId="0">
      <alignment horizontal="left" wrapText="1"/>
    </xf>
    <xf numFmtId="174" fontId="34" fillId="0" borderId="0">
      <alignment horizontal="left" wrapText="1"/>
    </xf>
    <xf numFmtId="3" fontId="47" fillId="0" borderId="0" applyFont="0" applyFill="0" applyBorder="0" applyAlignment="0" applyProtection="0"/>
    <xf numFmtId="0" fontId="47" fillId="78" borderId="0" applyNumberFormat="0" applyFont="0" applyBorder="0" applyAlignment="0" applyProtection="0"/>
    <xf numFmtId="0" fontId="47" fillId="78" borderId="0" applyNumberFormat="0" applyFont="0" applyBorder="0" applyAlignment="0" applyProtection="0"/>
    <xf numFmtId="174" fontId="34" fillId="0" borderId="0">
      <alignment horizontal="left" wrapText="1"/>
    </xf>
    <xf numFmtId="174" fontId="34" fillId="0" borderId="0">
      <alignment horizontal="left" wrapText="1"/>
    </xf>
    <xf numFmtId="0" fontId="47" fillId="78" borderId="0" applyNumberFormat="0" applyFont="0" applyBorder="0" applyAlignment="0" applyProtection="0"/>
    <xf numFmtId="0" fontId="52" fillId="0" borderId="0"/>
    <xf numFmtId="0" fontId="53" fillId="0" borderId="0"/>
    <xf numFmtId="0" fontId="53" fillId="0" borderId="0"/>
    <xf numFmtId="0" fontId="52" fillId="0" borderId="0"/>
    <xf numFmtId="0" fontId="53" fillId="0" borderId="0"/>
    <xf numFmtId="3" fontId="93" fillId="0" borderId="0" applyFill="0" applyBorder="0" applyAlignment="0" applyProtection="0"/>
    <xf numFmtId="0" fontId="94" fillId="0" borderId="0"/>
    <xf numFmtId="0" fontId="95" fillId="0" borderId="0"/>
    <xf numFmtId="0" fontId="95" fillId="0" borderId="0"/>
    <xf numFmtId="0" fontId="94" fillId="0" borderId="0"/>
    <xf numFmtId="0" fontId="95" fillId="0" borderId="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174" fontId="34" fillId="0" borderId="0">
      <alignment horizontal="left" wrapText="1"/>
    </xf>
    <xf numFmtId="174" fontId="34" fillId="0" borderId="0">
      <alignment horizontal="left" wrapText="1"/>
    </xf>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3" fontId="93" fillId="0" borderId="0" applyFill="0" applyBorder="0" applyAlignment="0" applyProtection="0"/>
    <xf numFmtId="42" fontId="10" fillId="67" borderId="0"/>
    <xf numFmtId="0" fontId="51" fillId="79" borderId="0"/>
    <xf numFmtId="0" fontId="96" fillId="79" borderId="29"/>
    <xf numFmtId="0" fontId="97" fillId="80" borderId="3"/>
    <xf numFmtId="0" fontId="98" fillId="79" borderId="36"/>
    <xf numFmtId="42" fontId="10" fillId="67" borderId="0"/>
    <xf numFmtId="174" fontId="34" fillId="0" borderId="0">
      <alignment horizontal="left" wrapText="1"/>
    </xf>
    <xf numFmtId="42" fontId="10" fillId="67" borderId="0"/>
    <xf numFmtId="174" fontId="34" fillId="0" borderId="0">
      <alignment horizontal="left" wrapText="1"/>
    </xf>
    <xf numFmtId="42" fontId="10" fillId="67" borderId="0"/>
    <xf numFmtId="42" fontId="10" fillId="67" borderId="0"/>
    <xf numFmtId="42" fontId="10" fillId="67" borderId="37">
      <alignment vertical="center"/>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42" fontId="10" fillId="67" borderId="37">
      <alignment vertical="center"/>
    </xf>
    <xf numFmtId="174" fontId="34" fillId="0" borderId="0">
      <alignment horizontal="left" wrapText="1"/>
    </xf>
    <xf numFmtId="0" fontId="15" fillId="67" borderId="1" applyNumberFormat="0">
      <alignment horizontal="center" vertical="center" wrapText="1"/>
    </xf>
    <xf numFmtId="0" fontId="15" fillId="67" borderId="38" applyNumberFormat="0">
      <alignment horizontal="center" vertical="center" wrapText="1"/>
    </xf>
    <xf numFmtId="0" fontId="15" fillId="67" borderId="1" applyNumberFormat="0">
      <alignment horizontal="center" vertical="center" wrapText="1"/>
    </xf>
    <xf numFmtId="174" fontId="34" fillId="0" borderId="0">
      <alignment horizontal="left" wrapText="1"/>
    </xf>
    <xf numFmtId="10" fontId="10" fillId="67" borderId="0"/>
    <xf numFmtId="10" fontId="10" fillId="67" borderId="0"/>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0" fontId="10" fillId="67" borderId="0"/>
    <xf numFmtId="174" fontId="34" fillId="0" borderId="0">
      <alignment horizontal="left" wrapText="1"/>
    </xf>
    <xf numFmtId="174" fontId="34" fillId="0" borderId="0">
      <alignment horizontal="left" wrapText="1"/>
    </xf>
    <xf numFmtId="10" fontId="10" fillId="67" borderId="0"/>
    <xf numFmtId="10" fontId="10" fillId="67" borderId="0"/>
    <xf numFmtId="10" fontId="10" fillId="67" borderId="0"/>
    <xf numFmtId="202" fontId="10" fillId="67" borderId="0"/>
    <xf numFmtId="202" fontId="10" fillId="67" borderId="0"/>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202" fontId="10" fillId="67" borderId="0"/>
    <xf numFmtId="174" fontId="34" fillId="0" borderId="0">
      <alignment horizontal="left" wrapText="1"/>
    </xf>
    <xf numFmtId="174" fontId="34" fillId="0" borderId="0">
      <alignment horizontal="left" wrapText="1"/>
    </xf>
    <xf numFmtId="202" fontId="10" fillId="67" borderId="0"/>
    <xf numFmtId="202" fontId="10" fillId="67" borderId="0"/>
    <xf numFmtId="202" fontId="10" fillId="67" borderId="0"/>
    <xf numFmtId="42" fontId="10" fillId="67" borderId="0"/>
    <xf numFmtId="165" fontId="77" fillId="0" borderId="0" applyBorder="0" applyAlignment="0"/>
    <xf numFmtId="165" fontId="77" fillId="0" borderId="0" applyBorder="0" applyAlignment="0"/>
    <xf numFmtId="165" fontId="77" fillId="0" borderId="0" applyBorder="0" applyAlignment="0"/>
    <xf numFmtId="42" fontId="10" fillId="67" borderId="2">
      <alignment horizontal="left"/>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42" fontId="10" fillId="67" borderId="2">
      <alignment horizontal="left"/>
    </xf>
    <xf numFmtId="174" fontId="34" fillId="0" borderId="0">
      <alignment horizontal="left" wrapText="1"/>
    </xf>
    <xf numFmtId="202" fontId="99" fillId="67" borderId="2">
      <alignment horizontal="left"/>
    </xf>
    <xf numFmtId="174" fontId="34" fillId="0" borderId="0">
      <alignment horizontal="left" wrapText="1"/>
    </xf>
    <xf numFmtId="202" fontId="99" fillId="67" borderId="2">
      <alignment horizontal="left"/>
    </xf>
    <xf numFmtId="165" fontId="77" fillId="0" borderId="0" applyBorder="0" applyAlignment="0"/>
    <xf numFmtId="14" fontId="34" fillId="0" borderId="0" applyNumberFormat="0" applyFill="0" applyBorder="0" applyAlignment="0" applyProtection="0">
      <alignment horizontal="left"/>
    </xf>
    <xf numFmtId="14" fontId="34" fillId="0" borderId="0" applyNumberFormat="0" applyFill="0" applyBorder="0" applyAlignment="0" applyProtection="0">
      <alignment horizontal="left"/>
    </xf>
    <xf numFmtId="204" fontId="10" fillId="0" borderId="0" applyFont="0" applyFill="0" applyAlignment="0">
      <alignment horizontal="right"/>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204" fontId="10" fillId="0" borderId="0" applyFont="0" applyFill="0" applyAlignment="0">
      <alignment horizontal="right"/>
    </xf>
    <xf numFmtId="174" fontId="34" fillId="0" borderId="0">
      <alignment horizontal="left" wrapText="1"/>
    </xf>
    <xf numFmtId="174" fontId="34" fillId="0" borderId="0">
      <alignment horizontal="left" wrapText="1"/>
    </xf>
    <xf numFmtId="204" fontId="10" fillId="0" borderId="0" applyFont="0" applyFill="0" applyAlignment="0">
      <alignment horizontal="right"/>
    </xf>
    <xf numFmtId="204" fontId="10" fillId="0" borderId="0" applyFont="0" applyFill="0" applyAlignment="0">
      <alignment horizontal="right"/>
    </xf>
    <xf numFmtId="4" fontId="12" fillId="76" borderId="35" applyNumberFormat="0" applyProtection="0">
      <alignment vertical="center"/>
    </xf>
    <xf numFmtId="174" fontId="34" fillId="0" borderId="0">
      <alignment horizontal="left" wrapText="1"/>
    </xf>
    <xf numFmtId="4" fontId="12" fillId="76" borderId="35" applyNumberFormat="0" applyProtection="0">
      <alignment vertical="center"/>
    </xf>
    <xf numFmtId="4" fontId="100" fillId="76" borderId="35" applyNumberFormat="0" applyProtection="0">
      <alignment vertical="center"/>
    </xf>
    <xf numFmtId="174" fontId="34" fillId="0" borderId="0">
      <alignment horizontal="left" wrapText="1"/>
    </xf>
    <xf numFmtId="4" fontId="100" fillId="76" borderId="35" applyNumberFormat="0" applyProtection="0">
      <alignment vertical="center"/>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4" fontId="12" fillId="76" borderId="35" applyNumberFormat="0" applyProtection="0">
      <alignment horizontal="left" vertical="center" indent="1"/>
    </xf>
    <xf numFmtId="174" fontId="34" fillId="0" borderId="0">
      <alignment horizontal="left" wrapTex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2"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174" fontId="34" fillId="0" borderId="0">
      <alignment horizontal="left" wrapText="1"/>
    </xf>
    <xf numFmtId="4" fontId="12" fillId="83" borderId="35" applyNumberFormat="0" applyProtection="0">
      <alignment horizontal="right" vertical="center"/>
    </xf>
    <xf numFmtId="4" fontId="12" fillId="84" borderId="35" applyNumberFormat="0" applyProtection="0">
      <alignment horizontal="right" vertical="center"/>
    </xf>
    <xf numFmtId="174" fontId="34" fillId="0" borderId="0">
      <alignment horizontal="left" wrapText="1"/>
    </xf>
    <xf numFmtId="4" fontId="12" fillId="84" borderId="35" applyNumberFormat="0" applyProtection="0">
      <alignment horizontal="right" vertical="center"/>
    </xf>
    <xf numFmtId="4" fontId="12" fillId="85" borderId="35" applyNumberFormat="0" applyProtection="0">
      <alignment horizontal="right" vertical="center"/>
    </xf>
    <xf numFmtId="174" fontId="34" fillId="0" borderId="0">
      <alignment horizontal="left" wrapText="1"/>
    </xf>
    <xf numFmtId="4" fontId="12" fillId="85" borderId="35" applyNumberFormat="0" applyProtection="0">
      <alignment horizontal="right" vertical="center"/>
    </xf>
    <xf numFmtId="4" fontId="12" fillId="86" borderId="35" applyNumberFormat="0" applyProtection="0">
      <alignment horizontal="right" vertical="center"/>
    </xf>
    <xf numFmtId="174" fontId="34" fillId="0" borderId="0">
      <alignment horizontal="left" wrapText="1"/>
    </xf>
    <xf numFmtId="4" fontId="12" fillId="86" borderId="35" applyNumberFormat="0" applyProtection="0">
      <alignment horizontal="right" vertical="center"/>
    </xf>
    <xf numFmtId="4" fontId="12" fillId="87" borderId="35" applyNumberFormat="0" applyProtection="0">
      <alignment horizontal="right" vertical="center"/>
    </xf>
    <xf numFmtId="174" fontId="34" fillId="0" borderId="0">
      <alignment horizontal="left" wrapText="1"/>
    </xf>
    <xf numFmtId="4" fontId="12" fillId="87" borderId="35" applyNumberFormat="0" applyProtection="0">
      <alignment horizontal="right" vertical="center"/>
    </xf>
    <xf numFmtId="4" fontId="12" fillId="88" borderId="35" applyNumberFormat="0" applyProtection="0">
      <alignment horizontal="right" vertical="center"/>
    </xf>
    <xf numFmtId="174" fontId="34" fillId="0" borderId="0">
      <alignment horizontal="left" wrapText="1"/>
    </xf>
    <xf numFmtId="4" fontId="12" fillId="88" borderId="35" applyNumberFormat="0" applyProtection="0">
      <alignment horizontal="right" vertical="center"/>
    </xf>
    <xf numFmtId="4" fontId="12" fillId="89" borderId="35" applyNumberFormat="0" applyProtection="0">
      <alignment horizontal="right" vertical="center"/>
    </xf>
    <xf numFmtId="174" fontId="34" fillId="0" borderId="0">
      <alignment horizontal="left" wrapText="1"/>
    </xf>
    <xf numFmtId="4" fontId="12" fillId="89" borderId="35" applyNumberFormat="0" applyProtection="0">
      <alignment horizontal="right" vertical="center"/>
    </xf>
    <xf numFmtId="4" fontId="12" fillId="90" borderId="35" applyNumberFormat="0" applyProtection="0">
      <alignment horizontal="right" vertical="center"/>
    </xf>
    <xf numFmtId="174" fontId="34" fillId="0" borderId="0">
      <alignment horizontal="left" wrapText="1"/>
    </xf>
    <xf numFmtId="4" fontId="12" fillId="90" borderId="35" applyNumberFormat="0" applyProtection="0">
      <alignment horizontal="right" vertical="center"/>
    </xf>
    <xf numFmtId="4" fontId="12" fillId="91" borderId="35" applyNumberFormat="0" applyProtection="0">
      <alignment horizontal="right" vertical="center"/>
    </xf>
    <xf numFmtId="174" fontId="34" fillId="0" borderId="0">
      <alignment horizontal="left" wrapText="1"/>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3" borderId="0" applyNumberFormat="0" applyProtection="0">
      <alignment horizontal="left" vertical="center" indent="1"/>
    </xf>
    <xf numFmtId="4" fontId="13" fillId="93" borderId="0" applyNumberFormat="0" applyProtection="0">
      <alignment horizontal="left" vertical="center" indent="1"/>
    </xf>
    <xf numFmtId="4" fontId="13" fillId="92" borderId="35" applyNumberFormat="0" applyProtection="0">
      <alignment horizontal="left" vertical="center" indent="1"/>
    </xf>
    <xf numFmtId="4" fontId="12" fillId="94" borderId="39" applyNumberFormat="0" applyProtection="0">
      <alignment horizontal="left" vertical="center" indent="1"/>
    </xf>
    <xf numFmtId="4" fontId="12" fillId="94" borderId="0" applyNumberFormat="0" applyProtection="0">
      <alignment horizontal="left" vertical="center" indent="1"/>
    </xf>
    <xf numFmtId="4" fontId="12" fillId="94"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4" fontId="101" fillId="95" borderId="0"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02" fillId="0" borderId="0"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02" fillId="0" borderId="0"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0" fontId="10" fillId="96"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174" fontId="34" fillId="0" borderId="0">
      <alignment horizontal="left" wrapTex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174" fontId="34" fillId="0" borderId="0">
      <alignment horizontal="left" wrapTex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69" borderId="27" applyNumberFormat="0">
      <protection locked="0"/>
    </xf>
    <xf numFmtId="0" fontId="10" fillId="69" borderId="27" applyNumberFormat="0">
      <protection locked="0"/>
    </xf>
    <xf numFmtId="174" fontId="34" fillId="0" borderId="0">
      <alignment horizontal="left" wrapText="1"/>
    </xf>
    <xf numFmtId="174" fontId="34" fillId="0" borderId="0">
      <alignment horizontal="left" wrapText="1"/>
    </xf>
    <xf numFmtId="0" fontId="77" fillId="64" borderId="40" applyBorder="0"/>
    <xf numFmtId="4" fontId="12" fillId="98" borderId="35" applyNumberFormat="0" applyProtection="0">
      <alignment vertical="center"/>
    </xf>
    <xf numFmtId="174" fontId="34" fillId="0" borderId="0">
      <alignment horizontal="left" wrapText="1"/>
    </xf>
    <xf numFmtId="4" fontId="12" fillId="98" borderId="35" applyNumberFormat="0" applyProtection="0">
      <alignment vertical="center"/>
    </xf>
    <xf numFmtId="4" fontId="100" fillId="98" borderId="35" applyNumberFormat="0" applyProtection="0">
      <alignment vertical="center"/>
    </xf>
    <xf numFmtId="174" fontId="34" fillId="0" borderId="0">
      <alignment horizontal="left" wrapText="1"/>
    </xf>
    <xf numFmtId="4" fontId="100" fillId="98" borderId="35" applyNumberFormat="0" applyProtection="0">
      <alignment vertical="center"/>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8" borderId="35" applyNumberFormat="0" applyProtection="0">
      <alignment horizontal="left" vertical="center" indent="1"/>
    </xf>
    <xf numFmtId="174" fontId="34" fillId="0" borderId="0">
      <alignment horizontal="left" wrapTex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174" fontId="34" fillId="0" borderId="0">
      <alignment horizontal="left" wrapText="1"/>
    </xf>
    <xf numFmtId="4" fontId="12" fillId="94" borderId="35" applyNumberFormat="0" applyProtection="0">
      <alignment horizontal="right" vertical="center"/>
    </xf>
    <xf numFmtId="4" fontId="100" fillId="94" borderId="35" applyNumberFormat="0" applyProtection="0">
      <alignment horizontal="right" vertical="center"/>
    </xf>
    <xf numFmtId="174" fontId="34" fillId="0" borderId="0">
      <alignment horizontal="left" wrapText="1"/>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0" fontId="10" fillId="81" borderId="35" applyNumberFormat="0" applyProtection="0">
      <alignment horizontal="left" vertical="center" indent="1"/>
    </xf>
    <xf numFmtId="174" fontId="34" fillId="0" borderId="0">
      <alignment horizontal="left" wrapText="1"/>
    </xf>
    <xf numFmtId="174" fontId="34" fillId="0" borderId="0">
      <alignment horizontal="left" wrapTex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3" fillId="0" borderId="0"/>
    <xf numFmtId="0" fontId="103" fillId="0" borderId="0"/>
    <xf numFmtId="0" fontId="104" fillId="0" borderId="0" applyNumberFormat="0" applyProtection="0">
      <alignment horizontal="left" indent="5"/>
    </xf>
    <xf numFmtId="0" fontId="66" fillId="99" borderId="27"/>
    <xf numFmtId="4" fontId="105" fillId="94" borderId="35" applyNumberFormat="0" applyProtection="0">
      <alignment horizontal="right" vertical="center"/>
    </xf>
    <xf numFmtId="174" fontId="34" fillId="0" borderId="0">
      <alignment horizontal="left" wrapText="1"/>
    </xf>
    <xf numFmtId="4" fontId="105" fillId="94" borderId="35" applyNumberFormat="0" applyProtection="0">
      <alignment horizontal="right" vertical="center"/>
    </xf>
    <xf numFmtId="39" fontId="10" fillId="100" borderId="0"/>
    <xf numFmtId="39" fontId="10" fillId="100" borderId="0"/>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39" fontId="10" fillId="100" borderId="0"/>
    <xf numFmtId="174" fontId="34" fillId="0" borderId="0">
      <alignment horizontal="left" wrapText="1"/>
    </xf>
    <xf numFmtId="174" fontId="34" fillId="0" borderId="0">
      <alignment horizontal="left" wrapText="1"/>
    </xf>
    <xf numFmtId="39" fontId="10" fillId="100" borderId="0"/>
    <xf numFmtId="39" fontId="10" fillId="100" borderId="0"/>
    <xf numFmtId="39" fontId="10" fillId="100" borderId="0"/>
    <xf numFmtId="0" fontId="106" fillId="0" borderId="0" applyNumberFormat="0" applyFill="0" applyBorder="0" applyAlignment="0" applyProtection="0"/>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38" fontId="66" fillId="0" borderId="41"/>
    <xf numFmtId="174" fontId="34" fillId="0" borderId="0">
      <alignment horizontal="left" wrapText="1"/>
    </xf>
    <xf numFmtId="38" fontId="66" fillId="0" borderId="41"/>
    <xf numFmtId="0" fontId="66" fillId="0" borderId="41"/>
    <xf numFmtId="38" fontId="66" fillId="0" borderId="41"/>
    <xf numFmtId="38" fontId="66" fillId="0" borderId="41"/>
    <xf numFmtId="38" fontId="66" fillId="0" borderId="41"/>
    <xf numFmtId="38" fontId="77" fillId="0" borderId="2"/>
    <xf numFmtId="38" fontId="77" fillId="0" borderId="2"/>
    <xf numFmtId="38" fontId="77" fillId="0" borderId="2"/>
    <xf numFmtId="38" fontId="77" fillId="0" borderId="2"/>
    <xf numFmtId="174" fontId="34" fillId="0" borderId="0">
      <alignment horizontal="left" wrapText="1"/>
    </xf>
    <xf numFmtId="0" fontId="77" fillId="0" borderId="2"/>
    <xf numFmtId="0" fontId="77" fillId="0" borderId="2"/>
    <xf numFmtId="0" fontId="77" fillId="0" borderId="2"/>
    <xf numFmtId="38" fontId="77" fillId="0" borderId="2"/>
    <xf numFmtId="38" fontId="77" fillId="0" borderId="2"/>
    <xf numFmtId="38" fontId="77" fillId="0" borderId="2"/>
    <xf numFmtId="38" fontId="77" fillId="0" borderId="2"/>
    <xf numFmtId="39" fontId="34" fillId="101" borderId="0"/>
    <xf numFmtId="39" fontId="34" fillId="101" borderId="0"/>
    <xf numFmtId="174" fontId="10" fillId="0" borderId="0">
      <alignment horizontal="left" wrapText="1"/>
    </xf>
    <xf numFmtId="205" fontId="10" fillId="0" borderId="0">
      <alignment horizontal="left" wrapText="1"/>
    </xf>
    <xf numFmtId="197"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5" fontId="10" fillId="0" borderId="0">
      <alignment horizontal="left" wrapText="1"/>
    </xf>
    <xf numFmtId="174" fontId="10" fillId="0" borderId="0">
      <alignment horizontal="left" wrapText="1"/>
    </xf>
    <xf numFmtId="174" fontId="10" fillId="0" borderId="0">
      <alignment horizontal="left" wrapText="1"/>
    </xf>
    <xf numFmtId="174" fontId="10" fillId="0" borderId="0">
      <alignment horizontal="left" wrapText="1"/>
    </xf>
    <xf numFmtId="202" fontId="10" fillId="0" borderId="0">
      <alignment horizontal="left" wrapText="1"/>
    </xf>
    <xf numFmtId="202" fontId="10" fillId="0" borderId="0">
      <alignment horizontal="left" wrapText="1"/>
    </xf>
    <xf numFmtId="202" fontId="10" fillId="0" borderId="0">
      <alignment horizontal="left" wrapText="1"/>
    </xf>
    <xf numFmtId="203" fontId="10" fillId="0" borderId="0">
      <alignment horizontal="left" wrapText="1"/>
    </xf>
    <xf numFmtId="202" fontId="10" fillId="0" borderId="0">
      <alignment horizontal="left" wrapText="1"/>
    </xf>
    <xf numFmtId="202" fontId="10" fillId="0" borderId="0">
      <alignment horizontal="left" wrapText="1"/>
    </xf>
    <xf numFmtId="174" fontId="10" fillId="0" borderId="0">
      <alignment horizontal="left" wrapText="1"/>
    </xf>
    <xf numFmtId="174" fontId="10" fillId="0" borderId="0">
      <alignment horizontal="left" wrapText="1"/>
    </xf>
    <xf numFmtId="174" fontId="34" fillId="0" borderId="0">
      <alignment horizontal="left" wrapText="1"/>
    </xf>
    <xf numFmtId="174" fontId="10" fillId="0" borderId="0">
      <alignment horizontal="left" wrapText="1"/>
    </xf>
    <xf numFmtId="174" fontId="10" fillId="0" borderId="0">
      <alignment horizontal="left" wrapText="1"/>
    </xf>
    <xf numFmtId="200" fontId="10" fillId="0" borderId="0">
      <alignment horizontal="left" wrapText="1"/>
    </xf>
    <xf numFmtId="200" fontId="10" fillId="0" borderId="0">
      <alignment horizontal="left" wrapText="1"/>
    </xf>
    <xf numFmtId="174" fontId="34" fillId="0" borderId="0">
      <alignment horizontal="left" wrapText="1"/>
    </xf>
    <xf numFmtId="174" fontId="34" fillId="0" borderId="0">
      <alignment horizontal="left" wrapText="1"/>
    </xf>
    <xf numFmtId="200" fontId="10" fillId="0" borderId="0">
      <alignment horizontal="left" wrapText="1"/>
    </xf>
    <xf numFmtId="205" fontId="10" fillId="0" borderId="0">
      <alignment horizontal="left" wrapText="1"/>
    </xf>
    <xf numFmtId="205" fontId="10" fillId="0" borderId="0">
      <alignment horizontal="left" wrapText="1"/>
    </xf>
    <xf numFmtId="174" fontId="34"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198" fontId="10" fillId="0" borderId="0">
      <alignment horizontal="left" wrapText="1"/>
    </xf>
    <xf numFmtId="203" fontId="10" fillId="0" borderId="0">
      <alignment horizontal="left" wrapText="1"/>
    </xf>
    <xf numFmtId="203" fontId="10" fillId="0" borderId="0">
      <alignment horizontal="left" wrapText="1"/>
    </xf>
    <xf numFmtId="198" fontId="10" fillId="0" borderId="0">
      <alignment horizontal="left" wrapText="1"/>
    </xf>
    <xf numFmtId="174" fontId="10" fillId="0" borderId="0">
      <alignment horizontal="left" wrapText="1"/>
    </xf>
    <xf numFmtId="203" fontId="10" fillId="0" borderId="0">
      <alignment horizontal="left" wrapText="1"/>
    </xf>
    <xf numFmtId="174" fontId="10" fillId="0" borderId="0">
      <alignment horizontal="left" wrapText="1"/>
    </xf>
    <xf numFmtId="0" fontId="10" fillId="0" borderId="0">
      <alignment horizontal="left" wrapText="1"/>
    </xf>
    <xf numFmtId="0" fontId="12" fillId="0" borderId="0" applyNumberFormat="0" applyBorder="0" applyAlignment="0"/>
    <xf numFmtId="0" fontId="107" fillId="0" borderId="0" applyNumberFormat="0" applyBorder="0" applyAlignment="0"/>
    <xf numFmtId="0" fontId="13" fillId="0" borderId="0" applyNumberFormat="0" applyBorder="0" applyAlignment="0"/>
    <xf numFmtId="0" fontId="108" fillId="0" borderId="0"/>
    <xf numFmtId="0" fontId="67" fillId="0" borderId="36"/>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40" fontId="109" fillId="0" borderId="0" applyBorder="0">
      <alignment horizontal="right"/>
    </xf>
    <xf numFmtId="41" fontId="110" fillId="67" borderId="0">
      <alignment horizontal="left"/>
    </xf>
    <xf numFmtId="0" fontId="111" fillId="0" borderId="0"/>
    <xf numFmtId="0" fontId="10" fillId="0" borderId="0" applyNumberFormat="0" applyBorder="0" applyAlignment="0"/>
    <xf numFmtId="0" fontId="112" fillId="0" borderId="0" applyFill="0" applyBorder="0" applyProtection="0">
      <alignment horizontal="left" vertical="top"/>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6" fillId="0" borderId="0" applyNumberFormat="0" applyFill="0" applyBorder="0" applyAlignment="0" applyProtection="0"/>
    <xf numFmtId="0" fontId="106" fillId="0" borderId="0" applyNumberFormat="0" applyFill="0" applyBorder="0" applyAlignment="0" applyProtection="0"/>
    <xf numFmtId="174" fontId="34" fillId="0" borderId="0">
      <alignment horizontal="left" wrapText="1"/>
    </xf>
    <xf numFmtId="174" fontId="34" fillId="0" borderId="0">
      <alignment horizontal="left" wrapText="1"/>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xf numFmtId="0" fontId="96" fillId="79" borderId="0"/>
    <xf numFmtId="166" fontId="114" fillId="67" borderId="0">
      <alignment horizontal="left" vertical="center"/>
    </xf>
    <xf numFmtId="166" fontId="115" fillId="0" borderId="0">
      <alignment horizontal="left" vertical="center"/>
    </xf>
    <xf numFmtId="166" fontId="115" fillId="0" borderId="0">
      <alignment horizontal="left" vertical="center"/>
    </xf>
    <xf numFmtId="0" fontId="15" fillId="67" borderId="0">
      <alignment horizontal="left" wrapText="1"/>
    </xf>
    <xf numFmtId="0" fontId="15" fillId="67" borderId="0">
      <alignment horizontal="left" wrapText="1"/>
    </xf>
    <xf numFmtId="0" fontId="15" fillId="67" borderId="0">
      <alignment horizontal="left" wrapText="1"/>
    </xf>
    <xf numFmtId="174" fontId="34" fillId="0" borderId="0">
      <alignment horizontal="left" wrapText="1"/>
    </xf>
    <xf numFmtId="0" fontId="116" fillId="0" borderId="0">
      <alignment horizontal="left" vertical="center"/>
    </xf>
    <xf numFmtId="0" fontId="116" fillId="0" borderId="0">
      <alignment horizontal="left" vertical="center"/>
    </xf>
    <xf numFmtId="0" fontId="54" fillId="0" borderId="42" applyNumberFormat="0" applyFont="0" applyFill="0" applyAlignment="0" applyProtection="0"/>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0" fontId="30" fillId="0" borderId="44" applyNumberFormat="0" applyFill="0" applyAlignment="0" applyProtection="0"/>
    <xf numFmtId="0" fontId="30" fillId="0" borderId="14" applyNumberFormat="0" applyFill="0" applyAlignment="0" applyProtection="0"/>
    <xf numFmtId="0" fontId="30" fillId="0" borderId="44" applyNumberFormat="0" applyFill="0" applyAlignment="0" applyProtection="0"/>
    <xf numFmtId="174" fontId="34" fillId="0" borderId="0">
      <alignment horizontal="left" wrapText="1"/>
    </xf>
    <xf numFmtId="174" fontId="34" fillId="0" borderId="0">
      <alignment horizontal="left" wrapText="1"/>
    </xf>
    <xf numFmtId="41" fontId="15" fillId="67" borderId="0">
      <alignment horizontal="left"/>
    </xf>
    <xf numFmtId="174" fontId="34" fillId="0" borderId="0">
      <alignment horizontal="left" wrapText="1"/>
    </xf>
    <xf numFmtId="174" fontId="34" fillId="0" borderId="0">
      <alignment horizontal="left" wrapText="1"/>
    </xf>
    <xf numFmtId="41" fontId="15" fillId="67" borderId="0">
      <alignment horizontal="left"/>
    </xf>
    <xf numFmtId="0" fontId="30" fillId="0" borderId="44" applyNumberFormat="0" applyFill="0" applyAlignment="0" applyProtection="0"/>
    <xf numFmtId="0" fontId="30" fillId="0" borderId="14" applyNumberFormat="0" applyFill="0" applyAlignment="0" applyProtection="0"/>
    <xf numFmtId="0" fontId="52" fillId="0" borderId="45"/>
    <xf numFmtId="0" fontId="53" fillId="0" borderId="45"/>
    <xf numFmtId="0" fontId="53" fillId="0" borderId="45"/>
    <xf numFmtId="0" fontId="52" fillId="0" borderId="45"/>
    <xf numFmtId="0" fontId="53" fillId="0" borderId="45"/>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4" fontId="34" fillId="0" borderId="0">
      <alignment horizontal="left" wrapText="1"/>
    </xf>
    <xf numFmtId="0" fontId="28" fillId="0" borderId="0" applyNumberFormat="0" applyFill="0" applyBorder="0" applyAlignment="0" applyProtection="0"/>
    <xf numFmtId="0" fontId="83" fillId="0" borderId="0" applyNumberFormat="0" applyFill="0" applyBorder="0" applyAlignment="0" applyProtection="0"/>
    <xf numFmtId="0" fontId="15" fillId="67" borderId="38" applyNumberFormat="0">
      <alignment horizontal="center" vertical="center" wrapText="1"/>
    </xf>
    <xf numFmtId="0" fontId="10" fillId="0" borderId="0">
      <alignment readingOrder="1"/>
    </xf>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alignment readingOrder="1"/>
    </xf>
    <xf numFmtId="0" fontId="10" fillId="0" borderId="0">
      <alignment readingOrder="1"/>
    </xf>
    <xf numFmtId="43" fontId="10" fillId="0" borderId="0" applyFont="0" applyFill="0" applyBorder="0" applyAlignment="0" applyProtection="0"/>
    <xf numFmtId="3" fontId="32" fillId="0" borderId="0"/>
    <xf numFmtId="9" fontId="10" fillId="0" borderId="0" applyFont="0" applyFill="0" applyBorder="0" applyAlignment="0" applyProtection="0"/>
    <xf numFmtId="0" fontId="10" fillId="89" borderId="0" applyNumberFormat="0" applyFont="0" applyFill="0" applyBorder="0" applyAlignment="0" applyProtection="0"/>
    <xf numFmtId="165" fontId="49" fillId="76" borderId="0" applyFont="0" applyFill="0" applyBorder="0" applyAlignment="0" applyProtection="0">
      <alignment wrapText="1"/>
    </xf>
    <xf numFmtId="3" fontId="32" fillId="0" borderId="0"/>
    <xf numFmtId="0" fontId="10" fillId="0" borderId="0">
      <alignment readingOrder="1"/>
    </xf>
    <xf numFmtId="38" fontId="119" fillId="0" borderId="0" applyNumberFormat="0" applyFont="0" applyFill="0" applyBorder="0">
      <alignment horizontal="left" indent="4"/>
      <protection locked="0"/>
    </xf>
    <xf numFmtId="9" fontId="49"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0" fontId="118" fillId="0" borderId="0"/>
    <xf numFmtId="0" fontId="49" fillId="0" borderId="0"/>
    <xf numFmtId="0" fontId="7" fillId="0" borderId="0"/>
    <xf numFmtId="0" fontId="7" fillId="0" borderId="0"/>
    <xf numFmtId="44" fontId="7" fillId="0" borderId="0" applyFont="0" applyFill="0" applyBorder="0" applyAlignment="0" applyProtection="0"/>
    <xf numFmtId="44" fontId="49" fillId="0" borderId="0" applyFont="0" applyFill="0" applyBorder="0" applyAlignment="0" applyProtection="0"/>
    <xf numFmtId="43" fontId="49" fillId="0" borderId="0" applyFont="0" applyFill="0" applyBorder="0" applyAlignment="0" applyProtection="0"/>
    <xf numFmtId="41" fontId="10" fillId="0" borderId="0" applyFont="0" applyFill="0" applyBorder="0" applyAlignment="0" applyProtection="0"/>
    <xf numFmtId="0" fontId="117"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xf numFmtId="9" fontId="10" fillId="0" borderId="0" applyFont="0" applyFill="0" applyBorder="0" applyAlignment="0" applyProtection="0"/>
    <xf numFmtId="0" fontId="33" fillId="0" borderId="0"/>
    <xf numFmtId="0" fontId="121" fillId="77"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0" fillId="0" borderId="0">
      <alignment readingOrder="1"/>
    </xf>
    <xf numFmtId="0" fontId="10" fillId="0" borderId="0">
      <alignment readingOrder="1"/>
    </xf>
    <xf numFmtId="0" fontId="10" fillId="0" borderId="0">
      <alignment readingOrder="1"/>
    </xf>
    <xf numFmtId="0" fontId="10" fillId="0" borderId="0">
      <alignment readingOrder="1"/>
    </xf>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3" fontId="32" fillId="0" borderId="0"/>
    <xf numFmtId="0" fontId="123" fillId="0" borderId="8" applyNumberFormat="0" applyFill="0" applyAlignment="0" applyProtection="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0" fontId="124" fillId="0" borderId="0" applyNumberFormat="0" applyFill="0" applyBorder="0" applyAlignment="0" applyProtection="0">
      <alignment vertical="top"/>
      <protection locked="0"/>
    </xf>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0" fontId="125" fillId="0" borderId="0" applyBorder="0">
      <alignment horizontal="centerContinuous"/>
    </xf>
    <xf numFmtId="0" fontId="126" fillId="0" borderId="0" applyBorder="0">
      <alignment horizontal="centerContinuous"/>
    </xf>
    <xf numFmtId="0" fontId="127" fillId="67" borderId="0">
      <alignment horizontal="right"/>
    </xf>
    <xf numFmtId="0" fontId="126" fillId="67" borderId="46"/>
    <xf numFmtId="42" fontId="10" fillId="0" borderId="0" applyFont="0" applyFill="0" applyBorder="0" applyAlignment="0" applyProtection="0"/>
    <xf numFmtId="0" fontId="13" fillId="69" borderId="0">
      <alignment horizontal="left"/>
    </xf>
    <xf numFmtId="0" fontId="128" fillId="69" borderId="0">
      <alignment horizontal="right"/>
    </xf>
    <xf numFmtId="0" fontId="128" fillId="69" borderId="0">
      <alignment horizontal="center"/>
    </xf>
    <xf numFmtId="0" fontId="128" fillId="69" borderId="0">
      <alignment horizontal="right"/>
    </xf>
    <xf numFmtId="0" fontId="129" fillId="69" borderId="0">
      <alignment horizontal="left"/>
    </xf>
    <xf numFmtId="41" fontId="3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2"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3" fillId="69" borderId="0">
      <alignment horizontal="left"/>
    </xf>
    <xf numFmtId="0" fontId="13" fillId="69" borderId="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0" fontId="130" fillId="67" borderId="0">
      <alignment horizontal="right"/>
    </xf>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3" fillId="69" borderId="0">
      <alignment horizontal="center"/>
    </xf>
    <xf numFmtId="49" fontId="101" fillId="69" borderId="0">
      <alignment horizontal="center"/>
    </xf>
    <xf numFmtId="0" fontId="128" fillId="69" borderId="0">
      <alignment horizontal="center"/>
    </xf>
    <xf numFmtId="0" fontId="128" fillId="69" borderId="0">
      <alignment horizontal="centerContinuous"/>
    </xf>
    <xf numFmtId="0" fontId="60" fillId="69" borderId="0">
      <alignment horizontal="left"/>
    </xf>
    <xf numFmtId="49" fontId="60" fillId="69" borderId="0">
      <alignment horizontal="center"/>
    </xf>
    <xf numFmtId="0" fontId="13" fillId="69" borderId="0">
      <alignment horizontal="left"/>
    </xf>
    <xf numFmtId="49" fontId="60" fillId="69" borderId="0">
      <alignment horizontal="left"/>
    </xf>
    <xf numFmtId="0" fontId="13" fillId="69" borderId="0">
      <alignment horizontal="centerContinuous"/>
    </xf>
    <xf numFmtId="0" fontId="13" fillId="69" borderId="0">
      <alignment horizontal="right"/>
    </xf>
    <xf numFmtId="49" fontId="13" fillId="69" borderId="0">
      <alignment horizontal="left"/>
    </xf>
    <xf numFmtId="0" fontId="128" fillId="69" borderId="0">
      <alignment horizontal="right"/>
    </xf>
    <xf numFmtId="0" fontId="60" fillId="102" borderId="0">
      <alignment horizontal="center"/>
    </xf>
    <xf numFmtId="0" fontId="63" fillId="102" borderId="0">
      <alignment horizontal="center"/>
    </xf>
    <xf numFmtId="0" fontId="131" fillId="69" borderId="0">
      <alignment horizontal="center"/>
    </xf>
    <xf numFmtId="0" fontId="10" fillId="0" borderId="0"/>
    <xf numFmtId="43" fontId="1" fillId="0" borderId="0" applyFont="0" applyFill="0" applyBorder="0" applyAlignment="0" applyProtection="0"/>
    <xf numFmtId="9" fontId="1" fillId="0" borderId="0" applyFont="0" applyFill="0" applyBorder="0" applyAlignment="0" applyProtection="0"/>
    <xf numFmtId="0" fontId="19" fillId="0" borderId="8" applyNumberFormat="0" applyFill="0" applyAlignment="0" applyProtection="0"/>
    <xf numFmtId="43" fontId="1" fillId="0" borderId="0" applyFont="0" applyFill="0" applyBorder="0" applyAlignment="0" applyProtection="0"/>
    <xf numFmtId="164" fontId="7" fillId="103" borderId="0" applyFont="0" applyFill="0" applyBorder="0" applyAlignment="0" applyProtection="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3" fillId="0" borderId="0"/>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9" fontId="33" fillId="0" borderId="0" applyFont="0" applyFill="0" applyBorder="0" applyAlignment="0" applyProtection="0"/>
    <xf numFmtId="0" fontId="1" fillId="0" borderId="0"/>
    <xf numFmtId="0" fontId="12"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39"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39"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39"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9" fillId="4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39"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9"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39"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39"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9" fillId="3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0" fontId="39" fillId="45"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46" borderId="0" applyNumberFormat="0" applyBorder="0" applyAlignment="0" applyProtection="0"/>
    <xf numFmtId="0" fontId="40" fillId="4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0" fillId="37" borderId="0" applyNumberFormat="0" applyBorder="0" applyAlignment="0" applyProtection="0"/>
    <xf numFmtId="0" fontId="31" fillId="21" borderId="0" applyNumberFormat="0" applyBorder="0" applyAlignment="0" applyProtection="0"/>
    <xf numFmtId="0" fontId="43" fillId="68" borderId="16" applyNumberFormat="0" applyAlignment="0" applyProtection="0"/>
    <xf numFmtId="0" fontId="31" fillId="21" borderId="0" applyNumberFormat="0" applyBorder="0" applyAlignment="0" applyProtection="0"/>
    <xf numFmtId="0" fontId="31" fillId="43" borderId="0" applyNumberFormat="0" applyBorder="0" applyAlignment="0" applyProtection="0"/>
    <xf numFmtId="0" fontId="40" fillId="4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48" borderId="0" applyNumberFormat="0" applyBorder="0" applyAlignment="0" applyProtection="0"/>
    <xf numFmtId="0" fontId="40" fillId="48"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40" fillId="49"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50" borderId="0" applyNumberFormat="0" applyBorder="0" applyAlignment="0" applyProtection="0"/>
    <xf numFmtId="0" fontId="40" fillId="50" borderId="0" applyNumberFormat="0" applyBorder="0" applyAlignment="0" applyProtection="0"/>
    <xf numFmtId="0" fontId="31" fillId="10" borderId="0" applyNumberFormat="0" applyBorder="0" applyAlignment="0" applyProtection="0"/>
    <xf numFmtId="0" fontId="31" fillId="54" borderId="0" applyNumberFormat="0" applyBorder="0" applyAlignment="0" applyProtection="0"/>
    <xf numFmtId="0" fontId="31" fillId="14" borderId="0" applyNumberFormat="0" applyBorder="0" applyAlignment="0" applyProtection="0"/>
    <xf numFmtId="0" fontId="31" fillId="59" borderId="0" applyNumberFormat="0" applyBorder="0" applyAlignment="0" applyProtection="0"/>
    <xf numFmtId="0" fontId="31" fillId="18" borderId="0" applyNumberFormat="0" applyBorder="0" applyAlignment="0" applyProtection="0"/>
    <xf numFmtId="0" fontId="31" fillId="63" borderId="0" applyNumberFormat="0" applyBorder="0" applyAlignment="0" applyProtection="0"/>
    <xf numFmtId="0" fontId="31" fillId="22" borderId="0" applyNumberFormat="0" applyBorder="0" applyAlignment="0" applyProtection="0"/>
    <xf numFmtId="0" fontId="31" fillId="48" borderId="0" applyNumberFormat="0" applyBorder="0" applyAlignment="0" applyProtection="0"/>
    <xf numFmtId="0" fontId="31" fillId="26" borderId="0" applyNumberFormat="0" applyBorder="0" applyAlignment="0" applyProtection="0"/>
    <xf numFmtId="0" fontId="40" fillId="49" borderId="0" applyNumberFormat="0" applyBorder="0" applyAlignment="0" applyProtection="0"/>
    <xf numFmtId="0" fontId="31" fillId="30" borderId="0" applyNumberFormat="0" applyBorder="0" applyAlignment="0" applyProtection="0"/>
    <xf numFmtId="207" fontId="132" fillId="85" borderId="0" applyNumberFormat="0" applyBorder="0" applyAlignment="0" applyProtection="0"/>
    <xf numFmtId="207" fontId="80" fillId="104" borderId="0" applyNumberFormat="0" applyBorder="0" applyAlignment="0" applyProtection="0"/>
    <xf numFmtId="207" fontId="80" fillId="10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33" fillId="4" borderId="0" applyNumberFormat="0" applyBorder="0" applyAlignment="0" applyProtection="0"/>
    <xf numFmtId="0" fontId="41" fillId="36" borderId="0" applyNumberFormat="0" applyBorder="0" applyAlignment="0" applyProtection="0"/>
    <xf numFmtId="0" fontId="7" fillId="0" borderId="0" applyFill="0" applyBorder="0" applyAlignment="0" applyProtection="0"/>
    <xf numFmtId="0" fontId="25" fillId="7" borderId="9" applyNumberFormat="0" applyAlignment="0" applyProtection="0"/>
    <xf numFmtId="0" fontId="25" fillId="68" borderId="9" applyNumberFormat="0" applyAlignment="0" applyProtection="0"/>
    <xf numFmtId="0" fontId="43" fillId="68" borderId="16" applyNumberFormat="0" applyAlignment="0" applyProtection="0"/>
    <xf numFmtId="0" fontId="77" fillId="0" borderId="0" applyFill="0" applyBorder="0" applyProtection="0">
      <alignment horizontal="center" vertical="center"/>
    </xf>
    <xf numFmtId="0" fontId="134" fillId="0" borderId="0" applyFill="0" applyBorder="0" applyProtection="0">
      <alignment horizontal="center"/>
      <protection locked="0"/>
    </xf>
    <xf numFmtId="0" fontId="77" fillId="0" borderId="0" applyFill="0" applyBorder="0" applyProtection="0">
      <alignment horizontal="center" vertical="center"/>
    </xf>
    <xf numFmtId="0" fontId="27" fillId="8" borderId="12" applyNumberFormat="0" applyAlignment="0" applyProtection="0"/>
    <xf numFmtId="0" fontId="27" fillId="8" borderId="12" applyNumberFormat="0" applyAlignment="0" applyProtection="0"/>
    <xf numFmtId="0" fontId="45" fillId="70" borderId="17" applyNumberFormat="0" applyAlignment="0" applyProtection="0"/>
    <xf numFmtId="0" fontId="135" fillId="0" borderId="47">
      <alignment horizontal="center"/>
    </xf>
    <xf numFmtId="208" fontId="136" fillId="0" borderId="0" applyFont="0" applyFill="0" applyBorder="0" applyAlignment="0" applyProtection="0">
      <alignment horizontal="right"/>
    </xf>
    <xf numFmtId="209" fontId="137" fillId="0" borderId="0" applyFont="0" applyFill="0" applyBorder="0" applyAlignment="0" applyProtection="0"/>
    <xf numFmtId="210" fontId="138" fillId="0" borderId="0" applyFont="0" applyFill="0" applyBorder="0" applyAlignment="0" applyProtection="0"/>
    <xf numFmtId="211" fontId="13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0"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2" fillId="0" borderId="0" applyFont="0" applyFill="0" applyBorder="0" applyAlignment="0" applyProtection="0">
      <alignment vertical="top"/>
    </xf>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12" fontId="1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212"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03" fontId="1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13" fontId="137" fillId="0" borderId="0">
      <protection locked="0"/>
    </xf>
    <xf numFmtId="0" fontId="143" fillId="0" borderId="0" applyFill="0" applyBorder="0" applyAlignment="0" applyProtection="0"/>
    <xf numFmtId="0" fontId="144" fillId="0" borderId="0" applyFill="0" applyBorder="0" applyAlignment="0" applyProtection="0">
      <protection locked="0"/>
    </xf>
    <xf numFmtId="0" fontId="143" fillId="0" borderId="0" applyFill="0" applyBorder="0" applyAlignment="0" applyProtection="0"/>
    <xf numFmtId="214" fontId="138" fillId="0" borderId="0" applyFont="0" applyFill="0" applyBorder="0" applyAlignment="0" applyProtection="0"/>
    <xf numFmtId="215" fontId="138" fillId="0" borderId="0" applyFont="0" applyFill="0" applyBorder="0" applyAlignment="0" applyProtection="0"/>
    <xf numFmtId="216" fontId="13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40"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39"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7" fontId="137" fillId="0" borderId="0">
      <protection locked="0"/>
    </xf>
    <xf numFmtId="186" fontId="145" fillId="0" borderId="0" applyFont="0" applyFill="0" applyBorder="0" applyAlignment="0" applyProtection="0"/>
    <xf numFmtId="207" fontId="146" fillId="0" borderId="0" applyNumberFormat="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64" fillId="0" borderId="0" applyNumberFormat="0" applyFill="0" applyBorder="0" applyAlignment="0" applyProtection="0"/>
    <xf numFmtId="218" fontId="147" fillId="0" borderId="0"/>
    <xf numFmtId="219" fontId="147" fillId="0" borderId="0"/>
    <xf numFmtId="165" fontId="147" fillId="0" borderId="0"/>
    <xf numFmtId="219" fontId="147" fillId="0" borderId="0"/>
    <xf numFmtId="220" fontId="147" fillId="0" borderId="0"/>
    <xf numFmtId="220" fontId="147" fillId="0" borderId="0"/>
    <xf numFmtId="218" fontId="147" fillId="0" borderId="0"/>
    <xf numFmtId="189" fontId="147" fillId="0" borderId="0"/>
    <xf numFmtId="221" fontId="147" fillId="0" borderId="0"/>
    <xf numFmtId="222" fontId="147" fillId="0" borderId="0"/>
    <xf numFmtId="223" fontId="147" fillId="0" borderId="0"/>
    <xf numFmtId="0" fontId="20" fillId="3" borderId="0" applyNumberFormat="0" applyBorder="0" applyAlignment="0" applyProtection="0"/>
    <xf numFmtId="0" fontId="20" fillId="3" borderId="0" applyNumberFormat="0" applyBorder="0" applyAlignment="0" applyProtection="0"/>
    <xf numFmtId="0" fontId="65" fillId="38" borderId="0" applyNumberFormat="0" applyBorder="0" applyAlignment="0" applyProtection="0"/>
    <xf numFmtId="0" fontId="17" fillId="0" borderId="6" applyNumberFormat="0" applyFill="0" applyAlignment="0" applyProtection="0"/>
    <xf numFmtId="0" fontId="148" fillId="0" borderId="21" applyNumberFormat="0" applyFill="0" applyAlignment="0" applyProtection="0"/>
    <xf numFmtId="0" fontId="70" fillId="0" borderId="21" applyNumberFormat="0" applyFill="0" applyAlignment="0" applyProtection="0"/>
    <xf numFmtId="0" fontId="18" fillId="0" borderId="7" applyNumberFormat="0" applyFill="0" applyAlignment="0" applyProtection="0"/>
    <xf numFmtId="0" fontId="149" fillId="0" borderId="7" applyNumberFormat="0" applyFill="0" applyAlignment="0" applyProtection="0"/>
    <xf numFmtId="0" fontId="73" fillId="0" borderId="23"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50" fillId="0" borderId="25" applyNumberFormat="0" applyFill="0" applyAlignment="0" applyProtection="0"/>
    <xf numFmtId="0" fontId="75" fillId="0" borderId="2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0" fillId="0" borderId="0" applyNumberFormat="0" applyFill="0" applyBorder="0" applyAlignment="0" applyProtection="0"/>
    <xf numFmtId="0" fontId="75" fillId="0" borderId="0" applyNumberFormat="0" applyFill="0" applyBorder="0" applyAlignment="0" applyProtection="0"/>
    <xf numFmtId="0" fontId="15" fillId="0" borderId="0" applyFill="0" applyAlignment="0" applyProtection="0"/>
    <xf numFmtId="0" fontId="134" fillId="0" borderId="0" applyFill="0" applyAlignment="0" applyProtection="0">
      <protection locked="0"/>
    </xf>
    <xf numFmtId="0" fontId="15" fillId="0" borderId="0" applyFill="0" applyAlignment="0" applyProtection="0"/>
    <xf numFmtId="0" fontId="15" fillId="0" borderId="38" applyFill="0" applyAlignment="0" applyProtection="0"/>
    <xf numFmtId="0" fontId="134" fillId="0" borderId="38" applyFill="0" applyAlignment="0" applyProtection="0">
      <protection locked="0"/>
    </xf>
    <xf numFmtId="0" fontId="15" fillId="0" borderId="38" applyFill="0" applyAlignment="0" applyProtection="0"/>
    <xf numFmtId="0" fontId="134" fillId="0" borderId="0" applyFill="0" applyAlignment="0" applyProtection="0"/>
    <xf numFmtId="207" fontId="151" fillId="67" borderId="0" applyNumberFormat="0" applyBorder="0" applyAlignment="0" applyProtection="0"/>
    <xf numFmtId="0" fontId="23" fillId="6" borderId="9" applyNumberFormat="0" applyAlignment="0" applyProtection="0"/>
    <xf numFmtId="207" fontId="80" fillId="76" borderId="0" applyNumberFormat="0" applyBorder="0" applyAlignment="0" applyProtection="0"/>
    <xf numFmtId="207" fontId="80" fillId="76" borderId="0" applyNumberFormat="0" applyBorder="0" applyAlignment="0" applyProtection="0"/>
    <xf numFmtId="0" fontId="26" fillId="0" borderId="11" applyNumberFormat="0" applyFill="0" applyAlignment="0" applyProtection="0"/>
    <xf numFmtId="0" fontId="26" fillId="0" borderId="11" applyNumberFormat="0" applyFill="0" applyAlignment="0" applyProtection="0"/>
    <xf numFmtId="0" fontId="82" fillId="0" borderId="30" applyNumberFormat="0" applyFill="0" applyAlignment="0" applyProtection="0"/>
    <xf numFmtId="0" fontId="22" fillId="5" borderId="0" applyNumberFormat="0" applyBorder="0" applyAlignment="0" applyProtection="0"/>
    <xf numFmtId="0" fontId="22" fillId="5" borderId="0" applyNumberFormat="0" applyBorder="0" applyAlignment="0" applyProtection="0"/>
    <xf numFmtId="0" fontId="84" fillId="44" borderId="0" applyNumberFormat="0" applyBorder="0" applyAlignment="0" applyProtection="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0" fillId="0" borderId="0"/>
    <xf numFmtId="207" fontId="32" fillId="0" borderId="0"/>
    <xf numFmtId="207" fontId="32" fillId="0" borderId="0"/>
    <xf numFmtId="207" fontId="32" fillId="0" borderId="0"/>
    <xf numFmtId="207" fontId="3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39" fillId="0" borderId="0"/>
    <xf numFmtId="207" fontId="10" fillId="0" borderId="0"/>
    <xf numFmtId="0" fontId="139" fillId="0" borderId="0"/>
    <xf numFmtId="0" fontId="1" fillId="0" borderId="0"/>
    <xf numFmtId="0" fontId="139" fillId="0" borderId="0"/>
    <xf numFmtId="0" fontId="1" fillId="0" borderId="0"/>
    <xf numFmtId="0" fontId="1" fillId="0" borderId="0"/>
    <xf numFmtId="0" fontId="1" fillId="0" borderId="0"/>
    <xf numFmtId="0" fontId="1" fillId="0" borderId="0"/>
    <xf numFmtId="0" fontId="139" fillId="0" borderId="0"/>
    <xf numFmtId="0" fontId="10"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0" fillId="0" borderId="0"/>
    <xf numFmtId="0" fontId="10" fillId="0" borderId="0"/>
    <xf numFmtId="0" fontId="7" fillId="0" borderId="0"/>
    <xf numFmtId="0" fontId="10"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0" fillId="0" borderId="0"/>
    <xf numFmtId="0" fontId="12" fillId="0" borderId="0">
      <alignment vertical="top"/>
    </xf>
    <xf numFmtId="0" fontId="10" fillId="0" borderId="0"/>
    <xf numFmtId="0" fontId="10" fillId="0" borderId="0"/>
    <xf numFmtId="207" fontId="10" fillId="0" borderId="0"/>
    <xf numFmtId="0" fontId="1" fillId="0" borderId="0"/>
    <xf numFmtId="0" fontId="1" fillId="0" borderId="0"/>
    <xf numFmtId="0" fontId="1" fillId="0" borderId="0"/>
    <xf numFmtId="207"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12" fillId="0" borderId="0">
      <alignment vertical="top"/>
    </xf>
    <xf numFmtId="0" fontId="1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10" fillId="0" borderId="0"/>
    <xf numFmtId="0" fontId="7"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206" fontId="32" fillId="0" borderId="0"/>
    <xf numFmtId="206" fontId="32" fillId="0" borderId="0"/>
    <xf numFmtId="206" fontId="32" fillId="0" borderId="0"/>
    <xf numFmtId="206"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7" fillId="0" borderId="0"/>
    <xf numFmtId="0" fontId="1" fillId="0" borderId="0"/>
    <xf numFmtId="0" fontId="1" fillId="0" borderId="0"/>
    <xf numFmtId="0" fontId="1" fillId="0" borderId="0"/>
    <xf numFmtId="206" fontId="10" fillId="0" borderId="0"/>
    <xf numFmtId="0" fontId="12" fillId="0" borderId="0">
      <alignment vertical="top"/>
    </xf>
    <xf numFmtId="0" fontId="12" fillId="0" borderId="0">
      <alignment vertical="top"/>
    </xf>
    <xf numFmtId="0" fontId="32" fillId="0" borderId="0"/>
    <xf numFmtId="0" fontId="1" fillId="0" borderId="0"/>
    <xf numFmtId="0" fontId="32" fillId="0" borderId="0"/>
    <xf numFmtId="0" fontId="32" fillId="0" borderId="0"/>
    <xf numFmtId="0" fontId="32" fillId="0" borderId="0"/>
    <xf numFmtId="207" fontId="32" fillId="0" borderId="0"/>
    <xf numFmtId="207" fontId="32" fillId="0" borderId="0"/>
    <xf numFmtId="0" fontId="12" fillId="0" borderId="0">
      <alignment vertical="top"/>
    </xf>
    <xf numFmtId="207" fontId="32" fillId="0" borderId="0"/>
    <xf numFmtId="207" fontId="32" fillId="0" borderId="0"/>
    <xf numFmtId="0" fontId="32" fillId="0" borderId="0"/>
    <xf numFmtId="0" fontId="12" fillId="0" borderId="0">
      <alignment vertical="top"/>
    </xf>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0" fillId="0" borderId="0"/>
    <xf numFmtId="0" fontId="1" fillId="0" borderId="0"/>
    <xf numFmtId="0" fontId="10" fillId="0" borderId="0"/>
    <xf numFmtId="0" fontId="10" fillId="0" borderId="0"/>
    <xf numFmtId="0" fontId="10" fillId="0" borderId="0"/>
    <xf numFmtId="0" fontId="10" fillId="0" borderId="0"/>
    <xf numFmtId="0" fontId="7"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1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207" fontId="32" fillId="0" borderId="0"/>
    <xf numFmtId="207" fontId="32" fillId="0" borderId="0"/>
    <xf numFmtId="207" fontId="32" fillId="0" borderId="0"/>
    <xf numFmtId="207"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0" fillId="39" borderId="34" applyNumberFormat="0" applyFont="0" applyAlignment="0" applyProtection="0"/>
    <xf numFmtId="0" fontId="1" fillId="9" borderId="13" applyNumberFormat="0" applyFont="0" applyAlignment="0" applyProtection="0"/>
    <xf numFmtId="0" fontId="24" fillId="7" borderId="10" applyNumberFormat="0" applyAlignment="0" applyProtection="0"/>
    <xf numFmtId="0" fontId="24" fillId="7" borderId="10" applyNumberFormat="0" applyAlignment="0" applyProtection="0"/>
    <xf numFmtId="0" fontId="24" fillId="68" borderId="10" applyNumberFormat="0" applyAlignment="0" applyProtection="0"/>
    <xf numFmtId="0" fontId="91" fillId="68" borderId="35" applyNumberFormat="0" applyAlignment="0" applyProtection="0"/>
    <xf numFmtId="207" fontId="10" fillId="103" borderId="0" applyNumberFormat="0" applyBorder="0" applyAlignment="0" applyProtection="0"/>
    <xf numFmtId="207" fontId="10" fillId="103" borderId="0" applyNumberFormat="0" applyBorder="0" applyAlignment="0" applyProtection="0"/>
    <xf numFmtId="224" fontId="138" fillId="0" borderId="0" applyFont="0" applyFill="0" applyBorder="0" applyAlignment="0" applyProtection="0"/>
    <xf numFmtId="225" fontId="137" fillId="0" borderId="0" applyFont="0" applyFill="0" applyBorder="0" applyAlignment="0" applyProtection="0"/>
    <xf numFmtId="226" fontId="138" fillId="0" borderId="0" applyFont="0" applyFill="0" applyBorder="0" applyAlignment="0" applyProtection="0"/>
    <xf numFmtId="227" fontId="137" fillId="0" borderId="0" applyFont="0" applyFill="0" applyBorder="0" applyAlignment="0" applyProtection="0"/>
    <xf numFmtId="228" fontId="138" fillId="0" borderId="0" applyFont="0" applyFill="0" applyBorder="0" applyAlignment="0" applyProtection="0"/>
    <xf numFmtId="229" fontId="137" fillId="0" borderId="0" applyFont="0" applyFill="0" applyBorder="0" applyAlignment="0" applyProtection="0"/>
    <xf numFmtId="230" fontId="138" fillId="0" borderId="0" applyFont="0" applyFill="0" applyBorder="0" applyAlignment="0" applyProtection="0"/>
    <xf numFmtId="231" fontId="137" fillId="0" borderId="0" applyFont="0" applyFill="0" applyBorder="0" applyAlignment="0" applyProtection="0"/>
    <xf numFmtId="232" fontId="137" fillId="0" borderId="0" applyFont="0" applyFill="0" applyBorder="0" applyAlignment="0" applyProtection="0"/>
    <xf numFmtId="233" fontId="1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2"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40"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07" fontId="132" fillId="85" borderId="0" applyNumberFormat="0" applyBorder="0" applyAlignment="0" applyProtection="0"/>
    <xf numFmtId="0" fontId="152" fillId="0" borderId="0">
      <alignment horizontal="right"/>
    </xf>
    <xf numFmtId="0" fontId="153" fillId="0" borderId="0">
      <alignment horizontal="right"/>
    </xf>
    <xf numFmtId="0" fontId="147" fillId="0" borderId="0"/>
    <xf numFmtId="0" fontId="154" fillId="0" borderId="0" applyNumberFormat="0" applyBorder="0" applyAlignment="0"/>
    <xf numFmtId="0" fontId="154" fillId="0" borderId="0" applyNumberFormat="0" applyBorder="0" applyAlignment="0"/>
    <xf numFmtId="0" fontId="12" fillId="0" borderId="0" applyNumberFormat="0" applyBorder="0" applyAlignment="0"/>
    <xf numFmtId="207" fontId="12" fillId="0" borderId="0" applyNumberFormat="0" applyBorder="0" applyAlignment="0"/>
    <xf numFmtId="0" fontId="147" fillId="0" borderId="0"/>
    <xf numFmtId="207" fontId="12" fillId="0" borderId="0" applyNumberFormat="0" applyBorder="0" applyAlignment="0"/>
    <xf numFmtId="0" fontId="155" fillId="0" borderId="0"/>
    <xf numFmtId="0" fontId="156" fillId="0" borderId="0" applyNumberFormat="0" applyBorder="0" applyAlignment="0"/>
    <xf numFmtId="0" fontId="156" fillId="0" borderId="0" applyNumberFormat="0" applyBorder="0" applyAlignment="0"/>
    <xf numFmtId="0" fontId="155" fillId="0" borderId="0"/>
    <xf numFmtId="0" fontId="157" fillId="0" borderId="0"/>
    <xf numFmtId="207" fontId="158" fillId="0" borderId="0"/>
    <xf numFmtId="0" fontId="159" fillId="0" borderId="0"/>
    <xf numFmtId="0" fontId="160" fillId="0" borderId="0" applyNumberFormat="0" applyBorder="0" applyAlignment="0"/>
    <xf numFmtId="0" fontId="160" fillId="0" borderId="0" applyNumberFormat="0" applyBorder="0" applyAlignment="0"/>
    <xf numFmtId="0" fontId="159" fillId="0" borderId="0"/>
    <xf numFmtId="0" fontId="161" fillId="0" borderId="0" applyNumberFormat="0" applyBorder="0" applyAlignment="0"/>
    <xf numFmtId="0" fontId="162" fillId="0" borderId="0"/>
    <xf numFmtId="207" fontId="163" fillId="0" borderId="0"/>
    <xf numFmtId="0" fontId="164" fillId="0" borderId="0"/>
    <xf numFmtId="0" fontId="160" fillId="105" borderId="0" applyNumberFormat="0" applyBorder="0" applyAlignment="0"/>
    <xf numFmtId="0" fontId="165" fillId="0" borderId="0"/>
    <xf numFmtId="0" fontId="166" fillId="0" borderId="0"/>
    <xf numFmtId="0" fontId="167" fillId="0" borderId="0"/>
    <xf numFmtId="0" fontId="166" fillId="79" borderId="0"/>
    <xf numFmtId="0" fontId="16" fillId="0" borderId="0" applyNumberFormat="0" applyFill="0" applyBorder="0" applyAlignment="0" applyProtection="0"/>
    <xf numFmtId="0" fontId="168" fillId="71" borderId="48" applyNumberFormat="0">
      <alignment horizontal="left"/>
    </xf>
    <xf numFmtId="0" fontId="16" fillId="0" borderId="0" applyNumberFormat="0" applyFill="0" applyBorder="0" applyAlignment="0" applyProtection="0"/>
    <xf numFmtId="0" fontId="169" fillId="0" borderId="0" applyNumberFormat="0" applyFill="0" applyBorder="0" applyAlignment="0" applyProtection="0"/>
    <xf numFmtId="0" fontId="113" fillId="0" borderId="0" applyNumberFormat="0" applyFill="0" applyBorder="0" applyAlignment="0" applyProtection="0"/>
    <xf numFmtId="0" fontId="168" fillId="71" borderId="49">
      <alignment horizontal="left"/>
    </xf>
    <xf numFmtId="3" fontId="32" fillId="0" borderId="0"/>
    <xf numFmtId="0" fontId="30" fillId="0" borderId="14"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83" fillId="0" borderId="0" applyNumberFormat="0" applyFill="0" applyBorder="0" applyAlignment="0" applyProtection="0"/>
    <xf numFmtId="207" fontId="15" fillId="86" borderId="0" applyNumberFormat="0" applyBorder="0" applyAlignment="0" applyProtection="0"/>
    <xf numFmtId="234" fontId="137" fillId="0" borderId="0" applyFont="0" applyFill="0" applyBorder="0" applyAlignment="0" applyProtection="0"/>
    <xf numFmtId="235" fontId="137" fillId="0" borderId="0" applyFont="0" applyFill="0" applyBorder="0" applyAlignment="0" applyProtection="0"/>
    <xf numFmtId="236" fontId="137" fillId="0" borderId="0" applyFont="0" applyFill="0" applyBorder="0" applyAlignment="0" applyProtection="0"/>
    <xf numFmtId="237" fontId="137" fillId="0" borderId="0" applyFont="0" applyFill="0" applyBorder="0" applyAlignment="0" applyProtection="0"/>
    <xf numFmtId="238" fontId="137" fillId="0" borderId="0" applyFont="0" applyFill="0" applyBorder="0" applyAlignment="0" applyProtection="0"/>
    <xf numFmtId="239" fontId="137" fillId="0" borderId="0" applyFont="0" applyFill="0" applyBorder="0" applyAlignment="0" applyProtection="0"/>
    <xf numFmtId="240" fontId="137" fillId="0" borderId="0" applyFont="0" applyFill="0" applyBorder="0" applyAlignment="0" applyProtection="0"/>
    <xf numFmtId="241" fontId="137" fillId="0" borderId="0" applyFont="0" applyFill="0" applyBorder="0" applyAlignment="0" applyProtection="0"/>
    <xf numFmtId="242" fontId="7" fillId="0" borderId="0" applyFont="0" applyFill="0" applyBorder="0" applyAlignment="0" applyProtection="0">
      <alignment horizontal="right"/>
    </xf>
    <xf numFmtId="3" fontId="32" fillId="0" borderId="0"/>
    <xf numFmtId="0" fontId="123" fillId="0" borderId="8" applyNumberFormat="0" applyFill="0" applyAlignment="0" applyProtection="0"/>
    <xf numFmtId="3" fontId="32" fillId="0" borderId="0"/>
    <xf numFmtId="3" fontId="32" fillId="0" borderId="0"/>
    <xf numFmtId="3" fontId="32" fillId="0" borderId="0"/>
    <xf numFmtId="3" fontId="32" fillId="0" borderId="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78"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32"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23" fillId="0" borderId="8" applyNumberFormat="0" applyFill="0" applyAlignment="0" applyProtection="0"/>
    <xf numFmtId="0" fontId="3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91" fillId="68" borderId="35" applyNumberFormat="0" applyAlignment="0" applyProtection="0"/>
    <xf numFmtId="0" fontId="43" fillId="68" borderId="16" applyNumberFormat="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0" fontId="10" fillId="39" borderId="34" applyNumberFormat="0" applyFont="0" applyAlignment="0" applyProtection="0"/>
    <xf numFmtId="9" fontId="32" fillId="0" borderId="0" applyFont="0" applyFill="0" applyBorder="0" applyAlignment="0" applyProtection="0"/>
    <xf numFmtId="0" fontId="62" fillId="0" borderId="43" applyNumberFormat="0" applyFill="0" applyAlignment="0" applyProtection="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0" fontId="43" fillId="68" borderId="16" applyNumberFormat="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32" fillId="0" borderId="0" applyFont="0" applyFill="0" applyBorder="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0" fontId="62" fillId="0" borderId="43" applyNumberFormat="0" applyFill="0" applyAlignment="0" applyProtection="0"/>
    <xf numFmtId="9"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9" fontId="32" fillId="0" borderId="0" applyFont="0" applyFill="0" applyBorder="0" applyAlignment="0" applyProtection="0"/>
    <xf numFmtId="0" fontId="91" fillId="68" borderId="35" applyNumberFormat="0" applyAlignment="0" applyProtection="0"/>
    <xf numFmtId="0" fontId="30"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0" fillId="0" borderId="43" applyNumberFormat="0" applyFill="0" applyAlignment="0" applyProtection="0"/>
    <xf numFmtId="0" fontId="62" fillId="0" borderId="43" applyNumberFormat="0" applyFill="0" applyAlignment="0" applyProtection="0"/>
    <xf numFmtId="43" fontId="32" fillId="0" borderId="0" applyFont="0" applyFill="0" applyBorder="0" applyAlignment="0" applyProtection="0"/>
    <xf numFmtId="44" fontId="32" fillId="0" borderId="0" applyFont="0" applyFill="0" applyBorder="0" applyAlignment="0" applyProtection="0"/>
    <xf numFmtId="9" fontId="32" fillId="0" borderId="0" applyFont="0" applyFill="0" applyBorder="0" applyAlignment="0" applyProtection="0"/>
    <xf numFmtId="0" fontId="79" fillId="41" borderId="16" applyNumberFormat="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39" borderId="34" applyNumberFormat="0" applyFont="0" applyAlignment="0" applyProtection="0"/>
    <xf numFmtId="0" fontId="91" fillId="68" borderId="35"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2" fillId="0" borderId="4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39" borderId="34" applyNumberFormat="0" applyFont="0" applyAlignment="0" applyProtection="0"/>
    <xf numFmtId="0" fontId="43" fillId="68"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0"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41" borderId="16"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 fillId="39" borderId="34"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39" fontId="50" fillId="0" borderId="0"/>
    <xf numFmtId="40" fontId="48" fillId="0" borderId="0" applyFont="0" applyFill="0" applyBorder="0" applyAlignment="0" applyProtection="0"/>
    <xf numFmtId="8" fontId="48" fillId="0" borderId="0" applyFont="0" applyFill="0" applyBorder="0" applyAlignment="0" applyProtection="0"/>
    <xf numFmtId="9" fontId="48" fillId="0" borderId="0" applyFont="0" applyFill="0" applyBorder="0" applyAlignment="0" applyProtection="0"/>
    <xf numFmtId="0" fontId="170" fillId="0" borderId="0"/>
    <xf numFmtId="44" fontId="170" fillId="0" borderId="0" applyFont="0" applyFill="0" applyBorder="0" applyAlignment="0" applyProtection="0"/>
    <xf numFmtId="43" fontId="170" fillId="0" borderId="0" applyFont="0" applyFill="0" applyBorder="0" applyAlignment="0" applyProtection="0"/>
    <xf numFmtId="43" fontId="1" fillId="0" borderId="0" applyFont="0" applyFill="0" applyBorder="0" applyAlignment="0" applyProtection="0"/>
    <xf numFmtId="3" fontId="66"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5" fontId="66" fillId="0" borderId="0" applyFont="0" applyFill="0" applyBorder="0" applyAlignment="0" applyProtection="0"/>
    <xf numFmtId="0" fontId="66" fillId="0" borderId="0" applyFont="0" applyFill="0" applyBorder="0" applyAlignment="0" applyProtection="0"/>
    <xf numFmtId="2" fontId="66" fillId="0" borderId="0" applyFont="0" applyFill="0" applyBorder="0" applyAlignment="0" applyProtection="0"/>
    <xf numFmtId="0" fontId="66" fillId="0" borderId="0"/>
    <xf numFmtId="0" fontId="32" fillId="0" borderId="0"/>
    <xf numFmtId="0" fontId="1" fillId="0" borderId="0"/>
    <xf numFmtId="10" fontId="66"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0"/>
    <xf numFmtId="0" fontId="48"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32" fillId="0" borderId="0" applyFont="0" applyFill="0" applyBorder="0" applyAlignment="0" applyProtection="0"/>
    <xf numFmtId="44" fontId="32" fillId="0" borderId="0" applyFont="0" applyFill="0" applyBorder="0" applyAlignment="0" applyProtection="0"/>
    <xf numFmtId="44" fontId="10" fillId="0" borderId="0" applyFont="0" applyFill="0" applyBorder="0" applyAlignment="0" applyProtection="0"/>
    <xf numFmtId="0" fontId="32" fillId="0" borderId="0"/>
    <xf numFmtId="9" fontId="32"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44" fontId="10" fillId="0" borderId="0" applyFont="0" applyFill="0" applyBorder="0" applyAlignment="0" applyProtection="0"/>
    <xf numFmtId="0" fontId="1" fillId="0" borderId="0"/>
    <xf numFmtId="43" fontId="1" fillId="0" borderId="0" applyFont="0" applyFill="0" applyBorder="0" applyAlignment="0" applyProtection="0"/>
    <xf numFmtId="44" fontId="170" fillId="0" borderId="0" applyFont="0" applyFill="0" applyBorder="0" applyAlignment="0" applyProtection="0"/>
    <xf numFmtId="9" fontId="170" fillId="0" borderId="0" applyFont="0" applyFill="0" applyBorder="0" applyAlignment="0" applyProtection="0"/>
    <xf numFmtId="43" fontId="1" fillId="0" borderId="0" applyFont="0" applyFill="0" applyBorder="0" applyAlignment="0" applyProtection="0"/>
    <xf numFmtId="0" fontId="1" fillId="0" borderId="0"/>
    <xf numFmtId="0" fontId="32" fillId="0" borderId="0"/>
    <xf numFmtId="0" fontId="123" fillId="0" borderId="8" applyNumberFormat="0" applyFill="0" applyAlignment="0" applyProtection="0"/>
    <xf numFmtId="9" fontId="32" fillId="0" borderId="0" applyFont="0" applyFill="0" applyBorder="0" applyAlignment="0" applyProtection="0"/>
    <xf numFmtId="44"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3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43"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4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9" fillId="41"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91" fillId="68" borderId="35" applyNumberFormat="0" applyAlignment="0" applyProtection="0"/>
    <xf numFmtId="0" fontId="43" fillId="68" borderId="16" applyNumberFormat="0" applyAlignment="0" applyProtection="0"/>
    <xf numFmtId="0" fontId="43" fillId="68" borderId="16" applyNumberFormat="0" applyAlignment="0" applyProtection="0"/>
    <xf numFmtId="0" fontId="10" fillId="39" borderId="34" applyNumberFormat="0" applyFon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43" fillId="68" borderId="16" applyNumberFormat="0" applyAlignment="0" applyProtection="0"/>
    <xf numFmtId="0" fontId="91" fillId="68" borderId="35" applyNumberFormat="0" applyAlignment="0" applyProtection="0"/>
    <xf numFmtId="0" fontId="30" fillId="0" borderId="43" applyNumberFormat="0" applyFill="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30" fillId="0" borderId="43" applyNumberFormat="0" applyFill="0" applyAlignment="0" applyProtection="0"/>
    <xf numFmtId="0" fontId="10" fillId="39" borderId="34" applyNumberFormat="0" applyFont="0" applyAlignment="0" applyProtection="0"/>
    <xf numFmtId="0" fontId="91" fillId="68" borderId="35" applyNumberFormat="0" applyAlignment="0" applyProtection="0"/>
    <xf numFmtId="0" fontId="62" fillId="0" borderId="43" applyNumberFormat="0" applyFill="0" applyAlignment="0" applyProtection="0"/>
    <xf numFmtId="0" fontId="43" fillId="68" borderId="16" applyNumberFormat="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43" fillId="68" borderId="16"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79" fillId="41" borderId="16" applyNumberFormat="0" applyAlignment="0" applyProtection="0"/>
    <xf numFmtId="0" fontId="10" fillId="39" borderId="34" applyNumberFormat="0" applyFont="0" applyAlignment="0" applyProtection="0"/>
    <xf numFmtId="0" fontId="30" fillId="0" borderId="43" applyNumberFormat="0" applyFill="0" applyAlignment="0" applyProtection="0"/>
    <xf numFmtId="0" fontId="91" fillId="68" borderId="35" applyNumberFormat="0" applyAlignment="0" applyProtection="0"/>
    <xf numFmtId="0" fontId="91" fillId="68" borderId="35" applyNumberFormat="0" applyAlignment="0" applyProtection="0"/>
    <xf numFmtId="0" fontId="62" fillId="0" borderId="43" applyNumberFormat="0" applyFill="0" applyAlignment="0" applyProtection="0"/>
    <xf numFmtId="0" fontId="30" fillId="0" borderId="43" applyNumberFormat="0" applyFill="0" applyAlignment="0" applyProtection="0"/>
    <xf numFmtId="0" fontId="91" fillId="68" borderId="35" applyNumberFormat="0" applyAlignment="0" applyProtection="0"/>
    <xf numFmtId="0" fontId="79" fillId="41" borderId="16" applyNumberFormat="0" applyAlignment="0" applyProtection="0"/>
    <xf numFmtId="0" fontId="79" fillId="41" borderId="16" applyNumberFormat="0" applyAlignment="0" applyProtection="0"/>
    <xf numFmtId="0" fontId="43" fillId="68" borderId="16" applyNumberFormat="0" applyAlignment="0" applyProtection="0"/>
    <xf numFmtId="0" fontId="91" fillId="68" borderId="35" applyNumberFormat="0" applyAlignment="0" applyProtection="0"/>
    <xf numFmtId="0" fontId="79" fillId="41" borderId="16" applyNumberFormat="0" applyAlignment="0" applyProtection="0"/>
    <xf numFmtId="0" fontId="43" fillId="68" borderId="16" applyNumberFormat="0" applyAlignment="0" applyProtection="0"/>
    <xf numFmtId="3" fontId="66" fillId="0" borderId="0" applyFont="0" applyFill="0" applyBorder="0" applyAlignment="0" applyProtection="0"/>
    <xf numFmtId="0" fontId="43" fillId="68" borderId="16" applyNumberFormat="0" applyAlignment="0" applyProtection="0"/>
    <xf numFmtId="0" fontId="43" fillId="68"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79" fillId="41" borderId="16" applyNumberFormat="0" applyAlignment="0" applyProtection="0"/>
    <xf numFmtId="0" fontId="39" fillId="39" borderId="34" applyNumberFormat="0" applyFont="0" applyAlignment="0" applyProtection="0"/>
    <xf numFmtId="0" fontId="39"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34"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39" fillId="39" borderId="34" applyNumberFormat="0" applyFon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8" borderId="35" applyNumberFormat="0" applyAlignment="0" applyProtection="0"/>
    <xf numFmtId="0" fontId="91" fillId="69" borderId="35" applyNumberFormat="0" applyAlignment="0" applyProtection="0"/>
    <xf numFmtId="42" fontId="10" fillId="67" borderId="2">
      <alignment horizontal="left"/>
    </xf>
    <xf numFmtId="42" fontId="10" fillId="67" borderId="2">
      <alignment horizontal="left"/>
    </xf>
    <xf numFmtId="42" fontId="10" fillId="67" borderId="2">
      <alignment horizontal="left"/>
    </xf>
    <xf numFmtId="42" fontId="10" fillId="67" borderId="2">
      <alignment horizontal="left"/>
    </xf>
    <xf numFmtId="202" fontId="99" fillId="67" borderId="2">
      <alignment horizontal="left"/>
    </xf>
    <xf numFmtId="202" fontId="99" fillId="67" borderId="2">
      <alignment horizontal="left"/>
    </xf>
    <xf numFmtId="4" fontId="12" fillId="76" borderId="35" applyNumberFormat="0" applyProtection="0">
      <alignment vertical="center"/>
    </xf>
    <xf numFmtId="4" fontId="12" fillId="76" borderId="35" applyNumberFormat="0" applyProtection="0">
      <alignment vertical="center"/>
    </xf>
    <xf numFmtId="4" fontId="100" fillId="76" borderId="35" applyNumberFormat="0" applyProtection="0">
      <alignment vertical="center"/>
    </xf>
    <xf numFmtId="4" fontId="100" fillId="76" borderId="35" applyNumberFormat="0" applyProtection="0">
      <alignment vertical="center"/>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4" fontId="12" fillId="76"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83" borderId="35" applyNumberFormat="0" applyProtection="0">
      <alignment horizontal="right" vertical="center"/>
    </xf>
    <xf numFmtId="4" fontId="12" fillId="83" borderId="35" applyNumberFormat="0" applyProtection="0">
      <alignment horizontal="right" vertical="center"/>
    </xf>
    <xf numFmtId="4" fontId="12" fillId="84" borderId="35" applyNumberFormat="0" applyProtection="0">
      <alignment horizontal="right" vertical="center"/>
    </xf>
    <xf numFmtId="4" fontId="12" fillId="84" borderId="35" applyNumberFormat="0" applyProtection="0">
      <alignment horizontal="right" vertical="center"/>
    </xf>
    <xf numFmtId="4" fontId="12" fillId="85" borderId="35" applyNumberFormat="0" applyProtection="0">
      <alignment horizontal="right" vertical="center"/>
    </xf>
    <xf numFmtId="4" fontId="12" fillId="85" borderId="35" applyNumberFormat="0" applyProtection="0">
      <alignment horizontal="right" vertical="center"/>
    </xf>
    <xf numFmtId="4" fontId="12" fillId="86" borderId="35" applyNumberFormat="0" applyProtection="0">
      <alignment horizontal="right" vertical="center"/>
    </xf>
    <xf numFmtId="4" fontId="12" fillId="86" borderId="35" applyNumberFormat="0" applyProtection="0">
      <alignment horizontal="right" vertical="center"/>
    </xf>
    <xf numFmtId="4" fontId="12" fillId="87" borderId="35" applyNumberFormat="0" applyProtection="0">
      <alignment horizontal="right" vertical="center"/>
    </xf>
    <xf numFmtId="4" fontId="12" fillId="87" borderId="35" applyNumberFormat="0" applyProtection="0">
      <alignment horizontal="right" vertical="center"/>
    </xf>
    <xf numFmtId="4" fontId="12" fillId="88" borderId="35" applyNumberFormat="0" applyProtection="0">
      <alignment horizontal="right" vertical="center"/>
    </xf>
    <xf numFmtId="4" fontId="12" fillId="88" borderId="35" applyNumberFormat="0" applyProtection="0">
      <alignment horizontal="right" vertical="center"/>
    </xf>
    <xf numFmtId="4" fontId="12" fillId="89" borderId="35" applyNumberFormat="0" applyProtection="0">
      <alignment horizontal="right" vertical="center"/>
    </xf>
    <xf numFmtId="4" fontId="12" fillId="89" borderId="35" applyNumberFormat="0" applyProtection="0">
      <alignment horizontal="right" vertical="center"/>
    </xf>
    <xf numFmtId="4" fontId="12" fillId="90" borderId="35" applyNumberFormat="0" applyProtection="0">
      <alignment horizontal="right" vertical="center"/>
    </xf>
    <xf numFmtId="4" fontId="12" fillId="90" borderId="35" applyNumberFormat="0" applyProtection="0">
      <alignment horizontal="right" vertical="center"/>
    </xf>
    <xf numFmtId="4" fontId="12" fillId="91" borderId="35" applyNumberFormat="0" applyProtection="0">
      <alignment horizontal="right" vertical="center"/>
    </xf>
    <xf numFmtId="4" fontId="12" fillId="91" borderId="35" applyNumberFormat="0" applyProtection="0">
      <alignment horizontal="right" vertical="center"/>
    </xf>
    <xf numFmtId="4" fontId="13" fillId="92" borderId="35" applyNumberFormat="0" applyProtection="0">
      <alignment horizontal="left" vertical="center" indent="1"/>
    </xf>
    <xf numFmtId="4" fontId="13" fillId="92"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4"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4" fontId="12"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6"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97"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7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2" fillId="98" borderId="35" applyNumberFormat="0" applyProtection="0">
      <alignment vertical="center"/>
    </xf>
    <xf numFmtId="4" fontId="12" fillId="98" borderId="35" applyNumberFormat="0" applyProtection="0">
      <alignment vertical="center"/>
    </xf>
    <xf numFmtId="4" fontId="100" fillId="98" borderId="35" applyNumberFormat="0" applyProtection="0">
      <alignment vertical="center"/>
    </xf>
    <xf numFmtId="4" fontId="100" fillId="98" borderId="35" applyNumberFormat="0" applyProtection="0">
      <alignment vertical="center"/>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8" borderId="35" applyNumberFormat="0" applyProtection="0">
      <alignment horizontal="left" vertical="center" indent="1"/>
    </xf>
    <xf numFmtId="4" fontId="12" fillId="94" borderId="35" applyNumberFormat="0" applyProtection="0">
      <alignment horizontal="right" vertical="center"/>
    </xf>
    <xf numFmtId="4" fontId="12" fillId="94" borderId="35" applyNumberFormat="0" applyProtection="0">
      <alignment horizontal="right" vertical="center"/>
    </xf>
    <xf numFmtId="4" fontId="12" fillId="94" borderId="35" applyNumberFormat="0" applyProtection="0">
      <alignment horizontal="right" vertical="center"/>
    </xf>
    <xf numFmtId="4" fontId="100" fillId="94" borderId="35" applyNumberFormat="0" applyProtection="0">
      <alignment horizontal="right" vertical="center"/>
    </xf>
    <xf numFmtId="4" fontId="100" fillId="94" borderId="35" applyNumberFormat="0" applyProtection="0">
      <alignment horizontal="right" vertical="center"/>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0" fontId="10" fillId="81" borderId="35" applyNumberFormat="0" applyProtection="0">
      <alignment horizontal="left" vertical="center" indent="1"/>
    </xf>
    <xf numFmtId="4" fontId="105" fillId="94" borderId="35" applyNumberFormat="0" applyProtection="0">
      <alignment horizontal="right" vertical="center"/>
    </xf>
    <xf numFmtId="4" fontId="105" fillId="94" borderId="35" applyNumberFormat="0" applyProtection="0">
      <alignment horizontal="right" vertical="center"/>
    </xf>
    <xf numFmtId="38" fontId="77" fillId="0" borderId="2"/>
    <xf numFmtId="38" fontId="77" fillId="0" borderId="2"/>
    <xf numFmtId="38" fontId="77" fillId="0" borderId="2"/>
    <xf numFmtId="38" fontId="77" fillId="0" borderId="2"/>
    <xf numFmtId="0" fontId="77" fillId="0" borderId="2"/>
    <xf numFmtId="0" fontId="77" fillId="0" borderId="2"/>
    <xf numFmtId="0" fontId="77" fillId="0" borderId="2"/>
    <xf numFmtId="38" fontId="77" fillId="0" borderId="2"/>
    <xf numFmtId="38" fontId="77" fillId="0" borderId="2"/>
    <xf numFmtId="38" fontId="77" fillId="0" borderId="2"/>
    <xf numFmtId="0" fontId="62" fillId="0" borderId="43" applyNumberFormat="0" applyFill="0" applyAlignment="0" applyProtection="0"/>
    <xf numFmtId="0" fontId="62" fillId="0" borderId="43" applyNumberFormat="0" applyFill="0" applyAlignment="0" applyProtection="0"/>
    <xf numFmtId="0" fontId="62" fillId="0" borderId="43" applyNumberFormat="0" applyFill="0" applyAlignment="0" applyProtection="0"/>
    <xf numFmtId="0" fontId="43" fillId="68" borderId="16" applyNumberFormat="0" applyAlignment="0" applyProtection="0"/>
    <xf numFmtId="0" fontId="10" fillId="39" borderId="34" applyNumberFormat="0" applyFont="0" applyAlignment="0" applyProtection="0"/>
    <xf numFmtId="0" fontId="91" fillId="68" borderId="35" applyNumberFormat="0" applyAlignment="0" applyProtection="0"/>
    <xf numFmtId="0" fontId="30" fillId="0" borderId="43" applyNumberFormat="0" applyFill="0" applyAlignment="0" applyProtection="0"/>
    <xf numFmtId="0" fontId="62" fillId="0" borderId="43" applyNumberFormat="0" applyFill="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39" borderId="34"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67" borderId="51" applyNumberFormat="0">
      <alignment horizontal="center" vertical="center" wrapText="1"/>
    </xf>
    <xf numFmtId="0" fontId="15" fillId="67" borderId="51" applyNumberFormat="0">
      <alignment horizontal="center" vertical="center" wrapText="1"/>
    </xf>
    <xf numFmtId="0" fontId="67" fillId="0" borderId="52"/>
    <xf numFmtId="0" fontId="96" fillId="79" borderId="52"/>
    <xf numFmtId="0" fontId="15" fillId="67" borderId="51" applyNumberFormat="0">
      <alignment horizontal="center" vertical="center" wrapText="1"/>
    </xf>
    <xf numFmtId="0" fontId="15" fillId="67" borderId="51" applyNumberFormat="0">
      <alignment horizontal="center" vertical="center" wrapText="1"/>
    </xf>
  </cellStyleXfs>
  <cellXfs count="258">
    <xf numFmtId="0" fontId="0" fillId="0" borderId="0" xfId="0"/>
    <xf numFmtId="0" fontId="2" fillId="0" borderId="0" xfId="3"/>
    <xf numFmtId="0" fontId="6" fillId="2" borderId="0" xfId="3" applyFont="1" applyFill="1" applyAlignment="1">
      <alignment horizont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7" fontId="7" fillId="2" borderId="0" xfId="3" applyNumberFormat="1" applyFont="1" applyFill="1"/>
    <xf numFmtId="0" fontId="5" fillId="2" borderId="0" xfId="3" applyFont="1" applyFill="1" applyAlignment="1">
      <alignment horizontal="left"/>
    </xf>
    <xf numFmtId="0" fontId="5" fillId="2" borderId="0" xfId="3" applyFont="1" applyFill="1" applyAlignment="1">
      <alignment horizontal="right"/>
    </xf>
    <xf numFmtId="0" fontId="5" fillId="0" borderId="0" xfId="3" applyFont="1" applyFill="1" applyAlignment="1">
      <alignment horizontal="center"/>
    </xf>
    <xf numFmtId="167" fontId="7" fillId="2" borderId="0" xfId="5" applyNumberFormat="1" applyFont="1" applyFill="1"/>
    <xf numFmtId="0" fontId="6" fillId="2" borderId="0" xfId="3" applyFont="1" applyFill="1"/>
    <xf numFmtId="166" fontId="7" fillId="2" borderId="0" xfId="3" applyNumberFormat="1" applyFont="1" applyFill="1" applyAlignment="1">
      <alignment vertical="center"/>
    </xf>
    <xf numFmtId="167" fontId="8" fillId="2" borderId="2" xfId="3" applyNumberFormat="1" applyFont="1" applyFill="1" applyBorder="1"/>
    <xf numFmtId="0" fontId="3" fillId="2" borderId="0" xfId="3" applyFont="1" applyFill="1" applyAlignment="1">
      <alignment horizontal="center"/>
    </xf>
    <xf numFmtId="167" fontId="5" fillId="2" borderId="0" xfId="3" applyNumberFormat="1" applyFont="1" applyFill="1"/>
    <xf numFmtId="170" fontId="5" fillId="2" borderId="0" xfId="6" applyNumberFormat="1" applyFont="1" applyFill="1"/>
    <xf numFmtId="0" fontId="5" fillId="0" borderId="0" xfId="3" applyFont="1" applyFill="1"/>
    <xf numFmtId="0" fontId="15" fillId="0" borderId="0" xfId="7" applyFont="1" applyFill="1"/>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43" fontId="0" fillId="0" borderId="0" xfId="0" applyNumberFormat="1"/>
    <xf numFmtId="0" fontId="0" fillId="0" borderId="0" xfId="0" applyAlignment="1">
      <alignment horizontal="left" wrapText="1"/>
    </xf>
    <xf numFmtId="164" fontId="6" fillId="2" borderId="1" xfId="3" applyNumberFormat="1" applyFont="1" applyFill="1" applyBorder="1" applyAlignment="1">
      <alignment horizontal="center" vertical="center"/>
    </xf>
    <xf numFmtId="0" fontId="0" fillId="0" borderId="0" xfId="0"/>
    <xf numFmtId="0" fontId="5" fillId="2" borderId="0" xfId="3" applyFont="1" applyFill="1" applyAlignment="1">
      <alignment horizontal="center"/>
    </xf>
    <xf numFmtId="0" fontId="5" fillId="0" borderId="0" xfId="3" applyFont="1"/>
    <xf numFmtId="167" fontId="7" fillId="2" borderId="0" xfId="3" applyNumberFormat="1" applyFont="1" applyFill="1"/>
    <xf numFmtId="167" fontId="8" fillId="2" borderId="0" xfId="3" applyNumberFormat="1" applyFont="1" applyFill="1" applyBorder="1"/>
    <xf numFmtId="43" fontId="0" fillId="0" borderId="0" xfId="6" applyFont="1"/>
    <xf numFmtId="167" fontId="7" fillId="2" borderId="0" xfId="3" applyNumberFormat="1" applyFont="1" applyFill="1" applyBorder="1"/>
    <xf numFmtId="166" fontId="7" fillId="2" borderId="0" xfId="3" applyNumberFormat="1" applyFont="1" applyFill="1" applyAlignment="1">
      <alignment vertical="center" wrapText="1"/>
    </xf>
    <xf numFmtId="165" fontId="122" fillId="2" borderId="0" xfId="4" applyNumberFormat="1" applyFont="1" applyFill="1"/>
    <xf numFmtId="0" fontId="0" fillId="0" borderId="0" xfId="0"/>
    <xf numFmtId="0" fontId="5" fillId="2" borderId="0" xfId="3" applyFont="1" applyFill="1"/>
    <xf numFmtId="167" fontId="7" fillId="2" borderId="0" xfId="3" applyNumberFormat="1" applyFont="1" applyFill="1"/>
    <xf numFmtId="167" fontId="7" fillId="2" borderId="0" xfId="1" applyNumberFormat="1" applyFont="1" applyFill="1"/>
    <xf numFmtId="0" fontId="0" fillId="0" borderId="0" xfId="0" applyFill="1"/>
    <xf numFmtId="0" fontId="11" fillId="0" borderId="3" xfId="0" applyFont="1" applyFill="1" applyBorder="1" applyAlignment="1">
      <alignment horizontal="left" vertical="top"/>
    </xf>
    <xf numFmtId="0" fontId="12" fillId="0" borderId="3" xfId="0" applyFont="1" applyFill="1" applyBorder="1" applyAlignment="1">
      <alignment horizontal="left" vertical="top"/>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11" fillId="0" borderId="3" xfId="0" applyFont="1" applyFill="1" applyBorder="1" applyAlignment="1">
      <alignment horizontal="left" vertical="center"/>
    </xf>
    <xf numFmtId="172" fontId="11" fillId="0" borderId="3" xfId="0" applyNumberFormat="1" applyFont="1" applyFill="1" applyBorder="1" applyAlignment="1">
      <alignment horizontal="right" vertical="center"/>
    </xf>
    <xf numFmtId="171" fontId="11" fillId="0" borderId="3" xfId="0" applyNumberFormat="1" applyFont="1" applyFill="1" applyBorder="1" applyAlignment="1">
      <alignment horizontal="right" vertical="center"/>
    </xf>
    <xf numFmtId="0" fontId="11" fillId="0" borderId="5" xfId="0" applyFont="1" applyFill="1" applyBorder="1" applyAlignment="1">
      <alignment horizontal="left" vertical="top" wrapText="1"/>
    </xf>
    <xf numFmtId="0" fontId="11" fillId="0" borderId="5" xfId="0" applyFont="1" applyFill="1" applyBorder="1" applyAlignment="1">
      <alignment horizontal="left" vertical="top"/>
    </xf>
    <xf numFmtId="0" fontId="11" fillId="0" borderId="50" xfId="0" applyFont="1" applyFill="1" applyBorder="1" applyAlignment="1">
      <alignment horizontal="left" vertical="top"/>
    </xf>
    <xf numFmtId="0" fontId="11" fillId="0" borderId="50" xfId="0" applyFont="1" applyFill="1" applyBorder="1" applyAlignment="1">
      <alignment horizontal="left" vertical="top" wrapText="1"/>
    </xf>
    <xf numFmtId="0" fontId="30" fillId="0" borderId="0" xfId="0" applyFont="1" applyFill="1"/>
    <xf numFmtId="0" fontId="0" fillId="0" borderId="0" xfId="0" applyAlignment="1"/>
    <xf numFmtId="0" fontId="0" fillId="0" borderId="0" xfId="0" applyAlignment="1">
      <alignment vertical="top"/>
    </xf>
    <xf numFmtId="0" fontId="0" fillId="0" borderId="0" xfId="0" applyFill="1" applyAlignment="1">
      <alignment vertical="top"/>
    </xf>
    <xf numFmtId="0" fontId="0" fillId="0" borderId="0" xfId="0" applyFill="1" applyAlignment="1">
      <alignment horizontal="justify" vertical="top" wrapText="1"/>
    </xf>
    <xf numFmtId="0" fontId="0" fillId="0" borderId="0" xfId="0" applyAlignment="1">
      <alignment horizontal="left"/>
    </xf>
    <xf numFmtId="0" fontId="0" fillId="0" borderId="0" xfId="0" applyAlignment="1">
      <alignment horizontal="center"/>
    </xf>
    <xf numFmtId="166" fontId="0" fillId="0" borderId="0" xfId="0" applyNumberFormat="1" applyAlignment="1">
      <alignment vertical="top"/>
    </xf>
    <xf numFmtId="165" fontId="0" fillId="0" borderId="0" xfId="6" applyNumberFormat="1" applyFont="1" applyAlignment="1">
      <alignment vertical="top"/>
    </xf>
    <xf numFmtId="0" fontId="0" fillId="0" borderId="0" xfId="0" applyAlignment="1">
      <alignment horizontal="center"/>
    </xf>
    <xf numFmtId="0" fontId="6" fillId="2" borderId="0" xfId="3" applyFont="1" applyFill="1" applyAlignment="1">
      <alignment horizontal="center" wrapText="1"/>
    </xf>
    <xf numFmtId="0" fontId="3" fillId="2" borderId="0" xfId="3" applyFont="1" applyFill="1" applyAlignment="1">
      <alignment horizontal="center" wrapText="1"/>
    </xf>
    <xf numFmtId="0" fontId="9" fillId="0" borderId="0" xfId="3" applyFont="1" applyAlignment="1">
      <alignment horizontal="center" wrapText="1"/>
    </xf>
    <xf numFmtId="0" fontId="0" fillId="0" borderId="0" xfId="0"/>
    <xf numFmtId="0" fontId="5" fillId="2" borderId="0" xfId="3" applyFont="1" applyFill="1" applyAlignment="1">
      <alignment horizontal="center"/>
    </xf>
    <xf numFmtId="0" fontId="7" fillId="2" borderId="0" xfId="3" applyFont="1" applyFill="1"/>
    <xf numFmtId="0" fontId="5" fillId="0" borderId="0" xfId="3" applyFont="1"/>
    <xf numFmtId="165" fontId="7" fillId="2" borderId="0" xfId="4" applyNumberFormat="1" applyFont="1" applyFill="1"/>
    <xf numFmtId="167" fontId="7" fillId="2" borderId="0" xfId="3" applyNumberFormat="1" applyFont="1" applyFill="1"/>
    <xf numFmtId="167" fontId="7" fillId="2" borderId="0" xfId="3" applyNumberFormat="1" applyFont="1" applyFill="1" applyBorder="1"/>
    <xf numFmtId="167" fontId="8" fillId="2" borderId="2" xfId="5" applyNumberFormat="1" applyFont="1" applyFill="1" applyBorder="1"/>
    <xf numFmtId="166" fontId="5" fillId="2" borderId="0" xfId="3" applyNumberFormat="1" applyFont="1" applyFill="1"/>
    <xf numFmtId="0" fontId="3" fillId="2" borderId="0" xfId="3" applyFont="1" applyFill="1" applyAlignment="1">
      <alignment horizontal="center"/>
    </xf>
    <xf numFmtId="0" fontId="0" fillId="0" borderId="0" xfId="0"/>
    <xf numFmtId="10" fontId="7" fillId="2" borderId="0" xfId="2" applyNumberFormat="1" applyFont="1" applyFill="1"/>
    <xf numFmtId="165" fontId="0" fillId="0" borderId="0" xfId="6" applyNumberFormat="1" applyFont="1" applyFill="1" applyAlignment="1">
      <alignment vertical="top"/>
    </xf>
    <xf numFmtId="166" fontId="0" fillId="0" borderId="0" xfId="0" applyNumberFormat="1" applyFill="1" applyAlignment="1">
      <alignment vertical="top"/>
    </xf>
    <xf numFmtId="0" fontId="0" fillId="0" borderId="0" xfId="0" applyFill="1" applyAlignment="1">
      <alignment horizontal="left" wrapText="1"/>
    </xf>
    <xf numFmtId="0" fontId="3" fillId="2" borderId="0" xfId="3" applyFont="1" applyFill="1" applyAlignment="1">
      <alignment horizontal="center"/>
    </xf>
    <xf numFmtId="0" fontId="0" fillId="0" borderId="0" xfId="0" applyAlignment="1">
      <alignment horizontal="center"/>
    </xf>
    <xf numFmtId="0" fontId="0" fillId="0" borderId="0" xfId="0" applyFill="1" applyAlignment="1">
      <alignment horizontal="justify" vertical="top" wrapText="1"/>
    </xf>
    <xf numFmtId="173" fontId="13" fillId="106" borderId="3" xfId="0" applyNumberFormat="1" applyFont="1" applyFill="1" applyBorder="1" applyAlignment="1">
      <alignment horizontal="right" vertical="center"/>
    </xf>
    <xf numFmtId="173" fontId="13" fillId="106" borderId="3" xfId="7" applyNumberFormat="1" applyFont="1" applyFill="1" applyBorder="1" applyAlignment="1">
      <alignment horizontal="right" vertical="center"/>
    </xf>
    <xf numFmtId="172" fontId="13" fillId="106" borderId="3" xfId="0" applyNumberFormat="1" applyFont="1" applyFill="1" applyBorder="1" applyAlignment="1">
      <alignment horizontal="right" vertical="center"/>
    </xf>
    <xf numFmtId="171" fontId="13" fillId="106" borderId="3" xfId="0" applyNumberFormat="1" applyFont="1" applyFill="1" applyBorder="1" applyAlignment="1">
      <alignment horizontal="right" vertical="center"/>
    </xf>
    <xf numFmtId="173" fontId="13" fillId="107" borderId="3" xfId="0" applyNumberFormat="1" applyFont="1" applyFill="1" applyBorder="1" applyAlignment="1">
      <alignment horizontal="right" vertical="center"/>
    </xf>
    <xf numFmtId="0" fontId="13" fillId="107" borderId="3" xfId="7" applyNumberFormat="1" applyFont="1" applyFill="1" applyBorder="1" applyAlignment="1">
      <alignment horizontal="right" vertical="center"/>
    </xf>
    <xf numFmtId="172" fontId="13" fillId="107" borderId="3" xfId="0" applyNumberFormat="1" applyFont="1" applyFill="1" applyBorder="1" applyAlignment="1">
      <alignment horizontal="right" vertical="center"/>
    </xf>
    <xf numFmtId="171" fontId="13" fillId="107" borderId="3" xfId="0" applyNumberFormat="1" applyFont="1" applyFill="1" applyBorder="1" applyAlignment="1">
      <alignment horizontal="right" vertical="center"/>
    </xf>
    <xf numFmtId="0" fontId="11" fillId="108" borderId="3" xfId="0" applyFont="1" applyFill="1" applyBorder="1" applyAlignment="1">
      <alignment horizontal="center" wrapText="1"/>
    </xf>
    <xf numFmtId="0" fontId="12" fillId="108" borderId="3" xfId="0" applyFont="1" applyFill="1" applyBorder="1" applyAlignment="1">
      <alignment horizontal="center"/>
    </xf>
    <xf numFmtId="0" fontId="11" fillId="108" borderId="3" xfId="0" applyFont="1" applyFill="1" applyBorder="1" applyAlignment="1">
      <alignment horizontal="center"/>
    </xf>
    <xf numFmtId="173" fontId="13" fillId="107" borderId="3" xfId="7" applyNumberFormat="1" applyFont="1" applyFill="1" applyBorder="1" applyAlignment="1">
      <alignment horizontal="right" vertical="center"/>
    </xf>
    <xf numFmtId="173" fontId="13" fillId="109" borderId="3" xfId="0" applyNumberFormat="1" applyFont="1" applyFill="1" applyBorder="1" applyAlignment="1">
      <alignment horizontal="right" vertical="center"/>
    </xf>
    <xf numFmtId="172" fontId="13" fillId="109" borderId="3" xfId="0" applyNumberFormat="1" applyFont="1" applyFill="1" applyBorder="1" applyAlignment="1">
      <alignment horizontal="right" vertical="center"/>
    </xf>
    <xf numFmtId="171" fontId="13" fillId="109" borderId="3" xfId="0" applyNumberFormat="1" applyFont="1" applyFill="1" applyBorder="1" applyAlignment="1">
      <alignment horizontal="right" vertical="center"/>
    </xf>
    <xf numFmtId="166" fontId="28" fillId="0" borderId="0" xfId="0" applyNumberFormat="1" applyFont="1" applyFill="1" applyAlignment="1">
      <alignment vertical="top"/>
    </xf>
    <xf numFmtId="0" fontId="28" fillId="0" borderId="0" xfId="0" applyFont="1" applyFill="1" applyAlignment="1">
      <alignment horizontal="left" wrapText="1"/>
    </xf>
    <xf numFmtId="0" fontId="28" fillId="0" borderId="0" xfId="0" applyFont="1" applyFill="1"/>
    <xf numFmtId="165" fontId="171" fillId="0" borderId="0" xfId="6" applyNumberFormat="1" applyFont="1" applyFill="1" applyAlignment="1">
      <alignment vertical="top"/>
    </xf>
    <xf numFmtId="166" fontId="171" fillId="0" borderId="0" xfId="0" applyNumberFormat="1" applyFont="1" applyFill="1" applyAlignment="1">
      <alignment vertical="top"/>
    </xf>
    <xf numFmtId="0" fontId="0" fillId="0" borderId="0" xfId="0" applyAlignment="1">
      <alignment horizontal="center" wrapText="1"/>
    </xf>
    <xf numFmtId="0" fontId="5" fillId="2" borderId="0" xfId="3" applyFont="1" applyFill="1" applyAlignment="1">
      <alignment horizontal="center" vertical="center" wrapText="1"/>
    </xf>
    <xf numFmtId="0" fontId="6" fillId="2" borderId="51" xfId="3" applyFont="1" applyFill="1" applyBorder="1" applyAlignment="1">
      <alignment horizontal="center" vertical="center"/>
    </xf>
    <xf numFmtId="0" fontId="5" fillId="2" borderId="0" xfId="0" applyFont="1" applyFill="1" applyAlignment="1">
      <alignment horizontal="center"/>
    </xf>
    <xf numFmtId="0" fontId="172" fillId="2" borderId="0" xfId="0" applyFont="1" applyFill="1" applyAlignment="1">
      <alignment horizontal="center"/>
    </xf>
    <xf numFmtId="9" fontId="5" fillId="2" borderId="0" xfId="2" applyFont="1" applyFill="1" applyAlignment="1">
      <alignment horizontal="center"/>
    </xf>
    <xf numFmtId="0" fontId="6" fillId="2" borderId="51" xfId="3" applyFont="1" applyFill="1" applyBorder="1" applyAlignment="1">
      <alignment horizontal="center" vertical="center" wrapText="1"/>
    </xf>
    <xf numFmtId="0" fontId="6" fillId="2" borderId="51" xfId="3" applyFont="1" applyFill="1" applyBorder="1" applyAlignment="1">
      <alignment vertical="center"/>
    </xf>
    <xf numFmtId="164" fontId="6" fillId="2" borderId="51" xfId="3" applyNumberFormat="1" applyFont="1" applyFill="1" applyBorder="1" applyAlignment="1">
      <alignment horizontal="center" vertical="center"/>
    </xf>
    <xf numFmtId="0" fontId="5" fillId="0" borderId="0" xfId="3" applyFont="1" applyFill="1" applyAlignment="1">
      <alignment horizontal="center" vertical="center" wrapText="1"/>
    </xf>
    <xf numFmtId="166" fontId="7" fillId="0" borderId="0" xfId="3" applyNumberFormat="1" applyFont="1" applyFill="1" applyAlignment="1">
      <alignment vertical="center" wrapText="1"/>
    </xf>
    <xf numFmtId="167" fontId="122" fillId="2" borderId="0" xfId="3" applyNumberFormat="1" applyFont="1" applyFill="1"/>
    <xf numFmtId="165" fontId="122" fillId="2" borderId="0" xfId="6" applyNumberFormat="1" applyFont="1" applyFill="1"/>
    <xf numFmtId="0" fontId="5" fillId="0" borderId="0" xfId="3" applyFont="1" applyFill="1" applyAlignment="1">
      <alignment horizontal="center" wrapText="1"/>
    </xf>
    <xf numFmtId="169" fontId="7" fillId="0" borderId="0" xfId="5" applyNumberFormat="1" applyFont="1" applyFill="1"/>
    <xf numFmtId="0" fontId="5" fillId="2" borderId="0" xfId="3" applyFont="1" applyFill="1" applyAlignment="1"/>
    <xf numFmtId="167" fontId="7" fillId="0" borderId="0" xfId="3" applyNumberFormat="1" applyFont="1" applyFill="1"/>
    <xf numFmtId="10" fontId="7" fillId="0" borderId="0" xfId="2" applyNumberFormat="1" applyFont="1" applyFill="1"/>
    <xf numFmtId="167" fontId="8" fillId="2" borderId="53" xfId="3" applyNumberFormat="1" applyFont="1" applyFill="1" applyBorder="1"/>
    <xf numFmtId="0" fontId="6" fillId="2" borderId="0" xfId="3" applyFont="1" applyFill="1" applyAlignment="1">
      <alignment wrapText="1"/>
    </xf>
    <xf numFmtId="0" fontId="3" fillId="0" borderId="0" xfId="3" applyFont="1" applyFill="1" applyAlignment="1"/>
    <xf numFmtId="0" fontId="4" fillId="0" borderId="0" xfId="3" applyFont="1" applyFill="1" applyAlignment="1"/>
    <xf numFmtId="0" fontId="3" fillId="0" borderId="0" xfId="3" quotePrefix="1" applyFont="1" applyFill="1" applyAlignment="1"/>
    <xf numFmtId="0" fontId="6" fillId="0" borderId="0" xfId="3" applyFont="1" applyFill="1" applyAlignment="1">
      <alignment horizontal="center" wrapText="1"/>
    </xf>
    <xf numFmtId="164" fontId="6" fillId="0" borderId="1" xfId="3" applyNumberFormat="1" applyFont="1" applyFill="1" applyBorder="1" applyAlignment="1">
      <alignment horizontal="center" vertical="center"/>
    </xf>
    <xf numFmtId="165" fontId="7" fillId="0" borderId="0" xfId="4" applyNumberFormat="1" applyFont="1" applyFill="1"/>
    <xf numFmtId="165" fontId="5" fillId="0" borderId="0" xfId="4" applyNumberFormat="1" applyFont="1" applyFill="1"/>
    <xf numFmtId="167" fontId="5" fillId="0" borderId="0" xfId="3" applyNumberFormat="1" applyFont="1" applyFill="1"/>
    <xf numFmtId="0" fontId="7" fillId="0" borderId="0" xfId="3" applyFont="1" applyFill="1"/>
    <xf numFmtId="168" fontId="7" fillId="0" borderId="0" xfId="5" applyNumberFormat="1" applyFont="1" applyFill="1"/>
    <xf numFmtId="169" fontId="5" fillId="0" borderId="0" xfId="3" applyNumberFormat="1" applyFont="1" applyFill="1"/>
    <xf numFmtId="166" fontId="5" fillId="0" borderId="0" xfId="1" applyNumberFormat="1" applyFont="1" applyFill="1"/>
    <xf numFmtId="167" fontId="8" fillId="0" borderId="2" xfId="5" applyNumberFormat="1" applyFont="1" applyFill="1" applyBorder="1"/>
    <xf numFmtId="0" fontId="7" fillId="0" borderId="0" xfId="3" applyNumberFormat="1" applyFont="1" applyFill="1" applyAlignment="1">
      <alignment vertical="center" wrapText="1"/>
    </xf>
    <xf numFmtId="167" fontId="5" fillId="0" borderId="0" xfId="3" applyNumberFormat="1" applyFont="1" applyFill="1" applyBorder="1"/>
    <xf numFmtId="0" fontId="5" fillId="2" borderId="0" xfId="3" applyFont="1" applyFill="1" applyAlignment="1">
      <alignment horizontal="center" wrapText="1"/>
    </xf>
    <xf numFmtId="0" fontId="3" fillId="2" borderId="0" xfId="3" applyFont="1" applyFill="1" applyAlignment="1"/>
    <xf numFmtId="0" fontId="3" fillId="2" borderId="0" xfId="3" quotePrefix="1" applyFont="1" applyFill="1" applyAlignment="1"/>
    <xf numFmtId="0" fontId="4" fillId="2" borderId="0" xfId="3" applyFont="1" applyFill="1" applyAlignment="1"/>
    <xf numFmtId="164" fontId="173" fillId="2" borderId="51" xfId="3" applyNumberFormat="1" applyFont="1" applyFill="1" applyBorder="1" applyAlignment="1">
      <alignment horizontal="center" vertical="center"/>
    </xf>
    <xf numFmtId="165" fontId="174" fillId="2" borderId="0" xfId="4" applyNumberFormat="1" applyFont="1" applyFill="1"/>
    <xf numFmtId="0" fontId="5" fillId="0" borderId="0" xfId="3" applyFont="1" applyFill="1" applyAlignment="1">
      <alignment horizontal="center" vertical="center"/>
    </xf>
    <xf numFmtId="166" fontId="7" fillId="0" borderId="0" xfId="3" applyNumberFormat="1" applyFont="1" applyFill="1" applyAlignment="1">
      <alignment vertical="center"/>
    </xf>
    <xf numFmtId="0" fontId="5" fillId="2" borderId="0" xfId="3" applyFont="1" applyFill="1" applyAlignment="1">
      <alignment horizontal="left" wrapText="1"/>
    </xf>
    <xf numFmtId="167" fontId="174" fillId="2" borderId="0" xfId="1" applyNumberFormat="1" applyFont="1" applyFill="1"/>
    <xf numFmtId="167" fontId="7" fillId="0" borderId="0" xfId="1" applyNumberFormat="1" applyFont="1" applyFill="1"/>
    <xf numFmtId="166" fontId="5" fillId="2" borderId="0" xfId="3" applyNumberFormat="1" applyFont="1" applyFill="1" applyAlignment="1">
      <alignment vertical="center"/>
    </xf>
    <xf numFmtId="0" fontId="5" fillId="2" borderId="0" xfId="3" applyFont="1" applyFill="1" applyAlignment="1">
      <alignment vertical="center" wrapText="1"/>
    </xf>
    <xf numFmtId="17" fontId="0" fillId="0" borderId="0" xfId="0" applyNumberFormat="1" applyAlignment="1">
      <alignment horizontal="center"/>
    </xf>
    <xf numFmtId="243" fontId="0" fillId="0" borderId="0" xfId="0" applyNumberFormat="1"/>
    <xf numFmtId="10" fontId="0" fillId="0" borderId="0" xfId="0" applyNumberFormat="1"/>
    <xf numFmtId="0" fontId="0" fillId="0" borderId="0" xfId="0" applyAlignment="1">
      <alignment shrinkToFit="1"/>
    </xf>
    <xf numFmtId="0" fontId="0" fillId="0" borderId="0" xfId="0" applyAlignment="1">
      <alignment horizontal="center" vertical="center"/>
    </xf>
    <xf numFmtId="167" fontId="7" fillId="0" borderId="0" xfId="5" applyNumberFormat="1" applyFont="1" applyFill="1"/>
    <xf numFmtId="173" fontId="13" fillId="0" borderId="0" xfId="0" applyNumberFormat="1" applyFont="1" applyFill="1" applyBorder="1" applyAlignment="1">
      <alignment horizontal="right" vertical="center"/>
    </xf>
    <xf numFmtId="172" fontId="13" fillId="0" borderId="0" xfId="0" applyNumberFormat="1" applyFont="1" applyFill="1" applyBorder="1" applyAlignment="1">
      <alignment horizontal="right" vertical="center"/>
    </xf>
    <xf numFmtId="171" fontId="13" fillId="0" borderId="0" xfId="0" applyNumberFormat="1" applyFont="1" applyFill="1" applyBorder="1" applyAlignment="1">
      <alignment horizontal="right" vertical="center"/>
    </xf>
    <xf numFmtId="0" fontId="13" fillId="0" borderId="0" xfId="7" applyNumberFormat="1" applyFont="1" applyFill="1" applyBorder="1" applyAlignment="1">
      <alignment horizontal="right" vertical="center"/>
    </xf>
    <xf numFmtId="0" fontId="11" fillId="108" borderId="3" xfId="0" applyFont="1" applyFill="1" applyBorder="1" applyAlignment="1">
      <alignment horizontal="left" vertical="center" wrapText="1"/>
    </xf>
    <xf numFmtId="0" fontId="12" fillId="108" borderId="3" xfId="0" applyFont="1" applyFill="1" applyBorder="1" applyAlignment="1">
      <alignment horizontal="left" vertical="top"/>
    </xf>
    <xf numFmtId="0" fontId="11" fillId="108" borderId="3" xfId="0" applyFont="1" applyFill="1" applyBorder="1" applyAlignment="1">
      <alignment horizontal="left" vertical="top"/>
    </xf>
    <xf numFmtId="0" fontId="11" fillId="108" borderId="3" xfId="0" applyFont="1" applyFill="1" applyBorder="1" applyAlignment="1">
      <alignment horizontal="center" vertical="center" wrapText="1"/>
    </xf>
    <xf numFmtId="0" fontId="11" fillId="108" borderId="3" xfId="0" applyFont="1" applyFill="1" applyBorder="1" applyAlignment="1">
      <alignment horizontal="right" vertical="center" wrapText="1"/>
    </xf>
    <xf numFmtId="0" fontId="14" fillId="0" borderId="0" xfId="0" applyFont="1" applyAlignment="1">
      <alignment horizontal="center"/>
    </xf>
    <xf numFmtId="0" fontId="15" fillId="0" borderId="0" xfId="7" applyFont="1" applyFill="1" applyAlignment="1">
      <alignment horizontal="center"/>
    </xf>
    <xf numFmtId="0" fontId="30" fillId="0" borderId="0" xfId="0" applyFont="1"/>
    <xf numFmtId="0" fontId="30" fillId="0" borderId="0" xfId="0" applyFont="1" applyAlignment="1">
      <alignment horizontal="center"/>
    </xf>
    <xf numFmtId="0" fontId="30" fillId="0" borderId="0" xfId="0" applyFont="1" applyFill="1" applyAlignment="1">
      <alignment horizontal="center"/>
    </xf>
    <xf numFmtId="0" fontId="12" fillId="67" borderId="3" xfId="0" applyFont="1" applyFill="1" applyBorder="1" applyAlignment="1">
      <alignment horizontal="left" vertical="top"/>
    </xf>
    <xf numFmtId="17" fontId="0" fillId="0" borderId="0" xfId="0" applyNumberFormat="1" applyAlignment="1">
      <alignment horizontal="left"/>
    </xf>
    <xf numFmtId="203" fontId="171" fillId="0" borderId="0" xfId="0" applyNumberFormat="1" applyFont="1" applyFill="1" applyAlignment="1">
      <alignment vertical="top"/>
    </xf>
    <xf numFmtId="203" fontId="0" fillId="0" borderId="0" xfId="0" applyNumberFormat="1" applyFill="1" applyAlignment="1">
      <alignment vertical="top"/>
    </xf>
    <xf numFmtId="17" fontId="30" fillId="0" borderId="0" xfId="0" applyNumberFormat="1" applyFont="1" applyAlignment="1">
      <alignment horizontal="center"/>
    </xf>
    <xf numFmtId="173" fontId="13" fillId="107" borderId="36" xfId="0" applyNumberFormat="1" applyFont="1" applyFill="1" applyBorder="1" applyAlignment="1">
      <alignment horizontal="right" vertical="center"/>
    </xf>
    <xf numFmtId="0" fontId="11" fillId="0" borderId="3" xfId="0" applyNumberFormat="1" applyFont="1" applyFill="1" applyBorder="1" applyAlignment="1">
      <alignment horizontal="left" vertical="center"/>
    </xf>
    <xf numFmtId="173" fontId="11" fillId="0" borderId="3" xfId="0" applyNumberFormat="1" applyFont="1" applyFill="1" applyBorder="1" applyAlignment="1">
      <alignment horizontal="left" vertical="center"/>
    </xf>
    <xf numFmtId="0" fontId="0" fillId="0" borderId="0" xfId="0" quotePrefix="1"/>
    <xf numFmtId="17" fontId="177" fillId="2" borderId="51" xfId="3" applyNumberFormat="1" applyFont="1" applyFill="1" applyBorder="1" applyAlignment="1">
      <alignment horizontal="center" vertical="center"/>
    </xf>
    <xf numFmtId="10" fontId="178" fillId="0" borderId="0" xfId="0" applyNumberFormat="1" applyFont="1"/>
    <xf numFmtId="4" fontId="0" fillId="0" borderId="0" xfId="0" applyNumberFormat="1"/>
    <xf numFmtId="244" fontId="0" fillId="0" borderId="0" xfId="0" applyNumberFormat="1"/>
    <xf numFmtId="5" fontId="178" fillId="0" borderId="0" xfId="0" applyNumberFormat="1" applyFont="1" applyFill="1"/>
    <xf numFmtId="10" fontId="0" fillId="0" borderId="0" xfId="0" applyNumberFormat="1" applyFill="1"/>
    <xf numFmtId="17" fontId="0" fillId="0" borderId="0" xfId="0" applyNumberFormat="1" applyFill="1" applyAlignment="1">
      <alignment horizontal="center"/>
    </xf>
    <xf numFmtId="243" fontId="0" fillId="0" borderId="0" xfId="0" applyNumberFormat="1" applyFill="1"/>
    <xf numFmtId="0" fontId="0" fillId="0" borderId="0" xfId="0" applyFill="1" applyAlignment="1">
      <alignment horizontal="center"/>
    </xf>
    <xf numFmtId="0" fontId="11" fillId="108" borderId="36" xfId="0" applyFont="1" applyFill="1" applyBorder="1" applyAlignment="1">
      <alignment horizontal="left" vertical="center" wrapText="1"/>
    </xf>
    <xf numFmtId="173" fontId="13" fillId="107" borderId="0" xfId="0" applyNumberFormat="1" applyFont="1" applyFill="1" applyBorder="1" applyAlignment="1">
      <alignment horizontal="right" vertical="center"/>
    </xf>
    <xf numFmtId="0" fontId="11" fillId="0" borderId="54" xfId="0" applyFont="1" applyFill="1" applyBorder="1" applyAlignment="1">
      <alignment horizontal="left" vertical="top" wrapText="1"/>
    </xf>
    <xf numFmtId="0" fontId="11" fillId="0" borderId="55" xfId="0" applyFont="1" applyFill="1" applyBorder="1" applyAlignment="1">
      <alignment horizontal="left" vertical="top" wrapText="1"/>
    </xf>
    <xf numFmtId="0" fontId="11" fillId="0" borderId="56" xfId="0" applyFont="1" applyFill="1" applyBorder="1" applyAlignment="1">
      <alignment horizontal="left" vertical="top" wrapText="1"/>
    </xf>
    <xf numFmtId="173" fontId="13" fillId="106" borderId="0" xfId="0" applyNumberFormat="1" applyFont="1" applyFill="1" applyBorder="1" applyAlignment="1">
      <alignment horizontal="right" vertical="center"/>
    </xf>
    <xf numFmtId="0" fontId="11" fillId="0" borderId="54" xfId="0" applyFont="1" applyFill="1" applyBorder="1" applyAlignment="1">
      <alignment horizontal="left" vertical="top"/>
    </xf>
    <xf numFmtId="173" fontId="13" fillId="0" borderId="55" xfId="0" applyNumberFormat="1" applyFont="1" applyFill="1" applyBorder="1" applyAlignment="1">
      <alignment horizontal="right" vertical="center"/>
    </xf>
    <xf numFmtId="173" fontId="13" fillId="0" borderId="56" xfId="0" applyNumberFormat="1" applyFont="1" applyFill="1" applyBorder="1" applyAlignment="1">
      <alignment horizontal="right" vertical="center"/>
    </xf>
    <xf numFmtId="0" fontId="11" fillId="108" borderId="36" xfId="0" applyFont="1" applyFill="1" applyBorder="1" applyAlignment="1">
      <alignment horizontal="center" wrapText="1"/>
    </xf>
    <xf numFmtId="9" fontId="8" fillId="0" borderId="0" xfId="2" applyFont="1" applyFill="1" applyBorder="1"/>
    <xf numFmtId="167" fontId="6" fillId="2" borderId="57" xfId="3" applyNumberFormat="1" applyFont="1" applyFill="1" applyBorder="1"/>
    <xf numFmtId="167" fontId="8" fillId="2" borderId="58" xfId="3" applyNumberFormat="1" applyFont="1" applyFill="1" applyBorder="1"/>
    <xf numFmtId="0" fontId="0" fillId="0" borderId="0" xfId="0" applyAlignment="1">
      <alignment horizontal="left" wrapText="1"/>
    </xf>
    <xf numFmtId="0" fontId="5" fillId="2" borderId="0" xfId="3" applyFont="1" applyFill="1" applyBorder="1" applyAlignment="1">
      <alignment horizontal="center"/>
    </xf>
    <xf numFmtId="165" fontId="122" fillId="2" borderId="0" xfId="4" applyNumberFormat="1" applyFont="1" applyFill="1" applyBorder="1"/>
    <xf numFmtId="166" fontId="7" fillId="0" borderId="0" xfId="3" applyNumberFormat="1" applyFont="1" applyFill="1" applyBorder="1" applyAlignment="1">
      <alignment vertical="center" wrapText="1"/>
    </xf>
    <xf numFmtId="0" fontId="7" fillId="2" borderId="0" xfId="3" applyFont="1" applyFill="1" applyBorder="1"/>
    <xf numFmtId="167" fontId="122" fillId="2" borderId="0" xfId="3" applyNumberFormat="1" applyFont="1" applyFill="1" applyBorder="1"/>
    <xf numFmtId="165" fontId="122" fillId="2" borderId="0" xfId="6" applyNumberFormat="1" applyFont="1" applyFill="1" applyBorder="1"/>
    <xf numFmtId="169" fontId="7" fillId="0" borderId="0" xfId="5" applyNumberFormat="1" applyFont="1" applyFill="1" applyBorder="1"/>
    <xf numFmtId="166" fontId="7" fillId="2" borderId="0" xfId="3" applyNumberFormat="1" applyFont="1" applyFill="1" applyBorder="1" applyAlignment="1">
      <alignment vertical="center" wrapText="1"/>
    </xf>
    <xf numFmtId="167" fontId="7" fillId="0" borderId="0" xfId="3" applyNumberFormat="1" applyFont="1" applyFill="1" applyBorder="1"/>
    <xf numFmtId="10" fontId="7" fillId="0" borderId="0" xfId="2" applyNumberFormat="1" applyFont="1" applyFill="1" applyBorder="1"/>
    <xf numFmtId="167" fontId="7" fillId="2" borderId="0" xfId="5" applyNumberFormat="1" applyFont="1" applyFill="1" applyBorder="1"/>
    <xf numFmtId="0" fontId="5" fillId="0" borderId="0" xfId="3" applyFont="1" applyBorder="1"/>
    <xf numFmtId="167" fontId="5" fillId="2" borderId="0" xfId="3" applyNumberFormat="1" applyFont="1" applyFill="1" applyBorder="1"/>
    <xf numFmtId="165" fontId="174" fillId="2" borderId="0" xfId="4" applyNumberFormat="1" applyFont="1" applyFill="1" applyBorder="1"/>
    <xf numFmtId="166" fontId="7" fillId="0" borderId="0" xfId="3" applyNumberFormat="1" applyFont="1" applyFill="1" applyBorder="1" applyAlignment="1">
      <alignment vertical="center"/>
    </xf>
    <xf numFmtId="167" fontId="174" fillId="2" borderId="0" xfId="1" applyNumberFormat="1" applyFont="1" applyFill="1" applyBorder="1"/>
    <xf numFmtId="166" fontId="7" fillId="2" borderId="0" xfId="3" applyNumberFormat="1" applyFont="1" applyFill="1" applyBorder="1" applyAlignment="1">
      <alignment vertical="center"/>
    </xf>
    <xf numFmtId="166" fontId="5" fillId="2" borderId="0" xfId="3" applyNumberFormat="1" applyFont="1" applyFill="1" applyBorder="1"/>
    <xf numFmtId="0" fontId="5" fillId="2" borderId="0" xfId="3" applyFont="1" applyFill="1" applyBorder="1"/>
    <xf numFmtId="245" fontId="0" fillId="0" borderId="0" xfId="0" applyNumberFormat="1"/>
    <xf numFmtId="0" fontId="11" fillId="0" borderId="0" xfId="0" applyFont="1" applyFill="1" applyBorder="1" applyAlignment="1">
      <alignment horizontal="center" wrapText="1"/>
    </xf>
    <xf numFmtId="173" fontId="13" fillId="107" borderId="52" xfId="0" applyNumberFormat="1" applyFont="1" applyFill="1" applyBorder="1" applyAlignment="1">
      <alignment horizontal="right" vertical="center"/>
    </xf>
    <xf numFmtId="173" fontId="13" fillId="0" borderId="54" xfId="0" applyNumberFormat="1" applyFont="1" applyFill="1" applyBorder="1" applyAlignment="1">
      <alignment horizontal="right" vertical="center"/>
    </xf>
    <xf numFmtId="17" fontId="30" fillId="0" borderId="0" xfId="0" applyNumberFormat="1" applyFont="1" applyAlignment="1">
      <alignment horizontal="left"/>
    </xf>
    <xf numFmtId="17" fontId="30" fillId="0" borderId="0" xfId="0" applyNumberFormat="1" applyFont="1"/>
    <xf numFmtId="0" fontId="30" fillId="0" borderId="0" xfId="0" applyFont="1" applyAlignment="1">
      <alignment horizontal="left"/>
    </xf>
    <xf numFmtId="0" fontId="0" fillId="0" borderId="0" xfId="0" applyAlignment="1">
      <alignment horizontal="left" wrapText="1"/>
    </xf>
    <xf numFmtId="0" fontId="30" fillId="0" borderId="0" xfId="0" applyFont="1" applyAlignment="1">
      <alignment horizontal="center"/>
    </xf>
    <xf numFmtId="0" fontId="0" fillId="0" borderId="0" xfId="0" applyAlignment="1">
      <alignment horizontal="center"/>
    </xf>
    <xf numFmtId="7" fontId="30" fillId="0" borderId="0" xfId="0" applyNumberFormat="1" applyFont="1" applyAlignment="1">
      <alignment horizontal="center"/>
    </xf>
    <xf numFmtId="7" fontId="0" fillId="0" borderId="0" xfId="0" applyNumberFormat="1"/>
    <xf numFmtId="7" fontId="0" fillId="0" borderId="0" xfId="0" applyNumberFormat="1" applyAlignment="1">
      <alignment horizontal="center"/>
    </xf>
    <xf numFmtId="0" fontId="0" fillId="0" borderId="0" xfId="0" applyNumberFormat="1" applyAlignment="1">
      <alignment horizontal="center"/>
    </xf>
    <xf numFmtId="0" fontId="30" fillId="0" borderId="0" xfId="0" applyNumberFormat="1" applyFont="1" applyAlignment="1">
      <alignment horizontal="right"/>
    </xf>
    <xf numFmtId="0" fontId="0" fillId="0" borderId="0" xfId="0" applyNumberFormat="1"/>
    <xf numFmtId="0" fontId="0" fillId="0" borderId="0" xfId="0" applyNumberFormat="1" applyAlignment="1"/>
    <xf numFmtId="7" fontId="178" fillId="0" borderId="0" xfId="0" applyNumberFormat="1" applyFont="1"/>
    <xf numFmtId="0" fontId="182" fillId="0" borderId="0" xfId="0" applyFont="1"/>
    <xf numFmtId="7" fontId="178" fillId="0" borderId="0" xfId="0" applyNumberFormat="1" applyFont="1" applyFill="1"/>
    <xf numFmtId="7" fontId="30" fillId="0" borderId="0" xfId="0" applyNumberFormat="1" applyFont="1"/>
    <xf numFmtId="7" fontId="0" fillId="0" borderId="0" xfId="0" applyNumberFormat="1" applyAlignment="1">
      <alignment horizontal="left" wrapText="1"/>
    </xf>
    <xf numFmtId="7" fontId="0" fillId="0" borderId="0" xfId="1" applyNumberFormat="1" applyFont="1"/>
    <xf numFmtId="7" fontId="179" fillId="0" borderId="0" xfId="0" applyNumberFormat="1" applyFont="1" applyFill="1"/>
    <xf numFmtId="7" fontId="0" fillId="0" borderId="0" xfId="0" applyNumberFormat="1" applyFill="1"/>
    <xf numFmtId="7" fontId="0" fillId="0" borderId="0" xfId="0" applyNumberFormat="1" applyFill="1" applyBorder="1"/>
    <xf numFmtId="7" fontId="11" fillId="0" borderId="0" xfId="1" applyNumberFormat="1" applyFont="1" applyFill="1" applyBorder="1" applyAlignment="1">
      <alignment horizontal="right" vertical="center"/>
    </xf>
    <xf numFmtId="7" fontId="0" fillId="0" borderId="0" xfId="0" applyNumberFormat="1" applyFill="1" applyAlignment="1">
      <alignment horizontal="center"/>
    </xf>
    <xf numFmtId="7" fontId="179" fillId="0" borderId="0" xfId="0" applyNumberFormat="1" applyFont="1"/>
    <xf numFmtId="44" fontId="178" fillId="0" borderId="0" xfId="0" applyNumberFormat="1" applyFont="1" applyFill="1"/>
    <xf numFmtId="44" fontId="183" fillId="0" borderId="0" xfId="0" applyNumberFormat="1" applyFont="1"/>
    <xf numFmtId="0" fontId="14" fillId="0" borderId="0" xfId="0" applyFont="1" applyAlignment="1">
      <alignment horizontal="center"/>
    </xf>
    <xf numFmtId="0" fontId="0" fillId="0" borderId="0" xfId="0" applyAlignment="1">
      <alignment horizontal="center" wrapText="1"/>
    </xf>
    <xf numFmtId="0" fontId="0" fillId="0" borderId="0" xfId="0" applyAlignment="1">
      <alignment horizontal="left" wrapText="1"/>
    </xf>
    <xf numFmtId="0" fontId="30" fillId="0" borderId="0" xfId="0" applyFont="1" applyAlignment="1">
      <alignment horizontal="center"/>
    </xf>
    <xf numFmtId="0" fontId="0" fillId="0" borderId="0" xfId="0" applyAlignment="1">
      <alignment horizontal="left" vertical="top" wrapText="1"/>
    </xf>
    <xf numFmtId="0" fontId="0" fillId="0" borderId="0" xfId="0" applyAlignment="1">
      <alignment horizontal="center"/>
    </xf>
    <xf numFmtId="0" fontId="0" fillId="0" borderId="0" xfId="0" applyFill="1" applyAlignment="1">
      <alignment horizontal="justify" vertical="top" wrapText="1"/>
    </xf>
    <xf numFmtId="0" fontId="0" fillId="0" borderId="0" xfId="0" applyFont="1" applyFill="1" applyAlignment="1">
      <alignment horizontal="justify" vertical="top" wrapText="1"/>
    </xf>
  </cellXfs>
  <cellStyles count="30962">
    <cellStyle name="_x0013_" xfId="8"/>
    <cellStyle name=" 1" xfId="9"/>
    <cellStyle name=" 1 2" xfId="10"/>
    <cellStyle name=" 1 3" xfId="11"/>
    <cellStyle name="_x0013_ 10" xfId="12"/>
    <cellStyle name="_x0013_ 11" xfId="13"/>
    <cellStyle name="_x0013_ 2" xfId="14"/>
    <cellStyle name="_x0013_ 2 2" xfId="15"/>
    <cellStyle name="_x0013_ 3" xfId="16"/>
    <cellStyle name="_x0013_ 4" xfId="17"/>
    <cellStyle name="_x0013_ 5" xfId="18"/>
    <cellStyle name="_x0013_ 6" xfId="19"/>
    <cellStyle name="_x0013_ 7" xfId="20"/>
    <cellStyle name="_x0013_ 8" xfId="21"/>
    <cellStyle name="_x0013_ 9" xfId="22"/>
    <cellStyle name="_(C) 2007 CB Weather Adjust" xfId="23"/>
    <cellStyle name="_(C) 2007 CB Weather Adjust (2)" xfId="24"/>
    <cellStyle name="_09GRC Gas Transport For Review" xfId="25"/>
    <cellStyle name="_09GRC Gas Transport For Review 2" xfId="26"/>
    <cellStyle name="_09GRC Gas Transport For Review 2 2" xfId="27"/>
    <cellStyle name="_09GRC Gas Transport For Review 3" xfId="28"/>
    <cellStyle name="_09GRC Gas Transport For Review_Book4" xfId="29"/>
    <cellStyle name="_09GRC Gas Transport For Review_Book4 2" xfId="30"/>
    <cellStyle name="_09GRC Gas Transport For Review_Book4 2 2" xfId="31"/>
    <cellStyle name="_09GRC Gas Transport For Review_Book4 3" xfId="32"/>
    <cellStyle name="_x0013__16.07E Wild Horse Wind Expansionwrkingfile" xfId="33"/>
    <cellStyle name="_x0013__16.07E Wild Horse Wind Expansionwrkingfile 2" xfId="34"/>
    <cellStyle name="_x0013__16.07E Wild Horse Wind Expansionwrkingfile 2 2" xfId="35"/>
    <cellStyle name="_x0013__16.07E Wild Horse Wind Expansionwrkingfile 3" xfId="36"/>
    <cellStyle name="_x0013__16.07E Wild Horse Wind Expansionwrkingfile SF" xfId="37"/>
    <cellStyle name="_x0013__16.07E Wild Horse Wind Expansionwrkingfile SF 2" xfId="38"/>
    <cellStyle name="_x0013__16.07E Wild Horse Wind Expansionwrkingfile SF 2 2" xfId="39"/>
    <cellStyle name="_x0013__16.07E Wild Horse Wind Expansionwrkingfile SF 3" xfId="40"/>
    <cellStyle name="_x0013__16.37E Wild Horse Expansion DeferralRevwrkingfile SF" xfId="41"/>
    <cellStyle name="_x0013__16.37E Wild Horse Expansion DeferralRevwrkingfile SF 2" xfId="42"/>
    <cellStyle name="_x0013__16.37E Wild Horse Expansion DeferralRevwrkingfile SF 2 2" xfId="43"/>
    <cellStyle name="_x0013__16.37E Wild Horse Expansion DeferralRevwrkingfile SF 3" xfId="44"/>
    <cellStyle name="_2.01G Temp Normalization(C)" xfId="45"/>
    <cellStyle name="_2.05G Pass-Through Revenue and Expenses" xfId="46"/>
    <cellStyle name="_2.11G Interest on Customer Deposits" xfId="47"/>
    <cellStyle name="_2008 Strat Plan Power Costs Forecast V2 (2009 Update)" xfId="48"/>
    <cellStyle name="_2008 Strat Plan Power Costs Forecast V2 (2009 Update) 2" xfId="49"/>
    <cellStyle name="_2008 Strat Plan Power Costs Forecast V2 (2009 Update)_NIM Summary" xfId="50"/>
    <cellStyle name="_2008 Strat Plan Power Costs Forecast V2 (2009 Update)_NIM Summary 2" xfId="51"/>
    <cellStyle name="_4.01E Temp Normalization" xfId="52"/>
    <cellStyle name="_4.03G Lease Everett Delta" xfId="53"/>
    <cellStyle name="_4.04G Pass-Through Revenue and ExpensesWFMI" xfId="54"/>
    <cellStyle name="_4.06E Pass Throughs" xfId="55"/>
    <cellStyle name="_4.06E Pass Throughs 2" xfId="56"/>
    <cellStyle name="_4.06E Pass Throughs 2 2" xfId="57"/>
    <cellStyle name="_4.06E Pass Throughs 2 2 2" xfId="58"/>
    <cellStyle name="_4.06E Pass Throughs 2 3" xfId="59"/>
    <cellStyle name="_4.06E Pass Throughs 3" xfId="60"/>
    <cellStyle name="_4.06E Pass Throughs 3 2" xfId="61"/>
    <cellStyle name="_4.06E Pass Throughs 3 2 2" xfId="62"/>
    <cellStyle name="_4.06E Pass Throughs 3 3" xfId="63"/>
    <cellStyle name="_4.06E Pass Throughs 3 3 2" xfId="64"/>
    <cellStyle name="_4.06E Pass Throughs 3 4" xfId="65"/>
    <cellStyle name="_4.06E Pass Throughs 3 4 2" xfId="66"/>
    <cellStyle name="_4.06E Pass Throughs 4" xfId="67"/>
    <cellStyle name="_4.06E Pass Throughs 4 2" xfId="68"/>
    <cellStyle name="_4.06E Pass Throughs 5" xfId="69"/>
    <cellStyle name="_4.06E Pass Throughs 6" xfId="70"/>
    <cellStyle name="_4.06E Pass Throughs 7" xfId="71"/>
    <cellStyle name="_4.06E Pass Throughs_04 07E Wild Horse Wind Expansion (C) (2)" xfId="72"/>
    <cellStyle name="_4.06E Pass Throughs_04 07E Wild Horse Wind Expansion (C) (2) 2" xfId="73"/>
    <cellStyle name="_4.06E Pass Throughs_04 07E Wild Horse Wind Expansion (C) (2) 2 2" xfId="74"/>
    <cellStyle name="_4.06E Pass Throughs_04 07E Wild Horse Wind Expansion (C) (2) 3" xfId="75"/>
    <cellStyle name="_4.06E Pass Throughs_04 07E Wild Horse Wind Expansion (C) (2)_Adj Bench DR 3 for Initial Briefs (Electric)" xfId="76"/>
    <cellStyle name="_4.06E Pass Throughs_04 07E Wild Horse Wind Expansion (C) (2)_Adj Bench DR 3 for Initial Briefs (Electric) 2" xfId="77"/>
    <cellStyle name="_4.06E Pass Throughs_04 07E Wild Horse Wind Expansion (C) (2)_Adj Bench DR 3 for Initial Briefs (Electric) 2 2" xfId="78"/>
    <cellStyle name="_4.06E Pass Throughs_04 07E Wild Horse Wind Expansion (C) (2)_Adj Bench DR 3 for Initial Briefs (Electric) 3" xfId="79"/>
    <cellStyle name="_4.06E Pass Throughs_04 07E Wild Horse Wind Expansion (C) (2)_Book1" xfId="80"/>
    <cellStyle name="_4.06E Pass Throughs_04 07E Wild Horse Wind Expansion (C) (2)_Electric Rev Req Model (2009 GRC) " xfId="81"/>
    <cellStyle name="_4.06E Pass Throughs_04 07E Wild Horse Wind Expansion (C) (2)_Electric Rev Req Model (2009 GRC)  2" xfId="82"/>
    <cellStyle name="_4.06E Pass Throughs_04 07E Wild Horse Wind Expansion (C) (2)_Electric Rev Req Model (2009 GRC)  2 2" xfId="83"/>
    <cellStyle name="_4.06E Pass Throughs_04 07E Wild Horse Wind Expansion (C) (2)_Electric Rev Req Model (2009 GRC)  3" xfId="84"/>
    <cellStyle name="_4.06E Pass Throughs_04 07E Wild Horse Wind Expansion (C) (2)_Electric Rev Req Model (2009 GRC) Rebuttal" xfId="85"/>
    <cellStyle name="_4.06E Pass Throughs_04 07E Wild Horse Wind Expansion (C) (2)_Electric Rev Req Model (2009 GRC) Rebuttal 2" xfId="86"/>
    <cellStyle name="_4.06E Pass Throughs_04 07E Wild Horse Wind Expansion (C) (2)_Electric Rev Req Model (2009 GRC) Rebuttal 2 2" xfId="87"/>
    <cellStyle name="_4.06E Pass Throughs_04 07E Wild Horse Wind Expansion (C) (2)_Electric Rev Req Model (2009 GRC) Rebuttal 3" xfId="88"/>
    <cellStyle name="_4.06E Pass Throughs_04 07E Wild Horse Wind Expansion (C) (2)_Electric Rev Req Model (2009 GRC) Rebuttal REmoval of New  WH Solar AdjustMI" xfId="89"/>
    <cellStyle name="_4.06E Pass Throughs_04 07E Wild Horse Wind Expansion (C) (2)_Electric Rev Req Model (2009 GRC) Rebuttal REmoval of New  WH Solar AdjustMI 2" xfId="90"/>
    <cellStyle name="_4.06E Pass Throughs_04 07E Wild Horse Wind Expansion (C) (2)_Electric Rev Req Model (2009 GRC) Rebuttal REmoval of New  WH Solar AdjustMI 2 2" xfId="91"/>
    <cellStyle name="_4.06E Pass Throughs_04 07E Wild Horse Wind Expansion (C) (2)_Electric Rev Req Model (2009 GRC) Rebuttal REmoval of New  WH Solar AdjustMI 3" xfId="92"/>
    <cellStyle name="_4.06E Pass Throughs_04 07E Wild Horse Wind Expansion (C) (2)_Electric Rev Req Model (2009 GRC) Revised 01-18-2010" xfId="93"/>
    <cellStyle name="_4.06E Pass Throughs_04 07E Wild Horse Wind Expansion (C) (2)_Electric Rev Req Model (2009 GRC) Revised 01-18-2010 2" xfId="94"/>
    <cellStyle name="_4.06E Pass Throughs_04 07E Wild Horse Wind Expansion (C) (2)_Electric Rev Req Model (2009 GRC) Revised 01-18-2010 2 2" xfId="95"/>
    <cellStyle name="_4.06E Pass Throughs_04 07E Wild Horse Wind Expansion (C) (2)_Electric Rev Req Model (2009 GRC) Revised 01-18-2010 3" xfId="96"/>
    <cellStyle name="_4.06E Pass Throughs_04 07E Wild Horse Wind Expansion (C) (2)_Electric Rev Req Model (2010 GRC)" xfId="97"/>
    <cellStyle name="_4.06E Pass Throughs_04 07E Wild Horse Wind Expansion (C) (2)_Electric Rev Req Model (2010 GRC) SF" xfId="98"/>
    <cellStyle name="_4.06E Pass Throughs_04 07E Wild Horse Wind Expansion (C) (2)_Final Order Electric EXHIBIT A-1" xfId="99"/>
    <cellStyle name="_4.06E Pass Throughs_04 07E Wild Horse Wind Expansion (C) (2)_Final Order Electric EXHIBIT A-1 2" xfId="100"/>
    <cellStyle name="_4.06E Pass Throughs_04 07E Wild Horse Wind Expansion (C) (2)_Final Order Electric EXHIBIT A-1 2 2" xfId="101"/>
    <cellStyle name="_4.06E Pass Throughs_04 07E Wild Horse Wind Expansion (C) (2)_Final Order Electric EXHIBIT A-1 3" xfId="102"/>
    <cellStyle name="_4.06E Pass Throughs_04 07E Wild Horse Wind Expansion (C) (2)_TENASKA REGULATORY ASSET" xfId="103"/>
    <cellStyle name="_4.06E Pass Throughs_04 07E Wild Horse Wind Expansion (C) (2)_TENASKA REGULATORY ASSET 2" xfId="104"/>
    <cellStyle name="_4.06E Pass Throughs_04 07E Wild Horse Wind Expansion (C) (2)_TENASKA REGULATORY ASSET 2 2" xfId="105"/>
    <cellStyle name="_4.06E Pass Throughs_04 07E Wild Horse Wind Expansion (C) (2)_TENASKA REGULATORY ASSET 3" xfId="106"/>
    <cellStyle name="_4.06E Pass Throughs_16.37E Wild Horse Expansion DeferralRevwrkingfile SF" xfId="107"/>
    <cellStyle name="_4.06E Pass Throughs_16.37E Wild Horse Expansion DeferralRevwrkingfile SF 2" xfId="108"/>
    <cellStyle name="_4.06E Pass Throughs_16.37E Wild Horse Expansion DeferralRevwrkingfile SF 2 2" xfId="109"/>
    <cellStyle name="_4.06E Pass Throughs_16.37E Wild Horse Expansion DeferralRevwrkingfile SF 3" xfId="110"/>
    <cellStyle name="_4.06E Pass Throughs_2009 Compliance Filing PCA Exhibits for GRC" xfId="111"/>
    <cellStyle name="_4.06E Pass Throughs_2009 GRC Compl Filing - Exhibit D" xfId="112"/>
    <cellStyle name="_4.06E Pass Throughs_2009 GRC Compl Filing - Exhibit D 2" xfId="113"/>
    <cellStyle name="_4.06E Pass Throughs_3.01 Income Statement" xfId="114"/>
    <cellStyle name="_4.06E Pass Throughs_4 31 Regulatory Assets and Liabilities  7 06- Exhibit D" xfId="115"/>
    <cellStyle name="_4.06E Pass Throughs_4 31 Regulatory Assets and Liabilities  7 06- Exhibit D 2" xfId="116"/>
    <cellStyle name="_4.06E Pass Throughs_4 31 Regulatory Assets and Liabilities  7 06- Exhibit D 2 2" xfId="117"/>
    <cellStyle name="_4.06E Pass Throughs_4 31 Regulatory Assets and Liabilities  7 06- Exhibit D 3" xfId="118"/>
    <cellStyle name="_4.06E Pass Throughs_4 31 Regulatory Assets and Liabilities  7 06- Exhibit D_NIM Summary" xfId="119"/>
    <cellStyle name="_4.06E Pass Throughs_4 31 Regulatory Assets and Liabilities  7 06- Exhibit D_NIM Summary 2" xfId="120"/>
    <cellStyle name="_4.06E Pass Throughs_4 32 Regulatory Assets and Liabilities  7 06- Exhibit D" xfId="121"/>
    <cellStyle name="_4.06E Pass Throughs_4 32 Regulatory Assets and Liabilities  7 06- Exhibit D 2" xfId="122"/>
    <cellStyle name="_4.06E Pass Throughs_4 32 Regulatory Assets and Liabilities  7 06- Exhibit D 2 2" xfId="123"/>
    <cellStyle name="_4.06E Pass Throughs_4 32 Regulatory Assets and Liabilities  7 06- Exhibit D 3" xfId="124"/>
    <cellStyle name="_4.06E Pass Throughs_4 32 Regulatory Assets and Liabilities  7 06- Exhibit D_NIM Summary" xfId="125"/>
    <cellStyle name="_4.06E Pass Throughs_4 32 Regulatory Assets and Liabilities  7 06- Exhibit D_NIM Summary 2" xfId="126"/>
    <cellStyle name="_4.06E Pass Throughs_AURORA Total New" xfId="127"/>
    <cellStyle name="_4.06E Pass Throughs_AURORA Total New 2" xfId="128"/>
    <cellStyle name="_4.06E Pass Throughs_Book2" xfId="129"/>
    <cellStyle name="_4.06E Pass Throughs_Book2 2" xfId="130"/>
    <cellStyle name="_4.06E Pass Throughs_Book2 2 2" xfId="131"/>
    <cellStyle name="_4.06E Pass Throughs_Book2 3" xfId="132"/>
    <cellStyle name="_4.06E Pass Throughs_Book2_Adj Bench DR 3 for Initial Briefs (Electric)" xfId="133"/>
    <cellStyle name="_4.06E Pass Throughs_Book2_Adj Bench DR 3 for Initial Briefs (Electric) 2" xfId="134"/>
    <cellStyle name="_4.06E Pass Throughs_Book2_Adj Bench DR 3 for Initial Briefs (Electric) 2 2" xfId="135"/>
    <cellStyle name="_4.06E Pass Throughs_Book2_Adj Bench DR 3 for Initial Briefs (Electric) 3" xfId="136"/>
    <cellStyle name="_4.06E Pass Throughs_Book2_Electric Rev Req Model (2009 GRC) Rebuttal" xfId="137"/>
    <cellStyle name="_4.06E Pass Throughs_Book2_Electric Rev Req Model (2009 GRC) Rebuttal 2" xfId="138"/>
    <cellStyle name="_4.06E Pass Throughs_Book2_Electric Rev Req Model (2009 GRC) Rebuttal 2 2" xfId="139"/>
    <cellStyle name="_4.06E Pass Throughs_Book2_Electric Rev Req Model (2009 GRC) Rebuttal 3" xfId="140"/>
    <cellStyle name="_4.06E Pass Throughs_Book2_Electric Rev Req Model (2009 GRC) Rebuttal REmoval of New  WH Solar AdjustMI" xfId="141"/>
    <cellStyle name="_4.06E Pass Throughs_Book2_Electric Rev Req Model (2009 GRC) Rebuttal REmoval of New  WH Solar AdjustMI 2" xfId="142"/>
    <cellStyle name="_4.06E Pass Throughs_Book2_Electric Rev Req Model (2009 GRC) Rebuttal REmoval of New  WH Solar AdjustMI 2 2" xfId="143"/>
    <cellStyle name="_4.06E Pass Throughs_Book2_Electric Rev Req Model (2009 GRC) Rebuttal REmoval of New  WH Solar AdjustMI 3" xfId="144"/>
    <cellStyle name="_4.06E Pass Throughs_Book2_Electric Rev Req Model (2009 GRC) Revised 01-18-2010" xfId="145"/>
    <cellStyle name="_4.06E Pass Throughs_Book2_Electric Rev Req Model (2009 GRC) Revised 01-18-2010 2" xfId="146"/>
    <cellStyle name="_4.06E Pass Throughs_Book2_Electric Rev Req Model (2009 GRC) Revised 01-18-2010 2 2" xfId="147"/>
    <cellStyle name="_4.06E Pass Throughs_Book2_Electric Rev Req Model (2009 GRC) Revised 01-18-2010 3" xfId="148"/>
    <cellStyle name="_4.06E Pass Throughs_Book2_Final Order Electric EXHIBIT A-1" xfId="149"/>
    <cellStyle name="_4.06E Pass Throughs_Book2_Final Order Electric EXHIBIT A-1 2" xfId="150"/>
    <cellStyle name="_4.06E Pass Throughs_Book2_Final Order Electric EXHIBIT A-1 2 2" xfId="151"/>
    <cellStyle name="_4.06E Pass Throughs_Book2_Final Order Electric EXHIBIT A-1 3" xfId="152"/>
    <cellStyle name="_4.06E Pass Throughs_Book4" xfId="153"/>
    <cellStyle name="_4.06E Pass Throughs_Book4 2" xfId="154"/>
    <cellStyle name="_4.06E Pass Throughs_Book4 2 2" xfId="155"/>
    <cellStyle name="_4.06E Pass Throughs_Book4 3" xfId="156"/>
    <cellStyle name="_4.06E Pass Throughs_Book9" xfId="157"/>
    <cellStyle name="_4.06E Pass Throughs_Book9 2" xfId="158"/>
    <cellStyle name="_4.06E Pass Throughs_Book9 2 2" xfId="159"/>
    <cellStyle name="_4.06E Pass Throughs_Book9 3" xfId="160"/>
    <cellStyle name="_4.06E Pass Throughs_Chelan PUD Power Costs (8-10)" xfId="161"/>
    <cellStyle name="_4.06E Pass Throughs_INPUTS" xfId="162"/>
    <cellStyle name="_4.06E Pass Throughs_INPUTS 2" xfId="163"/>
    <cellStyle name="_4.06E Pass Throughs_INPUTS 2 2" xfId="164"/>
    <cellStyle name="_4.06E Pass Throughs_INPUTS 3" xfId="165"/>
    <cellStyle name="_4.06E Pass Throughs_NIM Summary" xfId="166"/>
    <cellStyle name="_4.06E Pass Throughs_NIM Summary 09GRC" xfId="167"/>
    <cellStyle name="_4.06E Pass Throughs_NIM Summary 09GRC 2" xfId="168"/>
    <cellStyle name="_4.06E Pass Throughs_NIM Summary 2" xfId="169"/>
    <cellStyle name="_4.06E Pass Throughs_NIM Summary 3" xfId="170"/>
    <cellStyle name="_4.06E Pass Throughs_NIM Summary 4" xfId="171"/>
    <cellStyle name="_4.06E Pass Throughs_NIM Summary 5" xfId="172"/>
    <cellStyle name="_4.06E Pass Throughs_NIM Summary 6" xfId="173"/>
    <cellStyle name="_4.06E Pass Throughs_NIM Summary 7" xfId="174"/>
    <cellStyle name="_4.06E Pass Throughs_NIM Summary 8" xfId="175"/>
    <cellStyle name="_4.06E Pass Throughs_NIM Summary 9" xfId="176"/>
    <cellStyle name="_4.06E Pass Throughs_PCA 10 -  Exhibit D from A Kellogg Jan 2011" xfId="177"/>
    <cellStyle name="_4.06E Pass Throughs_PCA 10 -  Exhibit D from A Kellogg July 2011" xfId="178"/>
    <cellStyle name="_4.06E Pass Throughs_PCA 10 -  Exhibit D from S Free Rcv'd 12-11" xfId="179"/>
    <cellStyle name="_4.06E Pass Throughs_PCA 9 -  Exhibit D April 2010" xfId="180"/>
    <cellStyle name="_4.06E Pass Throughs_PCA 9 -  Exhibit D April 2010 (3)" xfId="181"/>
    <cellStyle name="_4.06E Pass Throughs_PCA 9 -  Exhibit D April 2010 (3) 2" xfId="182"/>
    <cellStyle name="_4.06E Pass Throughs_PCA 9 -  Exhibit D Nov 2010" xfId="183"/>
    <cellStyle name="_4.06E Pass Throughs_PCA 9 - Exhibit D at August 2010" xfId="184"/>
    <cellStyle name="_4.06E Pass Throughs_PCA 9 - Exhibit D June 2010 GRC" xfId="185"/>
    <cellStyle name="_4.06E Pass Throughs_Power Costs - Comparison bx Rbtl-Staff-Jt-PC" xfId="186"/>
    <cellStyle name="_4.06E Pass Throughs_Power Costs - Comparison bx Rbtl-Staff-Jt-PC 2" xfId="187"/>
    <cellStyle name="_4.06E Pass Throughs_Power Costs - Comparison bx Rbtl-Staff-Jt-PC 2 2" xfId="188"/>
    <cellStyle name="_4.06E Pass Throughs_Power Costs - Comparison bx Rbtl-Staff-Jt-PC 3" xfId="189"/>
    <cellStyle name="_4.06E Pass Throughs_Power Costs - Comparison bx Rbtl-Staff-Jt-PC_Adj Bench DR 3 for Initial Briefs (Electric)" xfId="190"/>
    <cellStyle name="_4.06E Pass Throughs_Power Costs - Comparison bx Rbtl-Staff-Jt-PC_Adj Bench DR 3 for Initial Briefs (Electric) 2" xfId="191"/>
    <cellStyle name="_4.06E Pass Throughs_Power Costs - Comparison bx Rbtl-Staff-Jt-PC_Adj Bench DR 3 for Initial Briefs (Electric) 2 2" xfId="192"/>
    <cellStyle name="_4.06E Pass Throughs_Power Costs - Comparison bx Rbtl-Staff-Jt-PC_Adj Bench DR 3 for Initial Briefs (Electric) 3" xfId="193"/>
    <cellStyle name="_4.06E Pass Throughs_Power Costs - Comparison bx Rbtl-Staff-Jt-PC_Electric Rev Req Model (2009 GRC) Rebuttal" xfId="194"/>
    <cellStyle name="_4.06E Pass Throughs_Power Costs - Comparison bx Rbtl-Staff-Jt-PC_Electric Rev Req Model (2009 GRC) Rebuttal 2" xfId="195"/>
    <cellStyle name="_4.06E Pass Throughs_Power Costs - Comparison bx Rbtl-Staff-Jt-PC_Electric Rev Req Model (2009 GRC) Rebuttal 2 2" xfId="196"/>
    <cellStyle name="_4.06E Pass Throughs_Power Costs - Comparison bx Rbtl-Staff-Jt-PC_Electric Rev Req Model (2009 GRC) Rebuttal 3" xfId="197"/>
    <cellStyle name="_4.06E Pass Throughs_Power Costs - Comparison bx Rbtl-Staff-Jt-PC_Electric Rev Req Model (2009 GRC) Rebuttal REmoval of New  WH Solar AdjustMI" xfId="198"/>
    <cellStyle name="_4.06E Pass Throughs_Power Costs - Comparison bx Rbtl-Staff-Jt-PC_Electric Rev Req Model (2009 GRC) Rebuttal REmoval of New  WH Solar AdjustMI 2" xfId="199"/>
    <cellStyle name="_4.06E Pass Throughs_Power Costs - Comparison bx Rbtl-Staff-Jt-PC_Electric Rev Req Model (2009 GRC) Rebuttal REmoval of New  WH Solar AdjustMI 2 2" xfId="200"/>
    <cellStyle name="_4.06E Pass Throughs_Power Costs - Comparison bx Rbtl-Staff-Jt-PC_Electric Rev Req Model (2009 GRC) Rebuttal REmoval of New  WH Solar AdjustMI 3" xfId="201"/>
    <cellStyle name="_4.06E Pass Throughs_Power Costs - Comparison bx Rbtl-Staff-Jt-PC_Electric Rev Req Model (2009 GRC) Revised 01-18-2010" xfId="202"/>
    <cellStyle name="_4.06E Pass Throughs_Power Costs - Comparison bx Rbtl-Staff-Jt-PC_Electric Rev Req Model (2009 GRC) Revised 01-18-2010 2" xfId="203"/>
    <cellStyle name="_4.06E Pass Throughs_Power Costs - Comparison bx Rbtl-Staff-Jt-PC_Electric Rev Req Model (2009 GRC) Revised 01-18-2010 2 2" xfId="204"/>
    <cellStyle name="_4.06E Pass Throughs_Power Costs - Comparison bx Rbtl-Staff-Jt-PC_Electric Rev Req Model (2009 GRC) Revised 01-18-2010 3" xfId="205"/>
    <cellStyle name="_4.06E Pass Throughs_Power Costs - Comparison bx Rbtl-Staff-Jt-PC_Final Order Electric EXHIBIT A-1" xfId="206"/>
    <cellStyle name="_4.06E Pass Throughs_Power Costs - Comparison bx Rbtl-Staff-Jt-PC_Final Order Electric EXHIBIT A-1 2" xfId="207"/>
    <cellStyle name="_4.06E Pass Throughs_Power Costs - Comparison bx Rbtl-Staff-Jt-PC_Final Order Electric EXHIBIT A-1 2 2" xfId="208"/>
    <cellStyle name="_4.06E Pass Throughs_Power Costs - Comparison bx Rbtl-Staff-Jt-PC_Final Order Electric EXHIBIT A-1 3" xfId="209"/>
    <cellStyle name="_4.06E Pass Throughs_Production Adj 4.37" xfId="210"/>
    <cellStyle name="_4.06E Pass Throughs_Production Adj 4.37 2" xfId="211"/>
    <cellStyle name="_4.06E Pass Throughs_Production Adj 4.37 2 2" xfId="212"/>
    <cellStyle name="_4.06E Pass Throughs_Production Adj 4.37 3" xfId="213"/>
    <cellStyle name="_4.06E Pass Throughs_Purchased Power Adj 4.03" xfId="214"/>
    <cellStyle name="_4.06E Pass Throughs_Purchased Power Adj 4.03 2" xfId="215"/>
    <cellStyle name="_4.06E Pass Throughs_Purchased Power Adj 4.03 2 2" xfId="216"/>
    <cellStyle name="_4.06E Pass Throughs_Purchased Power Adj 4.03 3" xfId="217"/>
    <cellStyle name="_4.06E Pass Throughs_Rebuttal Power Costs" xfId="218"/>
    <cellStyle name="_4.06E Pass Throughs_Rebuttal Power Costs 2" xfId="219"/>
    <cellStyle name="_4.06E Pass Throughs_Rebuttal Power Costs 2 2" xfId="220"/>
    <cellStyle name="_4.06E Pass Throughs_Rebuttal Power Costs 3" xfId="221"/>
    <cellStyle name="_4.06E Pass Throughs_Rebuttal Power Costs_Adj Bench DR 3 for Initial Briefs (Electric)" xfId="222"/>
    <cellStyle name="_4.06E Pass Throughs_Rebuttal Power Costs_Adj Bench DR 3 for Initial Briefs (Electric) 2" xfId="223"/>
    <cellStyle name="_4.06E Pass Throughs_Rebuttal Power Costs_Adj Bench DR 3 for Initial Briefs (Electric) 2 2" xfId="224"/>
    <cellStyle name="_4.06E Pass Throughs_Rebuttal Power Costs_Adj Bench DR 3 for Initial Briefs (Electric) 3" xfId="225"/>
    <cellStyle name="_4.06E Pass Throughs_Rebuttal Power Costs_Electric Rev Req Model (2009 GRC) Rebuttal" xfId="226"/>
    <cellStyle name="_4.06E Pass Throughs_Rebuttal Power Costs_Electric Rev Req Model (2009 GRC) Rebuttal 2" xfId="227"/>
    <cellStyle name="_4.06E Pass Throughs_Rebuttal Power Costs_Electric Rev Req Model (2009 GRC) Rebuttal 2 2" xfId="228"/>
    <cellStyle name="_4.06E Pass Throughs_Rebuttal Power Costs_Electric Rev Req Model (2009 GRC) Rebuttal 3" xfId="229"/>
    <cellStyle name="_4.06E Pass Throughs_Rebuttal Power Costs_Electric Rev Req Model (2009 GRC) Rebuttal REmoval of New  WH Solar AdjustMI" xfId="230"/>
    <cellStyle name="_4.06E Pass Throughs_Rebuttal Power Costs_Electric Rev Req Model (2009 GRC) Rebuttal REmoval of New  WH Solar AdjustMI 2" xfId="231"/>
    <cellStyle name="_4.06E Pass Throughs_Rebuttal Power Costs_Electric Rev Req Model (2009 GRC) Rebuttal REmoval of New  WH Solar AdjustMI 2 2" xfId="232"/>
    <cellStyle name="_4.06E Pass Throughs_Rebuttal Power Costs_Electric Rev Req Model (2009 GRC) Rebuttal REmoval of New  WH Solar AdjustMI 3" xfId="233"/>
    <cellStyle name="_4.06E Pass Throughs_Rebuttal Power Costs_Electric Rev Req Model (2009 GRC) Revised 01-18-2010" xfId="234"/>
    <cellStyle name="_4.06E Pass Throughs_Rebuttal Power Costs_Electric Rev Req Model (2009 GRC) Revised 01-18-2010 2" xfId="235"/>
    <cellStyle name="_4.06E Pass Throughs_Rebuttal Power Costs_Electric Rev Req Model (2009 GRC) Revised 01-18-2010 2 2" xfId="236"/>
    <cellStyle name="_4.06E Pass Throughs_Rebuttal Power Costs_Electric Rev Req Model (2009 GRC) Revised 01-18-2010 3" xfId="237"/>
    <cellStyle name="_4.06E Pass Throughs_Rebuttal Power Costs_Final Order Electric EXHIBIT A-1" xfId="238"/>
    <cellStyle name="_4.06E Pass Throughs_Rebuttal Power Costs_Final Order Electric EXHIBIT A-1 2" xfId="239"/>
    <cellStyle name="_4.06E Pass Throughs_Rebuttal Power Costs_Final Order Electric EXHIBIT A-1 2 2" xfId="240"/>
    <cellStyle name="_4.06E Pass Throughs_Rebuttal Power Costs_Final Order Electric EXHIBIT A-1 3" xfId="241"/>
    <cellStyle name="_4.06E Pass Throughs_ROR &amp; CONV FACTOR" xfId="242"/>
    <cellStyle name="_4.06E Pass Throughs_ROR &amp; CONV FACTOR 2" xfId="243"/>
    <cellStyle name="_4.06E Pass Throughs_ROR &amp; CONV FACTOR 2 2" xfId="244"/>
    <cellStyle name="_4.06E Pass Throughs_ROR &amp; CONV FACTOR 3" xfId="245"/>
    <cellStyle name="_4.06E Pass Throughs_ROR 5.02" xfId="246"/>
    <cellStyle name="_4.06E Pass Throughs_ROR 5.02 2" xfId="247"/>
    <cellStyle name="_4.06E Pass Throughs_ROR 5.02 2 2" xfId="248"/>
    <cellStyle name="_4.06E Pass Throughs_ROR 5.02 3" xfId="249"/>
    <cellStyle name="_4.06E Pass Throughs_Wind Integration 10GRC" xfId="250"/>
    <cellStyle name="_4.06E Pass Throughs_Wind Integration 10GRC 2" xfId="251"/>
    <cellStyle name="_4.13E Montana Energy Tax" xfId="252"/>
    <cellStyle name="_4.13E Montana Energy Tax 2" xfId="253"/>
    <cellStyle name="_4.13E Montana Energy Tax 2 2" xfId="254"/>
    <cellStyle name="_4.13E Montana Energy Tax 2 2 2" xfId="255"/>
    <cellStyle name="_4.13E Montana Energy Tax 2 3" xfId="256"/>
    <cellStyle name="_4.13E Montana Energy Tax 3" xfId="257"/>
    <cellStyle name="_4.13E Montana Energy Tax 3 2" xfId="258"/>
    <cellStyle name="_4.13E Montana Energy Tax 3 2 2" xfId="259"/>
    <cellStyle name="_4.13E Montana Energy Tax 3 3" xfId="260"/>
    <cellStyle name="_4.13E Montana Energy Tax 3 3 2" xfId="261"/>
    <cellStyle name="_4.13E Montana Energy Tax 3 4" xfId="262"/>
    <cellStyle name="_4.13E Montana Energy Tax 3 4 2" xfId="263"/>
    <cellStyle name="_4.13E Montana Energy Tax 4" xfId="264"/>
    <cellStyle name="_4.13E Montana Energy Tax 4 2" xfId="265"/>
    <cellStyle name="_4.13E Montana Energy Tax 5" xfId="266"/>
    <cellStyle name="_4.13E Montana Energy Tax 6" xfId="267"/>
    <cellStyle name="_4.13E Montana Energy Tax 7" xfId="268"/>
    <cellStyle name="_4.13E Montana Energy Tax_04 07E Wild Horse Wind Expansion (C) (2)" xfId="269"/>
    <cellStyle name="_4.13E Montana Energy Tax_04 07E Wild Horse Wind Expansion (C) (2) 2" xfId="270"/>
    <cellStyle name="_4.13E Montana Energy Tax_04 07E Wild Horse Wind Expansion (C) (2) 2 2" xfId="271"/>
    <cellStyle name="_4.13E Montana Energy Tax_04 07E Wild Horse Wind Expansion (C) (2) 3" xfId="272"/>
    <cellStyle name="_4.13E Montana Energy Tax_04 07E Wild Horse Wind Expansion (C) (2)_Adj Bench DR 3 for Initial Briefs (Electric)" xfId="273"/>
    <cellStyle name="_4.13E Montana Energy Tax_04 07E Wild Horse Wind Expansion (C) (2)_Adj Bench DR 3 for Initial Briefs (Electric) 2" xfId="274"/>
    <cellStyle name="_4.13E Montana Energy Tax_04 07E Wild Horse Wind Expansion (C) (2)_Adj Bench DR 3 for Initial Briefs (Electric) 2 2" xfId="275"/>
    <cellStyle name="_4.13E Montana Energy Tax_04 07E Wild Horse Wind Expansion (C) (2)_Adj Bench DR 3 for Initial Briefs (Electric) 3" xfId="276"/>
    <cellStyle name="_4.13E Montana Energy Tax_04 07E Wild Horse Wind Expansion (C) (2)_Book1" xfId="277"/>
    <cellStyle name="_4.13E Montana Energy Tax_04 07E Wild Horse Wind Expansion (C) (2)_Electric Rev Req Model (2009 GRC) " xfId="278"/>
    <cellStyle name="_4.13E Montana Energy Tax_04 07E Wild Horse Wind Expansion (C) (2)_Electric Rev Req Model (2009 GRC)  2" xfId="279"/>
    <cellStyle name="_4.13E Montana Energy Tax_04 07E Wild Horse Wind Expansion (C) (2)_Electric Rev Req Model (2009 GRC)  2 2" xfId="280"/>
    <cellStyle name="_4.13E Montana Energy Tax_04 07E Wild Horse Wind Expansion (C) (2)_Electric Rev Req Model (2009 GRC)  3" xfId="281"/>
    <cellStyle name="_4.13E Montana Energy Tax_04 07E Wild Horse Wind Expansion (C) (2)_Electric Rev Req Model (2009 GRC) Rebuttal" xfId="282"/>
    <cellStyle name="_4.13E Montana Energy Tax_04 07E Wild Horse Wind Expansion (C) (2)_Electric Rev Req Model (2009 GRC) Rebuttal 2" xfId="283"/>
    <cellStyle name="_4.13E Montana Energy Tax_04 07E Wild Horse Wind Expansion (C) (2)_Electric Rev Req Model (2009 GRC) Rebuttal 2 2" xfId="284"/>
    <cellStyle name="_4.13E Montana Energy Tax_04 07E Wild Horse Wind Expansion (C) (2)_Electric Rev Req Model (2009 GRC) Rebuttal 3" xfId="285"/>
    <cellStyle name="_4.13E Montana Energy Tax_04 07E Wild Horse Wind Expansion (C) (2)_Electric Rev Req Model (2009 GRC) Rebuttal REmoval of New  WH Solar AdjustMI" xfId="286"/>
    <cellStyle name="_4.13E Montana Energy Tax_04 07E Wild Horse Wind Expansion (C) (2)_Electric Rev Req Model (2009 GRC) Rebuttal REmoval of New  WH Solar AdjustMI 2" xfId="287"/>
    <cellStyle name="_4.13E Montana Energy Tax_04 07E Wild Horse Wind Expansion (C) (2)_Electric Rev Req Model (2009 GRC) Rebuttal REmoval of New  WH Solar AdjustMI 2 2" xfId="288"/>
    <cellStyle name="_4.13E Montana Energy Tax_04 07E Wild Horse Wind Expansion (C) (2)_Electric Rev Req Model (2009 GRC) Rebuttal REmoval of New  WH Solar AdjustMI 3" xfId="289"/>
    <cellStyle name="_4.13E Montana Energy Tax_04 07E Wild Horse Wind Expansion (C) (2)_Electric Rev Req Model (2009 GRC) Revised 01-18-2010" xfId="290"/>
    <cellStyle name="_4.13E Montana Energy Tax_04 07E Wild Horse Wind Expansion (C) (2)_Electric Rev Req Model (2009 GRC) Revised 01-18-2010 2" xfId="291"/>
    <cellStyle name="_4.13E Montana Energy Tax_04 07E Wild Horse Wind Expansion (C) (2)_Electric Rev Req Model (2009 GRC) Revised 01-18-2010 2 2" xfId="292"/>
    <cellStyle name="_4.13E Montana Energy Tax_04 07E Wild Horse Wind Expansion (C) (2)_Electric Rev Req Model (2009 GRC) Revised 01-18-2010 3" xfId="293"/>
    <cellStyle name="_4.13E Montana Energy Tax_04 07E Wild Horse Wind Expansion (C) (2)_Electric Rev Req Model (2010 GRC)" xfId="294"/>
    <cellStyle name="_4.13E Montana Energy Tax_04 07E Wild Horse Wind Expansion (C) (2)_Electric Rev Req Model (2010 GRC) SF" xfId="295"/>
    <cellStyle name="_4.13E Montana Energy Tax_04 07E Wild Horse Wind Expansion (C) (2)_Final Order Electric EXHIBIT A-1" xfId="296"/>
    <cellStyle name="_4.13E Montana Energy Tax_04 07E Wild Horse Wind Expansion (C) (2)_Final Order Electric EXHIBIT A-1 2" xfId="297"/>
    <cellStyle name="_4.13E Montana Energy Tax_04 07E Wild Horse Wind Expansion (C) (2)_Final Order Electric EXHIBIT A-1 2 2" xfId="298"/>
    <cellStyle name="_4.13E Montana Energy Tax_04 07E Wild Horse Wind Expansion (C) (2)_Final Order Electric EXHIBIT A-1 3" xfId="299"/>
    <cellStyle name="_4.13E Montana Energy Tax_04 07E Wild Horse Wind Expansion (C) (2)_TENASKA REGULATORY ASSET" xfId="300"/>
    <cellStyle name="_4.13E Montana Energy Tax_04 07E Wild Horse Wind Expansion (C) (2)_TENASKA REGULATORY ASSET 2" xfId="301"/>
    <cellStyle name="_4.13E Montana Energy Tax_04 07E Wild Horse Wind Expansion (C) (2)_TENASKA REGULATORY ASSET 2 2" xfId="302"/>
    <cellStyle name="_4.13E Montana Energy Tax_04 07E Wild Horse Wind Expansion (C) (2)_TENASKA REGULATORY ASSET 3" xfId="303"/>
    <cellStyle name="_4.13E Montana Energy Tax_16.37E Wild Horse Expansion DeferralRevwrkingfile SF" xfId="304"/>
    <cellStyle name="_4.13E Montana Energy Tax_16.37E Wild Horse Expansion DeferralRevwrkingfile SF 2" xfId="305"/>
    <cellStyle name="_4.13E Montana Energy Tax_16.37E Wild Horse Expansion DeferralRevwrkingfile SF 2 2" xfId="306"/>
    <cellStyle name="_4.13E Montana Energy Tax_16.37E Wild Horse Expansion DeferralRevwrkingfile SF 3" xfId="307"/>
    <cellStyle name="_4.13E Montana Energy Tax_2009 Compliance Filing PCA Exhibits for GRC" xfId="308"/>
    <cellStyle name="_4.13E Montana Energy Tax_2009 GRC Compl Filing - Exhibit D" xfId="309"/>
    <cellStyle name="_4.13E Montana Energy Tax_2009 GRC Compl Filing - Exhibit D 2" xfId="310"/>
    <cellStyle name="_4.13E Montana Energy Tax_3.01 Income Statement" xfId="311"/>
    <cellStyle name="_4.13E Montana Energy Tax_4 31 Regulatory Assets and Liabilities  7 06- Exhibit D" xfId="312"/>
    <cellStyle name="_4.13E Montana Energy Tax_4 31 Regulatory Assets and Liabilities  7 06- Exhibit D 2" xfId="313"/>
    <cellStyle name="_4.13E Montana Energy Tax_4 31 Regulatory Assets and Liabilities  7 06- Exhibit D 2 2" xfId="314"/>
    <cellStyle name="_4.13E Montana Energy Tax_4 31 Regulatory Assets and Liabilities  7 06- Exhibit D 3" xfId="315"/>
    <cellStyle name="_4.13E Montana Energy Tax_4 31 Regulatory Assets and Liabilities  7 06- Exhibit D_NIM Summary" xfId="316"/>
    <cellStyle name="_4.13E Montana Energy Tax_4 31 Regulatory Assets and Liabilities  7 06- Exhibit D_NIM Summary 2" xfId="317"/>
    <cellStyle name="_4.13E Montana Energy Tax_4 32 Regulatory Assets and Liabilities  7 06- Exhibit D" xfId="318"/>
    <cellStyle name="_4.13E Montana Energy Tax_4 32 Regulatory Assets and Liabilities  7 06- Exhibit D 2" xfId="319"/>
    <cellStyle name="_4.13E Montana Energy Tax_4 32 Regulatory Assets and Liabilities  7 06- Exhibit D 2 2" xfId="320"/>
    <cellStyle name="_4.13E Montana Energy Tax_4 32 Regulatory Assets and Liabilities  7 06- Exhibit D 3" xfId="321"/>
    <cellStyle name="_4.13E Montana Energy Tax_4 32 Regulatory Assets and Liabilities  7 06- Exhibit D_NIM Summary" xfId="322"/>
    <cellStyle name="_4.13E Montana Energy Tax_4 32 Regulatory Assets and Liabilities  7 06- Exhibit D_NIM Summary 2" xfId="323"/>
    <cellStyle name="_4.13E Montana Energy Tax_AURORA Total New" xfId="324"/>
    <cellStyle name="_4.13E Montana Energy Tax_AURORA Total New 2" xfId="325"/>
    <cellStyle name="_4.13E Montana Energy Tax_Book2" xfId="326"/>
    <cellStyle name="_4.13E Montana Energy Tax_Book2 2" xfId="327"/>
    <cellStyle name="_4.13E Montana Energy Tax_Book2 2 2" xfId="328"/>
    <cellStyle name="_4.13E Montana Energy Tax_Book2 3" xfId="329"/>
    <cellStyle name="_4.13E Montana Energy Tax_Book2_Adj Bench DR 3 for Initial Briefs (Electric)" xfId="330"/>
    <cellStyle name="_4.13E Montana Energy Tax_Book2_Adj Bench DR 3 for Initial Briefs (Electric) 2" xfId="331"/>
    <cellStyle name="_4.13E Montana Energy Tax_Book2_Adj Bench DR 3 for Initial Briefs (Electric) 2 2" xfId="332"/>
    <cellStyle name="_4.13E Montana Energy Tax_Book2_Adj Bench DR 3 for Initial Briefs (Electric) 3" xfId="333"/>
    <cellStyle name="_4.13E Montana Energy Tax_Book2_Electric Rev Req Model (2009 GRC) Rebuttal" xfId="334"/>
    <cellStyle name="_4.13E Montana Energy Tax_Book2_Electric Rev Req Model (2009 GRC) Rebuttal 2" xfId="335"/>
    <cellStyle name="_4.13E Montana Energy Tax_Book2_Electric Rev Req Model (2009 GRC) Rebuttal 2 2" xfId="336"/>
    <cellStyle name="_4.13E Montana Energy Tax_Book2_Electric Rev Req Model (2009 GRC) Rebuttal 3" xfId="337"/>
    <cellStyle name="_4.13E Montana Energy Tax_Book2_Electric Rev Req Model (2009 GRC) Rebuttal REmoval of New  WH Solar AdjustMI" xfId="338"/>
    <cellStyle name="_4.13E Montana Energy Tax_Book2_Electric Rev Req Model (2009 GRC) Rebuttal REmoval of New  WH Solar AdjustMI 2" xfId="339"/>
    <cellStyle name="_4.13E Montana Energy Tax_Book2_Electric Rev Req Model (2009 GRC) Rebuttal REmoval of New  WH Solar AdjustMI 2 2" xfId="340"/>
    <cellStyle name="_4.13E Montana Energy Tax_Book2_Electric Rev Req Model (2009 GRC) Rebuttal REmoval of New  WH Solar AdjustMI 3" xfId="341"/>
    <cellStyle name="_4.13E Montana Energy Tax_Book2_Electric Rev Req Model (2009 GRC) Revised 01-18-2010" xfId="342"/>
    <cellStyle name="_4.13E Montana Energy Tax_Book2_Electric Rev Req Model (2009 GRC) Revised 01-18-2010 2" xfId="343"/>
    <cellStyle name="_4.13E Montana Energy Tax_Book2_Electric Rev Req Model (2009 GRC) Revised 01-18-2010 2 2" xfId="344"/>
    <cellStyle name="_4.13E Montana Energy Tax_Book2_Electric Rev Req Model (2009 GRC) Revised 01-18-2010 3" xfId="345"/>
    <cellStyle name="_4.13E Montana Energy Tax_Book2_Final Order Electric EXHIBIT A-1" xfId="346"/>
    <cellStyle name="_4.13E Montana Energy Tax_Book2_Final Order Electric EXHIBIT A-1 2" xfId="347"/>
    <cellStyle name="_4.13E Montana Energy Tax_Book2_Final Order Electric EXHIBIT A-1 2 2" xfId="348"/>
    <cellStyle name="_4.13E Montana Energy Tax_Book2_Final Order Electric EXHIBIT A-1 3" xfId="349"/>
    <cellStyle name="_4.13E Montana Energy Tax_Book4" xfId="350"/>
    <cellStyle name="_4.13E Montana Energy Tax_Book4 2" xfId="351"/>
    <cellStyle name="_4.13E Montana Energy Tax_Book4 2 2" xfId="352"/>
    <cellStyle name="_4.13E Montana Energy Tax_Book4 3" xfId="353"/>
    <cellStyle name="_4.13E Montana Energy Tax_Book9" xfId="354"/>
    <cellStyle name="_4.13E Montana Energy Tax_Book9 2" xfId="355"/>
    <cellStyle name="_4.13E Montana Energy Tax_Book9 2 2" xfId="356"/>
    <cellStyle name="_4.13E Montana Energy Tax_Book9 3" xfId="357"/>
    <cellStyle name="_4.13E Montana Energy Tax_Chelan PUD Power Costs (8-10)" xfId="358"/>
    <cellStyle name="_4.13E Montana Energy Tax_INPUTS" xfId="359"/>
    <cellStyle name="_4.13E Montana Energy Tax_INPUTS 2" xfId="360"/>
    <cellStyle name="_4.13E Montana Energy Tax_INPUTS 2 2" xfId="361"/>
    <cellStyle name="_4.13E Montana Energy Tax_INPUTS 3" xfId="362"/>
    <cellStyle name="_4.13E Montana Energy Tax_NIM Summary" xfId="363"/>
    <cellStyle name="_4.13E Montana Energy Tax_NIM Summary 09GRC" xfId="364"/>
    <cellStyle name="_4.13E Montana Energy Tax_NIM Summary 09GRC 2" xfId="365"/>
    <cellStyle name="_4.13E Montana Energy Tax_NIM Summary 2" xfId="366"/>
    <cellStyle name="_4.13E Montana Energy Tax_NIM Summary 3" xfId="367"/>
    <cellStyle name="_4.13E Montana Energy Tax_NIM Summary 4" xfId="368"/>
    <cellStyle name="_4.13E Montana Energy Tax_NIM Summary 5" xfId="369"/>
    <cellStyle name="_4.13E Montana Energy Tax_NIM Summary 6" xfId="370"/>
    <cellStyle name="_4.13E Montana Energy Tax_NIM Summary 7" xfId="371"/>
    <cellStyle name="_4.13E Montana Energy Tax_NIM Summary 8" xfId="372"/>
    <cellStyle name="_4.13E Montana Energy Tax_NIM Summary 9" xfId="373"/>
    <cellStyle name="_4.13E Montana Energy Tax_PCA 10 -  Exhibit D from A Kellogg Jan 2011" xfId="374"/>
    <cellStyle name="_4.13E Montana Energy Tax_PCA 10 -  Exhibit D from A Kellogg July 2011" xfId="375"/>
    <cellStyle name="_4.13E Montana Energy Tax_PCA 10 -  Exhibit D from S Free Rcv'd 12-11" xfId="376"/>
    <cellStyle name="_4.13E Montana Energy Tax_PCA 9 -  Exhibit D April 2010" xfId="377"/>
    <cellStyle name="_4.13E Montana Energy Tax_PCA 9 -  Exhibit D April 2010 (3)" xfId="378"/>
    <cellStyle name="_4.13E Montana Energy Tax_PCA 9 -  Exhibit D April 2010 (3) 2" xfId="379"/>
    <cellStyle name="_4.13E Montana Energy Tax_PCA 9 -  Exhibit D Nov 2010" xfId="380"/>
    <cellStyle name="_4.13E Montana Energy Tax_PCA 9 - Exhibit D at August 2010" xfId="381"/>
    <cellStyle name="_4.13E Montana Energy Tax_PCA 9 - Exhibit D June 2010 GRC" xfId="382"/>
    <cellStyle name="_4.13E Montana Energy Tax_Power Costs - Comparison bx Rbtl-Staff-Jt-PC" xfId="383"/>
    <cellStyle name="_4.13E Montana Energy Tax_Power Costs - Comparison bx Rbtl-Staff-Jt-PC 2" xfId="384"/>
    <cellStyle name="_4.13E Montana Energy Tax_Power Costs - Comparison bx Rbtl-Staff-Jt-PC 2 2" xfId="385"/>
    <cellStyle name="_4.13E Montana Energy Tax_Power Costs - Comparison bx Rbtl-Staff-Jt-PC 3" xfId="386"/>
    <cellStyle name="_4.13E Montana Energy Tax_Power Costs - Comparison bx Rbtl-Staff-Jt-PC_Adj Bench DR 3 for Initial Briefs (Electric)" xfId="387"/>
    <cellStyle name="_4.13E Montana Energy Tax_Power Costs - Comparison bx Rbtl-Staff-Jt-PC_Adj Bench DR 3 for Initial Briefs (Electric) 2" xfId="388"/>
    <cellStyle name="_4.13E Montana Energy Tax_Power Costs - Comparison bx Rbtl-Staff-Jt-PC_Adj Bench DR 3 for Initial Briefs (Electric) 2 2" xfId="389"/>
    <cellStyle name="_4.13E Montana Energy Tax_Power Costs - Comparison bx Rbtl-Staff-Jt-PC_Adj Bench DR 3 for Initial Briefs (Electric) 3" xfId="390"/>
    <cellStyle name="_4.13E Montana Energy Tax_Power Costs - Comparison bx Rbtl-Staff-Jt-PC_Electric Rev Req Model (2009 GRC) Rebuttal" xfId="391"/>
    <cellStyle name="_4.13E Montana Energy Tax_Power Costs - Comparison bx Rbtl-Staff-Jt-PC_Electric Rev Req Model (2009 GRC) Rebuttal 2" xfId="392"/>
    <cellStyle name="_4.13E Montana Energy Tax_Power Costs - Comparison bx Rbtl-Staff-Jt-PC_Electric Rev Req Model (2009 GRC) Rebuttal 2 2" xfId="393"/>
    <cellStyle name="_4.13E Montana Energy Tax_Power Costs - Comparison bx Rbtl-Staff-Jt-PC_Electric Rev Req Model (2009 GRC) Rebuttal 3" xfId="394"/>
    <cellStyle name="_4.13E Montana Energy Tax_Power Costs - Comparison bx Rbtl-Staff-Jt-PC_Electric Rev Req Model (2009 GRC) Rebuttal REmoval of New  WH Solar AdjustMI" xfId="395"/>
    <cellStyle name="_4.13E Montana Energy Tax_Power Costs - Comparison bx Rbtl-Staff-Jt-PC_Electric Rev Req Model (2009 GRC) Rebuttal REmoval of New  WH Solar AdjustMI 2" xfId="396"/>
    <cellStyle name="_4.13E Montana Energy Tax_Power Costs - Comparison bx Rbtl-Staff-Jt-PC_Electric Rev Req Model (2009 GRC) Rebuttal REmoval of New  WH Solar AdjustMI 2 2" xfId="397"/>
    <cellStyle name="_4.13E Montana Energy Tax_Power Costs - Comparison bx Rbtl-Staff-Jt-PC_Electric Rev Req Model (2009 GRC) Rebuttal REmoval of New  WH Solar AdjustMI 3" xfId="398"/>
    <cellStyle name="_4.13E Montana Energy Tax_Power Costs - Comparison bx Rbtl-Staff-Jt-PC_Electric Rev Req Model (2009 GRC) Revised 01-18-2010" xfId="399"/>
    <cellStyle name="_4.13E Montana Energy Tax_Power Costs - Comparison bx Rbtl-Staff-Jt-PC_Electric Rev Req Model (2009 GRC) Revised 01-18-2010 2" xfId="400"/>
    <cellStyle name="_4.13E Montana Energy Tax_Power Costs - Comparison bx Rbtl-Staff-Jt-PC_Electric Rev Req Model (2009 GRC) Revised 01-18-2010 2 2" xfId="401"/>
    <cellStyle name="_4.13E Montana Energy Tax_Power Costs - Comparison bx Rbtl-Staff-Jt-PC_Electric Rev Req Model (2009 GRC) Revised 01-18-2010 3" xfId="402"/>
    <cellStyle name="_4.13E Montana Energy Tax_Power Costs - Comparison bx Rbtl-Staff-Jt-PC_Final Order Electric EXHIBIT A-1" xfId="403"/>
    <cellStyle name="_4.13E Montana Energy Tax_Power Costs - Comparison bx Rbtl-Staff-Jt-PC_Final Order Electric EXHIBIT A-1 2" xfId="404"/>
    <cellStyle name="_4.13E Montana Energy Tax_Power Costs - Comparison bx Rbtl-Staff-Jt-PC_Final Order Electric EXHIBIT A-1 2 2" xfId="405"/>
    <cellStyle name="_4.13E Montana Energy Tax_Power Costs - Comparison bx Rbtl-Staff-Jt-PC_Final Order Electric EXHIBIT A-1 3" xfId="406"/>
    <cellStyle name="_4.13E Montana Energy Tax_Production Adj 4.37" xfId="407"/>
    <cellStyle name="_4.13E Montana Energy Tax_Production Adj 4.37 2" xfId="408"/>
    <cellStyle name="_4.13E Montana Energy Tax_Production Adj 4.37 2 2" xfId="409"/>
    <cellStyle name="_4.13E Montana Energy Tax_Production Adj 4.37 3" xfId="410"/>
    <cellStyle name="_4.13E Montana Energy Tax_Purchased Power Adj 4.03" xfId="411"/>
    <cellStyle name="_4.13E Montana Energy Tax_Purchased Power Adj 4.03 2" xfId="412"/>
    <cellStyle name="_4.13E Montana Energy Tax_Purchased Power Adj 4.03 2 2" xfId="413"/>
    <cellStyle name="_4.13E Montana Energy Tax_Purchased Power Adj 4.03 3" xfId="414"/>
    <cellStyle name="_4.13E Montana Energy Tax_Rebuttal Power Costs" xfId="415"/>
    <cellStyle name="_4.13E Montana Energy Tax_Rebuttal Power Costs 2" xfId="416"/>
    <cellStyle name="_4.13E Montana Energy Tax_Rebuttal Power Costs 2 2" xfId="417"/>
    <cellStyle name="_4.13E Montana Energy Tax_Rebuttal Power Costs 3" xfId="418"/>
    <cellStyle name="_4.13E Montana Energy Tax_Rebuttal Power Costs_Adj Bench DR 3 for Initial Briefs (Electric)" xfId="419"/>
    <cellStyle name="_4.13E Montana Energy Tax_Rebuttal Power Costs_Adj Bench DR 3 for Initial Briefs (Electric) 2" xfId="420"/>
    <cellStyle name="_4.13E Montana Energy Tax_Rebuttal Power Costs_Adj Bench DR 3 for Initial Briefs (Electric) 2 2" xfId="421"/>
    <cellStyle name="_4.13E Montana Energy Tax_Rebuttal Power Costs_Adj Bench DR 3 for Initial Briefs (Electric) 3" xfId="422"/>
    <cellStyle name="_4.13E Montana Energy Tax_Rebuttal Power Costs_Electric Rev Req Model (2009 GRC) Rebuttal" xfId="423"/>
    <cellStyle name="_4.13E Montana Energy Tax_Rebuttal Power Costs_Electric Rev Req Model (2009 GRC) Rebuttal 2" xfId="424"/>
    <cellStyle name="_4.13E Montana Energy Tax_Rebuttal Power Costs_Electric Rev Req Model (2009 GRC) Rebuttal 2 2" xfId="425"/>
    <cellStyle name="_4.13E Montana Energy Tax_Rebuttal Power Costs_Electric Rev Req Model (2009 GRC) Rebuttal 3" xfId="426"/>
    <cellStyle name="_4.13E Montana Energy Tax_Rebuttal Power Costs_Electric Rev Req Model (2009 GRC) Rebuttal REmoval of New  WH Solar AdjustMI" xfId="427"/>
    <cellStyle name="_4.13E Montana Energy Tax_Rebuttal Power Costs_Electric Rev Req Model (2009 GRC) Rebuttal REmoval of New  WH Solar AdjustMI 2" xfId="428"/>
    <cellStyle name="_4.13E Montana Energy Tax_Rebuttal Power Costs_Electric Rev Req Model (2009 GRC) Rebuttal REmoval of New  WH Solar AdjustMI 2 2" xfId="429"/>
    <cellStyle name="_4.13E Montana Energy Tax_Rebuttal Power Costs_Electric Rev Req Model (2009 GRC) Rebuttal REmoval of New  WH Solar AdjustMI 3" xfId="430"/>
    <cellStyle name="_4.13E Montana Energy Tax_Rebuttal Power Costs_Electric Rev Req Model (2009 GRC) Revised 01-18-2010" xfId="431"/>
    <cellStyle name="_4.13E Montana Energy Tax_Rebuttal Power Costs_Electric Rev Req Model (2009 GRC) Revised 01-18-2010 2" xfId="432"/>
    <cellStyle name="_4.13E Montana Energy Tax_Rebuttal Power Costs_Electric Rev Req Model (2009 GRC) Revised 01-18-2010 2 2" xfId="433"/>
    <cellStyle name="_4.13E Montana Energy Tax_Rebuttal Power Costs_Electric Rev Req Model (2009 GRC) Revised 01-18-2010 3" xfId="434"/>
    <cellStyle name="_4.13E Montana Energy Tax_Rebuttal Power Costs_Final Order Electric EXHIBIT A-1" xfId="435"/>
    <cellStyle name="_4.13E Montana Energy Tax_Rebuttal Power Costs_Final Order Electric EXHIBIT A-1 2" xfId="436"/>
    <cellStyle name="_4.13E Montana Energy Tax_Rebuttal Power Costs_Final Order Electric EXHIBIT A-1 2 2" xfId="437"/>
    <cellStyle name="_4.13E Montana Energy Tax_Rebuttal Power Costs_Final Order Electric EXHIBIT A-1 3" xfId="438"/>
    <cellStyle name="_4.13E Montana Energy Tax_ROR &amp; CONV FACTOR" xfId="439"/>
    <cellStyle name="_4.13E Montana Energy Tax_ROR &amp; CONV FACTOR 2" xfId="440"/>
    <cellStyle name="_4.13E Montana Energy Tax_ROR &amp; CONV FACTOR 2 2" xfId="441"/>
    <cellStyle name="_4.13E Montana Energy Tax_ROR &amp; CONV FACTOR 3" xfId="442"/>
    <cellStyle name="_4.13E Montana Energy Tax_ROR 5.02" xfId="443"/>
    <cellStyle name="_4.13E Montana Energy Tax_ROR 5.02 2" xfId="444"/>
    <cellStyle name="_4.13E Montana Energy Tax_ROR 5.02 2 2" xfId="445"/>
    <cellStyle name="_4.13E Montana Energy Tax_ROR 5.02 3" xfId="446"/>
    <cellStyle name="_4.13E Montana Energy Tax_Wind Integration 10GRC" xfId="447"/>
    <cellStyle name="_4.13E Montana Energy Tax_Wind Integration 10GRC 2" xfId="448"/>
    <cellStyle name="_4.17E Montana Energy Tax Working File" xfId="449"/>
    <cellStyle name="_5 year summary (9-25-09)" xfId="450"/>
    <cellStyle name="_5.03G-Conversion Factor Working FileMI" xfId="451"/>
    <cellStyle name="_x0013__Adj Bench DR 3 for Initial Briefs (Electric)" xfId="452"/>
    <cellStyle name="_x0013__Adj Bench DR 3 for Initial Briefs (Electric) 2" xfId="453"/>
    <cellStyle name="_x0013__Adj Bench DR 3 for Initial Briefs (Electric) 2 2" xfId="454"/>
    <cellStyle name="_x0013__Adj Bench DR 3 for Initial Briefs (Electric) 3" xfId="455"/>
    <cellStyle name="_AURORA WIP" xfId="456"/>
    <cellStyle name="_AURORA WIP 2" xfId="457"/>
    <cellStyle name="_AURORA WIP 2 2" xfId="458"/>
    <cellStyle name="_AURORA WIP 3" xfId="459"/>
    <cellStyle name="_AURORA WIP_Chelan PUD Power Costs (8-10)" xfId="460"/>
    <cellStyle name="_AURORA WIP_DEM-WP(C) Costs Not In AURORA 2010GRC As Filed" xfId="461"/>
    <cellStyle name="_AURORA WIP_DEM-WP(C) Costs Not In AURORA 2010GRC As Filed 2" xfId="462"/>
    <cellStyle name="_AURORA WIP_NIM Summary" xfId="463"/>
    <cellStyle name="_AURORA WIP_NIM Summary 09GRC" xfId="464"/>
    <cellStyle name="_AURORA WIP_NIM Summary 09GRC 2" xfId="465"/>
    <cellStyle name="_AURORA WIP_NIM Summary 2" xfId="466"/>
    <cellStyle name="_AURORA WIP_NIM Summary 3" xfId="467"/>
    <cellStyle name="_AURORA WIP_NIM Summary 4" xfId="468"/>
    <cellStyle name="_AURORA WIP_NIM Summary 5" xfId="469"/>
    <cellStyle name="_AURORA WIP_NIM Summary 6" xfId="470"/>
    <cellStyle name="_AURORA WIP_NIM Summary 7" xfId="471"/>
    <cellStyle name="_AURORA WIP_NIM Summary 8" xfId="472"/>
    <cellStyle name="_AURORA WIP_NIM Summary 9" xfId="473"/>
    <cellStyle name="_AURORA WIP_PCA 9 -  Exhibit D April 2010 (3)" xfId="474"/>
    <cellStyle name="_AURORA WIP_PCA 9 -  Exhibit D April 2010 (3) 2" xfId="475"/>
    <cellStyle name="_AURORA WIP_Reconciliation" xfId="476"/>
    <cellStyle name="_AURORA WIP_Reconciliation 2" xfId="477"/>
    <cellStyle name="_AURORA WIP_Wind Integration 10GRC" xfId="478"/>
    <cellStyle name="_AURORA WIP_Wind Integration 10GRC 2" xfId="479"/>
    <cellStyle name="_Book1" xfId="480"/>
    <cellStyle name="_x0013__Book1" xfId="481"/>
    <cellStyle name="_Book1 (2)" xfId="482"/>
    <cellStyle name="_Book1 (2) 2" xfId="483"/>
    <cellStyle name="_Book1 (2) 2 2" xfId="484"/>
    <cellStyle name="_Book1 (2) 2 2 2" xfId="485"/>
    <cellStyle name="_Book1 (2) 2 3" xfId="486"/>
    <cellStyle name="_Book1 (2) 3" xfId="487"/>
    <cellStyle name="_Book1 (2) 3 2" xfId="488"/>
    <cellStyle name="_Book1 (2) 3 2 2" xfId="489"/>
    <cellStyle name="_Book1 (2) 3 3" xfId="490"/>
    <cellStyle name="_Book1 (2) 3 3 2" xfId="491"/>
    <cellStyle name="_Book1 (2) 3 4" xfId="492"/>
    <cellStyle name="_Book1 (2) 3 4 2" xfId="493"/>
    <cellStyle name="_Book1 (2) 4" xfId="494"/>
    <cellStyle name="_Book1 (2) 4 2" xfId="495"/>
    <cellStyle name="_Book1 (2) 5" xfId="496"/>
    <cellStyle name="_Book1 (2) 6" xfId="497"/>
    <cellStyle name="_Book1 (2) 7" xfId="498"/>
    <cellStyle name="_Book1 (2)_04 07E Wild Horse Wind Expansion (C) (2)" xfId="499"/>
    <cellStyle name="_Book1 (2)_04 07E Wild Horse Wind Expansion (C) (2) 2" xfId="500"/>
    <cellStyle name="_Book1 (2)_04 07E Wild Horse Wind Expansion (C) (2) 2 2" xfId="501"/>
    <cellStyle name="_Book1 (2)_04 07E Wild Horse Wind Expansion (C) (2) 3" xfId="502"/>
    <cellStyle name="_Book1 (2)_04 07E Wild Horse Wind Expansion (C) (2)_Adj Bench DR 3 for Initial Briefs (Electric)" xfId="503"/>
    <cellStyle name="_Book1 (2)_04 07E Wild Horse Wind Expansion (C) (2)_Adj Bench DR 3 for Initial Briefs (Electric) 2" xfId="504"/>
    <cellStyle name="_Book1 (2)_04 07E Wild Horse Wind Expansion (C) (2)_Adj Bench DR 3 for Initial Briefs (Electric) 2 2" xfId="505"/>
    <cellStyle name="_Book1 (2)_04 07E Wild Horse Wind Expansion (C) (2)_Adj Bench DR 3 for Initial Briefs (Electric) 3" xfId="506"/>
    <cellStyle name="_Book1 (2)_04 07E Wild Horse Wind Expansion (C) (2)_Book1" xfId="507"/>
    <cellStyle name="_Book1 (2)_04 07E Wild Horse Wind Expansion (C) (2)_Electric Rev Req Model (2009 GRC) " xfId="508"/>
    <cellStyle name="_Book1 (2)_04 07E Wild Horse Wind Expansion (C) (2)_Electric Rev Req Model (2009 GRC)  2" xfId="509"/>
    <cellStyle name="_Book1 (2)_04 07E Wild Horse Wind Expansion (C) (2)_Electric Rev Req Model (2009 GRC)  2 2" xfId="510"/>
    <cellStyle name="_Book1 (2)_04 07E Wild Horse Wind Expansion (C) (2)_Electric Rev Req Model (2009 GRC)  3" xfId="511"/>
    <cellStyle name="_Book1 (2)_04 07E Wild Horse Wind Expansion (C) (2)_Electric Rev Req Model (2009 GRC) Rebuttal" xfId="512"/>
    <cellStyle name="_Book1 (2)_04 07E Wild Horse Wind Expansion (C) (2)_Electric Rev Req Model (2009 GRC) Rebuttal 2" xfId="513"/>
    <cellStyle name="_Book1 (2)_04 07E Wild Horse Wind Expansion (C) (2)_Electric Rev Req Model (2009 GRC) Rebuttal 2 2" xfId="514"/>
    <cellStyle name="_Book1 (2)_04 07E Wild Horse Wind Expansion (C) (2)_Electric Rev Req Model (2009 GRC) Rebuttal 3" xfId="515"/>
    <cellStyle name="_Book1 (2)_04 07E Wild Horse Wind Expansion (C) (2)_Electric Rev Req Model (2009 GRC) Rebuttal REmoval of New  WH Solar AdjustMI" xfId="516"/>
    <cellStyle name="_Book1 (2)_04 07E Wild Horse Wind Expansion (C) (2)_Electric Rev Req Model (2009 GRC) Rebuttal REmoval of New  WH Solar AdjustMI 2" xfId="517"/>
    <cellStyle name="_Book1 (2)_04 07E Wild Horse Wind Expansion (C) (2)_Electric Rev Req Model (2009 GRC) Rebuttal REmoval of New  WH Solar AdjustMI 2 2" xfId="518"/>
    <cellStyle name="_Book1 (2)_04 07E Wild Horse Wind Expansion (C) (2)_Electric Rev Req Model (2009 GRC) Rebuttal REmoval of New  WH Solar AdjustMI 3" xfId="519"/>
    <cellStyle name="_Book1 (2)_04 07E Wild Horse Wind Expansion (C) (2)_Electric Rev Req Model (2009 GRC) Revised 01-18-2010" xfId="520"/>
    <cellStyle name="_Book1 (2)_04 07E Wild Horse Wind Expansion (C) (2)_Electric Rev Req Model (2009 GRC) Revised 01-18-2010 2" xfId="521"/>
    <cellStyle name="_Book1 (2)_04 07E Wild Horse Wind Expansion (C) (2)_Electric Rev Req Model (2009 GRC) Revised 01-18-2010 2 2" xfId="522"/>
    <cellStyle name="_Book1 (2)_04 07E Wild Horse Wind Expansion (C) (2)_Electric Rev Req Model (2009 GRC) Revised 01-18-2010 3" xfId="523"/>
    <cellStyle name="_Book1 (2)_04 07E Wild Horse Wind Expansion (C) (2)_Electric Rev Req Model (2010 GRC)" xfId="524"/>
    <cellStyle name="_Book1 (2)_04 07E Wild Horse Wind Expansion (C) (2)_Electric Rev Req Model (2010 GRC) SF" xfId="525"/>
    <cellStyle name="_Book1 (2)_04 07E Wild Horse Wind Expansion (C) (2)_Final Order Electric EXHIBIT A-1" xfId="526"/>
    <cellStyle name="_Book1 (2)_04 07E Wild Horse Wind Expansion (C) (2)_Final Order Electric EXHIBIT A-1 2" xfId="527"/>
    <cellStyle name="_Book1 (2)_04 07E Wild Horse Wind Expansion (C) (2)_Final Order Electric EXHIBIT A-1 2 2" xfId="528"/>
    <cellStyle name="_Book1 (2)_04 07E Wild Horse Wind Expansion (C) (2)_Final Order Electric EXHIBIT A-1 3" xfId="529"/>
    <cellStyle name="_Book1 (2)_04 07E Wild Horse Wind Expansion (C) (2)_TENASKA REGULATORY ASSET" xfId="530"/>
    <cellStyle name="_Book1 (2)_04 07E Wild Horse Wind Expansion (C) (2)_TENASKA REGULATORY ASSET 2" xfId="531"/>
    <cellStyle name="_Book1 (2)_04 07E Wild Horse Wind Expansion (C) (2)_TENASKA REGULATORY ASSET 2 2" xfId="532"/>
    <cellStyle name="_Book1 (2)_04 07E Wild Horse Wind Expansion (C) (2)_TENASKA REGULATORY ASSET 3" xfId="533"/>
    <cellStyle name="_Book1 (2)_16.37E Wild Horse Expansion DeferralRevwrkingfile SF" xfId="534"/>
    <cellStyle name="_Book1 (2)_16.37E Wild Horse Expansion DeferralRevwrkingfile SF 2" xfId="535"/>
    <cellStyle name="_Book1 (2)_16.37E Wild Horse Expansion DeferralRevwrkingfile SF 2 2" xfId="536"/>
    <cellStyle name="_Book1 (2)_16.37E Wild Horse Expansion DeferralRevwrkingfile SF 3" xfId="537"/>
    <cellStyle name="_Book1 (2)_2009 Compliance Filing PCA Exhibits for GRC" xfId="538"/>
    <cellStyle name="_Book1 (2)_2009 GRC Compl Filing - Exhibit D" xfId="539"/>
    <cellStyle name="_Book1 (2)_2009 GRC Compl Filing - Exhibit D 2" xfId="540"/>
    <cellStyle name="_Book1 (2)_3.01 Income Statement" xfId="541"/>
    <cellStyle name="_Book1 (2)_4 31 Regulatory Assets and Liabilities  7 06- Exhibit D" xfId="542"/>
    <cellStyle name="_Book1 (2)_4 31 Regulatory Assets and Liabilities  7 06- Exhibit D 2" xfId="543"/>
    <cellStyle name="_Book1 (2)_4 31 Regulatory Assets and Liabilities  7 06- Exhibit D 2 2" xfId="544"/>
    <cellStyle name="_Book1 (2)_4 31 Regulatory Assets and Liabilities  7 06- Exhibit D 3" xfId="545"/>
    <cellStyle name="_Book1 (2)_4 31 Regulatory Assets and Liabilities  7 06- Exhibit D_NIM Summary" xfId="546"/>
    <cellStyle name="_Book1 (2)_4 31 Regulatory Assets and Liabilities  7 06- Exhibit D_NIM Summary 2" xfId="547"/>
    <cellStyle name="_Book1 (2)_4 32 Regulatory Assets and Liabilities  7 06- Exhibit D" xfId="548"/>
    <cellStyle name="_Book1 (2)_4 32 Regulatory Assets and Liabilities  7 06- Exhibit D 2" xfId="549"/>
    <cellStyle name="_Book1 (2)_4 32 Regulatory Assets and Liabilities  7 06- Exhibit D 2 2" xfId="550"/>
    <cellStyle name="_Book1 (2)_4 32 Regulatory Assets and Liabilities  7 06- Exhibit D 3" xfId="551"/>
    <cellStyle name="_Book1 (2)_4 32 Regulatory Assets and Liabilities  7 06- Exhibit D_NIM Summary" xfId="552"/>
    <cellStyle name="_Book1 (2)_4 32 Regulatory Assets and Liabilities  7 06- Exhibit D_NIM Summary 2" xfId="553"/>
    <cellStyle name="_Book1 (2)_ACCOUNTS" xfId="554"/>
    <cellStyle name="_Book1 (2)_AURORA Total New" xfId="555"/>
    <cellStyle name="_Book1 (2)_AURORA Total New 2" xfId="556"/>
    <cellStyle name="_Book1 (2)_Book2" xfId="557"/>
    <cellStyle name="_Book1 (2)_Book2 2" xfId="558"/>
    <cellStyle name="_Book1 (2)_Book2 2 2" xfId="559"/>
    <cellStyle name="_Book1 (2)_Book2 3" xfId="560"/>
    <cellStyle name="_Book1 (2)_Book2_Adj Bench DR 3 for Initial Briefs (Electric)" xfId="561"/>
    <cellStyle name="_Book1 (2)_Book2_Adj Bench DR 3 for Initial Briefs (Electric) 2" xfId="562"/>
    <cellStyle name="_Book1 (2)_Book2_Adj Bench DR 3 for Initial Briefs (Electric) 2 2" xfId="563"/>
    <cellStyle name="_Book1 (2)_Book2_Adj Bench DR 3 for Initial Briefs (Electric) 3" xfId="564"/>
    <cellStyle name="_Book1 (2)_Book2_Electric Rev Req Model (2009 GRC) Rebuttal" xfId="565"/>
    <cellStyle name="_Book1 (2)_Book2_Electric Rev Req Model (2009 GRC) Rebuttal 2" xfId="566"/>
    <cellStyle name="_Book1 (2)_Book2_Electric Rev Req Model (2009 GRC) Rebuttal 2 2" xfId="567"/>
    <cellStyle name="_Book1 (2)_Book2_Electric Rev Req Model (2009 GRC) Rebuttal 3" xfId="568"/>
    <cellStyle name="_Book1 (2)_Book2_Electric Rev Req Model (2009 GRC) Rebuttal REmoval of New  WH Solar AdjustMI" xfId="569"/>
    <cellStyle name="_Book1 (2)_Book2_Electric Rev Req Model (2009 GRC) Rebuttal REmoval of New  WH Solar AdjustMI 2" xfId="570"/>
    <cellStyle name="_Book1 (2)_Book2_Electric Rev Req Model (2009 GRC) Rebuttal REmoval of New  WH Solar AdjustMI 2 2" xfId="571"/>
    <cellStyle name="_Book1 (2)_Book2_Electric Rev Req Model (2009 GRC) Rebuttal REmoval of New  WH Solar AdjustMI 3" xfId="572"/>
    <cellStyle name="_Book1 (2)_Book2_Electric Rev Req Model (2009 GRC) Revised 01-18-2010" xfId="573"/>
    <cellStyle name="_Book1 (2)_Book2_Electric Rev Req Model (2009 GRC) Revised 01-18-2010 2" xfId="574"/>
    <cellStyle name="_Book1 (2)_Book2_Electric Rev Req Model (2009 GRC) Revised 01-18-2010 2 2" xfId="575"/>
    <cellStyle name="_Book1 (2)_Book2_Electric Rev Req Model (2009 GRC) Revised 01-18-2010 3" xfId="576"/>
    <cellStyle name="_Book1 (2)_Book2_Final Order Electric EXHIBIT A-1" xfId="577"/>
    <cellStyle name="_Book1 (2)_Book2_Final Order Electric EXHIBIT A-1 2" xfId="578"/>
    <cellStyle name="_Book1 (2)_Book2_Final Order Electric EXHIBIT A-1 2 2" xfId="579"/>
    <cellStyle name="_Book1 (2)_Book2_Final Order Electric EXHIBIT A-1 3" xfId="580"/>
    <cellStyle name="_Book1 (2)_Book4" xfId="581"/>
    <cellStyle name="_Book1 (2)_Book4 2" xfId="582"/>
    <cellStyle name="_Book1 (2)_Book4 2 2" xfId="583"/>
    <cellStyle name="_Book1 (2)_Book4 3" xfId="584"/>
    <cellStyle name="_Book1 (2)_Book9" xfId="585"/>
    <cellStyle name="_Book1 (2)_Book9 2" xfId="586"/>
    <cellStyle name="_Book1 (2)_Book9 2 2" xfId="587"/>
    <cellStyle name="_Book1 (2)_Book9 3" xfId="588"/>
    <cellStyle name="_Book1 (2)_Chelan PUD Power Costs (8-10)" xfId="589"/>
    <cellStyle name="_Book1 (2)_Gas Rev Req Model (2010 GRC)" xfId="590"/>
    <cellStyle name="_Book1 (2)_INPUTS" xfId="591"/>
    <cellStyle name="_Book1 (2)_INPUTS 2" xfId="592"/>
    <cellStyle name="_Book1 (2)_INPUTS 2 2" xfId="593"/>
    <cellStyle name="_Book1 (2)_INPUTS 3" xfId="594"/>
    <cellStyle name="_Book1 (2)_NIM Summary" xfId="595"/>
    <cellStyle name="_Book1 (2)_NIM Summary 09GRC" xfId="596"/>
    <cellStyle name="_Book1 (2)_NIM Summary 09GRC 2" xfId="597"/>
    <cellStyle name="_Book1 (2)_NIM Summary 2" xfId="598"/>
    <cellStyle name="_Book1 (2)_NIM Summary 3" xfId="599"/>
    <cellStyle name="_Book1 (2)_NIM Summary 4" xfId="600"/>
    <cellStyle name="_Book1 (2)_NIM Summary 5" xfId="601"/>
    <cellStyle name="_Book1 (2)_NIM Summary 6" xfId="602"/>
    <cellStyle name="_Book1 (2)_NIM Summary 7" xfId="603"/>
    <cellStyle name="_Book1 (2)_NIM Summary 8" xfId="604"/>
    <cellStyle name="_Book1 (2)_NIM Summary 9" xfId="605"/>
    <cellStyle name="_Book1 (2)_PCA 10 -  Exhibit D from A Kellogg Jan 2011" xfId="606"/>
    <cellStyle name="_Book1 (2)_PCA 10 -  Exhibit D from A Kellogg July 2011" xfId="607"/>
    <cellStyle name="_Book1 (2)_PCA 10 -  Exhibit D from S Free Rcv'd 12-11" xfId="608"/>
    <cellStyle name="_Book1 (2)_PCA 9 -  Exhibit D April 2010" xfId="609"/>
    <cellStyle name="_Book1 (2)_PCA 9 -  Exhibit D April 2010 (3)" xfId="610"/>
    <cellStyle name="_Book1 (2)_PCA 9 -  Exhibit D April 2010 (3) 2" xfId="611"/>
    <cellStyle name="_Book1 (2)_PCA 9 -  Exhibit D Nov 2010" xfId="612"/>
    <cellStyle name="_Book1 (2)_PCA 9 - Exhibit D at August 2010" xfId="613"/>
    <cellStyle name="_Book1 (2)_PCA 9 - Exhibit D June 2010 GRC" xfId="614"/>
    <cellStyle name="_Book1 (2)_Power Costs - Comparison bx Rbtl-Staff-Jt-PC" xfId="615"/>
    <cellStyle name="_Book1 (2)_Power Costs - Comparison bx Rbtl-Staff-Jt-PC 2" xfId="616"/>
    <cellStyle name="_Book1 (2)_Power Costs - Comparison bx Rbtl-Staff-Jt-PC 2 2" xfId="617"/>
    <cellStyle name="_Book1 (2)_Power Costs - Comparison bx Rbtl-Staff-Jt-PC 3" xfId="618"/>
    <cellStyle name="_Book1 (2)_Power Costs - Comparison bx Rbtl-Staff-Jt-PC_Adj Bench DR 3 for Initial Briefs (Electric)" xfId="619"/>
    <cellStyle name="_Book1 (2)_Power Costs - Comparison bx Rbtl-Staff-Jt-PC_Adj Bench DR 3 for Initial Briefs (Electric) 2" xfId="620"/>
    <cellStyle name="_Book1 (2)_Power Costs - Comparison bx Rbtl-Staff-Jt-PC_Adj Bench DR 3 for Initial Briefs (Electric) 2 2" xfId="621"/>
    <cellStyle name="_Book1 (2)_Power Costs - Comparison bx Rbtl-Staff-Jt-PC_Adj Bench DR 3 for Initial Briefs (Electric) 3" xfId="622"/>
    <cellStyle name="_Book1 (2)_Power Costs - Comparison bx Rbtl-Staff-Jt-PC_Electric Rev Req Model (2009 GRC) Rebuttal" xfId="623"/>
    <cellStyle name="_Book1 (2)_Power Costs - Comparison bx Rbtl-Staff-Jt-PC_Electric Rev Req Model (2009 GRC) Rebuttal 2" xfId="624"/>
    <cellStyle name="_Book1 (2)_Power Costs - Comparison bx Rbtl-Staff-Jt-PC_Electric Rev Req Model (2009 GRC) Rebuttal 2 2" xfId="625"/>
    <cellStyle name="_Book1 (2)_Power Costs - Comparison bx Rbtl-Staff-Jt-PC_Electric Rev Req Model (2009 GRC) Rebuttal 3" xfId="626"/>
    <cellStyle name="_Book1 (2)_Power Costs - Comparison bx Rbtl-Staff-Jt-PC_Electric Rev Req Model (2009 GRC) Rebuttal REmoval of New  WH Solar AdjustMI" xfId="627"/>
    <cellStyle name="_Book1 (2)_Power Costs - Comparison bx Rbtl-Staff-Jt-PC_Electric Rev Req Model (2009 GRC) Rebuttal REmoval of New  WH Solar AdjustMI 2" xfId="628"/>
    <cellStyle name="_Book1 (2)_Power Costs - Comparison bx Rbtl-Staff-Jt-PC_Electric Rev Req Model (2009 GRC) Rebuttal REmoval of New  WH Solar AdjustMI 2 2" xfId="629"/>
    <cellStyle name="_Book1 (2)_Power Costs - Comparison bx Rbtl-Staff-Jt-PC_Electric Rev Req Model (2009 GRC) Rebuttal REmoval of New  WH Solar AdjustMI 3" xfId="630"/>
    <cellStyle name="_Book1 (2)_Power Costs - Comparison bx Rbtl-Staff-Jt-PC_Electric Rev Req Model (2009 GRC) Revised 01-18-2010" xfId="631"/>
    <cellStyle name="_Book1 (2)_Power Costs - Comparison bx Rbtl-Staff-Jt-PC_Electric Rev Req Model (2009 GRC) Revised 01-18-2010 2" xfId="632"/>
    <cellStyle name="_Book1 (2)_Power Costs - Comparison bx Rbtl-Staff-Jt-PC_Electric Rev Req Model (2009 GRC) Revised 01-18-2010 2 2" xfId="633"/>
    <cellStyle name="_Book1 (2)_Power Costs - Comparison bx Rbtl-Staff-Jt-PC_Electric Rev Req Model (2009 GRC) Revised 01-18-2010 3" xfId="634"/>
    <cellStyle name="_Book1 (2)_Power Costs - Comparison bx Rbtl-Staff-Jt-PC_Final Order Electric EXHIBIT A-1" xfId="635"/>
    <cellStyle name="_Book1 (2)_Power Costs - Comparison bx Rbtl-Staff-Jt-PC_Final Order Electric EXHIBIT A-1 2" xfId="636"/>
    <cellStyle name="_Book1 (2)_Power Costs - Comparison bx Rbtl-Staff-Jt-PC_Final Order Electric EXHIBIT A-1 2 2" xfId="637"/>
    <cellStyle name="_Book1 (2)_Power Costs - Comparison bx Rbtl-Staff-Jt-PC_Final Order Electric EXHIBIT A-1 3" xfId="638"/>
    <cellStyle name="_Book1 (2)_Production Adj 4.37" xfId="639"/>
    <cellStyle name="_Book1 (2)_Production Adj 4.37 2" xfId="640"/>
    <cellStyle name="_Book1 (2)_Production Adj 4.37 2 2" xfId="641"/>
    <cellStyle name="_Book1 (2)_Production Adj 4.37 3" xfId="642"/>
    <cellStyle name="_Book1 (2)_Purchased Power Adj 4.03" xfId="643"/>
    <cellStyle name="_Book1 (2)_Purchased Power Adj 4.03 2" xfId="644"/>
    <cellStyle name="_Book1 (2)_Purchased Power Adj 4.03 2 2" xfId="645"/>
    <cellStyle name="_Book1 (2)_Purchased Power Adj 4.03 3" xfId="646"/>
    <cellStyle name="_Book1 (2)_Rebuttal Power Costs" xfId="647"/>
    <cellStyle name="_Book1 (2)_Rebuttal Power Costs 2" xfId="648"/>
    <cellStyle name="_Book1 (2)_Rebuttal Power Costs 2 2" xfId="649"/>
    <cellStyle name="_Book1 (2)_Rebuttal Power Costs 3" xfId="650"/>
    <cellStyle name="_Book1 (2)_Rebuttal Power Costs_Adj Bench DR 3 for Initial Briefs (Electric)" xfId="651"/>
    <cellStyle name="_Book1 (2)_Rebuttal Power Costs_Adj Bench DR 3 for Initial Briefs (Electric) 2" xfId="652"/>
    <cellStyle name="_Book1 (2)_Rebuttal Power Costs_Adj Bench DR 3 for Initial Briefs (Electric) 2 2" xfId="653"/>
    <cellStyle name="_Book1 (2)_Rebuttal Power Costs_Adj Bench DR 3 for Initial Briefs (Electric) 3" xfId="654"/>
    <cellStyle name="_Book1 (2)_Rebuttal Power Costs_Electric Rev Req Model (2009 GRC) Rebuttal" xfId="655"/>
    <cellStyle name="_Book1 (2)_Rebuttal Power Costs_Electric Rev Req Model (2009 GRC) Rebuttal 2" xfId="656"/>
    <cellStyle name="_Book1 (2)_Rebuttal Power Costs_Electric Rev Req Model (2009 GRC) Rebuttal 2 2" xfId="657"/>
    <cellStyle name="_Book1 (2)_Rebuttal Power Costs_Electric Rev Req Model (2009 GRC) Rebuttal 3" xfId="658"/>
    <cellStyle name="_Book1 (2)_Rebuttal Power Costs_Electric Rev Req Model (2009 GRC) Rebuttal REmoval of New  WH Solar AdjustMI" xfId="659"/>
    <cellStyle name="_Book1 (2)_Rebuttal Power Costs_Electric Rev Req Model (2009 GRC) Rebuttal REmoval of New  WH Solar AdjustMI 2" xfId="660"/>
    <cellStyle name="_Book1 (2)_Rebuttal Power Costs_Electric Rev Req Model (2009 GRC) Rebuttal REmoval of New  WH Solar AdjustMI 2 2" xfId="661"/>
    <cellStyle name="_Book1 (2)_Rebuttal Power Costs_Electric Rev Req Model (2009 GRC) Rebuttal REmoval of New  WH Solar AdjustMI 3" xfId="662"/>
    <cellStyle name="_Book1 (2)_Rebuttal Power Costs_Electric Rev Req Model (2009 GRC) Revised 01-18-2010" xfId="663"/>
    <cellStyle name="_Book1 (2)_Rebuttal Power Costs_Electric Rev Req Model (2009 GRC) Revised 01-18-2010 2" xfId="664"/>
    <cellStyle name="_Book1 (2)_Rebuttal Power Costs_Electric Rev Req Model (2009 GRC) Revised 01-18-2010 2 2" xfId="665"/>
    <cellStyle name="_Book1 (2)_Rebuttal Power Costs_Electric Rev Req Model (2009 GRC) Revised 01-18-2010 3" xfId="666"/>
    <cellStyle name="_Book1 (2)_Rebuttal Power Costs_Final Order Electric EXHIBIT A-1" xfId="667"/>
    <cellStyle name="_Book1 (2)_Rebuttal Power Costs_Final Order Electric EXHIBIT A-1 2" xfId="668"/>
    <cellStyle name="_Book1 (2)_Rebuttal Power Costs_Final Order Electric EXHIBIT A-1 2 2" xfId="669"/>
    <cellStyle name="_Book1 (2)_Rebuttal Power Costs_Final Order Electric EXHIBIT A-1 3" xfId="670"/>
    <cellStyle name="_Book1 (2)_ROR &amp; CONV FACTOR" xfId="671"/>
    <cellStyle name="_Book1 (2)_ROR &amp; CONV FACTOR 2" xfId="672"/>
    <cellStyle name="_Book1 (2)_ROR &amp; CONV FACTOR 2 2" xfId="673"/>
    <cellStyle name="_Book1 (2)_ROR &amp; CONV FACTOR 3" xfId="674"/>
    <cellStyle name="_Book1 (2)_ROR 5.02" xfId="675"/>
    <cellStyle name="_Book1 (2)_ROR 5.02 2" xfId="676"/>
    <cellStyle name="_Book1 (2)_ROR 5.02 2 2" xfId="677"/>
    <cellStyle name="_Book1 (2)_ROR 5.02 3" xfId="678"/>
    <cellStyle name="_Book1 (2)_Wind Integration 10GRC" xfId="679"/>
    <cellStyle name="_Book1 (2)_Wind Integration 10GRC 2" xfId="680"/>
    <cellStyle name="_Book1 10" xfId="681"/>
    <cellStyle name="_Book1 10 2" xfId="682"/>
    <cellStyle name="_Book1 11" xfId="683"/>
    <cellStyle name="_Book1 12" xfId="684"/>
    <cellStyle name="_Book1 13" xfId="685"/>
    <cellStyle name="_Book1 2" xfId="686"/>
    <cellStyle name="_Book1 2 2" xfId="687"/>
    <cellStyle name="_Book1 2 2 2" xfId="688"/>
    <cellStyle name="_Book1 2 3" xfId="689"/>
    <cellStyle name="_Book1 3" xfId="690"/>
    <cellStyle name="_Book1 3 2" xfId="691"/>
    <cellStyle name="_Book1 4" xfId="692"/>
    <cellStyle name="_Book1 4 2" xfId="693"/>
    <cellStyle name="_Book1 5" xfId="694"/>
    <cellStyle name="_Book1 5 2" xfId="695"/>
    <cellStyle name="_Book1 6" xfId="696"/>
    <cellStyle name="_Book1 6 2" xfId="697"/>
    <cellStyle name="_Book1 7" xfId="698"/>
    <cellStyle name="_Book1 7 2" xfId="699"/>
    <cellStyle name="_Book1 8" xfId="700"/>
    <cellStyle name="_Book1 8 2" xfId="701"/>
    <cellStyle name="_Book1 9" xfId="702"/>
    <cellStyle name="_Book1 9 2" xfId="703"/>
    <cellStyle name="_Book1_(C) WHE Proforma with ITC cash grant 10 Yr Amort_for deferral_102809" xfId="704"/>
    <cellStyle name="_Book1_(C) WHE Proforma with ITC cash grant 10 Yr Amort_for deferral_102809 2" xfId="705"/>
    <cellStyle name="_Book1_(C) WHE Proforma with ITC cash grant 10 Yr Amort_for deferral_102809 2 2" xfId="706"/>
    <cellStyle name="_Book1_(C) WHE Proforma with ITC cash grant 10 Yr Amort_for deferral_102809 3" xfId="707"/>
    <cellStyle name="_Book1_(C) WHE Proforma with ITC cash grant 10 Yr Amort_for deferral_102809_16.07E Wild Horse Wind Expansionwrkingfile" xfId="708"/>
    <cellStyle name="_Book1_(C) WHE Proforma with ITC cash grant 10 Yr Amort_for deferral_102809_16.07E Wild Horse Wind Expansionwrkingfile 2" xfId="709"/>
    <cellStyle name="_Book1_(C) WHE Proforma with ITC cash grant 10 Yr Amort_for deferral_102809_16.07E Wild Horse Wind Expansionwrkingfile 2 2" xfId="710"/>
    <cellStyle name="_Book1_(C) WHE Proforma with ITC cash grant 10 Yr Amort_for deferral_102809_16.07E Wild Horse Wind Expansionwrkingfile 3" xfId="711"/>
    <cellStyle name="_Book1_(C) WHE Proforma with ITC cash grant 10 Yr Amort_for deferral_102809_16.07E Wild Horse Wind Expansionwrkingfile SF" xfId="712"/>
    <cellStyle name="_Book1_(C) WHE Proforma with ITC cash grant 10 Yr Amort_for deferral_102809_16.07E Wild Horse Wind Expansionwrkingfile SF 2" xfId="713"/>
    <cellStyle name="_Book1_(C) WHE Proforma with ITC cash grant 10 Yr Amort_for deferral_102809_16.07E Wild Horse Wind Expansionwrkingfile SF 2 2" xfId="714"/>
    <cellStyle name="_Book1_(C) WHE Proforma with ITC cash grant 10 Yr Amort_for deferral_102809_16.07E Wild Horse Wind Expansionwrkingfile SF 3" xfId="715"/>
    <cellStyle name="_Book1_(C) WHE Proforma with ITC cash grant 10 Yr Amort_for deferral_102809_16.37E Wild Horse Expansion DeferralRevwrkingfile SF" xfId="716"/>
    <cellStyle name="_Book1_(C) WHE Proforma with ITC cash grant 10 Yr Amort_for deferral_102809_16.37E Wild Horse Expansion DeferralRevwrkingfile SF 2" xfId="717"/>
    <cellStyle name="_Book1_(C) WHE Proforma with ITC cash grant 10 Yr Amort_for deferral_102809_16.37E Wild Horse Expansion DeferralRevwrkingfile SF 2 2" xfId="718"/>
    <cellStyle name="_Book1_(C) WHE Proforma with ITC cash grant 10 Yr Amort_for deferral_102809_16.37E Wild Horse Expansion DeferralRevwrkingfile SF 3" xfId="719"/>
    <cellStyle name="_Book1_(C) WHE Proforma with ITC cash grant 10 Yr Amort_for rebuttal_120709" xfId="720"/>
    <cellStyle name="_Book1_(C) WHE Proforma with ITC cash grant 10 Yr Amort_for rebuttal_120709 2" xfId="721"/>
    <cellStyle name="_Book1_(C) WHE Proforma with ITC cash grant 10 Yr Amort_for rebuttal_120709 2 2" xfId="722"/>
    <cellStyle name="_Book1_(C) WHE Proforma with ITC cash grant 10 Yr Amort_for rebuttal_120709 3" xfId="723"/>
    <cellStyle name="_Book1_04.07E Wild Horse Wind Expansion" xfId="724"/>
    <cellStyle name="_Book1_04.07E Wild Horse Wind Expansion 2" xfId="725"/>
    <cellStyle name="_Book1_04.07E Wild Horse Wind Expansion 2 2" xfId="726"/>
    <cellStyle name="_Book1_04.07E Wild Horse Wind Expansion 3" xfId="727"/>
    <cellStyle name="_Book1_04.07E Wild Horse Wind Expansion_16.07E Wild Horse Wind Expansionwrkingfile" xfId="728"/>
    <cellStyle name="_Book1_04.07E Wild Horse Wind Expansion_16.07E Wild Horse Wind Expansionwrkingfile 2" xfId="729"/>
    <cellStyle name="_Book1_04.07E Wild Horse Wind Expansion_16.07E Wild Horse Wind Expansionwrkingfile 2 2" xfId="730"/>
    <cellStyle name="_Book1_04.07E Wild Horse Wind Expansion_16.07E Wild Horse Wind Expansionwrkingfile 3" xfId="731"/>
    <cellStyle name="_Book1_04.07E Wild Horse Wind Expansion_16.07E Wild Horse Wind Expansionwrkingfile SF" xfId="732"/>
    <cellStyle name="_Book1_04.07E Wild Horse Wind Expansion_16.07E Wild Horse Wind Expansionwrkingfile SF 2" xfId="733"/>
    <cellStyle name="_Book1_04.07E Wild Horse Wind Expansion_16.07E Wild Horse Wind Expansionwrkingfile SF 2 2" xfId="734"/>
    <cellStyle name="_Book1_04.07E Wild Horse Wind Expansion_16.07E Wild Horse Wind Expansionwrkingfile SF 3" xfId="735"/>
    <cellStyle name="_Book1_04.07E Wild Horse Wind Expansion_16.37E Wild Horse Expansion DeferralRevwrkingfile SF" xfId="736"/>
    <cellStyle name="_Book1_04.07E Wild Horse Wind Expansion_16.37E Wild Horse Expansion DeferralRevwrkingfile SF 2" xfId="737"/>
    <cellStyle name="_Book1_04.07E Wild Horse Wind Expansion_16.37E Wild Horse Expansion DeferralRevwrkingfile SF 2 2" xfId="738"/>
    <cellStyle name="_Book1_04.07E Wild Horse Wind Expansion_16.37E Wild Horse Expansion DeferralRevwrkingfile SF 3" xfId="739"/>
    <cellStyle name="_Book1_16.07E Wild Horse Wind Expansionwrkingfile" xfId="740"/>
    <cellStyle name="_Book1_16.07E Wild Horse Wind Expansionwrkingfile 2" xfId="741"/>
    <cellStyle name="_Book1_16.07E Wild Horse Wind Expansionwrkingfile 2 2" xfId="742"/>
    <cellStyle name="_Book1_16.07E Wild Horse Wind Expansionwrkingfile 3" xfId="743"/>
    <cellStyle name="_Book1_16.07E Wild Horse Wind Expansionwrkingfile SF" xfId="744"/>
    <cellStyle name="_Book1_16.07E Wild Horse Wind Expansionwrkingfile SF 2" xfId="745"/>
    <cellStyle name="_Book1_16.07E Wild Horse Wind Expansionwrkingfile SF 2 2" xfId="746"/>
    <cellStyle name="_Book1_16.07E Wild Horse Wind Expansionwrkingfile SF 3" xfId="747"/>
    <cellStyle name="_Book1_16.37E Wild Horse Expansion DeferralRevwrkingfile SF" xfId="748"/>
    <cellStyle name="_Book1_16.37E Wild Horse Expansion DeferralRevwrkingfile SF 2" xfId="749"/>
    <cellStyle name="_Book1_16.37E Wild Horse Expansion DeferralRevwrkingfile SF 2 2" xfId="750"/>
    <cellStyle name="_Book1_16.37E Wild Horse Expansion DeferralRevwrkingfile SF 3" xfId="751"/>
    <cellStyle name="_Book1_2009 Compliance Filing PCA Exhibits for GRC" xfId="752"/>
    <cellStyle name="_Book1_2009 GRC Compl Filing - Exhibit D" xfId="753"/>
    <cellStyle name="_Book1_2009 GRC Compl Filing - Exhibit D 2" xfId="754"/>
    <cellStyle name="_Book1_3.01 Income Statement" xfId="755"/>
    <cellStyle name="_Book1_4 31 Regulatory Assets and Liabilities  7 06- Exhibit D" xfId="756"/>
    <cellStyle name="_Book1_4 31 Regulatory Assets and Liabilities  7 06- Exhibit D 2" xfId="757"/>
    <cellStyle name="_Book1_4 31 Regulatory Assets and Liabilities  7 06- Exhibit D 2 2" xfId="758"/>
    <cellStyle name="_Book1_4 31 Regulatory Assets and Liabilities  7 06- Exhibit D 3" xfId="759"/>
    <cellStyle name="_Book1_4 31 Regulatory Assets and Liabilities  7 06- Exhibit D_NIM Summary" xfId="760"/>
    <cellStyle name="_Book1_4 31 Regulatory Assets and Liabilities  7 06- Exhibit D_NIM Summary 2" xfId="761"/>
    <cellStyle name="_Book1_4 32 Regulatory Assets and Liabilities  7 06- Exhibit D" xfId="762"/>
    <cellStyle name="_Book1_4 32 Regulatory Assets and Liabilities  7 06- Exhibit D 2" xfId="763"/>
    <cellStyle name="_Book1_4 32 Regulatory Assets and Liabilities  7 06- Exhibit D 2 2" xfId="764"/>
    <cellStyle name="_Book1_4 32 Regulatory Assets and Liabilities  7 06- Exhibit D 3" xfId="765"/>
    <cellStyle name="_Book1_4 32 Regulatory Assets and Liabilities  7 06- Exhibit D_NIM Summary" xfId="766"/>
    <cellStyle name="_Book1_4 32 Regulatory Assets and Liabilities  7 06- Exhibit D_NIM Summary 2" xfId="767"/>
    <cellStyle name="_Book1_AURORA Total New" xfId="768"/>
    <cellStyle name="_Book1_AURORA Total New 2" xfId="769"/>
    <cellStyle name="_Book1_Book2" xfId="770"/>
    <cellStyle name="_Book1_Book2 2" xfId="771"/>
    <cellStyle name="_Book1_Book2 2 2" xfId="772"/>
    <cellStyle name="_Book1_Book2 3" xfId="773"/>
    <cellStyle name="_Book1_Book2_Adj Bench DR 3 for Initial Briefs (Electric)" xfId="774"/>
    <cellStyle name="_Book1_Book2_Adj Bench DR 3 for Initial Briefs (Electric) 2" xfId="775"/>
    <cellStyle name="_Book1_Book2_Adj Bench DR 3 for Initial Briefs (Electric) 2 2" xfId="776"/>
    <cellStyle name="_Book1_Book2_Adj Bench DR 3 for Initial Briefs (Electric) 3" xfId="777"/>
    <cellStyle name="_Book1_Book2_Electric Rev Req Model (2009 GRC) Rebuttal" xfId="778"/>
    <cellStyle name="_Book1_Book2_Electric Rev Req Model (2009 GRC) Rebuttal 2" xfId="779"/>
    <cellStyle name="_Book1_Book2_Electric Rev Req Model (2009 GRC) Rebuttal 2 2" xfId="780"/>
    <cellStyle name="_Book1_Book2_Electric Rev Req Model (2009 GRC) Rebuttal 3" xfId="781"/>
    <cellStyle name="_Book1_Book2_Electric Rev Req Model (2009 GRC) Rebuttal REmoval of New  WH Solar AdjustMI" xfId="782"/>
    <cellStyle name="_Book1_Book2_Electric Rev Req Model (2009 GRC) Rebuttal REmoval of New  WH Solar AdjustMI 2" xfId="783"/>
    <cellStyle name="_Book1_Book2_Electric Rev Req Model (2009 GRC) Rebuttal REmoval of New  WH Solar AdjustMI 2 2" xfId="784"/>
    <cellStyle name="_Book1_Book2_Electric Rev Req Model (2009 GRC) Rebuttal REmoval of New  WH Solar AdjustMI 3" xfId="785"/>
    <cellStyle name="_Book1_Book2_Electric Rev Req Model (2009 GRC) Revised 01-18-2010" xfId="786"/>
    <cellStyle name="_Book1_Book2_Electric Rev Req Model (2009 GRC) Revised 01-18-2010 2" xfId="787"/>
    <cellStyle name="_Book1_Book2_Electric Rev Req Model (2009 GRC) Revised 01-18-2010 2 2" xfId="788"/>
    <cellStyle name="_Book1_Book2_Electric Rev Req Model (2009 GRC) Revised 01-18-2010 3" xfId="789"/>
    <cellStyle name="_Book1_Book2_Final Order Electric EXHIBIT A-1" xfId="790"/>
    <cellStyle name="_Book1_Book2_Final Order Electric EXHIBIT A-1 2" xfId="791"/>
    <cellStyle name="_Book1_Book2_Final Order Electric EXHIBIT A-1 2 2" xfId="792"/>
    <cellStyle name="_Book1_Book2_Final Order Electric EXHIBIT A-1 3" xfId="793"/>
    <cellStyle name="_Book1_Book4" xfId="794"/>
    <cellStyle name="_Book1_Book4 2" xfId="795"/>
    <cellStyle name="_Book1_Book4 2 2" xfId="796"/>
    <cellStyle name="_Book1_Book4 3" xfId="797"/>
    <cellStyle name="_Book1_Book9" xfId="798"/>
    <cellStyle name="_Book1_Book9 2" xfId="799"/>
    <cellStyle name="_Book1_Book9 2 2" xfId="800"/>
    <cellStyle name="_Book1_Book9 3" xfId="801"/>
    <cellStyle name="_Book1_Chelan PUD Power Costs (8-10)" xfId="802"/>
    <cellStyle name="_Book1_Electric COS Inputs" xfId="803"/>
    <cellStyle name="_Book1_Electric COS Inputs 2" xfId="804"/>
    <cellStyle name="_Book1_Electric COS Inputs 2 2" xfId="805"/>
    <cellStyle name="_Book1_Electric COS Inputs 2 2 2" xfId="806"/>
    <cellStyle name="_Book1_Electric COS Inputs 2 3" xfId="807"/>
    <cellStyle name="_Book1_Electric COS Inputs 2 3 2" xfId="808"/>
    <cellStyle name="_Book1_Electric COS Inputs 2 4" xfId="809"/>
    <cellStyle name="_Book1_Electric COS Inputs 2 4 2" xfId="810"/>
    <cellStyle name="_Book1_Electric COS Inputs 3" xfId="811"/>
    <cellStyle name="_Book1_Electric COS Inputs 3 2" xfId="812"/>
    <cellStyle name="_Book1_Electric COS Inputs 4" xfId="813"/>
    <cellStyle name="_Book1_Electric COS Inputs 4 2" xfId="814"/>
    <cellStyle name="_Book1_Electric COS Inputs 5" xfId="815"/>
    <cellStyle name="_Book1_Electric COS Inputs 6" xfId="816"/>
    <cellStyle name="_Book1_NIM Summary" xfId="817"/>
    <cellStyle name="_Book1_NIM Summary 09GRC" xfId="818"/>
    <cellStyle name="_Book1_NIM Summary 09GRC 2" xfId="819"/>
    <cellStyle name="_Book1_NIM Summary 2" xfId="820"/>
    <cellStyle name="_Book1_NIM Summary 3" xfId="821"/>
    <cellStyle name="_Book1_NIM Summary 4" xfId="822"/>
    <cellStyle name="_Book1_NIM Summary 5" xfId="823"/>
    <cellStyle name="_Book1_NIM Summary 6" xfId="824"/>
    <cellStyle name="_Book1_NIM Summary 7" xfId="825"/>
    <cellStyle name="_Book1_NIM Summary 8" xfId="826"/>
    <cellStyle name="_Book1_NIM Summary 9" xfId="827"/>
    <cellStyle name="_Book1_PCA 10 -  Exhibit D from A Kellogg Jan 2011" xfId="828"/>
    <cellStyle name="_Book1_PCA 10 -  Exhibit D from A Kellogg July 2011" xfId="829"/>
    <cellStyle name="_Book1_PCA 10 -  Exhibit D from S Free Rcv'd 12-11" xfId="830"/>
    <cellStyle name="_Book1_PCA 9 -  Exhibit D April 2010" xfId="831"/>
    <cellStyle name="_Book1_PCA 9 -  Exhibit D April 2010 (3)" xfId="832"/>
    <cellStyle name="_Book1_PCA 9 -  Exhibit D April 2010 (3) 2" xfId="833"/>
    <cellStyle name="_Book1_PCA 9 -  Exhibit D Nov 2010" xfId="834"/>
    <cellStyle name="_Book1_PCA 9 - Exhibit D at August 2010" xfId="835"/>
    <cellStyle name="_Book1_PCA 9 - Exhibit D June 2010 GRC" xfId="836"/>
    <cellStyle name="_Book1_Power Costs - Comparison bx Rbtl-Staff-Jt-PC" xfId="837"/>
    <cellStyle name="_Book1_Power Costs - Comparison bx Rbtl-Staff-Jt-PC 2" xfId="838"/>
    <cellStyle name="_Book1_Power Costs - Comparison bx Rbtl-Staff-Jt-PC 2 2" xfId="839"/>
    <cellStyle name="_Book1_Power Costs - Comparison bx Rbtl-Staff-Jt-PC 3" xfId="840"/>
    <cellStyle name="_Book1_Power Costs - Comparison bx Rbtl-Staff-Jt-PC_Adj Bench DR 3 for Initial Briefs (Electric)" xfId="841"/>
    <cellStyle name="_Book1_Power Costs - Comparison bx Rbtl-Staff-Jt-PC_Adj Bench DR 3 for Initial Briefs (Electric) 2" xfId="842"/>
    <cellStyle name="_Book1_Power Costs - Comparison bx Rbtl-Staff-Jt-PC_Adj Bench DR 3 for Initial Briefs (Electric) 2 2" xfId="843"/>
    <cellStyle name="_Book1_Power Costs - Comparison bx Rbtl-Staff-Jt-PC_Adj Bench DR 3 for Initial Briefs (Electric) 3" xfId="844"/>
    <cellStyle name="_Book1_Power Costs - Comparison bx Rbtl-Staff-Jt-PC_Electric Rev Req Model (2009 GRC) Rebuttal" xfId="845"/>
    <cellStyle name="_Book1_Power Costs - Comparison bx Rbtl-Staff-Jt-PC_Electric Rev Req Model (2009 GRC) Rebuttal 2" xfId="846"/>
    <cellStyle name="_Book1_Power Costs - Comparison bx Rbtl-Staff-Jt-PC_Electric Rev Req Model (2009 GRC) Rebuttal 2 2" xfId="847"/>
    <cellStyle name="_Book1_Power Costs - Comparison bx Rbtl-Staff-Jt-PC_Electric Rev Req Model (2009 GRC) Rebuttal 3" xfId="848"/>
    <cellStyle name="_Book1_Power Costs - Comparison bx Rbtl-Staff-Jt-PC_Electric Rev Req Model (2009 GRC) Rebuttal REmoval of New  WH Solar AdjustMI" xfId="849"/>
    <cellStyle name="_Book1_Power Costs - Comparison bx Rbtl-Staff-Jt-PC_Electric Rev Req Model (2009 GRC) Rebuttal REmoval of New  WH Solar AdjustMI 2" xfId="850"/>
    <cellStyle name="_Book1_Power Costs - Comparison bx Rbtl-Staff-Jt-PC_Electric Rev Req Model (2009 GRC) Rebuttal REmoval of New  WH Solar AdjustMI 2 2" xfId="851"/>
    <cellStyle name="_Book1_Power Costs - Comparison bx Rbtl-Staff-Jt-PC_Electric Rev Req Model (2009 GRC) Rebuttal REmoval of New  WH Solar AdjustMI 3" xfId="852"/>
    <cellStyle name="_Book1_Power Costs - Comparison bx Rbtl-Staff-Jt-PC_Electric Rev Req Model (2009 GRC) Revised 01-18-2010" xfId="853"/>
    <cellStyle name="_Book1_Power Costs - Comparison bx Rbtl-Staff-Jt-PC_Electric Rev Req Model (2009 GRC) Revised 01-18-2010 2" xfId="854"/>
    <cellStyle name="_Book1_Power Costs - Comparison bx Rbtl-Staff-Jt-PC_Electric Rev Req Model (2009 GRC) Revised 01-18-2010 2 2" xfId="855"/>
    <cellStyle name="_Book1_Power Costs - Comparison bx Rbtl-Staff-Jt-PC_Electric Rev Req Model (2009 GRC) Revised 01-18-2010 3" xfId="856"/>
    <cellStyle name="_Book1_Power Costs - Comparison bx Rbtl-Staff-Jt-PC_Final Order Electric EXHIBIT A-1" xfId="857"/>
    <cellStyle name="_Book1_Power Costs - Comparison bx Rbtl-Staff-Jt-PC_Final Order Electric EXHIBIT A-1 2" xfId="858"/>
    <cellStyle name="_Book1_Power Costs - Comparison bx Rbtl-Staff-Jt-PC_Final Order Electric EXHIBIT A-1 2 2" xfId="859"/>
    <cellStyle name="_Book1_Power Costs - Comparison bx Rbtl-Staff-Jt-PC_Final Order Electric EXHIBIT A-1 3" xfId="860"/>
    <cellStyle name="_Book1_Production Adj 4.37" xfId="861"/>
    <cellStyle name="_Book1_Production Adj 4.37 2" xfId="862"/>
    <cellStyle name="_Book1_Production Adj 4.37 2 2" xfId="863"/>
    <cellStyle name="_Book1_Production Adj 4.37 3" xfId="864"/>
    <cellStyle name="_Book1_Purchased Power Adj 4.03" xfId="865"/>
    <cellStyle name="_Book1_Purchased Power Adj 4.03 2" xfId="866"/>
    <cellStyle name="_Book1_Purchased Power Adj 4.03 2 2" xfId="867"/>
    <cellStyle name="_Book1_Purchased Power Adj 4.03 3" xfId="868"/>
    <cellStyle name="_Book1_Rebuttal Power Costs" xfId="869"/>
    <cellStyle name="_Book1_Rebuttal Power Costs 2" xfId="870"/>
    <cellStyle name="_Book1_Rebuttal Power Costs 2 2" xfId="871"/>
    <cellStyle name="_Book1_Rebuttal Power Costs 3" xfId="872"/>
    <cellStyle name="_Book1_Rebuttal Power Costs_Adj Bench DR 3 for Initial Briefs (Electric)" xfId="873"/>
    <cellStyle name="_Book1_Rebuttal Power Costs_Adj Bench DR 3 for Initial Briefs (Electric) 2" xfId="874"/>
    <cellStyle name="_Book1_Rebuttal Power Costs_Adj Bench DR 3 for Initial Briefs (Electric) 2 2" xfId="875"/>
    <cellStyle name="_Book1_Rebuttal Power Costs_Adj Bench DR 3 for Initial Briefs (Electric) 3" xfId="876"/>
    <cellStyle name="_Book1_Rebuttal Power Costs_Electric Rev Req Model (2009 GRC) Rebuttal" xfId="877"/>
    <cellStyle name="_Book1_Rebuttal Power Costs_Electric Rev Req Model (2009 GRC) Rebuttal 2" xfId="878"/>
    <cellStyle name="_Book1_Rebuttal Power Costs_Electric Rev Req Model (2009 GRC) Rebuttal 2 2" xfId="879"/>
    <cellStyle name="_Book1_Rebuttal Power Costs_Electric Rev Req Model (2009 GRC) Rebuttal 3" xfId="880"/>
    <cellStyle name="_Book1_Rebuttal Power Costs_Electric Rev Req Model (2009 GRC) Rebuttal REmoval of New  WH Solar AdjustMI" xfId="881"/>
    <cellStyle name="_Book1_Rebuttal Power Costs_Electric Rev Req Model (2009 GRC) Rebuttal REmoval of New  WH Solar AdjustMI 2" xfId="882"/>
    <cellStyle name="_Book1_Rebuttal Power Costs_Electric Rev Req Model (2009 GRC) Rebuttal REmoval of New  WH Solar AdjustMI 2 2" xfId="883"/>
    <cellStyle name="_Book1_Rebuttal Power Costs_Electric Rev Req Model (2009 GRC) Rebuttal REmoval of New  WH Solar AdjustMI 3" xfId="884"/>
    <cellStyle name="_Book1_Rebuttal Power Costs_Electric Rev Req Model (2009 GRC) Revised 01-18-2010" xfId="885"/>
    <cellStyle name="_Book1_Rebuttal Power Costs_Electric Rev Req Model (2009 GRC) Revised 01-18-2010 2" xfId="886"/>
    <cellStyle name="_Book1_Rebuttal Power Costs_Electric Rev Req Model (2009 GRC) Revised 01-18-2010 2 2" xfId="887"/>
    <cellStyle name="_Book1_Rebuttal Power Costs_Electric Rev Req Model (2009 GRC) Revised 01-18-2010 3" xfId="888"/>
    <cellStyle name="_Book1_Rebuttal Power Costs_Final Order Electric EXHIBIT A-1" xfId="889"/>
    <cellStyle name="_Book1_Rebuttal Power Costs_Final Order Electric EXHIBIT A-1 2" xfId="890"/>
    <cellStyle name="_Book1_Rebuttal Power Costs_Final Order Electric EXHIBIT A-1 2 2" xfId="891"/>
    <cellStyle name="_Book1_Rebuttal Power Costs_Final Order Electric EXHIBIT A-1 3" xfId="892"/>
    <cellStyle name="_Book1_ROR 5.02" xfId="893"/>
    <cellStyle name="_Book1_ROR 5.02 2" xfId="894"/>
    <cellStyle name="_Book1_ROR 5.02 2 2" xfId="895"/>
    <cellStyle name="_Book1_ROR 5.02 3" xfId="896"/>
    <cellStyle name="_Book1_Transmission Workbook for May BOD" xfId="897"/>
    <cellStyle name="_Book1_Transmission Workbook for May BOD 2" xfId="898"/>
    <cellStyle name="_Book1_Wind Integration 10GRC" xfId="899"/>
    <cellStyle name="_Book1_Wind Integration 10GRC 2" xfId="900"/>
    <cellStyle name="_Book2" xfId="901"/>
    <cellStyle name="_x0013__Book2" xfId="902"/>
    <cellStyle name="_Book2 10" xfId="903"/>
    <cellStyle name="_x0013__Book2 10" xfId="904"/>
    <cellStyle name="_Book2 10 2" xfId="905"/>
    <cellStyle name="_Book2 11" xfId="906"/>
    <cellStyle name="_x0013__Book2 11" xfId="907"/>
    <cellStyle name="_Book2 11 2" xfId="908"/>
    <cellStyle name="_Book2 12" xfId="909"/>
    <cellStyle name="_x0013__Book2 12" xfId="910"/>
    <cellStyle name="_Book2 12 2" xfId="911"/>
    <cellStyle name="_Book2 13" xfId="912"/>
    <cellStyle name="_Book2 13 2" xfId="913"/>
    <cellStyle name="_Book2 14" xfId="914"/>
    <cellStyle name="_Book2 14 2" xfId="915"/>
    <cellStyle name="_Book2 15" xfId="916"/>
    <cellStyle name="_Book2 15 2" xfId="917"/>
    <cellStyle name="_Book2 16" xfId="918"/>
    <cellStyle name="_Book2 16 2" xfId="919"/>
    <cellStyle name="_Book2 17" xfId="920"/>
    <cellStyle name="_Book2 17 2" xfId="921"/>
    <cellStyle name="_Book2 18" xfId="922"/>
    <cellStyle name="_Book2 18 2" xfId="923"/>
    <cellStyle name="_Book2 19" xfId="924"/>
    <cellStyle name="_Book2 2" xfId="925"/>
    <cellStyle name="_x0013__Book2 2" xfId="926"/>
    <cellStyle name="_Book2 2 10" xfId="927"/>
    <cellStyle name="_Book2 2 2" xfId="928"/>
    <cellStyle name="_x0013__Book2 2 2" xfId="929"/>
    <cellStyle name="_Book2 2 2 2" xfId="930"/>
    <cellStyle name="_Book2 2 3" xfId="931"/>
    <cellStyle name="_Book2 2 3 2" xfId="932"/>
    <cellStyle name="_Book2 2 4" xfId="933"/>
    <cellStyle name="_Book2 2 4 2" xfId="934"/>
    <cellStyle name="_Book2 2 5" xfId="935"/>
    <cellStyle name="_Book2 2 5 2" xfId="936"/>
    <cellStyle name="_Book2 2 6" xfId="937"/>
    <cellStyle name="_Book2 2 6 2" xfId="938"/>
    <cellStyle name="_Book2 2 7" xfId="939"/>
    <cellStyle name="_Book2 2 7 2" xfId="940"/>
    <cellStyle name="_Book2 2 8" xfId="941"/>
    <cellStyle name="_Book2 2 8 2" xfId="942"/>
    <cellStyle name="_Book2 2 9" xfId="943"/>
    <cellStyle name="_Book2 2 9 2" xfId="944"/>
    <cellStyle name="_Book2 20" xfId="945"/>
    <cellStyle name="_Book2 21" xfId="946"/>
    <cellStyle name="_Book2 22" xfId="947"/>
    <cellStyle name="_Book2 23" xfId="948"/>
    <cellStyle name="_Book2 24" xfId="949"/>
    <cellStyle name="_Book2 25" xfId="950"/>
    <cellStyle name="_Book2 26" xfId="951"/>
    <cellStyle name="_Book2 27" xfId="952"/>
    <cellStyle name="_Book2 28" xfId="953"/>
    <cellStyle name="_Book2 29" xfId="954"/>
    <cellStyle name="_Book2 3" xfId="955"/>
    <cellStyle name="_x0013__Book2 3" xfId="956"/>
    <cellStyle name="_Book2 3 10" xfId="957"/>
    <cellStyle name="_Book2 3 10 2" xfId="958"/>
    <cellStyle name="_Book2 3 11" xfId="959"/>
    <cellStyle name="_Book2 3 11 2" xfId="960"/>
    <cellStyle name="_Book2 3 12" xfId="961"/>
    <cellStyle name="_Book2 3 12 2" xfId="962"/>
    <cellStyle name="_Book2 3 13" xfId="963"/>
    <cellStyle name="_Book2 3 13 2" xfId="964"/>
    <cellStyle name="_Book2 3 14" xfId="965"/>
    <cellStyle name="_Book2 3 14 2" xfId="966"/>
    <cellStyle name="_Book2 3 15" xfId="967"/>
    <cellStyle name="_Book2 3 15 2" xfId="968"/>
    <cellStyle name="_Book2 3 16" xfId="969"/>
    <cellStyle name="_Book2 3 16 2" xfId="970"/>
    <cellStyle name="_Book2 3 17" xfId="971"/>
    <cellStyle name="_Book2 3 17 2" xfId="972"/>
    <cellStyle name="_Book2 3 18" xfId="973"/>
    <cellStyle name="_Book2 3 18 2" xfId="974"/>
    <cellStyle name="_Book2 3 19" xfId="975"/>
    <cellStyle name="_Book2 3 19 2" xfId="976"/>
    <cellStyle name="_Book2 3 2" xfId="977"/>
    <cellStyle name="_x0013__Book2 3 2" xfId="978"/>
    <cellStyle name="_Book2 3 2 2" xfId="979"/>
    <cellStyle name="_Book2 3 20" xfId="980"/>
    <cellStyle name="_Book2 3 20 2" xfId="981"/>
    <cellStyle name="_Book2 3 21" xfId="982"/>
    <cellStyle name="_Book2 3 21 2" xfId="983"/>
    <cellStyle name="_Book2 3 22" xfId="984"/>
    <cellStyle name="_Book2 3 23" xfId="985"/>
    <cellStyle name="_Book2 3 24" xfId="986"/>
    <cellStyle name="_Book2 3 25" xfId="987"/>
    <cellStyle name="_Book2 3 26" xfId="988"/>
    <cellStyle name="_Book2 3 27" xfId="989"/>
    <cellStyle name="_Book2 3 28" xfId="990"/>
    <cellStyle name="_Book2 3 29" xfId="991"/>
    <cellStyle name="_Book2 3 3" xfId="992"/>
    <cellStyle name="_Book2 3 3 2" xfId="993"/>
    <cellStyle name="_Book2 3 30" xfId="994"/>
    <cellStyle name="_Book2 3 31" xfId="995"/>
    <cellStyle name="_Book2 3 32" xfId="996"/>
    <cellStyle name="_Book2 3 33" xfId="997"/>
    <cellStyle name="_Book2 3 34" xfId="998"/>
    <cellStyle name="_Book2 3 35" xfId="999"/>
    <cellStyle name="_Book2 3 36" xfId="1000"/>
    <cellStyle name="_Book2 3 37" xfId="1001"/>
    <cellStyle name="_Book2 3 38" xfId="1002"/>
    <cellStyle name="_Book2 3 39" xfId="1003"/>
    <cellStyle name="_Book2 3 4" xfId="1004"/>
    <cellStyle name="_Book2 3 4 2" xfId="1005"/>
    <cellStyle name="_Book2 3 40" xfId="1006"/>
    <cellStyle name="_Book2 3 41" xfId="1007"/>
    <cellStyle name="_Book2 3 42" xfId="1008"/>
    <cellStyle name="_Book2 3 43" xfId="1009"/>
    <cellStyle name="_Book2 3 44" xfId="1010"/>
    <cellStyle name="_Book2 3 45" xfId="1011"/>
    <cellStyle name="_Book2 3 5" xfId="1012"/>
    <cellStyle name="_Book2 3 5 2" xfId="1013"/>
    <cellStyle name="_Book2 3 6" xfId="1014"/>
    <cellStyle name="_Book2 3 6 2" xfId="1015"/>
    <cellStyle name="_Book2 3 7" xfId="1016"/>
    <cellStyle name="_Book2 3 7 2" xfId="1017"/>
    <cellStyle name="_Book2 3 8" xfId="1018"/>
    <cellStyle name="_Book2 3 8 2" xfId="1019"/>
    <cellStyle name="_Book2 3 9" xfId="1020"/>
    <cellStyle name="_Book2 3 9 2" xfId="1021"/>
    <cellStyle name="_Book2 30" xfId="1022"/>
    <cellStyle name="_Book2 31" xfId="1023"/>
    <cellStyle name="_Book2 32" xfId="1024"/>
    <cellStyle name="_Book2 33" xfId="1025"/>
    <cellStyle name="_Book2 34" xfId="1026"/>
    <cellStyle name="_Book2 35" xfId="1027"/>
    <cellStyle name="_Book2 36" xfId="1028"/>
    <cellStyle name="_Book2 37" xfId="1029"/>
    <cellStyle name="_Book2 38" xfId="1030"/>
    <cellStyle name="_Book2 39" xfId="1031"/>
    <cellStyle name="_Book2 4" xfId="1032"/>
    <cellStyle name="_x0013__Book2 4" xfId="1033"/>
    <cellStyle name="_Book2 4 10" xfId="1034"/>
    <cellStyle name="_Book2 4 10 2" xfId="1035"/>
    <cellStyle name="_Book2 4 11" xfId="1036"/>
    <cellStyle name="_Book2 4 11 2" xfId="1037"/>
    <cellStyle name="_Book2 4 12" xfId="1038"/>
    <cellStyle name="_Book2 4 12 2" xfId="1039"/>
    <cellStyle name="_Book2 4 13" xfId="1040"/>
    <cellStyle name="_Book2 4 13 2" xfId="1041"/>
    <cellStyle name="_Book2 4 14" xfId="1042"/>
    <cellStyle name="_Book2 4 14 2" xfId="1043"/>
    <cellStyle name="_Book2 4 15" xfId="1044"/>
    <cellStyle name="_Book2 4 15 2" xfId="1045"/>
    <cellStyle name="_Book2 4 16" xfId="1046"/>
    <cellStyle name="_Book2 4 16 2" xfId="1047"/>
    <cellStyle name="_Book2 4 17" xfId="1048"/>
    <cellStyle name="_Book2 4 17 2" xfId="1049"/>
    <cellStyle name="_Book2 4 18" xfId="1050"/>
    <cellStyle name="_Book2 4 18 2" xfId="1051"/>
    <cellStyle name="_Book2 4 19" xfId="1052"/>
    <cellStyle name="_Book2 4 19 2" xfId="1053"/>
    <cellStyle name="_Book2 4 2" xfId="1054"/>
    <cellStyle name="_x0013__Book2 4 2" xfId="1055"/>
    <cellStyle name="_Book2 4 2 2" xfId="1056"/>
    <cellStyle name="_Book2 4 20" xfId="1057"/>
    <cellStyle name="_Book2 4 20 2" xfId="1058"/>
    <cellStyle name="_Book2 4 21" xfId="1059"/>
    <cellStyle name="_Book2 4 22" xfId="1060"/>
    <cellStyle name="_Book2 4 23" xfId="1061"/>
    <cellStyle name="_Book2 4 24" xfId="1062"/>
    <cellStyle name="_Book2 4 25" xfId="1063"/>
    <cellStyle name="_Book2 4 26" xfId="1064"/>
    <cellStyle name="_Book2 4 27" xfId="1065"/>
    <cellStyle name="_Book2 4 28" xfId="1066"/>
    <cellStyle name="_Book2 4 29" xfId="1067"/>
    <cellStyle name="_Book2 4 3" xfId="1068"/>
    <cellStyle name="_Book2 4 3 2" xfId="1069"/>
    <cellStyle name="_Book2 4 30" xfId="1070"/>
    <cellStyle name="_Book2 4 31" xfId="1071"/>
    <cellStyle name="_Book2 4 32" xfId="1072"/>
    <cellStyle name="_Book2 4 33" xfId="1073"/>
    <cellStyle name="_Book2 4 34" xfId="1074"/>
    <cellStyle name="_Book2 4 35" xfId="1075"/>
    <cellStyle name="_Book2 4 36" xfId="1076"/>
    <cellStyle name="_Book2 4 37" xfId="1077"/>
    <cellStyle name="_Book2 4 38" xfId="1078"/>
    <cellStyle name="_Book2 4 39" xfId="1079"/>
    <cellStyle name="_Book2 4 4" xfId="1080"/>
    <cellStyle name="_Book2 4 4 2" xfId="1081"/>
    <cellStyle name="_Book2 4 40" xfId="1082"/>
    <cellStyle name="_Book2 4 41" xfId="1083"/>
    <cellStyle name="_Book2 4 42" xfId="1084"/>
    <cellStyle name="_Book2 4 43" xfId="1085"/>
    <cellStyle name="_Book2 4 44" xfId="1086"/>
    <cellStyle name="_Book2 4 45" xfId="1087"/>
    <cellStyle name="_Book2 4 5" xfId="1088"/>
    <cellStyle name="_Book2 4 5 2" xfId="1089"/>
    <cellStyle name="_Book2 4 6" xfId="1090"/>
    <cellStyle name="_Book2 4 6 2" xfId="1091"/>
    <cellStyle name="_Book2 4 7" xfId="1092"/>
    <cellStyle name="_Book2 4 7 2" xfId="1093"/>
    <cellStyle name="_Book2 4 8" xfId="1094"/>
    <cellStyle name="_Book2 4 8 2" xfId="1095"/>
    <cellStyle name="_Book2 4 9" xfId="1096"/>
    <cellStyle name="_Book2 4 9 2" xfId="1097"/>
    <cellStyle name="_Book2 40" xfId="1098"/>
    <cellStyle name="_Book2 41" xfId="1099"/>
    <cellStyle name="_Book2 42" xfId="1100"/>
    <cellStyle name="_Book2 43" xfId="1101"/>
    <cellStyle name="_Book2 44" xfId="1102"/>
    <cellStyle name="_Book2 45" xfId="1103"/>
    <cellStyle name="_Book2 46" xfId="1104"/>
    <cellStyle name="_Book2 47" xfId="1105"/>
    <cellStyle name="_Book2 48" xfId="1106"/>
    <cellStyle name="_Book2 49" xfId="1107"/>
    <cellStyle name="_Book2 5" xfId="1108"/>
    <cellStyle name="_x0013__Book2 5" xfId="1109"/>
    <cellStyle name="_Book2 5 2" xfId="1110"/>
    <cellStyle name="_x0013__Book2 5 2" xfId="1111"/>
    <cellStyle name="_Book2 5 2 2" xfId="1112"/>
    <cellStyle name="_Book2 5 3" xfId="1113"/>
    <cellStyle name="_Book2 5 3 2" xfId="1114"/>
    <cellStyle name="_Book2 5 4" xfId="1115"/>
    <cellStyle name="_Book2 5 4 2" xfId="1116"/>
    <cellStyle name="_Book2 5 5" xfId="1117"/>
    <cellStyle name="_Book2 5 5 2" xfId="1118"/>
    <cellStyle name="_Book2 5 6" xfId="1119"/>
    <cellStyle name="_Book2 5 6 2" xfId="1120"/>
    <cellStyle name="_Book2 5 7" xfId="1121"/>
    <cellStyle name="_Book2 50" xfId="1122"/>
    <cellStyle name="_Book2 51" xfId="1123"/>
    <cellStyle name="_Book2 52" xfId="1124"/>
    <cellStyle name="_Book2 53" xfId="1125"/>
    <cellStyle name="_Book2 54" xfId="1126"/>
    <cellStyle name="_Book2 55" xfId="1127"/>
    <cellStyle name="_Book2 6" xfId="1128"/>
    <cellStyle name="_x0013__Book2 6" xfId="1129"/>
    <cellStyle name="_Book2 6 2" xfId="1130"/>
    <cellStyle name="_x0013__Book2 6 2" xfId="1131"/>
    <cellStyle name="_Book2 7" xfId="1132"/>
    <cellStyle name="_x0013__Book2 7" xfId="1133"/>
    <cellStyle name="_Book2 7 2" xfId="1134"/>
    <cellStyle name="_x0013__Book2 7 2" xfId="1135"/>
    <cellStyle name="_Book2 8" xfId="1136"/>
    <cellStyle name="_x0013__Book2 8" xfId="1137"/>
    <cellStyle name="_Book2 8 2" xfId="1138"/>
    <cellStyle name="_x0013__Book2 8 2" xfId="1139"/>
    <cellStyle name="_Book2 9" xfId="1140"/>
    <cellStyle name="_x0013__Book2 9" xfId="1141"/>
    <cellStyle name="_Book2 9 2" xfId="1142"/>
    <cellStyle name="_x0013__Book2 9 2" xfId="1143"/>
    <cellStyle name="_Book2_04 07E Wild Horse Wind Expansion (C) (2)" xfId="1144"/>
    <cellStyle name="_Book2_04 07E Wild Horse Wind Expansion (C) (2) 2" xfId="1145"/>
    <cellStyle name="_Book2_04 07E Wild Horse Wind Expansion (C) (2) 2 2" xfId="1146"/>
    <cellStyle name="_Book2_04 07E Wild Horse Wind Expansion (C) (2) 3" xfId="1147"/>
    <cellStyle name="_Book2_04 07E Wild Horse Wind Expansion (C) (2)_Adj Bench DR 3 for Initial Briefs (Electric)" xfId="1148"/>
    <cellStyle name="_Book2_04 07E Wild Horse Wind Expansion (C) (2)_Adj Bench DR 3 for Initial Briefs (Electric) 2" xfId="1149"/>
    <cellStyle name="_Book2_04 07E Wild Horse Wind Expansion (C) (2)_Adj Bench DR 3 for Initial Briefs (Electric) 2 2" xfId="1150"/>
    <cellStyle name="_Book2_04 07E Wild Horse Wind Expansion (C) (2)_Adj Bench DR 3 for Initial Briefs (Electric) 3" xfId="1151"/>
    <cellStyle name="_Book2_04 07E Wild Horse Wind Expansion (C) (2)_Book1" xfId="1152"/>
    <cellStyle name="_Book2_04 07E Wild Horse Wind Expansion (C) (2)_Electric Rev Req Model (2009 GRC) " xfId="1153"/>
    <cellStyle name="_Book2_04 07E Wild Horse Wind Expansion (C) (2)_Electric Rev Req Model (2009 GRC)  2" xfId="1154"/>
    <cellStyle name="_Book2_04 07E Wild Horse Wind Expansion (C) (2)_Electric Rev Req Model (2009 GRC)  2 2" xfId="1155"/>
    <cellStyle name="_Book2_04 07E Wild Horse Wind Expansion (C) (2)_Electric Rev Req Model (2009 GRC)  3" xfId="1156"/>
    <cellStyle name="_Book2_04 07E Wild Horse Wind Expansion (C) (2)_Electric Rev Req Model (2009 GRC) Rebuttal" xfId="1157"/>
    <cellStyle name="_Book2_04 07E Wild Horse Wind Expansion (C) (2)_Electric Rev Req Model (2009 GRC) Rebuttal 2" xfId="1158"/>
    <cellStyle name="_Book2_04 07E Wild Horse Wind Expansion (C) (2)_Electric Rev Req Model (2009 GRC) Rebuttal 2 2" xfId="1159"/>
    <cellStyle name="_Book2_04 07E Wild Horse Wind Expansion (C) (2)_Electric Rev Req Model (2009 GRC) Rebuttal 3" xfId="1160"/>
    <cellStyle name="_Book2_04 07E Wild Horse Wind Expansion (C) (2)_Electric Rev Req Model (2009 GRC) Rebuttal REmoval of New  WH Solar AdjustMI" xfId="1161"/>
    <cellStyle name="_Book2_04 07E Wild Horse Wind Expansion (C) (2)_Electric Rev Req Model (2009 GRC) Rebuttal REmoval of New  WH Solar AdjustMI 2" xfId="1162"/>
    <cellStyle name="_Book2_04 07E Wild Horse Wind Expansion (C) (2)_Electric Rev Req Model (2009 GRC) Rebuttal REmoval of New  WH Solar AdjustMI 2 2" xfId="1163"/>
    <cellStyle name="_Book2_04 07E Wild Horse Wind Expansion (C) (2)_Electric Rev Req Model (2009 GRC) Rebuttal REmoval of New  WH Solar AdjustMI 3" xfId="1164"/>
    <cellStyle name="_Book2_04 07E Wild Horse Wind Expansion (C) (2)_Electric Rev Req Model (2009 GRC) Revised 01-18-2010" xfId="1165"/>
    <cellStyle name="_Book2_04 07E Wild Horse Wind Expansion (C) (2)_Electric Rev Req Model (2009 GRC) Revised 01-18-2010 2" xfId="1166"/>
    <cellStyle name="_Book2_04 07E Wild Horse Wind Expansion (C) (2)_Electric Rev Req Model (2009 GRC) Revised 01-18-2010 2 2" xfId="1167"/>
    <cellStyle name="_Book2_04 07E Wild Horse Wind Expansion (C) (2)_Electric Rev Req Model (2009 GRC) Revised 01-18-2010 3" xfId="1168"/>
    <cellStyle name="_Book2_04 07E Wild Horse Wind Expansion (C) (2)_Electric Rev Req Model (2010 GRC)" xfId="1169"/>
    <cellStyle name="_Book2_04 07E Wild Horse Wind Expansion (C) (2)_Electric Rev Req Model (2010 GRC) SF" xfId="1170"/>
    <cellStyle name="_Book2_04 07E Wild Horse Wind Expansion (C) (2)_Final Order Electric EXHIBIT A-1" xfId="1171"/>
    <cellStyle name="_Book2_04 07E Wild Horse Wind Expansion (C) (2)_Final Order Electric EXHIBIT A-1 2" xfId="1172"/>
    <cellStyle name="_Book2_04 07E Wild Horse Wind Expansion (C) (2)_Final Order Electric EXHIBIT A-1 2 2" xfId="1173"/>
    <cellStyle name="_Book2_04 07E Wild Horse Wind Expansion (C) (2)_Final Order Electric EXHIBIT A-1 3" xfId="1174"/>
    <cellStyle name="_Book2_04 07E Wild Horse Wind Expansion (C) (2)_TENASKA REGULATORY ASSET" xfId="1175"/>
    <cellStyle name="_Book2_04 07E Wild Horse Wind Expansion (C) (2)_TENASKA REGULATORY ASSET 2" xfId="1176"/>
    <cellStyle name="_Book2_04 07E Wild Horse Wind Expansion (C) (2)_TENASKA REGULATORY ASSET 2 2" xfId="1177"/>
    <cellStyle name="_Book2_04 07E Wild Horse Wind Expansion (C) (2)_TENASKA REGULATORY ASSET 3" xfId="1178"/>
    <cellStyle name="_Book2_16.37E Wild Horse Expansion DeferralRevwrkingfile SF" xfId="1179"/>
    <cellStyle name="_Book2_16.37E Wild Horse Expansion DeferralRevwrkingfile SF 2" xfId="1180"/>
    <cellStyle name="_Book2_16.37E Wild Horse Expansion DeferralRevwrkingfile SF 2 2" xfId="1181"/>
    <cellStyle name="_Book2_16.37E Wild Horse Expansion DeferralRevwrkingfile SF 3" xfId="1182"/>
    <cellStyle name="_Book2_2009 Compliance Filing PCA Exhibits for GRC" xfId="1183"/>
    <cellStyle name="_Book2_2009 GRC Compl Filing - Exhibit D" xfId="1184"/>
    <cellStyle name="_Book2_2009 GRC Compl Filing - Exhibit D 2" xfId="1185"/>
    <cellStyle name="_Book2_3.01 Income Statement" xfId="1186"/>
    <cellStyle name="_Book2_4 31 Regulatory Assets and Liabilities  7 06- Exhibit D" xfId="1187"/>
    <cellStyle name="_Book2_4 31 Regulatory Assets and Liabilities  7 06- Exhibit D 2" xfId="1188"/>
    <cellStyle name="_Book2_4 31 Regulatory Assets and Liabilities  7 06- Exhibit D 2 2" xfId="1189"/>
    <cellStyle name="_Book2_4 31 Regulatory Assets and Liabilities  7 06- Exhibit D 3" xfId="1190"/>
    <cellStyle name="_Book2_4 31 Regulatory Assets and Liabilities  7 06- Exhibit D_NIM Summary" xfId="1191"/>
    <cellStyle name="_Book2_4 31 Regulatory Assets and Liabilities  7 06- Exhibit D_NIM Summary 2" xfId="1192"/>
    <cellStyle name="_Book2_4 32 Regulatory Assets and Liabilities  7 06- Exhibit D" xfId="1193"/>
    <cellStyle name="_Book2_4 32 Regulatory Assets and Liabilities  7 06- Exhibit D 2" xfId="1194"/>
    <cellStyle name="_Book2_4 32 Regulatory Assets and Liabilities  7 06- Exhibit D 2 2" xfId="1195"/>
    <cellStyle name="_Book2_4 32 Regulatory Assets and Liabilities  7 06- Exhibit D 3" xfId="1196"/>
    <cellStyle name="_Book2_4 32 Regulatory Assets and Liabilities  7 06- Exhibit D_NIM Summary" xfId="1197"/>
    <cellStyle name="_Book2_4 32 Regulatory Assets and Liabilities  7 06- Exhibit D_NIM Summary 2" xfId="1198"/>
    <cellStyle name="_Book2_ACCOUNTS" xfId="1199"/>
    <cellStyle name="_x0013__Book2_Adj Bench DR 3 for Initial Briefs (Electric)" xfId="1200"/>
    <cellStyle name="_x0013__Book2_Adj Bench DR 3 for Initial Briefs (Electric) 2" xfId="1201"/>
    <cellStyle name="_x0013__Book2_Adj Bench DR 3 for Initial Briefs (Electric) 2 2" xfId="1202"/>
    <cellStyle name="_x0013__Book2_Adj Bench DR 3 for Initial Briefs (Electric) 3" xfId="1203"/>
    <cellStyle name="_Book2_AURORA Total New" xfId="1204"/>
    <cellStyle name="_Book2_AURORA Total New 2" xfId="1205"/>
    <cellStyle name="_Book2_Book2" xfId="1206"/>
    <cellStyle name="_Book2_Book2 2" xfId="1207"/>
    <cellStyle name="_Book2_Book2 2 2" xfId="1208"/>
    <cellStyle name="_Book2_Book2 3" xfId="1209"/>
    <cellStyle name="_Book2_Book2_Adj Bench DR 3 for Initial Briefs (Electric)" xfId="1210"/>
    <cellStyle name="_Book2_Book2_Adj Bench DR 3 for Initial Briefs (Electric) 2" xfId="1211"/>
    <cellStyle name="_Book2_Book2_Adj Bench DR 3 for Initial Briefs (Electric) 2 2" xfId="1212"/>
    <cellStyle name="_Book2_Book2_Adj Bench DR 3 for Initial Briefs (Electric) 3" xfId="1213"/>
    <cellStyle name="_Book2_Book2_Electric Rev Req Model (2009 GRC) Rebuttal" xfId="1214"/>
    <cellStyle name="_Book2_Book2_Electric Rev Req Model (2009 GRC) Rebuttal 2" xfId="1215"/>
    <cellStyle name="_Book2_Book2_Electric Rev Req Model (2009 GRC) Rebuttal 2 2" xfId="1216"/>
    <cellStyle name="_Book2_Book2_Electric Rev Req Model (2009 GRC) Rebuttal 3" xfId="1217"/>
    <cellStyle name="_Book2_Book2_Electric Rev Req Model (2009 GRC) Rebuttal REmoval of New  WH Solar AdjustMI" xfId="1218"/>
    <cellStyle name="_Book2_Book2_Electric Rev Req Model (2009 GRC) Rebuttal REmoval of New  WH Solar AdjustMI 2" xfId="1219"/>
    <cellStyle name="_Book2_Book2_Electric Rev Req Model (2009 GRC) Rebuttal REmoval of New  WH Solar AdjustMI 2 2" xfId="1220"/>
    <cellStyle name="_Book2_Book2_Electric Rev Req Model (2009 GRC) Rebuttal REmoval of New  WH Solar AdjustMI 3" xfId="1221"/>
    <cellStyle name="_Book2_Book2_Electric Rev Req Model (2009 GRC) Revised 01-18-2010" xfId="1222"/>
    <cellStyle name="_Book2_Book2_Electric Rev Req Model (2009 GRC) Revised 01-18-2010 2" xfId="1223"/>
    <cellStyle name="_Book2_Book2_Electric Rev Req Model (2009 GRC) Revised 01-18-2010 2 2" xfId="1224"/>
    <cellStyle name="_Book2_Book2_Electric Rev Req Model (2009 GRC) Revised 01-18-2010 3" xfId="1225"/>
    <cellStyle name="_Book2_Book2_Final Order Electric EXHIBIT A-1" xfId="1226"/>
    <cellStyle name="_Book2_Book2_Final Order Electric EXHIBIT A-1 2" xfId="1227"/>
    <cellStyle name="_Book2_Book2_Final Order Electric EXHIBIT A-1 2 2" xfId="1228"/>
    <cellStyle name="_Book2_Book2_Final Order Electric EXHIBIT A-1 3" xfId="1229"/>
    <cellStyle name="_Book2_Book4" xfId="1230"/>
    <cellStyle name="_Book2_Book4 2" xfId="1231"/>
    <cellStyle name="_Book2_Book4 2 2" xfId="1232"/>
    <cellStyle name="_Book2_Book4 3" xfId="1233"/>
    <cellStyle name="_Book2_Book9" xfId="1234"/>
    <cellStyle name="_Book2_Book9 2" xfId="1235"/>
    <cellStyle name="_Book2_Book9 2 2" xfId="1236"/>
    <cellStyle name="_Book2_Book9 3" xfId="1237"/>
    <cellStyle name="_Book2_Check the Interest Calculation" xfId="1238"/>
    <cellStyle name="_Book2_Check the Interest Calculation_Scenario 1 REC vs PTC Offset" xfId="1239"/>
    <cellStyle name="_Book2_Check the Interest Calculation_Scenario 3" xfId="1240"/>
    <cellStyle name="_Book2_Chelan PUD Power Costs (8-10)" xfId="1241"/>
    <cellStyle name="_x0013__Book2_Electric Rev Req Model (2009 GRC) Rebuttal" xfId="1242"/>
    <cellStyle name="_x0013__Book2_Electric Rev Req Model (2009 GRC) Rebuttal 2" xfId="1243"/>
    <cellStyle name="_x0013__Book2_Electric Rev Req Model (2009 GRC) Rebuttal 2 2" xfId="1244"/>
    <cellStyle name="_x0013__Book2_Electric Rev Req Model (2009 GRC) Rebuttal 3" xfId="1245"/>
    <cellStyle name="_x0013__Book2_Electric Rev Req Model (2009 GRC) Rebuttal REmoval of New  WH Solar AdjustMI" xfId="1246"/>
    <cellStyle name="_x0013__Book2_Electric Rev Req Model (2009 GRC) Rebuttal REmoval of New  WH Solar AdjustMI 2" xfId="1247"/>
    <cellStyle name="_x0013__Book2_Electric Rev Req Model (2009 GRC) Rebuttal REmoval of New  WH Solar AdjustMI 2 2" xfId="1248"/>
    <cellStyle name="_x0013__Book2_Electric Rev Req Model (2009 GRC) Rebuttal REmoval of New  WH Solar AdjustMI 3" xfId="1249"/>
    <cellStyle name="_x0013__Book2_Electric Rev Req Model (2009 GRC) Revised 01-18-2010" xfId="1250"/>
    <cellStyle name="_x0013__Book2_Electric Rev Req Model (2009 GRC) Revised 01-18-2010 2" xfId="1251"/>
    <cellStyle name="_x0013__Book2_Electric Rev Req Model (2009 GRC) Revised 01-18-2010 2 2" xfId="1252"/>
    <cellStyle name="_x0013__Book2_Electric Rev Req Model (2009 GRC) Revised 01-18-2010 3" xfId="1253"/>
    <cellStyle name="_x0013__Book2_Final Order Electric EXHIBIT A-1" xfId="1254"/>
    <cellStyle name="_x0013__Book2_Final Order Electric EXHIBIT A-1 2" xfId="1255"/>
    <cellStyle name="_x0013__Book2_Final Order Electric EXHIBIT A-1 2 2" xfId="1256"/>
    <cellStyle name="_x0013__Book2_Final Order Electric EXHIBIT A-1 3" xfId="1257"/>
    <cellStyle name="_Book2_Gas Rev Req Model (2010 GRC)" xfId="1258"/>
    <cellStyle name="_Book2_INPUTS" xfId="1259"/>
    <cellStyle name="_Book2_INPUTS 2" xfId="1260"/>
    <cellStyle name="_Book2_INPUTS 2 2" xfId="1261"/>
    <cellStyle name="_Book2_INPUTS 3" xfId="1262"/>
    <cellStyle name="_Book2_NIM Summary" xfId="1263"/>
    <cellStyle name="_Book2_NIM Summary 09GRC" xfId="1264"/>
    <cellStyle name="_Book2_NIM Summary 09GRC 2" xfId="1265"/>
    <cellStyle name="_Book2_NIM Summary 2" xfId="1266"/>
    <cellStyle name="_Book2_NIM Summary 3" xfId="1267"/>
    <cellStyle name="_Book2_NIM Summary 4" xfId="1268"/>
    <cellStyle name="_Book2_NIM Summary 5" xfId="1269"/>
    <cellStyle name="_Book2_NIM Summary 6" xfId="1270"/>
    <cellStyle name="_Book2_NIM Summary 7" xfId="1271"/>
    <cellStyle name="_Book2_NIM Summary 8" xfId="1272"/>
    <cellStyle name="_Book2_NIM Summary 9" xfId="1273"/>
    <cellStyle name="_Book2_PCA 10 -  Exhibit D from A Kellogg Jan 2011" xfId="1274"/>
    <cellStyle name="_Book2_PCA 10 -  Exhibit D from A Kellogg July 2011" xfId="1275"/>
    <cellStyle name="_Book2_PCA 10 -  Exhibit D from S Free Rcv'd 12-11" xfId="1276"/>
    <cellStyle name="_Book2_PCA 9 -  Exhibit D April 2010" xfId="1277"/>
    <cellStyle name="_Book2_PCA 9 -  Exhibit D April 2010 (3)" xfId="1278"/>
    <cellStyle name="_Book2_PCA 9 -  Exhibit D April 2010 (3) 2" xfId="1279"/>
    <cellStyle name="_Book2_PCA 9 -  Exhibit D Nov 2010" xfId="1280"/>
    <cellStyle name="_Book2_PCA 9 - Exhibit D at August 2010" xfId="1281"/>
    <cellStyle name="_Book2_PCA 9 - Exhibit D June 2010 GRC" xfId="1282"/>
    <cellStyle name="_Book2_Power Costs - Comparison bx Rbtl-Staff-Jt-PC" xfId="1283"/>
    <cellStyle name="_Book2_Power Costs - Comparison bx Rbtl-Staff-Jt-PC 2" xfId="1284"/>
    <cellStyle name="_Book2_Power Costs - Comparison bx Rbtl-Staff-Jt-PC 2 2" xfId="1285"/>
    <cellStyle name="_Book2_Power Costs - Comparison bx Rbtl-Staff-Jt-PC 3" xfId="1286"/>
    <cellStyle name="_Book2_Power Costs - Comparison bx Rbtl-Staff-Jt-PC_Adj Bench DR 3 for Initial Briefs (Electric)" xfId="1287"/>
    <cellStyle name="_Book2_Power Costs - Comparison bx Rbtl-Staff-Jt-PC_Adj Bench DR 3 for Initial Briefs (Electric) 2" xfId="1288"/>
    <cellStyle name="_Book2_Power Costs - Comparison bx Rbtl-Staff-Jt-PC_Adj Bench DR 3 for Initial Briefs (Electric) 2 2" xfId="1289"/>
    <cellStyle name="_Book2_Power Costs - Comparison bx Rbtl-Staff-Jt-PC_Adj Bench DR 3 for Initial Briefs (Electric) 3" xfId="1290"/>
    <cellStyle name="_Book2_Power Costs - Comparison bx Rbtl-Staff-Jt-PC_Electric Rev Req Model (2009 GRC) Rebuttal" xfId="1291"/>
    <cellStyle name="_Book2_Power Costs - Comparison bx Rbtl-Staff-Jt-PC_Electric Rev Req Model (2009 GRC) Rebuttal 2" xfId="1292"/>
    <cellStyle name="_Book2_Power Costs - Comparison bx Rbtl-Staff-Jt-PC_Electric Rev Req Model (2009 GRC) Rebuttal 2 2" xfId="1293"/>
    <cellStyle name="_Book2_Power Costs - Comparison bx Rbtl-Staff-Jt-PC_Electric Rev Req Model (2009 GRC) Rebuttal 3" xfId="1294"/>
    <cellStyle name="_Book2_Power Costs - Comparison bx Rbtl-Staff-Jt-PC_Electric Rev Req Model (2009 GRC) Rebuttal REmoval of New  WH Solar AdjustMI" xfId="1295"/>
    <cellStyle name="_Book2_Power Costs - Comparison bx Rbtl-Staff-Jt-PC_Electric Rev Req Model (2009 GRC) Rebuttal REmoval of New  WH Solar AdjustMI 2" xfId="1296"/>
    <cellStyle name="_Book2_Power Costs - Comparison bx Rbtl-Staff-Jt-PC_Electric Rev Req Model (2009 GRC) Rebuttal REmoval of New  WH Solar AdjustMI 2 2" xfId="1297"/>
    <cellStyle name="_Book2_Power Costs - Comparison bx Rbtl-Staff-Jt-PC_Electric Rev Req Model (2009 GRC) Rebuttal REmoval of New  WH Solar AdjustMI 3" xfId="1298"/>
    <cellStyle name="_Book2_Power Costs - Comparison bx Rbtl-Staff-Jt-PC_Electric Rev Req Model (2009 GRC) Revised 01-18-2010" xfId="1299"/>
    <cellStyle name="_Book2_Power Costs - Comparison bx Rbtl-Staff-Jt-PC_Electric Rev Req Model (2009 GRC) Revised 01-18-2010 2" xfId="1300"/>
    <cellStyle name="_Book2_Power Costs - Comparison bx Rbtl-Staff-Jt-PC_Electric Rev Req Model (2009 GRC) Revised 01-18-2010 2 2" xfId="1301"/>
    <cellStyle name="_Book2_Power Costs - Comparison bx Rbtl-Staff-Jt-PC_Electric Rev Req Model (2009 GRC) Revised 01-18-2010 3" xfId="1302"/>
    <cellStyle name="_Book2_Power Costs - Comparison bx Rbtl-Staff-Jt-PC_Final Order Electric EXHIBIT A-1" xfId="1303"/>
    <cellStyle name="_Book2_Power Costs - Comparison bx Rbtl-Staff-Jt-PC_Final Order Electric EXHIBIT A-1 2" xfId="1304"/>
    <cellStyle name="_Book2_Power Costs - Comparison bx Rbtl-Staff-Jt-PC_Final Order Electric EXHIBIT A-1 2 2" xfId="1305"/>
    <cellStyle name="_Book2_Power Costs - Comparison bx Rbtl-Staff-Jt-PC_Final Order Electric EXHIBIT A-1 3" xfId="1306"/>
    <cellStyle name="_Book2_Production Adj 4.37" xfId="1307"/>
    <cellStyle name="_Book2_Production Adj 4.37 2" xfId="1308"/>
    <cellStyle name="_Book2_Production Adj 4.37 2 2" xfId="1309"/>
    <cellStyle name="_Book2_Production Adj 4.37 3" xfId="1310"/>
    <cellStyle name="_Book2_Purchased Power Adj 4.03" xfId="1311"/>
    <cellStyle name="_Book2_Purchased Power Adj 4.03 2" xfId="1312"/>
    <cellStyle name="_Book2_Purchased Power Adj 4.03 2 2" xfId="1313"/>
    <cellStyle name="_Book2_Purchased Power Adj 4.03 3" xfId="1314"/>
    <cellStyle name="_Book2_Rebuttal Power Costs" xfId="1315"/>
    <cellStyle name="_Book2_Rebuttal Power Costs 2" xfId="1316"/>
    <cellStyle name="_Book2_Rebuttal Power Costs 2 2" xfId="1317"/>
    <cellStyle name="_Book2_Rebuttal Power Costs 3" xfId="1318"/>
    <cellStyle name="_Book2_Rebuttal Power Costs_Adj Bench DR 3 for Initial Briefs (Electric)" xfId="1319"/>
    <cellStyle name="_Book2_Rebuttal Power Costs_Adj Bench DR 3 for Initial Briefs (Electric) 2" xfId="1320"/>
    <cellStyle name="_Book2_Rebuttal Power Costs_Adj Bench DR 3 for Initial Briefs (Electric) 2 2" xfId="1321"/>
    <cellStyle name="_Book2_Rebuttal Power Costs_Adj Bench DR 3 for Initial Briefs (Electric) 3" xfId="1322"/>
    <cellStyle name="_Book2_Rebuttal Power Costs_Electric Rev Req Model (2009 GRC) Rebuttal" xfId="1323"/>
    <cellStyle name="_Book2_Rebuttal Power Costs_Electric Rev Req Model (2009 GRC) Rebuttal 2" xfId="1324"/>
    <cellStyle name="_Book2_Rebuttal Power Costs_Electric Rev Req Model (2009 GRC) Rebuttal 2 2" xfId="1325"/>
    <cellStyle name="_Book2_Rebuttal Power Costs_Electric Rev Req Model (2009 GRC) Rebuttal 3" xfId="1326"/>
    <cellStyle name="_Book2_Rebuttal Power Costs_Electric Rev Req Model (2009 GRC) Rebuttal REmoval of New  WH Solar AdjustMI" xfId="1327"/>
    <cellStyle name="_Book2_Rebuttal Power Costs_Electric Rev Req Model (2009 GRC) Rebuttal REmoval of New  WH Solar AdjustMI 2" xfId="1328"/>
    <cellStyle name="_Book2_Rebuttal Power Costs_Electric Rev Req Model (2009 GRC) Rebuttal REmoval of New  WH Solar AdjustMI 2 2" xfId="1329"/>
    <cellStyle name="_Book2_Rebuttal Power Costs_Electric Rev Req Model (2009 GRC) Rebuttal REmoval of New  WH Solar AdjustMI 3" xfId="1330"/>
    <cellStyle name="_Book2_Rebuttal Power Costs_Electric Rev Req Model (2009 GRC) Revised 01-18-2010" xfId="1331"/>
    <cellStyle name="_Book2_Rebuttal Power Costs_Electric Rev Req Model (2009 GRC) Revised 01-18-2010 2" xfId="1332"/>
    <cellStyle name="_Book2_Rebuttal Power Costs_Electric Rev Req Model (2009 GRC) Revised 01-18-2010 2 2" xfId="1333"/>
    <cellStyle name="_Book2_Rebuttal Power Costs_Electric Rev Req Model (2009 GRC) Revised 01-18-2010 3" xfId="1334"/>
    <cellStyle name="_Book2_Rebuttal Power Costs_Final Order Electric EXHIBIT A-1" xfId="1335"/>
    <cellStyle name="_Book2_Rebuttal Power Costs_Final Order Electric EXHIBIT A-1 2" xfId="1336"/>
    <cellStyle name="_Book2_Rebuttal Power Costs_Final Order Electric EXHIBIT A-1 2 2" xfId="1337"/>
    <cellStyle name="_Book2_Rebuttal Power Costs_Final Order Electric EXHIBIT A-1 3" xfId="1338"/>
    <cellStyle name="_Book2_ROR &amp; CONV FACTOR" xfId="1339"/>
    <cellStyle name="_Book2_ROR &amp; CONV FACTOR 2" xfId="1340"/>
    <cellStyle name="_Book2_ROR &amp; CONV FACTOR 2 2" xfId="1341"/>
    <cellStyle name="_Book2_ROR &amp; CONV FACTOR 3" xfId="1342"/>
    <cellStyle name="_Book2_ROR 5.02" xfId="1343"/>
    <cellStyle name="_Book2_ROR 5.02 2" xfId="1344"/>
    <cellStyle name="_Book2_ROR 5.02 2 2" xfId="1345"/>
    <cellStyle name="_Book2_ROR 5.02 3" xfId="1346"/>
    <cellStyle name="_Book2_Wind Integration 10GRC" xfId="1347"/>
    <cellStyle name="_Book2_Wind Integration 10GRC 2" xfId="1348"/>
    <cellStyle name="_Book3" xfId="1349"/>
    <cellStyle name="_Book5" xfId="1350"/>
    <cellStyle name="_Book5_Chelan PUD Power Costs (8-10)" xfId="1351"/>
    <cellStyle name="_Book5_DEM-WP(C) Costs Not In AURORA 2010GRC As Filed" xfId="1352"/>
    <cellStyle name="_Book5_DEM-WP(C) Costs Not In AURORA 2010GRC As Filed 2" xfId="1353"/>
    <cellStyle name="_Book5_NIM Summary" xfId="1354"/>
    <cellStyle name="_Book5_NIM Summary 09GRC" xfId="1355"/>
    <cellStyle name="_Book5_NIM Summary 2" xfId="1356"/>
    <cellStyle name="_Book5_NIM Summary 3" xfId="1357"/>
    <cellStyle name="_Book5_NIM Summary 4" xfId="1358"/>
    <cellStyle name="_Book5_NIM Summary 5" xfId="1359"/>
    <cellStyle name="_Book5_NIM Summary 6" xfId="1360"/>
    <cellStyle name="_Book5_NIM Summary 7" xfId="1361"/>
    <cellStyle name="_Book5_NIM Summary 8" xfId="1362"/>
    <cellStyle name="_Book5_NIM Summary 9" xfId="1363"/>
    <cellStyle name="_Book5_PCA 9 -  Exhibit D April 2010 (3)" xfId="1364"/>
    <cellStyle name="_Book5_Reconciliation" xfId="1365"/>
    <cellStyle name="_Book5_Reconciliation 2" xfId="1366"/>
    <cellStyle name="_Book5_Wind Integration 10GRC" xfId="1367"/>
    <cellStyle name="_Book5_Wind Integration 10GRC 2" xfId="1368"/>
    <cellStyle name="_BPA NOS" xfId="1369"/>
    <cellStyle name="_BPA NOS 2" xfId="1370"/>
    <cellStyle name="_BPA NOS_DEM-WP(C) Wind Integration Summary 2010GRC" xfId="1371"/>
    <cellStyle name="_BPA NOS_DEM-WP(C) Wind Integration Summary 2010GRC 2" xfId="1372"/>
    <cellStyle name="_BPA NOS_NIM Summary" xfId="1373"/>
    <cellStyle name="_BPA NOS_NIM Summary 2" xfId="1374"/>
    <cellStyle name="_Chelan Debt Forecast 12.19.05" xfId="1375"/>
    <cellStyle name="_Chelan Debt Forecast 12.19.05 2" xfId="1376"/>
    <cellStyle name="_Chelan Debt Forecast 12.19.05 2 2" xfId="1377"/>
    <cellStyle name="_Chelan Debt Forecast 12.19.05 2 2 2" xfId="1378"/>
    <cellStyle name="_Chelan Debt Forecast 12.19.05 2 3" xfId="1379"/>
    <cellStyle name="_Chelan Debt Forecast 12.19.05 3" xfId="1380"/>
    <cellStyle name="_Chelan Debt Forecast 12.19.05 3 2" xfId="1381"/>
    <cellStyle name="_Chelan Debt Forecast 12.19.05 3 2 2" xfId="1382"/>
    <cellStyle name="_Chelan Debt Forecast 12.19.05 3 3" xfId="1383"/>
    <cellStyle name="_Chelan Debt Forecast 12.19.05 3 3 2" xfId="1384"/>
    <cellStyle name="_Chelan Debt Forecast 12.19.05 3 4" xfId="1385"/>
    <cellStyle name="_Chelan Debt Forecast 12.19.05 3 4 2" xfId="1386"/>
    <cellStyle name="_Chelan Debt Forecast 12.19.05 4" xfId="1387"/>
    <cellStyle name="_Chelan Debt Forecast 12.19.05 4 2" xfId="1388"/>
    <cellStyle name="_Chelan Debt Forecast 12.19.05 5" xfId="1389"/>
    <cellStyle name="_Chelan Debt Forecast 12.19.05 6" xfId="1390"/>
    <cellStyle name="_Chelan Debt Forecast 12.19.05 7" xfId="1391"/>
    <cellStyle name="_Chelan Debt Forecast 12.19.05_(C) WHE Proforma with ITC cash grant 10 Yr Amort_for deferral_102809" xfId="1392"/>
    <cellStyle name="_Chelan Debt Forecast 12.19.05_(C) WHE Proforma with ITC cash grant 10 Yr Amort_for deferral_102809 2" xfId="1393"/>
    <cellStyle name="_Chelan Debt Forecast 12.19.05_(C) WHE Proforma with ITC cash grant 10 Yr Amort_for deferral_102809 2 2" xfId="1394"/>
    <cellStyle name="_Chelan Debt Forecast 12.19.05_(C) WHE Proforma with ITC cash grant 10 Yr Amort_for deferral_102809 3" xfId="1395"/>
    <cellStyle name="_Chelan Debt Forecast 12.19.05_(C) WHE Proforma with ITC cash grant 10 Yr Amort_for deferral_102809_16.07E Wild Horse Wind Expansionwrkingfile" xfId="1396"/>
    <cellStyle name="_Chelan Debt Forecast 12.19.05_(C) WHE Proforma with ITC cash grant 10 Yr Amort_for deferral_102809_16.07E Wild Horse Wind Expansionwrkingfile 2" xfId="1397"/>
    <cellStyle name="_Chelan Debt Forecast 12.19.05_(C) WHE Proforma with ITC cash grant 10 Yr Amort_for deferral_102809_16.07E Wild Horse Wind Expansionwrkingfile 2 2" xfId="1398"/>
    <cellStyle name="_Chelan Debt Forecast 12.19.05_(C) WHE Proforma with ITC cash grant 10 Yr Amort_for deferral_102809_16.07E Wild Horse Wind Expansionwrkingfile 3" xfId="1399"/>
    <cellStyle name="_Chelan Debt Forecast 12.19.05_(C) WHE Proforma with ITC cash grant 10 Yr Amort_for deferral_102809_16.07E Wild Horse Wind Expansionwrkingfile SF" xfId="1400"/>
    <cellStyle name="_Chelan Debt Forecast 12.19.05_(C) WHE Proforma with ITC cash grant 10 Yr Amort_for deferral_102809_16.07E Wild Horse Wind Expansionwrkingfile SF 2" xfId="1401"/>
    <cellStyle name="_Chelan Debt Forecast 12.19.05_(C) WHE Proforma with ITC cash grant 10 Yr Amort_for deferral_102809_16.07E Wild Horse Wind Expansionwrkingfile SF 2 2" xfId="1402"/>
    <cellStyle name="_Chelan Debt Forecast 12.19.05_(C) WHE Proforma with ITC cash grant 10 Yr Amort_for deferral_102809_16.07E Wild Horse Wind Expansionwrkingfile SF 3" xfId="1403"/>
    <cellStyle name="_Chelan Debt Forecast 12.19.05_(C) WHE Proforma with ITC cash grant 10 Yr Amort_for deferral_102809_16.37E Wild Horse Expansion DeferralRevwrkingfile SF" xfId="1404"/>
    <cellStyle name="_Chelan Debt Forecast 12.19.05_(C) WHE Proforma with ITC cash grant 10 Yr Amort_for deferral_102809_16.37E Wild Horse Expansion DeferralRevwrkingfile SF 2" xfId="1405"/>
    <cellStyle name="_Chelan Debt Forecast 12.19.05_(C) WHE Proforma with ITC cash grant 10 Yr Amort_for deferral_102809_16.37E Wild Horse Expansion DeferralRevwrkingfile SF 2 2" xfId="1406"/>
    <cellStyle name="_Chelan Debt Forecast 12.19.05_(C) WHE Proforma with ITC cash grant 10 Yr Amort_for deferral_102809_16.37E Wild Horse Expansion DeferralRevwrkingfile SF 3" xfId="1407"/>
    <cellStyle name="_Chelan Debt Forecast 12.19.05_(C) WHE Proforma with ITC cash grant 10 Yr Amort_for rebuttal_120709" xfId="1408"/>
    <cellStyle name="_Chelan Debt Forecast 12.19.05_(C) WHE Proforma with ITC cash grant 10 Yr Amort_for rebuttal_120709 2" xfId="1409"/>
    <cellStyle name="_Chelan Debt Forecast 12.19.05_(C) WHE Proforma with ITC cash grant 10 Yr Amort_for rebuttal_120709 2 2" xfId="1410"/>
    <cellStyle name="_Chelan Debt Forecast 12.19.05_(C) WHE Proforma with ITC cash grant 10 Yr Amort_for rebuttal_120709 3" xfId="1411"/>
    <cellStyle name="_Chelan Debt Forecast 12.19.05_04.07E Wild Horse Wind Expansion" xfId="1412"/>
    <cellStyle name="_Chelan Debt Forecast 12.19.05_04.07E Wild Horse Wind Expansion 2" xfId="1413"/>
    <cellStyle name="_Chelan Debt Forecast 12.19.05_04.07E Wild Horse Wind Expansion 2 2" xfId="1414"/>
    <cellStyle name="_Chelan Debt Forecast 12.19.05_04.07E Wild Horse Wind Expansion 3" xfId="1415"/>
    <cellStyle name="_Chelan Debt Forecast 12.19.05_04.07E Wild Horse Wind Expansion_16.07E Wild Horse Wind Expansionwrkingfile" xfId="1416"/>
    <cellStyle name="_Chelan Debt Forecast 12.19.05_04.07E Wild Horse Wind Expansion_16.07E Wild Horse Wind Expansionwrkingfile 2" xfId="1417"/>
    <cellStyle name="_Chelan Debt Forecast 12.19.05_04.07E Wild Horse Wind Expansion_16.07E Wild Horse Wind Expansionwrkingfile 2 2" xfId="1418"/>
    <cellStyle name="_Chelan Debt Forecast 12.19.05_04.07E Wild Horse Wind Expansion_16.07E Wild Horse Wind Expansionwrkingfile 3" xfId="1419"/>
    <cellStyle name="_Chelan Debt Forecast 12.19.05_04.07E Wild Horse Wind Expansion_16.07E Wild Horse Wind Expansionwrkingfile SF" xfId="1420"/>
    <cellStyle name="_Chelan Debt Forecast 12.19.05_04.07E Wild Horse Wind Expansion_16.07E Wild Horse Wind Expansionwrkingfile SF 2" xfId="1421"/>
    <cellStyle name="_Chelan Debt Forecast 12.19.05_04.07E Wild Horse Wind Expansion_16.07E Wild Horse Wind Expansionwrkingfile SF 2 2" xfId="1422"/>
    <cellStyle name="_Chelan Debt Forecast 12.19.05_04.07E Wild Horse Wind Expansion_16.07E Wild Horse Wind Expansionwrkingfile SF 3" xfId="1423"/>
    <cellStyle name="_Chelan Debt Forecast 12.19.05_04.07E Wild Horse Wind Expansion_16.37E Wild Horse Expansion DeferralRevwrkingfile SF" xfId="1424"/>
    <cellStyle name="_Chelan Debt Forecast 12.19.05_04.07E Wild Horse Wind Expansion_16.37E Wild Horse Expansion DeferralRevwrkingfile SF 2" xfId="1425"/>
    <cellStyle name="_Chelan Debt Forecast 12.19.05_04.07E Wild Horse Wind Expansion_16.37E Wild Horse Expansion DeferralRevwrkingfile SF 2 2" xfId="1426"/>
    <cellStyle name="_Chelan Debt Forecast 12.19.05_04.07E Wild Horse Wind Expansion_16.37E Wild Horse Expansion DeferralRevwrkingfile SF 3" xfId="1427"/>
    <cellStyle name="_Chelan Debt Forecast 12.19.05_16.07E Wild Horse Wind Expansionwrkingfile" xfId="1428"/>
    <cellStyle name="_Chelan Debt Forecast 12.19.05_16.07E Wild Horse Wind Expansionwrkingfile 2" xfId="1429"/>
    <cellStyle name="_Chelan Debt Forecast 12.19.05_16.07E Wild Horse Wind Expansionwrkingfile 2 2" xfId="1430"/>
    <cellStyle name="_Chelan Debt Forecast 12.19.05_16.07E Wild Horse Wind Expansionwrkingfile 3" xfId="1431"/>
    <cellStyle name="_Chelan Debt Forecast 12.19.05_16.07E Wild Horse Wind Expansionwrkingfile SF" xfId="1432"/>
    <cellStyle name="_Chelan Debt Forecast 12.19.05_16.07E Wild Horse Wind Expansionwrkingfile SF 2" xfId="1433"/>
    <cellStyle name="_Chelan Debt Forecast 12.19.05_16.07E Wild Horse Wind Expansionwrkingfile SF 2 2" xfId="1434"/>
    <cellStyle name="_Chelan Debt Forecast 12.19.05_16.07E Wild Horse Wind Expansionwrkingfile SF 3" xfId="1435"/>
    <cellStyle name="_Chelan Debt Forecast 12.19.05_16.37E Wild Horse Expansion DeferralRevwrkingfile SF" xfId="1436"/>
    <cellStyle name="_Chelan Debt Forecast 12.19.05_16.37E Wild Horse Expansion DeferralRevwrkingfile SF 2" xfId="1437"/>
    <cellStyle name="_Chelan Debt Forecast 12.19.05_16.37E Wild Horse Expansion DeferralRevwrkingfile SF 2 2" xfId="1438"/>
    <cellStyle name="_Chelan Debt Forecast 12.19.05_16.37E Wild Horse Expansion DeferralRevwrkingfile SF 3" xfId="1439"/>
    <cellStyle name="_Chelan Debt Forecast 12.19.05_2009 Compliance Filing PCA Exhibits for GRC" xfId="1440"/>
    <cellStyle name="_Chelan Debt Forecast 12.19.05_2009 GRC Compl Filing - Exhibit D" xfId="1441"/>
    <cellStyle name="_Chelan Debt Forecast 12.19.05_2009 GRC Compl Filing - Exhibit D 2" xfId="1442"/>
    <cellStyle name="_Chelan Debt Forecast 12.19.05_3.01 Income Statement" xfId="1443"/>
    <cellStyle name="_Chelan Debt Forecast 12.19.05_4 31 Regulatory Assets and Liabilities  7 06- Exhibit D" xfId="1444"/>
    <cellStyle name="_Chelan Debt Forecast 12.19.05_4 31 Regulatory Assets and Liabilities  7 06- Exhibit D 2" xfId="1445"/>
    <cellStyle name="_Chelan Debt Forecast 12.19.05_4 31 Regulatory Assets and Liabilities  7 06- Exhibit D 2 2" xfId="1446"/>
    <cellStyle name="_Chelan Debt Forecast 12.19.05_4 31 Regulatory Assets and Liabilities  7 06- Exhibit D 3" xfId="1447"/>
    <cellStyle name="_Chelan Debt Forecast 12.19.05_4 31 Regulatory Assets and Liabilities  7 06- Exhibit D_NIM Summary" xfId="1448"/>
    <cellStyle name="_Chelan Debt Forecast 12.19.05_4 31 Regulatory Assets and Liabilities  7 06- Exhibit D_NIM Summary 2" xfId="1449"/>
    <cellStyle name="_Chelan Debt Forecast 12.19.05_4 32 Regulatory Assets and Liabilities  7 06- Exhibit D" xfId="1450"/>
    <cellStyle name="_Chelan Debt Forecast 12.19.05_4 32 Regulatory Assets and Liabilities  7 06- Exhibit D 2" xfId="1451"/>
    <cellStyle name="_Chelan Debt Forecast 12.19.05_4 32 Regulatory Assets and Liabilities  7 06- Exhibit D 2 2" xfId="1452"/>
    <cellStyle name="_Chelan Debt Forecast 12.19.05_4 32 Regulatory Assets and Liabilities  7 06- Exhibit D 3" xfId="1453"/>
    <cellStyle name="_Chelan Debt Forecast 12.19.05_4 32 Regulatory Assets and Liabilities  7 06- Exhibit D_NIM Summary" xfId="1454"/>
    <cellStyle name="_Chelan Debt Forecast 12.19.05_4 32 Regulatory Assets and Liabilities  7 06- Exhibit D_NIM Summary 2" xfId="1455"/>
    <cellStyle name="_Chelan Debt Forecast 12.19.05_ACCOUNTS" xfId="1456"/>
    <cellStyle name="_Chelan Debt Forecast 12.19.05_AURORA Total New" xfId="1457"/>
    <cellStyle name="_Chelan Debt Forecast 12.19.05_AURORA Total New 2" xfId="1458"/>
    <cellStyle name="_Chelan Debt Forecast 12.19.05_Book2" xfId="1459"/>
    <cellStyle name="_Chelan Debt Forecast 12.19.05_Book2 2" xfId="1460"/>
    <cellStyle name="_Chelan Debt Forecast 12.19.05_Book2 2 2" xfId="1461"/>
    <cellStyle name="_Chelan Debt Forecast 12.19.05_Book2 3" xfId="1462"/>
    <cellStyle name="_Chelan Debt Forecast 12.19.05_Book2_Adj Bench DR 3 for Initial Briefs (Electric)" xfId="1463"/>
    <cellStyle name="_Chelan Debt Forecast 12.19.05_Book2_Adj Bench DR 3 for Initial Briefs (Electric) 2" xfId="1464"/>
    <cellStyle name="_Chelan Debt Forecast 12.19.05_Book2_Adj Bench DR 3 for Initial Briefs (Electric) 2 2" xfId="1465"/>
    <cellStyle name="_Chelan Debt Forecast 12.19.05_Book2_Adj Bench DR 3 for Initial Briefs (Electric) 3" xfId="1466"/>
    <cellStyle name="_Chelan Debt Forecast 12.19.05_Book2_Electric Rev Req Model (2009 GRC) Rebuttal" xfId="1467"/>
    <cellStyle name="_Chelan Debt Forecast 12.19.05_Book2_Electric Rev Req Model (2009 GRC) Rebuttal 2" xfId="1468"/>
    <cellStyle name="_Chelan Debt Forecast 12.19.05_Book2_Electric Rev Req Model (2009 GRC) Rebuttal 2 2" xfId="1469"/>
    <cellStyle name="_Chelan Debt Forecast 12.19.05_Book2_Electric Rev Req Model (2009 GRC) Rebuttal 3" xfId="1470"/>
    <cellStyle name="_Chelan Debt Forecast 12.19.05_Book2_Electric Rev Req Model (2009 GRC) Rebuttal REmoval of New  WH Solar AdjustMI" xfId="1471"/>
    <cellStyle name="_Chelan Debt Forecast 12.19.05_Book2_Electric Rev Req Model (2009 GRC) Rebuttal REmoval of New  WH Solar AdjustMI 2" xfId="1472"/>
    <cellStyle name="_Chelan Debt Forecast 12.19.05_Book2_Electric Rev Req Model (2009 GRC) Rebuttal REmoval of New  WH Solar AdjustMI 2 2" xfId="1473"/>
    <cellStyle name="_Chelan Debt Forecast 12.19.05_Book2_Electric Rev Req Model (2009 GRC) Rebuttal REmoval of New  WH Solar AdjustMI 3" xfId="1474"/>
    <cellStyle name="_Chelan Debt Forecast 12.19.05_Book2_Electric Rev Req Model (2009 GRC) Revised 01-18-2010" xfId="1475"/>
    <cellStyle name="_Chelan Debt Forecast 12.19.05_Book2_Electric Rev Req Model (2009 GRC) Revised 01-18-2010 2" xfId="1476"/>
    <cellStyle name="_Chelan Debt Forecast 12.19.05_Book2_Electric Rev Req Model (2009 GRC) Revised 01-18-2010 2 2" xfId="1477"/>
    <cellStyle name="_Chelan Debt Forecast 12.19.05_Book2_Electric Rev Req Model (2009 GRC) Revised 01-18-2010 3" xfId="1478"/>
    <cellStyle name="_Chelan Debt Forecast 12.19.05_Book2_Final Order Electric EXHIBIT A-1" xfId="1479"/>
    <cellStyle name="_Chelan Debt Forecast 12.19.05_Book2_Final Order Electric EXHIBIT A-1 2" xfId="1480"/>
    <cellStyle name="_Chelan Debt Forecast 12.19.05_Book2_Final Order Electric EXHIBIT A-1 2 2" xfId="1481"/>
    <cellStyle name="_Chelan Debt Forecast 12.19.05_Book2_Final Order Electric EXHIBIT A-1 3" xfId="1482"/>
    <cellStyle name="_Chelan Debt Forecast 12.19.05_Book4" xfId="1483"/>
    <cellStyle name="_Chelan Debt Forecast 12.19.05_Book4 2" xfId="1484"/>
    <cellStyle name="_Chelan Debt Forecast 12.19.05_Book4 2 2" xfId="1485"/>
    <cellStyle name="_Chelan Debt Forecast 12.19.05_Book4 3" xfId="1486"/>
    <cellStyle name="_Chelan Debt Forecast 12.19.05_Book9" xfId="1487"/>
    <cellStyle name="_Chelan Debt Forecast 12.19.05_Book9 2" xfId="1488"/>
    <cellStyle name="_Chelan Debt Forecast 12.19.05_Book9 2 2" xfId="1489"/>
    <cellStyle name="_Chelan Debt Forecast 12.19.05_Book9 3" xfId="1490"/>
    <cellStyle name="_Chelan Debt Forecast 12.19.05_Check the Interest Calculation" xfId="1491"/>
    <cellStyle name="_Chelan Debt Forecast 12.19.05_Check the Interest Calculation_Scenario 1 REC vs PTC Offset" xfId="1492"/>
    <cellStyle name="_Chelan Debt Forecast 12.19.05_Check the Interest Calculation_Scenario 3" xfId="1493"/>
    <cellStyle name="_Chelan Debt Forecast 12.19.05_Chelan PUD Power Costs (8-10)" xfId="1494"/>
    <cellStyle name="_Chelan Debt Forecast 12.19.05_Exhibit D fr R Gho 12-31-08" xfId="1495"/>
    <cellStyle name="_Chelan Debt Forecast 12.19.05_Exhibit D fr R Gho 12-31-08 2" xfId="1496"/>
    <cellStyle name="_Chelan Debt Forecast 12.19.05_Exhibit D fr R Gho 12-31-08 v2" xfId="1497"/>
    <cellStyle name="_Chelan Debt Forecast 12.19.05_Exhibit D fr R Gho 12-31-08 v2 2" xfId="1498"/>
    <cellStyle name="_Chelan Debt Forecast 12.19.05_Exhibit D fr R Gho 12-31-08 v2_NIM Summary" xfId="1499"/>
    <cellStyle name="_Chelan Debt Forecast 12.19.05_Exhibit D fr R Gho 12-31-08 v2_NIM Summary 2" xfId="1500"/>
    <cellStyle name="_Chelan Debt Forecast 12.19.05_Exhibit D fr R Gho 12-31-08_NIM Summary" xfId="1501"/>
    <cellStyle name="_Chelan Debt Forecast 12.19.05_Exhibit D fr R Gho 12-31-08_NIM Summary 2" xfId="1502"/>
    <cellStyle name="_Chelan Debt Forecast 12.19.05_Gas Rev Req Model (2010 GRC)" xfId="1503"/>
    <cellStyle name="_Chelan Debt Forecast 12.19.05_Hopkins Ridge Prepaid Tran - Interest Earned RY 12ME Feb  '11" xfId="1504"/>
    <cellStyle name="_Chelan Debt Forecast 12.19.05_Hopkins Ridge Prepaid Tran - Interest Earned RY 12ME Feb  '11 2" xfId="1505"/>
    <cellStyle name="_Chelan Debt Forecast 12.19.05_Hopkins Ridge Prepaid Tran - Interest Earned RY 12ME Feb  '11_NIM Summary" xfId="1506"/>
    <cellStyle name="_Chelan Debt Forecast 12.19.05_Hopkins Ridge Prepaid Tran - Interest Earned RY 12ME Feb  '11_NIM Summary 2" xfId="1507"/>
    <cellStyle name="_Chelan Debt Forecast 12.19.05_Hopkins Ridge Prepaid Tran - Interest Earned RY 12ME Feb  '11_Transmission Workbook for May BOD" xfId="1508"/>
    <cellStyle name="_Chelan Debt Forecast 12.19.05_Hopkins Ridge Prepaid Tran - Interest Earned RY 12ME Feb  '11_Transmission Workbook for May BOD 2" xfId="1509"/>
    <cellStyle name="_Chelan Debt Forecast 12.19.05_INPUTS" xfId="1510"/>
    <cellStyle name="_Chelan Debt Forecast 12.19.05_INPUTS 2" xfId="1511"/>
    <cellStyle name="_Chelan Debt Forecast 12.19.05_INPUTS 2 2" xfId="1512"/>
    <cellStyle name="_Chelan Debt Forecast 12.19.05_INPUTS 3" xfId="1513"/>
    <cellStyle name="_Chelan Debt Forecast 12.19.05_NIM Summary" xfId="1514"/>
    <cellStyle name="_Chelan Debt Forecast 12.19.05_NIM Summary 09GRC" xfId="1515"/>
    <cellStyle name="_Chelan Debt Forecast 12.19.05_NIM Summary 09GRC 2" xfId="1516"/>
    <cellStyle name="_Chelan Debt Forecast 12.19.05_NIM Summary 2" xfId="1517"/>
    <cellStyle name="_Chelan Debt Forecast 12.19.05_NIM Summary 3" xfId="1518"/>
    <cellStyle name="_Chelan Debt Forecast 12.19.05_NIM Summary 4" xfId="1519"/>
    <cellStyle name="_Chelan Debt Forecast 12.19.05_NIM Summary 5" xfId="1520"/>
    <cellStyle name="_Chelan Debt Forecast 12.19.05_NIM Summary 6" xfId="1521"/>
    <cellStyle name="_Chelan Debt Forecast 12.19.05_NIM Summary 7" xfId="1522"/>
    <cellStyle name="_Chelan Debt Forecast 12.19.05_NIM Summary 8" xfId="1523"/>
    <cellStyle name="_Chelan Debt Forecast 12.19.05_NIM Summary 9" xfId="1524"/>
    <cellStyle name="_Chelan Debt Forecast 12.19.05_PCA 10 -  Exhibit D from A Kellogg Jan 2011" xfId="1525"/>
    <cellStyle name="_Chelan Debt Forecast 12.19.05_PCA 10 -  Exhibit D from A Kellogg July 2011" xfId="1526"/>
    <cellStyle name="_Chelan Debt Forecast 12.19.05_PCA 10 -  Exhibit D from S Free Rcv'd 12-11" xfId="1527"/>
    <cellStyle name="_Chelan Debt Forecast 12.19.05_PCA 7 - Exhibit D update 11_30_08 (2)" xfId="1528"/>
    <cellStyle name="_Chelan Debt Forecast 12.19.05_PCA 7 - Exhibit D update 11_30_08 (2) 2" xfId="1529"/>
    <cellStyle name="_Chelan Debt Forecast 12.19.05_PCA 7 - Exhibit D update 11_30_08 (2) 2 2" xfId="1530"/>
    <cellStyle name="_Chelan Debt Forecast 12.19.05_PCA 7 - Exhibit D update 11_30_08 (2) 3" xfId="1531"/>
    <cellStyle name="_Chelan Debt Forecast 12.19.05_PCA 7 - Exhibit D update 11_30_08 (2)_NIM Summary" xfId="1532"/>
    <cellStyle name="_Chelan Debt Forecast 12.19.05_PCA 7 - Exhibit D update 11_30_08 (2)_NIM Summary 2" xfId="1533"/>
    <cellStyle name="_Chelan Debt Forecast 12.19.05_PCA 8 - Exhibit D update 12_31_09" xfId="1534"/>
    <cellStyle name="_Chelan Debt Forecast 12.19.05_PCA 9 -  Exhibit D April 2010" xfId="1535"/>
    <cellStyle name="_Chelan Debt Forecast 12.19.05_PCA 9 -  Exhibit D April 2010 (3)" xfId="1536"/>
    <cellStyle name="_Chelan Debt Forecast 12.19.05_PCA 9 -  Exhibit D April 2010 (3) 2" xfId="1537"/>
    <cellStyle name="_Chelan Debt Forecast 12.19.05_PCA 9 -  Exhibit D Feb 2010" xfId="1538"/>
    <cellStyle name="_Chelan Debt Forecast 12.19.05_PCA 9 -  Exhibit D Feb 2010 v2" xfId="1539"/>
    <cellStyle name="_Chelan Debt Forecast 12.19.05_PCA 9 -  Exhibit D Feb 2010 WF" xfId="1540"/>
    <cellStyle name="_Chelan Debt Forecast 12.19.05_PCA 9 -  Exhibit D Jan 2010" xfId="1541"/>
    <cellStyle name="_Chelan Debt Forecast 12.19.05_PCA 9 -  Exhibit D March 2010 (2)" xfId="1542"/>
    <cellStyle name="_Chelan Debt Forecast 12.19.05_PCA 9 -  Exhibit D Nov 2010" xfId="1543"/>
    <cellStyle name="_Chelan Debt Forecast 12.19.05_PCA 9 - Exhibit D at August 2010" xfId="1544"/>
    <cellStyle name="_Chelan Debt Forecast 12.19.05_PCA 9 - Exhibit D June 2010 GRC" xfId="1545"/>
    <cellStyle name="_Chelan Debt Forecast 12.19.05_Power Costs - Comparison bx Rbtl-Staff-Jt-PC" xfId="1546"/>
    <cellStyle name="_Chelan Debt Forecast 12.19.05_Power Costs - Comparison bx Rbtl-Staff-Jt-PC 2" xfId="1547"/>
    <cellStyle name="_Chelan Debt Forecast 12.19.05_Power Costs - Comparison bx Rbtl-Staff-Jt-PC 2 2" xfId="1548"/>
    <cellStyle name="_Chelan Debt Forecast 12.19.05_Power Costs - Comparison bx Rbtl-Staff-Jt-PC 3" xfId="1549"/>
    <cellStyle name="_Chelan Debt Forecast 12.19.05_Power Costs - Comparison bx Rbtl-Staff-Jt-PC_Adj Bench DR 3 for Initial Briefs (Electric)" xfId="1550"/>
    <cellStyle name="_Chelan Debt Forecast 12.19.05_Power Costs - Comparison bx Rbtl-Staff-Jt-PC_Adj Bench DR 3 for Initial Briefs (Electric) 2" xfId="1551"/>
    <cellStyle name="_Chelan Debt Forecast 12.19.05_Power Costs - Comparison bx Rbtl-Staff-Jt-PC_Adj Bench DR 3 for Initial Briefs (Electric) 2 2" xfId="1552"/>
    <cellStyle name="_Chelan Debt Forecast 12.19.05_Power Costs - Comparison bx Rbtl-Staff-Jt-PC_Adj Bench DR 3 for Initial Briefs (Electric) 3" xfId="1553"/>
    <cellStyle name="_Chelan Debt Forecast 12.19.05_Power Costs - Comparison bx Rbtl-Staff-Jt-PC_Electric Rev Req Model (2009 GRC) Rebuttal" xfId="1554"/>
    <cellStyle name="_Chelan Debt Forecast 12.19.05_Power Costs - Comparison bx Rbtl-Staff-Jt-PC_Electric Rev Req Model (2009 GRC) Rebuttal 2" xfId="1555"/>
    <cellStyle name="_Chelan Debt Forecast 12.19.05_Power Costs - Comparison bx Rbtl-Staff-Jt-PC_Electric Rev Req Model (2009 GRC) Rebuttal 2 2" xfId="1556"/>
    <cellStyle name="_Chelan Debt Forecast 12.19.05_Power Costs - Comparison bx Rbtl-Staff-Jt-PC_Electric Rev Req Model (2009 GRC) Rebuttal 3" xfId="1557"/>
    <cellStyle name="_Chelan Debt Forecast 12.19.05_Power Costs - Comparison bx Rbtl-Staff-Jt-PC_Electric Rev Req Model (2009 GRC) Rebuttal REmoval of New  WH Solar AdjustMI" xfId="1558"/>
    <cellStyle name="_Chelan Debt Forecast 12.19.05_Power Costs - Comparison bx Rbtl-Staff-Jt-PC_Electric Rev Req Model (2009 GRC) Rebuttal REmoval of New  WH Solar AdjustMI 2" xfId="1559"/>
    <cellStyle name="_Chelan Debt Forecast 12.19.05_Power Costs - Comparison bx Rbtl-Staff-Jt-PC_Electric Rev Req Model (2009 GRC) Rebuttal REmoval of New  WH Solar AdjustMI 2 2" xfId="1560"/>
    <cellStyle name="_Chelan Debt Forecast 12.19.05_Power Costs - Comparison bx Rbtl-Staff-Jt-PC_Electric Rev Req Model (2009 GRC) Rebuttal REmoval of New  WH Solar AdjustMI 3" xfId="1561"/>
    <cellStyle name="_Chelan Debt Forecast 12.19.05_Power Costs - Comparison bx Rbtl-Staff-Jt-PC_Electric Rev Req Model (2009 GRC) Revised 01-18-2010" xfId="1562"/>
    <cellStyle name="_Chelan Debt Forecast 12.19.05_Power Costs - Comparison bx Rbtl-Staff-Jt-PC_Electric Rev Req Model (2009 GRC) Revised 01-18-2010 2" xfId="1563"/>
    <cellStyle name="_Chelan Debt Forecast 12.19.05_Power Costs - Comparison bx Rbtl-Staff-Jt-PC_Electric Rev Req Model (2009 GRC) Revised 01-18-2010 2 2" xfId="1564"/>
    <cellStyle name="_Chelan Debt Forecast 12.19.05_Power Costs - Comparison bx Rbtl-Staff-Jt-PC_Electric Rev Req Model (2009 GRC) Revised 01-18-2010 3" xfId="1565"/>
    <cellStyle name="_Chelan Debt Forecast 12.19.05_Power Costs - Comparison bx Rbtl-Staff-Jt-PC_Final Order Electric EXHIBIT A-1" xfId="1566"/>
    <cellStyle name="_Chelan Debt Forecast 12.19.05_Power Costs - Comparison bx Rbtl-Staff-Jt-PC_Final Order Electric EXHIBIT A-1 2" xfId="1567"/>
    <cellStyle name="_Chelan Debt Forecast 12.19.05_Power Costs - Comparison bx Rbtl-Staff-Jt-PC_Final Order Electric EXHIBIT A-1 2 2" xfId="1568"/>
    <cellStyle name="_Chelan Debt Forecast 12.19.05_Power Costs - Comparison bx Rbtl-Staff-Jt-PC_Final Order Electric EXHIBIT A-1 3" xfId="1569"/>
    <cellStyle name="_Chelan Debt Forecast 12.19.05_Production Adj 4.37" xfId="1570"/>
    <cellStyle name="_Chelan Debt Forecast 12.19.05_Production Adj 4.37 2" xfId="1571"/>
    <cellStyle name="_Chelan Debt Forecast 12.19.05_Production Adj 4.37 2 2" xfId="1572"/>
    <cellStyle name="_Chelan Debt Forecast 12.19.05_Production Adj 4.37 3" xfId="1573"/>
    <cellStyle name="_Chelan Debt Forecast 12.19.05_Purchased Power Adj 4.03" xfId="1574"/>
    <cellStyle name="_Chelan Debt Forecast 12.19.05_Purchased Power Adj 4.03 2" xfId="1575"/>
    <cellStyle name="_Chelan Debt Forecast 12.19.05_Purchased Power Adj 4.03 2 2" xfId="1576"/>
    <cellStyle name="_Chelan Debt Forecast 12.19.05_Purchased Power Adj 4.03 3" xfId="1577"/>
    <cellStyle name="_Chelan Debt Forecast 12.19.05_Rebuttal Power Costs" xfId="1578"/>
    <cellStyle name="_Chelan Debt Forecast 12.19.05_Rebuttal Power Costs 2" xfId="1579"/>
    <cellStyle name="_Chelan Debt Forecast 12.19.05_Rebuttal Power Costs 2 2" xfId="1580"/>
    <cellStyle name="_Chelan Debt Forecast 12.19.05_Rebuttal Power Costs 3" xfId="1581"/>
    <cellStyle name="_Chelan Debt Forecast 12.19.05_Rebuttal Power Costs_Adj Bench DR 3 for Initial Briefs (Electric)" xfId="1582"/>
    <cellStyle name="_Chelan Debt Forecast 12.19.05_Rebuttal Power Costs_Adj Bench DR 3 for Initial Briefs (Electric) 2" xfId="1583"/>
    <cellStyle name="_Chelan Debt Forecast 12.19.05_Rebuttal Power Costs_Adj Bench DR 3 for Initial Briefs (Electric) 2 2" xfId="1584"/>
    <cellStyle name="_Chelan Debt Forecast 12.19.05_Rebuttal Power Costs_Adj Bench DR 3 for Initial Briefs (Electric) 3" xfId="1585"/>
    <cellStyle name="_Chelan Debt Forecast 12.19.05_Rebuttal Power Costs_Electric Rev Req Model (2009 GRC) Rebuttal" xfId="1586"/>
    <cellStyle name="_Chelan Debt Forecast 12.19.05_Rebuttal Power Costs_Electric Rev Req Model (2009 GRC) Rebuttal 2" xfId="1587"/>
    <cellStyle name="_Chelan Debt Forecast 12.19.05_Rebuttal Power Costs_Electric Rev Req Model (2009 GRC) Rebuttal 2 2" xfId="1588"/>
    <cellStyle name="_Chelan Debt Forecast 12.19.05_Rebuttal Power Costs_Electric Rev Req Model (2009 GRC) Rebuttal 3" xfId="1589"/>
    <cellStyle name="_Chelan Debt Forecast 12.19.05_Rebuttal Power Costs_Electric Rev Req Model (2009 GRC) Rebuttal REmoval of New  WH Solar AdjustMI" xfId="1590"/>
    <cellStyle name="_Chelan Debt Forecast 12.19.05_Rebuttal Power Costs_Electric Rev Req Model (2009 GRC) Rebuttal REmoval of New  WH Solar AdjustMI 2" xfId="1591"/>
    <cellStyle name="_Chelan Debt Forecast 12.19.05_Rebuttal Power Costs_Electric Rev Req Model (2009 GRC) Rebuttal REmoval of New  WH Solar AdjustMI 2 2" xfId="1592"/>
    <cellStyle name="_Chelan Debt Forecast 12.19.05_Rebuttal Power Costs_Electric Rev Req Model (2009 GRC) Rebuttal REmoval of New  WH Solar AdjustMI 3" xfId="1593"/>
    <cellStyle name="_Chelan Debt Forecast 12.19.05_Rebuttal Power Costs_Electric Rev Req Model (2009 GRC) Revised 01-18-2010" xfId="1594"/>
    <cellStyle name="_Chelan Debt Forecast 12.19.05_Rebuttal Power Costs_Electric Rev Req Model (2009 GRC) Revised 01-18-2010 2" xfId="1595"/>
    <cellStyle name="_Chelan Debt Forecast 12.19.05_Rebuttal Power Costs_Electric Rev Req Model (2009 GRC) Revised 01-18-2010 2 2" xfId="1596"/>
    <cellStyle name="_Chelan Debt Forecast 12.19.05_Rebuttal Power Costs_Electric Rev Req Model (2009 GRC) Revised 01-18-2010 3" xfId="1597"/>
    <cellStyle name="_Chelan Debt Forecast 12.19.05_Rebuttal Power Costs_Final Order Electric EXHIBIT A-1" xfId="1598"/>
    <cellStyle name="_Chelan Debt Forecast 12.19.05_Rebuttal Power Costs_Final Order Electric EXHIBIT A-1 2" xfId="1599"/>
    <cellStyle name="_Chelan Debt Forecast 12.19.05_Rebuttal Power Costs_Final Order Electric EXHIBIT A-1 2 2" xfId="1600"/>
    <cellStyle name="_Chelan Debt Forecast 12.19.05_Rebuttal Power Costs_Final Order Electric EXHIBIT A-1 3" xfId="1601"/>
    <cellStyle name="_Chelan Debt Forecast 12.19.05_ROR &amp; CONV FACTOR" xfId="1602"/>
    <cellStyle name="_Chelan Debt Forecast 12.19.05_ROR &amp; CONV FACTOR 2" xfId="1603"/>
    <cellStyle name="_Chelan Debt Forecast 12.19.05_ROR &amp; CONV FACTOR 2 2" xfId="1604"/>
    <cellStyle name="_Chelan Debt Forecast 12.19.05_ROR &amp; CONV FACTOR 3" xfId="1605"/>
    <cellStyle name="_Chelan Debt Forecast 12.19.05_ROR 5.02" xfId="1606"/>
    <cellStyle name="_Chelan Debt Forecast 12.19.05_ROR 5.02 2" xfId="1607"/>
    <cellStyle name="_Chelan Debt Forecast 12.19.05_ROR 5.02 2 2" xfId="1608"/>
    <cellStyle name="_Chelan Debt Forecast 12.19.05_ROR 5.02 3" xfId="1609"/>
    <cellStyle name="_Chelan Debt Forecast 12.19.05_Transmission Workbook for May BOD" xfId="1610"/>
    <cellStyle name="_Chelan Debt Forecast 12.19.05_Transmission Workbook for May BOD 2" xfId="1611"/>
    <cellStyle name="_Chelan Debt Forecast 12.19.05_Wind Integration 10GRC" xfId="1612"/>
    <cellStyle name="_Chelan Debt Forecast 12.19.05_Wind Integration 10GRC 2" xfId="1613"/>
    <cellStyle name="_Colstrip FOR - GADS 1990-2009" xfId="1614"/>
    <cellStyle name="_Colstrip FOR - GADS 1990-2009 2" xfId="1615"/>
    <cellStyle name="_x0013__Confidential Material" xfId="1616"/>
    <cellStyle name="_Copy 11-9 Sumas Proforma - Current" xfId="1617"/>
    <cellStyle name="_Costs not in AURORA 06GRC" xfId="1618"/>
    <cellStyle name="_Costs not in AURORA 06GRC 2" xfId="1619"/>
    <cellStyle name="_Costs not in AURORA 06GRC 2 2" xfId="1620"/>
    <cellStyle name="_Costs not in AURORA 06GRC 2 2 2" xfId="1621"/>
    <cellStyle name="_Costs not in AURORA 06GRC 2 3" xfId="1622"/>
    <cellStyle name="_Costs not in AURORA 06GRC 3" xfId="1623"/>
    <cellStyle name="_Costs not in AURORA 06GRC 3 2" xfId="1624"/>
    <cellStyle name="_Costs not in AURORA 06GRC 3 2 2" xfId="1625"/>
    <cellStyle name="_Costs not in AURORA 06GRC 3 3" xfId="1626"/>
    <cellStyle name="_Costs not in AURORA 06GRC 3 3 2" xfId="1627"/>
    <cellStyle name="_Costs not in AURORA 06GRC 3 4" xfId="1628"/>
    <cellStyle name="_Costs not in AURORA 06GRC 3 4 2" xfId="1629"/>
    <cellStyle name="_Costs not in AURORA 06GRC 4" xfId="1630"/>
    <cellStyle name="_Costs not in AURORA 06GRC 4 2" xfId="1631"/>
    <cellStyle name="_Costs not in AURORA 06GRC 5" xfId="1632"/>
    <cellStyle name="_Costs not in AURORA 06GRC 6" xfId="1633"/>
    <cellStyle name="_Costs not in AURORA 06GRC 7" xfId="1634"/>
    <cellStyle name="_Costs not in AURORA 06GRC_04 07E Wild Horse Wind Expansion (C) (2)" xfId="1635"/>
    <cellStyle name="_Costs not in AURORA 06GRC_04 07E Wild Horse Wind Expansion (C) (2) 2" xfId="1636"/>
    <cellStyle name="_Costs not in AURORA 06GRC_04 07E Wild Horse Wind Expansion (C) (2) 2 2" xfId="1637"/>
    <cellStyle name="_Costs not in AURORA 06GRC_04 07E Wild Horse Wind Expansion (C) (2) 3" xfId="1638"/>
    <cellStyle name="_Costs not in AURORA 06GRC_04 07E Wild Horse Wind Expansion (C) (2)_Adj Bench DR 3 for Initial Briefs (Electric)" xfId="1639"/>
    <cellStyle name="_Costs not in AURORA 06GRC_04 07E Wild Horse Wind Expansion (C) (2)_Adj Bench DR 3 for Initial Briefs (Electric) 2" xfId="1640"/>
    <cellStyle name="_Costs not in AURORA 06GRC_04 07E Wild Horse Wind Expansion (C) (2)_Adj Bench DR 3 for Initial Briefs (Electric) 2 2" xfId="1641"/>
    <cellStyle name="_Costs not in AURORA 06GRC_04 07E Wild Horse Wind Expansion (C) (2)_Adj Bench DR 3 for Initial Briefs (Electric) 3" xfId="1642"/>
    <cellStyle name="_Costs not in AURORA 06GRC_04 07E Wild Horse Wind Expansion (C) (2)_Book1" xfId="1643"/>
    <cellStyle name="_Costs not in AURORA 06GRC_04 07E Wild Horse Wind Expansion (C) (2)_Electric Rev Req Model (2009 GRC) " xfId="1644"/>
    <cellStyle name="_Costs not in AURORA 06GRC_04 07E Wild Horse Wind Expansion (C) (2)_Electric Rev Req Model (2009 GRC)  2" xfId="1645"/>
    <cellStyle name="_Costs not in AURORA 06GRC_04 07E Wild Horse Wind Expansion (C) (2)_Electric Rev Req Model (2009 GRC)  2 2" xfId="1646"/>
    <cellStyle name="_Costs not in AURORA 06GRC_04 07E Wild Horse Wind Expansion (C) (2)_Electric Rev Req Model (2009 GRC)  3" xfId="1647"/>
    <cellStyle name="_Costs not in AURORA 06GRC_04 07E Wild Horse Wind Expansion (C) (2)_Electric Rev Req Model (2009 GRC) Rebuttal" xfId="1648"/>
    <cellStyle name="_Costs not in AURORA 06GRC_04 07E Wild Horse Wind Expansion (C) (2)_Electric Rev Req Model (2009 GRC) Rebuttal 2" xfId="1649"/>
    <cellStyle name="_Costs not in AURORA 06GRC_04 07E Wild Horse Wind Expansion (C) (2)_Electric Rev Req Model (2009 GRC) Rebuttal 2 2" xfId="1650"/>
    <cellStyle name="_Costs not in AURORA 06GRC_04 07E Wild Horse Wind Expansion (C) (2)_Electric Rev Req Model (2009 GRC) Rebuttal 3" xfId="1651"/>
    <cellStyle name="_Costs not in AURORA 06GRC_04 07E Wild Horse Wind Expansion (C) (2)_Electric Rev Req Model (2009 GRC) Rebuttal REmoval of New  WH Solar AdjustMI" xfId="1652"/>
    <cellStyle name="_Costs not in AURORA 06GRC_04 07E Wild Horse Wind Expansion (C) (2)_Electric Rev Req Model (2009 GRC) Rebuttal REmoval of New  WH Solar AdjustMI 2" xfId="1653"/>
    <cellStyle name="_Costs not in AURORA 06GRC_04 07E Wild Horse Wind Expansion (C) (2)_Electric Rev Req Model (2009 GRC) Rebuttal REmoval of New  WH Solar AdjustMI 2 2" xfId="1654"/>
    <cellStyle name="_Costs not in AURORA 06GRC_04 07E Wild Horse Wind Expansion (C) (2)_Electric Rev Req Model (2009 GRC) Rebuttal REmoval of New  WH Solar AdjustMI 3" xfId="1655"/>
    <cellStyle name="_Costs not in AURORA 06GRC_04 07E Wild Horse Wind Expansion (C) (2)_Electric Rev Req Model (2009 GRC) Revised 01-18-2010" xfId="1656"/>
    <cellStyle name="_Costs not in AURORA 06GRC_04 07E Wild Horse Wind Expansion (C) (2)_Electric Rev Req Model (2009 GRC) Revised 01-18-2010 2" xfId="1657"/>
    <cellStyle name="_Costs not in AURORA 06GRC_04 07E Wild Horse Wind Expansion (C) (2)_Electric Rev Req Model (2009 GRC) Revised 01-18-2010 2 2" xfId="1658"/>
    <cellStyle name="_Costs not in AURORA 06GRC_04 07E Wild Horse Wind Expansion (C) (2)_Electric Rev Req Model (2009 GRC) Revised 01-18-2010 3" xfId="1659"/>
    <cellStyle name="_Costs not in AURORA 06GRC_04 07E Wild Horse Wind Expansion (C) (2)_Electric Rev Req Model (2010 GRC)" xfId="1660"/>
    <cellStyle name="_Costs not in AURORA 06GRC_04 07E Wild Horse Wind Expansion (C) (2)_Electric Rev Req Model (2010 GRC) SF" xfId="1661"/>
    <cellStyle name="_Costs not in AURORA 06GRC_04 07E Wild Horse Wind Expansion (C) (2)_Final Order Electric EXHIBIT A-1" xfId="1662"/>
    <cellStyle name="_Costs not in AURORA 06GRC_04 07E Wild Horse Wind Expansion (C) (2)_Final Order Electric EXHIBIT A-1 2" xfId="1663"/>
    <cellStyle name="_Costs not in AURORA 06GRC_04 07E Wild Horse Wind Expansion (C) (2)_Final Order Electric EXHIBIT A-1 2 2" xfId="1664"/>
    <cellStyle name="_Costs not in AURORA 06GRC_04 07E Wild Horse Wind Expansion (C) (2)_Final Order Electric EXHIBIT A-1 3" xfId="1665"/>
    <cellStyle name="_Costs not in AURORA 06GRC_04 07E Wild Horse Wind Expansion (C) (2)_TENASKA REGULATORY ASSET" xfId="1666"/>
    <cellStyle name="_Costs not in AURORA 06GRC_04 07E Wild Horse Wind Expansion (C) (2)_TENASKA REGULATORY ASSET 2" xfId="1667"/>
    <cellStyle name="_Costs not in AURORA 06GRC_04 07E Wild Horse Wind Expansion (C) (2)_TENASKA REGULATORY ASSET 2 2" xfId="1668"/>
    <cellStyle name="_Costs not in AURORA 06GRC_04 07E Wild Horse Wind Expansion (C) (2)_TENASKA REGULATORY ASSET 3" xfId="1669"/>
    <cellStyle name="_Costs not in AURORA 06GRC_16.37E Wild Horse Expansion DeferralRevwrkingfile SF" xfId="1670"/>
    <cellStyle name="_Costs not in AURORA 06GRC_16.37E Wild Horse Expansion DeferralRevwrkingfile SF 2" xfId="1671"/>
    <cellStyle name="_Costs not in AURORA 06GRC_16.37E Wild Horse Expansion DeferralRevwrkingfile SF 2 2" xfId="1672"/>
    <cellStyle name="_Costs not in AURORA 06GRC_16.37E Wild Horse Expansion DeferralRevwrkingfile SF 3" xfId="1673"/>
    <cellStyle name="_Costs not in AURORA 06GRC_2009 Compliance Filing PCA Exhibits for GRC" xfId="1674"/>
    <cellStyle name="_Costs not in AURORA 06GRC_2009 GRC Compl Filing - Exhibit D" xfId="1675"/>
    <cellStyle name="_Costs not in AURORA 06GRC_2009 GRC Compl Filing - Exhibit D 2" xfId="1676"/>
    <cellStyle name="_Costs not in AURORA 06GRC_3.01 Income Statement" xfId="1677"/>
    <cellStyle name="_Costs not in AURORA 06GRC_4 31 Regulatory Assets and Liabilities  7 06- Exhibit D" xfId="1678"/>
    <cellStyle name="_Costs not in AURORA 06GRC_4 31 Regulatory Assets and Liabilities  7 06- Exhibit D 2" xfId="1679"/>
    <cellStyle name="_Costs not in AURORA 06GRC_4 31 Regulatory Assets and Liabilities  7 06- Exhibit D 2 2" xfId="1680"/>
    <cellStyle name="_Costs not in AURORA 06GRC_4 31 Regulatory Assets and Liabilities  7 06- Exhibit D 3" xfId="1681"/>
    <cellStyle name="_Costs not in AURORA 06GRC_4 31 Regulatory Assets and Liabilities  7 06- Exhibit D_NIM Summary" xfId="1682"/>
    <cellStyle name="_Costs not in AURORA 06GRC_4 31 Regulatory Assets and Liabilities  7 06- Exhibit D_NIM Summary 2" xfId="1683"/>
    <cellStyle name="_Costs not in AURORA 06GRC_4 32 Regulatory Assets and Liabilities  7 06- Exhibit D" xfId="1684"/>
    <cellStyle name="_Costs not in AURORA 06GRC_4 32 Regulatory Assets and Liabilities  7 06- Exhibit D 2" xfId="1685"/>
    <cellStyle name="_Costs not in AURORA 06GRC_4 32 Regulatory Assets and Liabilities  7 06- Exhibit D 2 2" xfId="1686"/>
    <cellStyle name="_Costs not in AURORA 06GRC_4 32 Regulatory Assets and Liabilities  7 06- Exhibit D 3" xfId="1687"/>
    <cellStyle name="_Costs not in AURORA 06GRC_4 32 Regulatory Assets and Liabilities  7 06- Exhibit D_NIM Summary" xfId="1688"/>
    <cellStyle name="_Costs not in AURORA 06GRC_4 32 Regulatory Assets and Liabilities  7 06- Exhibit D_NIM Summary 2" xfId="1689"/>
    <cellStyle name="_Costs not in AURORA 06GRC_ACCOUNTS" xfId="1690"/>
    <cellStyle name="_Costs not in AURORA 06GRC_AURORA Total New" xfId="1691"/>
    <cellStyle name="_Costs not in AURORA 06GRC_AURORA Total New 2" xfId="1692"/>
    <cellStyle name="_Costs not in AURORA 06GRC_Book2" xfId="1693"/>
    <cellStyle name="_Costs not in AURORA 06GRC_Book2 2" xfId="1694"/>
    <cellStyle name="_Costs not in AURORA 06GRC_Book2 2 2" xfId="1695"/>
    <cellStyle name="_Costs not in AURORA 06GRC_Book2 3" xfId="1696"/>
    <cellStyle name="_Costs not in AURORA 06GRC_Book2_Adj Bench DR 3 for Initial Briefs (Electric)" xfId="1697"/>
    <cellStyle name="_Costs not in AURORA 06GRC_Book2_Adj Bench DR 3 for Initial Briefs (Electric) 2" xfId="1698"/>
    <cellStyle name="_Costs not in AURORA 06GRC_Book2_Adj Bench DR 3 for Initial Briefs (Electric) 2 2" xfId="1699"/>
    <cellStyle name="_Costs not in AURORA 06GRC_Book2_Adj Bench DR 3 for Initial Briefs (Electric) 3" xfId="1700"/>
    <cellStyle name="_Costs not in AURORA 06GRC_Book2_Electric Rev Req Model (2009 GRC) Rebuttal" xfId="1701"/>
    <cellStyle name="_Costs not in AURORA 06GRC_Book2_Electric Rev Req Model (2009 GRC) Rebuttal 2" xfId="1702"/>
    <cellStyle name="_Costs not in AURORA 06GRC_Book2_Electric Rev Req Model (2009 GRC) Rebuttal 2 2" xfId="1703"/>
    <cellStyle name="_Costs not in AURORA 06GRC_Book2_Electric Rev Req Model (2009 GRC) Rebuttal 3" xfId="1704"/>
    <cellStyle name="_Costs not in AURORA 06GRC_Book2_Electric Rev Req Model (2009 GRC) Rebuttal REmoval of New  WH Solar AdjustMI" xfId="1705"/>
    <cellStyle name="_Costs not in AURORA 06GRC_Book2_Electric Rev Req Model (2009 GRC) Rebuttal REmoval of New  WH Solar AdjustMI 2" xfId="1706"/>
    <cellStyle name="_Costs not in AURORA 06GRC_Book2_Electric Rev Req Model (2009 GRC) Rebuttal REmoval of New  WH Solar AdjustMI 2 2" xfId="1707"/>
    <cellStyle name="_Costs not in AURORA 06GRC_Book2_Electric Rev Req Model (2009 GRC) Rebuttal REmoval of New  WH Solar AdjustMI 3" xfId="1708"/>
    <cellStyle name="_Costs not in AURORA 06GRC_Book2_Electric Rev Req Model (2009 GRC) Revised 01-18-2010" xfId="1709"/>
    <cellStyle name="_Costs not in AURORA 06GRC_Book2_Electric Rev Req Model (2009 GRC) Revised 01-18-2010 2" xfId="1710"/>
    <cellStyle name="_Costs not in AURORA 06GRC_Book2_Electric Rev Req Model (2009 GRC) Revised 01-18-2010 2 2" xfId="1711"/>
    <cellStyle name="_Costs not in AURORA 06GRC_Book2_Electric Rev Req Model (2009 GRC) Revised 01-18-2010 3" xfId="1712"/>
    <cellStyle name="_Costs not in AURORA 06GRC_Book2_Final Order Electric EXHIBIT A-1" xfId="1713"/>
    <cellStyle name="_Costs not in AURORA 06GRC_Book2_Final Order Electric EXHIBIT A-1 2" xfId="1714"/>
    <cellStyle name="_Costs not in AURORA 06GRC_Book2_Final Order Electric EXHIBIT A-1 2 2" xfId="1715"/>
    <cellStyle name="_Costs not in AURORA 06GRC_Book2_Final Order Electric EXHIBIT A-1 3" xfId="1716"/>
    <cellStyle name="_Costs not in AURORA 06GRC_Book4" xfId="1717"/>
    <cellStyle name="_Costs not in AURORA 06GRC_Book4 2" xfId="1718"/>
    <cellStyle name="_Costs not in AURORA 06GRC_Book4 2 2" xfId="1719"/>
    <cellStyle name="_Costs not in AURORA 06GRC_Book4 3" xfId="1720"/>
    <cellStyle name="_Costs not in AURORA 06GRC_Book9" xfId="1721"/>
    <cellStyle name="_Costs not in AURORA 06GRC_Book9 2" xfId="1722"/>
    <cellStyle name="_Costs not in AURORA 06GRC_Book9 2 2" xfId="1723"/>
    <cellStyle name="_Costs not in AURORA 06GRC_Book9 3" xfId="1724"/>
    <cellStyle name="_Costs not in AURORA 06GRC_Check the Interest Calculation" xfId="1725"/>
    <cellStyle name="_Costs not in AURORA 06GRC_Check the Interest Calculation_Scenario 1 REC vs PTC Offset" xfId="1726"/>
    <cellStyle name="_Costs not in AURORA 06GRC_Check the Interest Calculation_Scenario 3" xfId="1727"/>
    <cellStyle name="_Costs not in AURORA 06GRC_Chelan PUD Power Costs (8-10)" xfId="1728"/>
    <cellStyle name="_Costs not in AURORA 06GRC_Exhibit D fr R Gho 12-31-08" xfId="1729"/>
    <cellStyle name="_Costs not in AURORA 06GRC_Exhibit D fr R Gho 12-31-08 2" xfId="1730"/>
    <cellStyle name="_Costs not in AURORA 06GRC_Exhibit D fr R Gho 12-31-08 v2" xfId="1731"/>
    <cellStyle name="_Costs not in AURORA 06GRC_Exhibit D fr R Gho 12-31-08 v2 2" xfId="1732"/>
    <cellStyle name="_Costs not in AURORA 06GRC_Exhibit D fr R Gho 12-31-08 v2_NIM Summary" xfId="1733"/>
    <cellStyle name="_Costs not in AURORA 06GRC_Exhibit D fr R Gho 12-31-08 v2_NIM Summary 2" xfId="1734"/>
    <cellStyle name="_Costs not in AURORA 06GRC_Exhibit D fr R Gho 12-31-08_NIM Summary" xfId="1735"/>
    <cellStyle name="_Costs not in AURORA 06GRC_Exhibit D fr R Gho 12-31-08_NIM Summary 2" xfId="1736"/>
    <cellStyle name="_Costs not in AURORA 06GRC_Gas Rev Req Model (2010 GRC)" xfId="1737"/>
    <cellStyle name="_Costs not in AURORA 06GRC_Hopkins Ridge Prepaid Tran - Interest Earned RY 12ME Feb  '11" xfId="1738"/>
    <cellStyle name="_Costs not in AURORA 06GRC_Hopkins Ridge Prepaid Tran - Interest Earned RY 12ME Feb  '11 2" xfId="1739"/>
    <cellStyle name="_Costs not in AURORA 06GRC_Hopkins Ridge Prepaid Tran - Interest Earned RY 12ME Feb  '11_NIM Summary" xfId="1740"/>
    <cellStyle name="_Costs not in AURORA 06GRC_Hopkins Ridge Prepaid Tran - Interest Earned RY 12ME Feb  '11_NIM Summary 2" xfId="1741"/>
    <cellStyle name="_Costs not in AURORA 06GRC_Hopkins Ridge Prepaid Tran - Interest Earned RY 12ME Feb  '11_Transmission Workbook for May BOD" xfId="1742"/>
    <cellStyle name="_Costs not in AURORA 06GRC_Hopkins Ridge Prepaid Tran - Interest Earned RY 12ME Feb  '11_Transmission Workbook for May BOD 2" xfId="1743"/>
    <cellStyle name="_Costs not in AURORA 06GRC_INPUTS" xfId="1744"/>
    <cellStyle name="_Costs not in AURORA 06GRC_INPUTS 2" xfId="1745"/>
    <cellStyle name="_Costs not in AURORA 06GRC_INPUTS 2 2" xfId="1746"/>
    <cellStyle name="_Costs not in AURORA 06GRC_INPUTS 3" xfId="1747"/>
    <cellStyle name="_Costs not in AURORA 06GRC_NIM Summary" xfId="1748"/>
    <cellStyle name="_Costs not in AURORA 06GRC_NIM Summary 09GRC" xfId="1749"/>
    <cellStyle name="_Costs not in AURORA 06GRC_NIM Summary 09GRC 2" xfId="1750"/>
    <cellStyle name="_Costs not in AURORA 06GRC_NIM Summary 2" xfId="1751"/>
    <cellStyle name="_Costs not in AURORA 06GRC_NIM Summary 3" xfId="1752"/>
    <cellStyle name="_Costs not in AURORA 06GRC_NIM Summary 4" xfId="1753"/>
    <cellStyle name="_Costs not in AURORA 06GRC_NIM Summary 5" xfId="1754"/>
    <cellStyle name="_Costs not in AURORA 06GRC_NIM Summary 6" xfId="1755"/>
    <cellStyle name="_Costs not in AURORA 06GRC_NIM Summary 7" xfId="1756"/>
    <cellStyle name="_Costs not in AURORA 06GRC_NIM Summary 8" xfId="1757"/>
    <cellStyle name="_Costs not in AURORA 06GRC_NIM Summary 9" xfId="1758"/>
    <cellStyle name="_Costs not in AURORA 06GRC_PCA 10 -  Exhibit D from A Kellogg Jan 2011" xfId="1759"/>
    <cellStyle name="_Costs not in AURORA 06GRC_PCA 10 -  Exhibit D from A Kellogg July 2011" xfId="1760"/>
    <cellStyle name="_Costs not in AURORA 06GRC_PCA 10 -  Exhibit D from S Free Rcv'd 12-11" xfId="1761"/>
    <cellStyle name="_Costs not in AURORA 06GRC_PCA 7 - Exhibit D update 11_30_08 (2)" xfId="1762"/>
    <cellStyle name="_Costs not in AURORA 06GRC_PCA 7 - Exhibit D update 11_30_08 (2) 2" xfId="1763"/>
    <cellStyle name="_Costs not in AURORA 06GRC_PCA 7 - Exhibit D update 11_30_08 (2) 2 2" xfId="1764"/>
    <cellStyle name="_Costs not in AURORA 06GRC_PCA 7 - Exhibit D update 11_30_08 (2) 3" xfId="1765"/>
    <cellStyle name="_Costs not in AURORA 06GRC_PCA 7 - Exhibit D update 11_30_08 (2)_NIM Summary" xfId="1766"/>
    <cellStyle name="_Costs not in AURORA 06GRC_PCA 7 - Exhibit D update 11_30_08 (2)_NIM Summary 2" xfId="1767"/>
    <cellStyle name="_Costs not in AURORA 06GRC_PCA 8 - Exhibit D update 12_31_09" xfId="1768"/>
    <cellStyle name="_Costs not in AURORA 06GRC_PCA 9 -  Exhibit D April 2010" xfId="1769"/>
    <cellStyle name="_Costs not in AURORA 06GRC_PCA 9 -  Exhibit D April 2010 (3)" xfId="1770"/>
    <cellStyle name="_Costs not in AURORA 06GRC_PCA 9 -  Exhibit D April 2010 (3) 2" xfId="1771"/>
    <cellStyle name="_Costs not in AURORA 06GRC_PCA 9 -  Exhibit D Feb 2010" xfId="1772"/>
    <cellStyle name="_Costs not in AURORA 06GRC_PCA 9 -  Exhibit D Feb 2010 v2" xfId="1773"/>
    <cellStyle name="_Costs not in AURORA 06GRC_PCA 9 -  Exhibit D Feb 2010 WF" xfId="1774"/>
    <cellStyle name="_Costs not in AURORA 06GRC_PCA 9 -  Exhibit D Jan 2010" xfId="1775"/>
    <cellStyle name="_Costs not in AURORA 06GRC_PCA 9 -  Exhibit D March 2010 (2)" xfId="1776"/>
    <cellStyle name="_Costs not in AURORA 06GRC_PCA 9 -  Exhibit D Nov 2010" xfId="1777"/>
    <cellStyle name="_Costs not in AURORA 06GRC_PCA 9 - Exhibit D at August 2010" xfId="1778"/>
    <cellStyle name="_Costs not in AURORA 06GRC_PCA 9 - Exhibit D June 2010 GRC" xfId="1779"/>
    <cellStyle name="_Costs not in AURORA 06GRC_Power Costs - Comparison bx Rbtl-Staff-Jt-PC" xfId="1780"/>
    <cellStyle name="_Costs not in AURORA 06GRC_Power Costs - Comparison bx Rbtl-Staff-Jt-PC 2" xfId="1781"/>
    <cellStyle name="_Costs not in AURORA 06GRC_Power Costs - Comparison bx Rbtl-Staff-Jt-PC 2 2" xfId="1782"/>
    <cellStyle name="_Costs not in AURORA 06GRC_Power Costs - Comparison bx Rbtl-Staff-Jt-PC 3" xfId="1783"/>
    <cellStyle name="_Costs not in AURORA 06GRC_Power Costs - Comparison bx Rbtl-Staff-Jt-PC_Adj Bench DR 3 for Initial Briefs (Electric)" xfId="1784"/>
    <cellStyle name="_Costs not in AURORA 06GRC_Power Costs - Comparison bx Rbtl-Staff-Jt-PC_Adj Bench DR 3 for Initial Briefs (Electric) 2" xfId="1785"/>
    <cellStyle name="_Costs not in AURORA 06GRC_Power Costs - Comparison bx Rbtl-Staff-Jt-PC_Adj Bench DR 3 for Initial Briefs (Electric) 2 2" xfId="1786"/>
    <cellStyle name="_Costs not in AURORA 06GRC_Power Costs - Comparison bx Rbtl-Staff-Jt-PC_Adj Bench DR 3 for Initial Briefs (Electric) 3" xfId="1787"/>
    <cellStyle name="_Costs not in AURORA 06GRC_Power Costs - Comparison bx Rbtl-Staff-Jt-PC_Electric Rev Req Model (2009 GRC) Rebuttal" xfId="1788"/>
    <cellStyle name="_Costs not in AURORA 06GRC_Power Costs - Comparison bx Rbtl-Staff-Jt-PC_Electric Rev Req Model (2009 GRC) Rebuttal 2" xfId="1789"/>
    <cellStyle name="_Costs not in AURORA 06GRC_Power Costs - Comparison bx Rbtl-Staff-Jt-PC_Electric Rev Req Model (2009 GRC) Rebuttal 2 2" xfId="1790"/>
    <cellStyle name="_Costs not in AURORA 06GRC_Power Costs - Comparison bx Rbtl-Staff-Jt-PC_Electric Rev Req Model (2009 GRC) Rebuttal 3" xfId="1791"/>
    <cellStyle name="_Costs not in AURORA 06GRC_Power Costs - Comparison bx Rbtl-Staff-Jt-PC_Electric Rev Req Model (2009 GRC) Rebuttal REmoval of New  WH Solar AdjustMI" xfId="1792"/>
    <cellStyle name="_Costs not in AURORA 06GRC_Power Costs - Comparison bx Rbtl-Staff-Jt-PC_Electric Rev Req Model (2009 GRC) Rebuttal REmoval of New  WH Solar AdjustMI 2" xfId="1793"/>
    <cellStyle name="_Costs not in AURORA 06GRC_Power Costs - Comparison bx Rbtl-Staff-Jt-PC_Electric Rev Req Model (2009 GRC) Rebuttal REmoval of New  WH Solar AdjustMI 2 2" xfId="1794"/>
    <cellStyle name="_Costs not in AURORA 06GRC_Power Costs - Comparison bx Rbtl-Staff-Jt-PC_Electric Rev Req Model (2009 GRC) Rebuttal REmoval of New  WH Solar AdjustMI 3" xfId="1795"/>
    <cellStyle name="_Costs not in AURORA 06GRC_Power Costs - Comparison bx Rbtl-Staff-Jt-PC_Electric Rev Req Model (2009 GRC) Revised 01-18-2010" xfId="1796"/>
    <cellStyle name="_Costs not in AURORA 06GRC_Power Costs - Comparison bx Rbtl-Staff-Jt-PC_Electric Rev Req Model (2009 GRC) Revised 01-18-2010 2" xfId="1797"/>
    <cellStyle name="_Costs not in AURORA 06GRC_Power Costs - Comparison bx Rbtl-Staff-Jt-PC_Electric Rev Req Model (2009 GRC) Revised 01-18-2010 2 2" xfId="1798"/>
    <cellStyle name="_Costs not in AURORA 06GRC_Power Costs - Comparison bx Rbtl-Staff-Jt-PC_Electric Rev Req Model (2009 GRC) Revised 01-18-2010 3" xfId="1799"/>
    <cellStyle name="_Costs not in AURORA 06GRC_Power Costs - Comparison bx Rbtl-Staff-Jt-PC_Final Order Electric EXHIBIT A-1" xfId="1800"/>
    <cellStyle name="_Costs not in AURORA 06GRC_Power Costs - Comparison bx Rbtl-Staff-Jt-PC_Final Order Electric EXHIBIT A-1 2" xfId="1801"/>
    <cellStyle name="_Costs not in AURORA 06GRC_Power Costs - Comparison bx Rbtl-Staff-Jt-PC_Final Order Electric EXHIBIT A-1 2 2" xfId="1802"/>
    <cellStyle name="_Costs not in AURORA 06GRC_Power Costs - Comparison bx Rbtl-Staff-Jt-PC_Final Order Electric EXHIBIT A-1 3" xfId="1803"/>
    <cellStyle name="_Costs not in AURORA 06GRC_Production Adj 4.37" xfId="1804"/>
    <cellStyle name="_Costs not in AURORA 06GRC_Production Adj 4.37 2" xfId="1805"/>
    <cellStyle name="_Costs not in AURORA 06GRC_Production Adj 4.37 2 2" xfId="1806"/>
    <cellStyle name="_Costs not in AURORA 06GRC_Production Adj 4.37 3" xfId="1807"/>
    <cellStyle name="_Costs not in AURORA 06GRC_Purchased Power Adj 4.03" xfId="1808"/>
    <cellStyle name="_Costs not in AURORA 06GRC_Purchased Power Adj 4.03 2" xfId="1809"/>
    <cellStyle name="_Costs not in AURORA 06GRC_Purchased Power Adj 4.03 2 2" xfId="1810"/>
    <cellStyle name="_Costs not in AURORA 06GRC_Purchased Power Adj 4.03 3" xfId="1811"/>
    <cellStyle name="_Costs not in AURORA 06GRC_Rebuttal Power Costs" xfId="1812"/>
    <cellStyle name="_Costs not in AURORA 06GRC_Rebuttal Power Costs 2" xfId="1813"/>
    <cellStyle name="_Costs not in AURORA 06GRC_Rebuttal Power Costs 2 2" xfId="1814"/>
    <cellStyle name="_Costs not in AURORA 06GRC_Rebuttal Power Costs 3" xfId="1815"/>
    <cellStyle name="_Costs not in AURORA 06GRC_Rebuttal Power Costs_Adj Bench DR 3 for Initial Briefs (Electric)" xfId="1816"/>
    <cellStyle name="_Costs not in AURORA 06GRC_Rebuttal Power Costs_Adj Bench DR 3 for Initial Briefs (Electric) 2" xfId="1817"/>
    <cellStyle name="_Costs not in AURORA 06GRC_Rebuttal Power Costs_Adj Bench DR 3 for Initial Briefs (Electric) 2 2" xfId="1818"/>
    <cellStyle name="_Costs not in AURORA 06GRC_Rebuttal Power Costs_Adj Bench DR 3 for Initial Briefs (Electric) 3" xfId="1819"/>
    <cellStyle name="_Costs not in AURORA 06GRC_Rebuttal Power Costs_Electric Rev Req Model (2009 GRC) Rebuttal" xfId="1820"/>
    <cellStyle name="_Costs not in AURORA 06GRC_Rebuttal Power Costs_Electric Rev Req Model (2009 GRC) Rebuttal 2" xfId="1821"/>
    <cellStyle name="_Costs not in AURORA 06GRC_Rebuttal Power Costs_Electric Rev Req Model (2009 GRC) Rebuttal 2 2" xfId="1822"/>
    <cellStyle name="_Costs not in AURORA 06GRC_Rebuttal Power Costs_Electric Rev Req Model (2009 GRC) Rebuttal 3" xfId="1823"/>
    <cellStyle name="_Costs not in AURORA 06GRC_Rebuttal Power Costs_Electric Rev Req Model (2009 GRC) Rebuttal REmoval of New  WH Solar AdjustMI" xfId="1824"/>
    <cellStyle name="_Costs not in AURORA 06GRC_Rebuttal Power Costs_Electric Rev Req Model (2009 GRC) Rebuttal REmoval of New  WH Solar AdjustMI 2" xfId="1825"/>
    <cellStyle name="_Costs not in AURORA 06GRC_Rebuttal Power Costs_Electric Rev Req Model (2009 GRC) Rebuttal REmoval of New  WH Solar AdjustMI 2 2" xfId="1826"/>
    <cellStyle name="_Costs not in AURORA 06GRC_Rebuttal Power Costs_Electric Rev Req Model (2009 GRC) Rebuttal REmoval of New  WH Solar AdjustMI 3" xfId="1827"/>
    <cellStyle name="_Costs not in AURORA 06GRC_Rebuttal Power Costs_Electric Rev Req Model (2009 GRC) Revised 01-18-2010" xfId="1828"/>
    <cellStyle name="_Costs not in AURORA 06GRC_Rebuttal Power Costs_Electric Rev Req Model (2009 GRC) Revised 01-18-2010 2" xfId="1829"/>
    <cellStyle name="_Costs not in AURORA 06GRC_Rebuttal Power Costs_Electric Rev Req Model (2009 GRC) Revised 01-18-2010 2 2" xfId="1830"/>
    <cellStyle name="_Costs not in AURORA 06GRC_Rebuttal Power Costs_Electric Rev Req Model (2009 GRC) Revised 01-18-2010 3" xfId="1831"/>
    <cellStyle name="_Costs not in AURORA 06GRC_Rebuttal Power Costs_Final Order Electric EXHIBIT A-1" xfId="1832"/>
    <cellStyle name="_Costs not in AURORA 06GRC_Rebuttal Power Costs_Final Order Electric EXHIBIT A-1 2" xfId="1833"/>
    <cellStyle name="_Costs not in AURORA 06GRC_Rebuttal Power Costs_Final Order Electric EXHIBIT A-1 2 2" xfId="1834"/>
    <cellStyle name="_Costs not in AURORA 06GRC_Rebuttal Power Costs_Final Order Electric EXHIBIT A-1 3" xfId="1835"/>
    <cellStyle name="_Costs not in AURORA 06GRC_ROR &amp; CONV FACTOR" xfId="1836"/>
    <cellStyle name="_Costs not in AURORA 06GRC_ROR &amp; CONV FACTOR 2" xfId="1837"/>
    <cellStyle name="_Costs not in AURORA 06GRC_ROR &amp; CONV FACTOR 2 2" xfId="1838"/>
    <cellStyle name="_Costs not in AURORA 06GRC_ROR &amp; CONV FACTOR 3" xfId="1839"/>
    <cellStyle name="_Costs not in AURORA 06GRC_ROR 5.02" xfId="1840"/>
    <cellStyle name="_Costs not in AURORA 06GRC_ROR 5.02 2" xfId="1841"/>
    <cellStyle name="_Costs not in AURORA 06GRC_ROR 5.02 2 2" xfId="1842"/>
    <cellStyle name="_Costs not in AURORA 06GRC_ROR 5.02 3" xfId="1843"/>
    <cellStyle name="_Costs not in AURORA 06GRC_Transmission Workbook for May BOD" xfId="1844"/>
    <cellStyle name="_Costs not in AURORA 06GRC_Transmission Workbook for May BOD 2" xfId="1845"/>
    <cellStyle name="_Costs not in AURORA 06GRC_Wind Integration 10GRC" xfId="1846"/>
    <cellStyle name="_Costs not in AURORA 06GRC_Wind Integration 10GRC 2" xfId="1847"/>
    <cellStyle name="_Costs not in AURORA 2006GRC 6.15.06" xfId="1848"/>
    <cellStyle name="_Costs not in AURORA 2006GRC 6.15.06 2" xfId="1849"/>
    <cellStyle name="_Costs not in AURORA 2006GRC 6.15.06 2 2" xfId="1850"/>
    <cellStyle name="_Costs not in AURORA 2006GRC 6.15.06 2 2 2" xfId="1851"/>
    <cellStyle name="_Costs not in AURORA 2006GRC 6.15.06 2 3" xfId="1852"/>
    <cellStyle name="_Costs not in AURORA 2006GRC 6.15.06 3" xfId="1853"/>
    <cellStyle name="_Costs not in AURORA 2006GRC 6.15.06 3 2" xfId="1854"/>
    <cellStyle name="_Costs not in AURORA 2006GRC 6.15.06 3 2 2" xfId="1855"/>
    <cellStyle name="_Costs not in AURORA 2006GRC 6.15.06 3 3" xfId="1856"/>
    <cellStyle name="_Costs not in AURORA 2006GRC 6.15.06 3 3 2" xfId="1857"/>
    <cellStyle name="_Costs not in AURORA 2006GRC 6.15.06 3 4" xfId="1858"/>
    <cellStyle name="_Costs not in AURORA 2006GRC 6.15.06 3 4 2" xfId="1859"/>
    <cellStyle name="_Costs not in AURORA 2006GRC 6.15.06 4" xfId="1860"/>
    <cellStyle name="_Costs not in AURORA 2006GRC 6.15.06 4 2" xfId="1861"/>
    <cellStyle name="_Costs not in AURORA 2006GRC 6.15.06 5" xfId="1862"/>
    <cellStyle name="_Costs not in AURORA 2006GRC 6.15.06 6" xfId="1863"/>
    <cellStyle name="_Costs not in AURORA 2006GRC 6.15.06 7" xfId="1864"/>
    <cellStyle name="_Costs not in AURORA 2006GRC 6.15.06_04 07E Wild Horse Wind Expansion (C) (2)" xfId="1865"/>
    <cellStyle name="_Costs not in AURORA 2006GRC 6.15.06_04 07E Wild Horse Wind Expansion (C) (2) 2" xfId="1866"/>
    <cellStyle name="_Costs not in AURORA 2006GRC 6.15.06_04 07E Wild Horse Wind Expansion (C) (2) 2 2" xfId="1867"/>
    <cellStyle name="_Costs not in AURORA 2006GRC 6.15.06_04 07E Wild Horse Wind Expansion (C) (2) 3" xfId="1868"/>
    <cellStyle name="_Costs not in AURORA 2006GRC 6.15.06_04 07E Wild Horse Wind Expansion (C) (2)_Adj Bench DR 3 for Initial Briefs (Electric)" xfId="1869"/>
    <cellStyle name="_Costs not in AURORA 2006GRC 6.15.06_04 07E Wild Horse Wind Expansion (C) (2)_Adj Bench DR 3 for Initial Briefs (Electric) 2" xfId="1870"/>
    <cellStyle name="_Costs not in AURORA 2006GRC 6.15.06_04 07E Wild Horse Wind Expansion (C) (2)_Adj Bench DR 3 for Initial Briefs (Electric) 2 2" xfId="1871"/>
    <cellStyle name="_Costs not in AURORA 2006GRC 6.15.06_04 07E Wild Horse Wind Expansion (C) (2)_Adj Bench DR 3 for Initial Briefs (Electric) 3" xfId="1872"/>
    <cellStyle name="_Costs not in AURORA 2006GRC 6.15.06_04 07E Wild Horse Wind Expansion (C) (2)_Book1" xfId="1873"/>
    <cellStyle name="_Costs not in AURORA 2006GRC 6.15.06_04 07E Wild Horse Wind Expansion (C) (2)_Electric Rev Req Model (2009 GRC) " xfId="1874"/>
    <cellStyle name="_Costs not in AURORA 2006GRC 6.15.06_04 07E Wild Horse Wind Expansion (C) (2)_Electric Rev Req Model (2009 GRC)  2" xfId="1875"/>
    <cellStyle name="_Costs not in AURORA 2006GRC 6.15.06_04 07E Wild Horse Wind Expansion (C) (2)_Electric Rev Req Model (2009 GRC)  2 2" xfId="1876"/>
    <cellStyle name="_Costs not in AURORA 2006GRC 6.15.06_04 07E Wild Horse Wind Expansion (C) (2)_Electric Rev Req Model (2009 GRC)  3" xfId="1877"/>
    <cellStyle name="_Costs not in AURORA 2006GRC 6.15.06_04 07E Wild Horse Wind Expansion (C) (2)_Electric Rev Req Model (2009 GRC) Rebuttal" xfId="1878"/>
    <cellStyle name="_Costs not in AURORA 2006GRC 6.15.06_04 07E Wild Horse Wind Expansion (C) (2)_Electric Rev Req Model (2009 GRC) Rebuttal 2" xfId="1879"/>
    <cellStyle name="_Costs not in AURORA 2006GRC 6.15.06_04 07E Wild Horse Wind Expansion (C) (2)_Electric Rev Req Model (2009 GRC) Rebuttal 2 2" xfId="1880"/>
    <cellStyle name="_Costs not in AURORA 2006GRC 6.15.06_04 07E Wild Horse Wind Expansion (C) (2)_Electric Rev Req Model (2009 GRC) Rebuttal 3" xfId="1881"/>
    <cellStyle name="_Costs not in AURORA 2006GRC 6.15.06_04 07E Wild Horse Wind Expansion (C) (2)_Electric Rev Req Model (2009 GRC) Rebuttal REmoval of New  WH Solar AdjustMI" xfId="1882"/>
    <cellStyle name="_Costs not in AURORA 2006GRC 6.15.06_04 07E Wild Horse Wind Expansion (C) (2)_Electric Rev Req Model (2009 GRC) Rebuttal REmoval of New  WH Solar AdjustMI 2" xfId="1883"/>
    <cellStyle name="_Costs not in AURORA 2006GRC 6.15.06_04 07E Wild Horse Wind Expansion (C) (2)_Electric Rev Req Model (2009 GRC) Rebuttal REmoval of New  WH Solar AdjustMI 2 2" xfId="1884"/>
    <cellStyle name="_Costs not in AURORA 2006GRC 6.15.06_04 07E Wild Horse Wind Expansion (C) (2)_Electric Rev Req Model (2009 GRC) Rebuttal REmoval of New  WH Solar AdjustMI 3" xfId="1885"/>
    <cellStyle name="_Costs not in AURORA 2006GRC 6.15.06_04 07E Wild Horse Wind Expansion (C) (2)_Electric Rev Req Model (2009 GRC) Revised 01-18-2010" xfId="1886"/>
    <cellStyle name="_Costs not in AURORA 2006GRC 6.15.06_04 07E Wild Horse Wind Expansion (C) (2)_Electric Rev Req Model (2009 GRC) Revised 01-18-2010 2" xfId="1887"/>
    <cellStyle name="_Costs not in AURORA 2006GRC 6.15.06_04 07E Wild Horse Wind Expansion (C) (2)_Electric Rev Req Model (2009 GRC) Revised 01-18-2010 2 2" xfId="1888"/>
    <cellStyle name="_Costs not in AURORA 2006GRC 6.15.06_04 07E Wild Horse Wind Expansion (C) (2)_Electric Rev Req Model (2009 GRC) Revised 01-18-2010 3" xfId="1889"/>
    <cellStyle name="_Costs not in AURORA 2006GRC 6.15.06_04 07E Wild Horse Wind Expansion (C) (2)_Electric Rev Req Model (2010 GRC)" xfId="1890"/>
    <cellStyle name="_Costs not in AURORA 2006GRC 6.15.06_04 07E Wild Horse Wind Expansion (C) (2)_Electric Rev Req Model (2010 GRC) SF" xfId="1891"/>
    <cellStyle name="_Costs not in AURORA 2006GRC 6.15.06_04 07E Wild Horse Wind Expansion (C) (2)_Final Order Electric EXHIBIT A-1" xfId="1892"/>
    <cellStyle name="_Costs not in AURORA 2006GRC 6.15.06_04 07E Wild Horse Wind Expansion (C) (2)_Final Order Electric EXHIBIT A-1 2" xfId="1893"/>
    <cellStyle name="_Costs not in AURORA 2006GRC 6.15.06_04 07E Wild Horse Wind Expansion (C) (2)_Final Order Electric EXHIBIT A-1 2 2" xfId="1894"/>
    <cellStyle name="_Costs not in AURORA 2006GRC 6.15.06_04 07E Wild Horse Wind Expansion (C) (2)_Final Order Electric EXHIBIT A-1 3" xfId="1895"/>
    <cellStyle name="_Costs not in AURORA 2006GRC 6.15.06_04 07E Wild Horse Wind Expansion (C) (2)_TENASKA REGULATORY ASSET" xfId="1896"/>
    <cellStyle name="_Costs not in AURORA 2006GRC 6.15.06_04 07E Wild Horse Wind Expansion (C) (2)_TENASKA REGULATORY ASSET 2" xfId="1897"/>
    <cellStyle name="_Costs not in AURORA 2006GRC 6.15.06_04 07E Wild Horse Wind Expansion (C) (2)_TENASKA REGULATORY ASSET 2 2" xfId="1898"/>
    <cellStyle name="_Costs not in AURORA 2006GRC 6.15.06_04 07E Wild Horse Wind Expansion (C) (2)_TENASKA REGULATORY ASSET 3" xfId="1899"/>
    <cellStyle name="_Costs not in AURORA 2006GRC 6.15.06_16.37E Wild Horse Expansion DeferralRevwrkingfile SF" xfId="1900"/>
    <cellStyle name="_Costs not in AURORA 2006GRC 6.15.06_16.37E Wild Horse Expansion DeferralRevwrkingfile SF 2" xfId="1901"/>
    <cellStyle name="_Costs not in AURORA 2006GRC 6.15.06_16.37E Wild Horse Expansion DeferralRevwrkingfile SF 2 2" xfId="1902"/>
    <cellStyle name="_Costs not in AURORA 2006GRC 6.15.06_16.37E Wild Horse Expansion DeferralRevwrkingfile SF 3" xfId="1903"/>
    <cellStyle name="_Costs not in AURORA 2006GRC 6.15.06_2009 Compliance Filing PCA Exhibits for GRC" xfId="1904"/>
    <cellStyle name="_Costs not in AURORA 2006GRC 6.15.06_2009 GRC Compl Filing - Exhibit D" xfId="1905"/>
    <cellStyle name="_Costs not in AURORA 2006GRC 6.15.06_2009 GRC Compl Filing - Exhibit D 2" xfId="1906"/>
    <cellStyle name="_Costs not in AURORA 2006GRC 6.15.06_3.01 Income Statement" xfId="1907"/>
    <cellStyle name="_Costs not in AURORA 2006GRC 6.15.06_4 31 Regulatory Assets and Liabilities  7 06- Exhibit D" xfId="1908"/>
    <cellStyle name="_Costs not in AURORA 2006GRC 6.15.06_4 31 Regulatory Assets and Liabilities  7 06- Exhibit D 2" xfId="1909"/>
    <cellStyle name="_Costs not in AURORA 2006GRC 6.15.06_4 31 Regulatory Assets and Liabilities  7 06- Exhibit D 2 2" xfId="1910"/>
    <cellStyle name="_Costs not in AURORA 2006GRC 6.15.06_4 31 Regulatory Assets and Liabilities  7 06- Exhibit D 3" xfId="1911"/>
    <cellStyle name="_Costs not in AURORA 2006GRC 6.15.06_4 31 Regulatory Assets and Liabilities  7 06- Exhibit D_NIM Summary" xfId="1912"/>
    <cellStyle name="_Costs not in AURORA 2006GRC 6.15.06_4 31 Regulatory Assets and Liabilities  7 06- Exhibit D_NIM Summary 2" xfId="1913"/>
    <cellStyle name="_Costs not in AURORA 2006GRC 6.15.06_4 32 Regulatory Assets and Liabilities  7 06- Exhibit D" xfId="1914"/>
    <cellStyle name="_Costs not in AURORA 2006GRC 6.15.06_4 32 Regulatory Assets and Liabilities  7 06- Exhibit D 2" xfId="1915"/>
    <cellStyle name="_Costs not in AURORA 2006GRC 6.15.06_4 32 Regulatory Assets and Liabilities  7 06- Exhibit D 2 2" xfId="1916"/>
    <cellStyle name="_Costs not in AURORA 2006GRC 6.15.06_4 32 Regulatory Assets and Liabilities  7 06- Exhibit D 3" xfId="1917"/>
    <cellStyle name="_Costs not in AURORA 2006GRC 6.15.06_4 32 Regulatory Assets and Liabilities  7 06- Exhibit D_NIM Summary" xfId="1918"/>
    <cellStyle name="_Costs not in AURORA 2006GRC 6.15.06_4 32 Regulatory Assets and Liabilities  7 06- Exhibit D_NIM Summary 2" xfId="1919"/>
    <cellStyle name="_Costs not in AURORA 2006GRC 6.15.06_ACCOUNTS" xfId="1920"/>
    <cellStyle name="_Costs not in AURORA 2006GRC 6.15.06_AURORA Total New" xfId="1921"/>
    <cellStyle name="_Costs not in AURORA 2006GRC 6.15.06_AURORA Total New 2" xfId="1922"/>
    <cellStyle name="_Costs not in AURORA 2006GRC 6.15.06_Book2" xfId="1923"/>
    <cellStyle name="_Costs not in AURORA 2006GRC 6.15.06_Book2 2" xfId="1924"/>
    <cellStyle name="_Costs not in AURORA 2006GRC 6.15.06_Book2 2 2" xfId="1925"/>
    <cellStyle name="_Costs not in AURORA 2006GRC 6.15.06_Book2 3" xfId="1926"/>
    <cellStyle name="_Costs not in AURORA 2006GRC 6.15.06_Book2_Adj Bench DR 3 for Initial Briefs (Electric)" xfId="1927"/>
    <cellStyle name="_Costs not in AURORA 2006GRC 6.15.06_Book2_Adj Bench DR 3 for Initial Briefs (Electric) 2" xfId="1928"/>
    <cellStyle name="_Costs not in AURORA 2006GRC 6.15.06_Book2_Adj Bench DR 3 for Initial Briefs (Electric) 2 2" xfId="1929"/>
    <cellStyle name="_Costs not in AURORA 2006GRC 6.15.06_Book2_Adj Bench DR 3 for Initial Briefs (Electric) 3" xfId="1930"/>
    <cellStyle name="_Costs not in AURORA 2006GRC 6.15.06_Book2_Electric Rev Req Model (2009 GRC) Rebuttal" xfId="1931"/>
    <cellStyle name="_Costs not in AURORA 2006GRC 6.15.06_Book2_Electric Rev Req Model (2009 GRC) Rebuttal 2" xfId="1932"/>
    <cellStyle name="_Costs not in AURORA 2006GRC 6.15.06_Book2_Electric Rev Req Model (2009 GRC) Rebuttal 2 2" xfId="1933"/>
    <cellStyle name="_Costs not in AURORA 2006GRC 6.15.06_Book2_Electric Rev Req Model (2009 GRC) Rebuttal 3" xfId="1934"/>
    <cellStyle name="_Costs not in AURORA 2006GRC 6.15.06_Book2_Electric Rev Req Model (2009 GRC) Rebuttal REmoval of New  WH Solar AdjustMI" xfId="1935"/>
    <cellStyle name="_Costs not in AURORA 2006GRC 6.15.06_Book2_Electric Rev Req Model (2009 GRC) Rebuttal REmoval of New  WH Solar AdjustMI 2" xfId="1936"/>
    <cellStyle name="_Costs not in AURORA 2006GRC 6.15.06_Book2_Electric Rev Req Model (2009 GRC) Rebuttal REmoval of New  WH Solar AdjustMI 2 2" xfId="1937"/>
    <cellStyle name="_Costs not in AURORA 2006GRC 6.15.06_Book2_Electric Rev Req Model (2009 GRC) Rebuttal REmoval of New  WH Solar AdjustMI 3" xfId="1938"/>
    <cellStyle name="_Costs not in AURORA 2006GRC 6.15.06_Book2_Electric Rev Req Model (2009 GRC) Revised 01-18-2010" xfId="1939"/>
    <cellStyle name="_Costs not in AURORA 2006GRC 6.15.06_Book2_Electric Rev Req Model (2009 GRC) Revised 01-18-2010 2" xfId="1940"/>
    <cellStyle name="_Costs not in AURORA 2006GRC 6.15.06_Book2_Electric Rev Req Model (2009 GRC) Revised 01-18-2010 2 2" xfId="1941"/>
    <cellStyle name="_Costs not in AURORA 2006GRC 6.15.06_Book2_Electric Rev Req Model (2009 GRC) Revised 01-18-2010 3" xfId="1942"/>
    <cellStyle name="_Costs not in AURORA 2006GRC 6.15.06_Book2_Final Order Electric EXHIBIT A-1" xfId="1943"/>
    <cellStyle name="_Costs not in AURORA 2006GRC 6.15.06_Book2_Final Order Electric EXHIBIT A-1 2" xfId="1944"/>
    <cellStyle name="_Costs not in AURORA 2006GRC 6.15.06_Book2_Final Order Electric EXHIBIT A-1 2 2" xfId="1945"/>
    <cellStyle name="_Costs not in AURORA 2006GRC 6.15.06_Book2_Final Order Electric EXHIBIT A-1 3" xfId="1946"/>
    <cellStyle name="_Costs not in AURORA 2006GRC 6.15.06_Book4" xfId="1947"/>
    <cellStyle name="_Costs not in AURORA 2006GRC 6.15.06_Book4 2" xfId="1948"/>
    <cellStyle name="_Costs not in AURORA 2006GRC 6.15.06_Book4 2 2" xfId="1949"/>
    <cellStyle name="_Costs not in AURORA 2006GRC 6.15.06_Book4 3" xfId="1950"/>
    <cellStyle name="_Costs not in AURORA 2006GRC 6.15.06_Book9" xfId="1951"/>
    <cellStyle name="_Costs not in AURORA 2006GRC 6.15.06_Book9 2" xfId="1952"/>
    <cellStyle name="_Costs not in AURORA 2006GRC 6.15.06_Book9 2 2" xfId="1953"/>
    <cellStyle name="_Costs not in AURORA 2006GRC 6.15.06_Book9 3" xfId="1954"/>
    <cellStyle name="_Costs not in AURORA 2006GRC 6.15.06_Chelan PUD Power Costs (8-10)" xfId="1955"/>
    <cellStyle name="_Costs not in AURORA 2006GRC 6.15.06_Gas Rev Req Model (2010 GRC)" xfId="1956"/>
    <cellStyle name="_Costs not in AURORA 2006GRC 6.15.06_INPUTS" xfId="1957"/>
    <cellStyle name="_Costs not in AURORA 2006GRC 6.15.06_INPUTS 2" xfId="1958"/>
    <cellStyle name="_Costs not in AURORA 2006GRC 6.15.06_INPUTS 2 2" xfId="1959"/>
    <cellStyle name="_Costs not in AURORA 2006GRC 6.15.06_INPUTS 3" xfId="1960"/>
    <cellStyle name="_Costs not in AURORA 2006GRC 6.15.06_NIM Summary" xfId="1961"/>
    <cellStyle name="_Costs not in AURORA 2006GRC 6.15.06_NIM Summary 09GRC" xfId="1962"/>
    <cellStyle name="_Costs not in AURORA 2006GRC 6.15.06_NIM Summary 09GRC 2" xfId="1963"/>
    <cellStyle name="_Costs not in AURORA 2006GRC 6.15.06_NIM Summary 2" xfId="1964"/>
    <cellStyle name="_Costs not in AURORA 2006GRC 6.15.06_NIM Summary 3" xfId="1965"/>
    <cellStyle name="_Costs not in AURORA 2006GRC 6.15.06_NIM Summary 4" xfId="1966"/>
    <cellStyle name="_Costs not in AURORA 2006GRC 6.15.06_NIM Summary 5" xfId="1967"/>
    <cellStyle name="_Costs not in AURORA 2006GRC 6.15.06_NIM Summary 6" xfId="1968"/>
    <cellStyle name="_Costs not in AURORA 2006GRC 6.15.06_NIM Summary 7" xfId="1969"/>
    <cellStyle name="_Costs not in AURORA 2006GRC 6.15.06_NIM Summary 8" xfId="1970"/>
    <cellStyle name="_Costs not in AURORA 2006GRC 6.15.06_NIM Summary 9" xfId="1971"/>
    <cellStyle name="_Costs not in AURORA 2006GRC 6.15.06_PCA 10 -  Exhibit D from A Kellogg Jan 2011" xfId="1972"/>
    <cellStyle name="_Costs not in AURORA 2006GRC 6.15.06_PCA 10 -  Exhibit D from A Kellogg July 2011" xfId="1973"/>
    <cellStyle name="_Costs not in AURORA 2006GRC 6.15.06_PCA 10 -  Exhibit D from S Free Rcv'd 12-11" xfId="1974"/>
    <cellStyle name="_Costs not in AURORA 2006GRC 6.15.06_PCA 9 -  Exhibit D April 2010" xfId="1975"/>
    <cellStyle name="_Costs not in AURORA 2006GRC 6.15.06_PCA 9 -  Exhibit D April 2010 (3)" xfId="1976"/>
    <cellStyle name="_Costs not in AURORA 2006GRC 6.15.06_PCA 9 -  Exhibit D April 2010 (3) 2" xfId="1977"/>
    <cellStyle name="_Costs not in AURORA 2006GRC 6.15.06_PCA 9 -  Exhibit D Nov 2010" xfId="1978"/>
    <cellStyle name="_Costs not in AURORA 2006GRC 6.15.06_PCA 9 - Exhibit D at August 2010" xfId="1979"/>
    <cellStyle name="_Costs not in AURORA 2006GRC 6.15.06_PCA 9 - Exhibit D June 2010 GRC" xfId="1980"/>
    <cellStyle name="_Costs not in AURORA 2006GRC 6.15.06_Power Costs - Comparison bx Rbtl-Staff-Jt-PC" xfId="1981"/>
    <cellStyle name="_Costs not in AURORA 2006GRC 6.15.06_Power Costs - Comparison bx Rbtl-Staff-Jt-PC 2" xfId="1982"/>
    <cellStyle name="_Costs not in AURORA 2006GRC 6.15.06_Power Costs - Comparison bx Rbtl-Staff-Jt-PC 2 2" xfId="1983"/>
    <cellStyle name="_Costs not in AURORA 2006GRC 6.15.06_Power Costs - Comparison bx Rbtl-Staff-Jt-PC 3" xfId="1984"/>
    <cellStyle name="_Costs not in AURORA 2006GRC 6.15.06_Power Costs - Comparison bx Rbtl-Staff-Jt-PC_Adj Bench DR 3 for Initial Briefs (Electric)" xfId="1985"/>
    <cellStyle name="_Costs not in AURORA 2006GRC 6.15.06_Power Costs - Comparison bx Rbtl-Staff-Jt-PC_Adj Bench DR 3 for Initial Briefs (Electric) 2" xfId="1986"/>
    <cellStyle name="_Costs not in AURORA 2006GRC 6.15.06_Power Costs - Comparison bx Rbtl-Staff-Jt-PC_Adj Bench DR 3 for Initial Briefs (Electric) 2 2" xfId="1987"/>
    <cellStyle name="_Costs not in AURORA 2006GRC 6.15.06_Power Costs - Comparison bx Rbtl-Staff-Jt-PC_Adj Bench DR 3 for Initial Briefs (Electric) 3" xfId="1988"/>
    <cellStyle name="_Costs not in AURORA 2006GRC 6.15.06_Power Costs - Comparison bx Rbtl-Staff-Jt-PC_Electric Rev Req Model (2009 GRC) Rebuttal" xfId="1989"/>
    <cellStyle name="_Costs not in AURORA 2006GRC 6.15.06_Power Costs - Comparison bx Rbtl-Staff-Jt-PC_Electric Rev Req Model (2009 GRC) Rebuttal 2" xfId="1990"/>
    <cellStyle name="_Costs not in AURORA 2006GRC 6.15.06_Power Costs - Comparison bx Rbtl-Staff-Jt-PC_Electric Rev Req Model (2009 GRC) Rebuttal 2 2" xfId="1991"/>
    <cellStyle name="_Costs not in AURORA 2006GRC 6.15.06_Power Costs - Comparison bx Rbtl-Staff-Jt-PC_Electric Rev Req Model (2009 GRC) Rebuttal 3" xfId="1992"/>
    <cellStyle name="_Costs not in AURORA 2006GRC 6.15.06_Power Costs - Comparison bx Rbtl-Staff-Jt-PC_Electric Rev Req Model (2009 GRC) Rebuttal REmoval of New  WH Solar AdjustMI" xfId="1993"/>
    <cellStyle name="_Costs not in AURORA 2006GRC 6.15.06_Power Costs - Comparison bx Rbtl-Staff-Jt-PC_Electric Rev Req Model (2009 GRC) Rebuttal REmoval of New  WH Solar AdjustMI 2" xfId="1994"/>
    <cellStyle name="_Costs not in AURORA 2006GRC 6.15.06_Power Costs - Comparison bx Rbtl-Staff-Jt-PC_Electric Rev Req Model (2009 GRC) Rebuttal REmoval of New  WH Solar AdjustMI 2 2" xfId="1995"/>
    <cellStyle name="_Costs not in AURORA 2006GRC 6.15.06_Power Costs - Comparison bx Rbtl-Staff-Jt-PC_Electric Rev Req Model (2009 GRC) Rebuttal REmoval of New  WH Solar AdjustMI 3" xfId="1996"/>
    <cellStyle name="_Costs not in AURORA 2006GRC 6.15.06_Power Costs - Comparison bx Rbtl-Staff-Jt-PC_Electric Rev Req Model (2009 GRC) Revised 01-18-2010" xfId="1997"/>
    <cellStyle name="_Costs not in AURORA 2006GRC 6.15.06_Power Costs - Comparison bx Rbtl-Staff-Jt-PC_Electric Rev Req Model (2009 GRC) Revised 01-18-2010 2" xfId="1998"/>
    <cellStyle name="_Costs not in AURORA 2006GRC 6.15.06_Power Costs - Comparison bx Rbtl-Staff-Jt-PC_Electric Rev Req Model (2009 GRC) Revised 01-18-2010 2 2" xfId="1999"/>
    <cellStyle name="_Costs not in AURORA 2006GRC 6.15.06_Power Costs - Comparison bx Rbtl-Staff-Jt-PC_Electric Rev Req Model (2009 GRC) Revised 01-18-2010 3" xfId="2000"/>
    <cellStyle name="_Costs not in AURORA 2006GRC 6.15.06_Power Costs - Comparison bx Rbtl-Staff-Jt-PC_Final Order Electric EXHIBIT A-1" xfId="2001"/>
    <cellStyle name="_Costs not in AURORA 2006GRC 6.15.06_Power Costs - Comparison bx Rbtl-Staff-Jt-PC_Final Order Electric EXHIBIT A-1 2" xfId="2002"/>
    <cellStyle name="_Costs not in AURORA 2006GRC 6.15.06_Power Costs - Comparison bx Rbtl-Staff-Jt-PC_Final Order Electric EXHIBIT A-1 2 2" xfId="2003"/>
    <cellStyle name="_Costs not in AURORA 2006GRC 6.15.06_Power Costs - Comparison bx Rbtl-Staff-Jt-PC_Final Order Electric EXHIBIT A-1 3" xfId="2004"/>
    <cellStyle name="_Costs not in AURORA 2006GRC 6.15.06_Production Adj 4.37" xfId="2005"/>
    <cellStyle name="_Costs not in AURORA 2006GRC 6.15.06_Production Adj 4.37 2" xfId="2006"/>
    <cellStyle name="_Costs not in AURORA 2006GRC 6.15.06_Production Adj 4.37 2 2" xfId="2007"/>
    <cellStyle name="_Costs not in AURORA 2006GRC 6.15.06_Production Adj 4.37 3" xfId="2008"/>
    <cellStyle name="_Costs not in AURORA 2006GRC 6.15.06_Purchased Power Adj 4.03" xfId="2009"/>
    <cellStyle name="_Costs not in AURORA 2006GRC 6.15.06_Purchased Power Adj 4.03 2" xfId="2010"/>
    <cellStyle name="_Costs not in AURORA 2006GRC 6.15.06_Purchased Power Adj 4.03 2 2" xfId="2011"/>
    <cellStyle name="_Costs not in AURORA 2006GRC 6.15.06_Purchased Power Adj 4.03 3" xfId="2012"/>
    <cellStyle name="_Costs not in AURORA 2006GRC 6.15.06_Rebuttal Power Costs" xfId="2013"/>
    <cellStyle name="_Costs not in AURORA 2006GRC 6.15.06_Rebuttal Power Costs 2" xfId="2014"/>
    <cellStyle name="_Costs not in AURORA 2006GRC 6.15.06_Rebuttal Power Costs 2 2" xfId="2015"/>
    <cellStyle name="_Costs not in AURORA 2006GRC 6.15.06_Rebuttal Power Costs 3" xfId="2016"/>
    <cellStyle name="_Costs not in AURORA 2006GRC 6.15.06_Rebuttal Power Costs_Adj Bench DR 3 for Initial Briefs (Electric)" xfId="2017"/>
    <cellStyle name="_Costs not in AURORA 2006GRC 6.15.06_Rebuttal Power Costs_Adj Bench DR 3 for Initial Briefs (Electric) 2" xfId="2018"/>
    <cellStyle name="_Costs not in AURORA 2006GRC 6.15.06_Rebuttal Power Costs_Adj Bench DR 3 for Initial Briefs (Electric) 2 2" xfId="2019"/>
    <cellStyle name="_Costs not in AURORA 2006GRC 6.15.06_Rebuttal Power Costs_Adj Bench DR 3 for Initial Briefs (Electric) 3" xfId="2020"/>
    <cellStyle name="_Costs not in AURORA 2006GRC 6.15.06_Rebuttal Power Costs_Electric Rev Req Model (2009 GRC) Rebuttal" xfId="2021"/>
    <cellStyle name="_Costs not in AURORA 2006GRC 6.15.06_Rebuttal Power Costs_Electric Rev Req Model (2009 GRC) Rebuttal 2" xfId="2022"/>
    <cellStyle name="_Costs not in AURORA 2006GRC 6.15.06_Rebuttal Power Costs_Electric Rev Req Model (2009 GRC) Rebuttal 2 2" xfId="2023"/>
    <cellStyle name="_Costs not in AURORA 2006GRC 6.15.06_Rebuttal Power Costs_Electric Rev Req Model (2009 GRC) Rebuttal 3" xfId="2024"/>
    <cellStyle name="_Costs not in AURORA 2006GRC 6.15.06_Rebuttal Power Costs_Electric Rev Req Model (2009 GRC) Rebuttal REmoval of New  WH Solar AdjustMI" xfId="2025"/>
    <cellStyle name="_Costs not in AURORA 2006GRC 6.15.06_Rebuttal Power Costs_Electric Rev Req Model (2009 GRC) Rebuttal REmoval of New  WH Solar AdjustMI 2" xfId="2026"/>
    <cellStyle name="_Costs not in AURORA 2006GRC 6.15.06_Rebuttal Power Costs_Electric Rev Req Model (2009 GRC) Rebuttal REmoval of New  WH Solar AdjustMI 2 2" xfId="2027"/>
    <cellStyle name="_Costs not in AURORA 2006GRC 6.15.06_Rebuttal Power Costs_Electric Rev Req Model (2009 GRC) Rebuttal REmoval of New  WH Solar AdjustMI 3" xfId="2028"/>
    <cellStyle name="_Costs not in AURORA 2006GRC 6.15.06_Rebuttal Power Costs_Electric Rev Req Model (2009 GRC) Revised 01-18-2010" xfId="2029"/>
    <cellStyle name="_Costs not in AURORA 2006GRC 6.15.06_Rebuttal Power Costs_Electric Rev Req Model (2009 GRC) Revised 01-18-2010 2" xfId="2030"/>
    <cellStyle name="_Costs not in AURORA 2006GRC 6.15.06_Rebuttal Power Costs_Electric Rev Req Model (2009 GRC) Revised 01-18-2010 2 2" xfId="2031"/>
    <cellStyle name="_Costs not in AURORA 2006GRC 6.15.06_Rebuttal Power Costs_Electric Rev Req Model (2009 GRC) Revised 01-18-2010 3" xfId="2032"/>
    <cellStyle name="_Costs not in AURORA 2006GRC 6.15.06_Rebuttal Power Costs_Final Order Electric EXHIBIT A-1" xfId="2033"/>
    <cellStyle name="_Costs not in AURORA 2006GRC 6.15.06_Rebuttal Power Costs_Final Order Electric EXHIBIT A-1 2" xfId="2034"/>
    <cellStyle name="_Costs not in AURORA 2006GRC 6.15.06_Rebuttal Power Costs_Final Order Electric EXHIBIT A-1 2 2" xfId="2035"/>
    <cellStyle name="_Costs not in AURORA 2006GRC 6.15.06_Rebuttal Power Costs_Final Order Electric EXHIBIT A-1 3" xfId="2036"/>
    <cellStyle name="_Costs not in AURORA 2006GRC 6.15.06_ROR &amp; CONV FACTOR" xfId="2037"/>
    <cellStyle name="_Costs not in AURORA 2006GRC 6.15.06_ROR &amp; CONV FACTOR 2" xfId="2038"/>
    <cellStyle name="_Costs not in AURORA 2006GRC 6.15.06_ROR &amp; CONV FACTOR 2 2" xfId="2039"/>
    <cellStyle name="_Costs not in AURORA 2006GRC 6.15.06_ROR &amp; CONV FACTOR 3" xfId="2040"/>
    <cellStyle name="_Costs not in AURORA 2006GRC 6.15.06_ROR 5.02" xfId="2041"/>
    <cellStyle name="_Costs not in AURORA 2006GRC 6.15.06_ROR 5.02 2" xfId="2042"/>
    <cellStyle name="_Costs not in AURORA 2006GRC 6.15.06_ROR 5.02 2 2" xfId="2043"/>
    <cellStyle name="_Costs not in AURORA 2006GRC 6.15.06_ROR 5.02 3" xfId="2044"/>
    <cellStyle name="_Costs not in AURORA 2006GRC 6.15.06_Wind Integration 10GRC" xfId="2045"/>
    <cellStyle name="_Costs not in AURORA 2006GRC 6.15.06_Wind Integration 10GRC 2" xfId="2046"/>
    <cellStyle name="_Costs not in AURORA 2006GRC w gas price updated" xfId="2047"/>
    <cellStyle name="_Costs not in AURORA 2006GRC w gas price updated 2" xfId="2048"/>
    <cellStyle name="_Costs not in AURORA 2006GRC w gas price updated 2 2" xfId="2049"/>
    <cellStyle name="_Costs not in AURORA 2006GRC w gas price updated 3" xfId="2050"/>
    <cellStyle name="_Costs not in AURORA 2006GRC w gas price updated_Adj Bench DR 3 for Initial Briefs (Electric)" xfId="2051"/>
    <cellStyle name="_Costs not in AURORA 2006GRC w gas price updated_Adj Bench DR 3 for Initial Briefs (Electric) 2" xfId="2052"/>
    <cellStyle name="_Costs not in AURORA 2006GRC w gas price updated_Adj Bench DR 3 for Initial Briefs (Electric) 2 2" xfId="2053"/>
    <cellStyle name="_Costs not in AURORA 2006GRC w gas price updated_Adj Bench DR 3 for Initial Briefs (Electric) 3" xfId="2054"/>
    <cellStyle name="_Costs not in AURORA 2006GRC w gas price updated_Book1" xfId="2055"/>
    <cellStyle name="_Costs not in AURORA 2006GRC w gas price updated_Book2" xfId="2056"/>
    <cellStyle name="_Costs not in AURORA 2006GRC w gas price updated_Book2 2" xfId="2057"/>
    <cellStyle name="_Costs not in AURORA 2006GRC w gas price updated_Book2 2 2" xfId="2058"/>
    <cellStyle name="_Costs not in AURORA 2006GRC w gas price updated_Book2 3" xfId="2059"/>
    <cellStyle name="_Costs not in AURORA 2006GRC w gas price updated_Book2_Adj Bench DR 3 for Initial Briefs (Electric)" xfId="2060"/>
    <cellStyle name="_Costs not in AURORA 2006GRC w gas price updated_Book2_Adj Bench DR 3 for Initial Briefs (Electric) 2" xfId="2061"/>
    <cellStyle name="_Costs not in AURORA 2006GRC w gas price updated_Book2_Adj Bench DR 3 for Initial Briefs (Electric) 2 2" xfId="2062"/>
    <cellStyle name="_Costs not in AURORA 2006GRC w gas price updated_Book2_Adj Bench DR 3 for Initial Briefs (Electric) 3" xfId="2063"/>
    <cellStyle name="_Costs not in AURORA 2006GRC w gas price updated_Book2_Electric Rev Req Model (2009 GRC) Rebuttal" xfId="2064"/>
    <cellStyle name="_Costs not in AURORA 2006GRC w gas price updated_Book2_Electric Rev Req Model (2009 GRC) Rebuttal 2" xfId="2065"/>
    <cellStyle name="_Costs not in AURORA 2006GRC w gas price updated_Book2_Electric Rev Req Model (2009 GRC) Rebuttal 2 2" xfId="2066"/>
    <cellStyle name="_Costs not in AURORA 2006GRC w gas price updated_Book2_Electric Rev Req Model (2009 GRC) Rebuttal 3" xfId="2067"/>
    <cellStyle name="_Costs not in AURORA 2006GRC w gas price updated_Book2_Electric Rev Req Model (2009 GRC) Rebuttal REmoval of New  WH Solar AdjustMI" xfId="2068"/>
    <cellStyle name="_Costs not in AURORA 2006GRC w gas price updated_Book2_Electric Rev Req Model (2009 GRC) Rebuttal REmoval of New  WH Solar AdjustMI 2" xfId="2069"/>
    <cellStyle name="_Costs not in AURORA 2006GRC w gas price updated_Book2_Electric Rev Req Model (2009 GRC) Rebuttal REmoval of New  WH Solar AdjustMI 2 2" xfId="2070"/>
    <cellStyle name="_Costs not in AURORA 2006GRC w gas price updated_Book2_Electric Rev Req Model (2009 GRC) Rebuttal REmoval of New  WH Solar AdjustMI 3" xfId="2071"/>
    <cellStyle name="_Costs not in AURORA 2006GRC w gas price updated_Book2_Electric Rev Req Model (2009 GRC) Revised 01-18-2010" xfId="2072"/>
    <cellStyle name="_Costs not in AURORA 2006GRC w gas price updated_Book2_Electric Rev Req Model (2009 GRC) Revised 01-18-2010 2" xfId="2073"/>
    <cellStyle name="_Costs not in AURORA 2006GRC w gas price updated_Book2_Electric Rev Req Model (2009 GRC) Revised 01-18-2010 2 2" xfId="2074"/>
    <cellStyle name="_Costs not in AURORA 2006GRC w gas price updated_Book2_Electric Rev Req Model (2009 GRC) Revised 01-18-2010 3" xfId="2075"/>
    <cellStyle name="_Costs not in AURORA 2006GRC w gas price updated_Book2_Final Order Electric EXHIBIT A-1" xfId="2076"/>
    <cellStyle name="_Costs not in AURORA 2006GRC w gas price updated_Book2_Final Order Electric EXHIBIT A-1 2" xfId="2077"/>
    <cellStyle name="_Costs not in AURORA 2006GRC w gas price updated_Book2_Final Order Electric EXHIBIT A-1 2 2" xfId="2078"/>
    <cellStyle name="_Costs not in AURORA 2006GRC w gas price updated_Book2_Final Order Electric EXHIBIT A-1 3" xfId="2079"/>
    <cellStyle name="_Costs not in AURORA 2006GRC w gas price updated_Chelan PUD Power Costs (8-10)" xfId="2080"/>
    <cellStyle name="_Costs not in AURORA 2006GRC w gas price updated_Confidential Material" xfId="2081"/>
    <cellStyle name="_Costs not in AURORA 2006GRC w gas price updated_DEM-WP(C) Colstrip 12 Coal Cost Forecast 2010GRC" xfId="2082"/>
    <cellStyle name="_Costs not in AURORA 2006GRC w gas price updated_DEM-WP(C) Production O&amp;M 2010GRC As-Filed" xfId="2083"/>
    <cellStyle name="_Costs not in AURORA 2006GRC w gas price updated_DEM-WP(C) Production O&amp;M 2010GRC As-Filed 2" xfId="2084"/>
    <cellStyle name="_Costs not in AURORA 2006GRC w gas price updated_Electric Rev Req Model (2009 GRC) " xfId="2085"/>
    <cellStyle name="_Costs not in AURORA 2006GRC w gas price updated_Electric Rev Req Model (2009 GRC)  2" xfId="2086"/>
    <cellStyle name="_Costs not in AURORA 2006GRC w gas price updated_Electric Rev Req Model (2009 GRC)  2 2" xfId="2087"/>
    <cellStyle name="_Costs not in AURORA 2006GRC w gas price updated_Electric Rev Req Model (2009 GRC)  3" xfId="2088"/>
    <cellStyle name="_Costs not in AURORA 2006GRC w gas price updated_Electric Rev Req Model (2009 GRC) Rebuttal" xfId="2089"/>
    <cellStyle name="_Costs not in AURORA 2006GRC w gas price updated_Electric Rev Req Model (2009 GRC) Rebuttal 2" xfId="2090"/>
    <cellStyle name="_Costs not in AURORA 2006GRC w gas price updated_Electric Rev Req Model (2009 GRC) Rebuttal 2 2" xfId="2091"/>
    <cellStyle name="_Costs not in AURORA 2006GRC w gas price updated_Electric Rev Req Model (2009 GRC) Rebuttal 3" xfId="2092"/>
    <cellStyle name="_Costs not in AURORA 2006GRC w gas price updated_Electric Rev Req Model (2009 GRC) Rebuttal REmoval of New  WH Solar AdjustMI" xfId="2093"/>
    <cellStyle name="_Costs not in AURORA 2006GRC w gas price updated_Electric Rev Req Model (2009 GRC) Rebuttal REmoval of New  WH Solar AdjustMI 2" xfId="2094"/>
    <cellStyle name="_Costs not in AURORA 2006GRC w gas price updated_Electric Rev Req Model (2009 GRC) Rebuttal REmoval of New  WH Solar AdjustMI 2 2" xfId="2095"/>
    <cellStyle name="_Costs not in AURORA 2006GRC w gas price updated_Electric Rev Req Model (2009 GRC) Rebuttal REmoval of New  WH Solar AdjustMI 3" xfId="2096"/>
    <cellStyle name="_Costs not in AURORA 2006GRC w gas price updated_Electric Rev Req Model (2009 GRC) Revised 01-18-2010" xfId="2097"/>
    <cellStyle name="_Costs not in AURORA 2006GRC w gas price updated_Electric Rev Req Model (2009 GRC) Revised 01-18-2010 2" xfId="2098"/>
    <cellStyle name="_Costs not in AURORA 2006GRC w gas price updated_Electric Rev Req Model (2009 GRC) Revised 01-18-2010 2 2" xfId="2099"/>
    <cellStyle name="_Costs not in AURORA 2006GRC w gas price updated_Electric Rev Req Model (2009 GRC) Revised 01-18-2010 3" xfId="2100"/>
    <cellStyle name="_Costs not in AURORA 2006GRC w gas price updated_Electric Rev Req Model (2010 GRC)" xfId="2101"/>
    <cellStyle name="_Costs not in AURORA 2006GRC w gas price updated_Electric Rev Req Model (2010 GRC) SF" xfId="2102"/>
    <cellStyle name="_Costs not in AURORA 2006GRC w gas price updated_Final Order Electric EXHIBIT A-1" xfId="2103"/>
    <cellStyle name="_Costs not in AURORA 2006GRC w gas price updated_Final Order Electric EXHIBIT A-1 2" xfId="2104"/>
    <cellStyle name="_Costs not in AURORA 2006GRC w gas price updated_Final Order Electric EXHIBIT A-1 2 2" xfId="2105"/>
    <cellStyle name="_Costs not in AURORA 2006GRC w gas price updated_Final Order Electric EXHIBIT A-1 3" xfId="2106"/>
    <cellStyle name="_Costs not in AURORA 2006GRC w gas price updated_NIM Summary" xfId="2107"/>
    <cellStyle name="_Costs not in AURORA 2006GRC w gas price updated_NIM Summary 2" xfId="2108"/>
    <cellStyle name="_Costs not in AURORA 2006GRC w gas price updated_Rebuttal Power Costs" xfId="2109"/>
    <cellStyle name="_Costs not in AURORA 2006GRC w gas price updated_Rebuttal Power Costs 2" xfId="2110"/>
    <cellStyle name="_Costs not in AURORA 2006GRC w gas price updated_Rebuttal Power Costs 2 2" xfId="2111"/>
    <cellStyle name="_Costs not in AURORA 2006GRC w gas price updated_Rebuttal Power Costs 3" xfId="2112"/>
    <cellStyle name="_Costs not in AURORA 2006GRC w gas price updated_Rebuttal Power Costs_Adj Bench DR 3 for Initial Briefs (Electric)" xfId="2113"/>
    <cellStyle name="_Costs not in AURORA 2006GRC w gas price updated_Rebuttal Power Costs_Adj Bench DR 3 for Initial Briefs (Electric) 2" xfId="2114"/>
    <cellStyle name="_Costs not in AURORA 2006GRC w gas price updated_Rebuttal Power Costs_Adj Bench DR 3 for Initial Briefs (Electric) 2 2" xfId="2115"/>
    <cellStyle name="_Costs not in AURORA 2006GRC w gas price updated_Rebuttal Power Costs_Adj Bench DR 3 for Initial Briefs (Electric) 3" xfId="2116"/>
    <cellStyle name="_Costs not in AURORA 2006GRC w gas price updated_Rebuttal Power Costs_Electric Rev Req Model (2009 GRC) Rebuttal" xfId="2117"/>
    <cellStyle name="_Costs not in AURORA 2006GRC w gas price updated_Rebuttal Power Costs_Electric Rev Req Model (2009 GRC) Rebuttal 2" xfId="2118"/>
    <cellStyle name="_Costs not in AURORA 2006GRC w gas price updated_Rebuttal Power Costs_Electric Rev Req Model (2009 GRC) Rebuttal 2 2" xfId="2119"/>
    <cellStyle name="_Costs not in AURORA 2006GRC w gas price updated_Rebuttal Power Costs_Electric Rev Req Model (2009 GRC) Rebuttal 3" xfId="2120"/>
    <cellStyle name="_Costs not in AURORA 2006GRC w gas price updated_Rebuttal Power Costs_Electric Rev Req Model (2009 GRC) Rebuttal REmoval of New  WH Solar AdjustMI" xfId="2121"/>
    <cellStyle name="_Costs not in AURORA 2006GRC w gas price updated_Rebuttal Power Costs_Electric Rev Req Model (2009 GRC) Rebuttal REmoval of New  WH Solar AdjustMI 2" xfId="2122"/>
    <cellStyle name="_Costs not in AURORA 2006GRC w gas price updated_Rebuttal Power Costs_Electric Rev Req Model (2009 GRC) Rebuttal REmoval of New  WH Solar AdjustMI 2 2" xfId="2123"/>
    <cellStyle name="_Costs not in AURORA 2006GRC w gas price updated_Rebuttal Power Costs_Electric Rev Req Model (2009 GRC) Rebuttal REmoval of New  WH Solar AdjustMI 3" xfId="2124"/>
    <cellStyle name="_Costs not in AURORA 2006GRC w gas price updated_Rebuttal Power Costs_Electric Rev Req Model (2009 GRC) Revised 01-18-2010" xfId="2125"/>
    <cellStyle name="_Costs not in AURORA 2006GRC w gas price updated_Rebuttal Power Costs_Electric Rev Req Model (2009 GRC) Revised 01-18-2010 2" xfId="2126"/>
    <cellStyle name="_Costs not in AURORA 2006GRC w gas price updated_Rebuttal Power Costs_Electric Rev Req Model (2009 GRC) Revised 01-18-2010 2 2" xfId="2127"/>
    <cellStyle name="_Costs not in AURORA 2006GRC w gas price updated_Rebuttal Power Costs_Electric Rev Req Model (2009 GRC) Revised 01-18-2010 3" xfId="2128"/>
    <cellStyle name="_Costs not in AURORA 2006GRC w gas price updated_Rebuttal Power Costs_Final Order Electric EXHIBIT A-1" xfId="2129"/>
    <cellStyle name="_Costs not in AURORA 2006GRC w gas price updated_Rebuttal Power Costs_Final Order Electric EXHIBIT A-1 2" xfId="2130"/>
    <cellStyle name="_Costs not in AURORA 2006GRC w gas price updated_Rebuttal Power Costs_Final Order Electric EXHIBIT A-1 2 2" xfId="2131"/>
    <cellStyle name="_Costs not in AURORA 2006GRC w gas price updated_Rebuttal Power Costs_Final Order Electric EXHIBIT A-1 3" xfId="2132"/>
    <cellStyle name="_Costs not in AURORA 2006GRC w gas price updated_TENASKA REGULATORY ASSET" xfId="2133"/>
    <cellStyle name="_Costs not in AURORA 2006GRC w gas price updated_TENASKA REGULATORY ASSET 2" xfId="2134"/>
    <cellStyle name="_Costs not in AURORA 2006GRC w gas price updated_TENASKA REGULATORY ASSET 2 2" xfId="2135"/>
    <cellStyle name="_Costs not in AURORA 2006GRC w gas price updated_TENASKA REGULATORY ASSET 3" xfId="2136"/>
    <cellStyle name="_Costs not in AURORA 2007 Rate Case" xfId="2137"/>
    <cellStyle name="_Costs not in AURORA 2007 Rate Case 2" xfId="2138"/>
    <cellStyle name="_Costs not in AURORA 2007 Rate Case 2 2" xfId="2139"/>
    <cellStyle name="_Costs not in AURORA 2007 Rate Case 2 2 2" xfId="2140"/>
    <cellStyle name="_Costs not in AURORA 2007 Rate Case 2 3" xfId="2141"/>
    <cellStyle name="_Costs not in AURORA 2007 Rate Case 3" xfId="2142"/>
    <cellStyle name="_Costs not in AURORA 2007 Rate Case 3 2" xfId="2143"/>
    <cellStyle name="_Costs not in AURORA 2007 Rate Case 4" xfId="2144"/>
    <cellStyle name="_Costs not in AURORA 2007 Rate Case 4 2" xfId="2145"/>
    <cellStyle name="_Costs not in AURORA 2007 Rate Case 5" xfId="2146"/>
    <cellStyle name="_Costs not in AURORA 2007 Rate Case_(C) WHE Proforma with ITC cash grant 10 Yr Amort_for deferral_102809" xfId="2147"/>
    <cellStyle name="_Costs not in AURORA 2007 Rate Case_(C) WHE Proforma with ITC cash grant 10 Yr Amort_for deferral_102809 2" xfId="2148"/>
    <cellStyle name="_Costs not in AURORA 2007 Rate Case_(C) WHE Proforma with ITC cash grant 10 Yr Amort_for deferral_102809 2 2" xfId="2149"/>
    <cellStyle name="_Costs not in AURORA 2007 Rate Case_(C) WHE Proforma with ITC cash grant 10 Yr Amort_for deferral_102809 3" xfId="2150"/>
    <cellStyle name="_Costs not in AURORA 2007 Rate Case_(C) WHE Proforma with ITC cash grant 10 Yr Amort_for deferral_102809_16.07E Wild Horse Wind Expansionwrkingfile" xfId="2151"/>
    <cellStyle name="_Costs not in AURORA 2007 Rate Case_(C) WHE Proforma with ITC cash grant 10 Yr Amort_for deferral_102809_16.07E Wild Horse Wind Expansionwrkingfile 2" xfId="2152"/>
    <cellStyle name="_Costs not in AURORA 2007 Rate Case_(C) WHE Proforma with ITC cash grant 10 Yr Amort_for deferral_102809_16.07E Wild Horse Wind Expansionwrkingfile 2 2" xfId="2153"/>
    <cellStyle name="_Costs not in AURORA 2007 Rate Case_(C) WHE Proforma with ITC cash grant 10 Yr Amort_for deferral_102809_16.07E Wild Horse Wind Expansionwrkingfile 3" xfId="2154"/>
    <cellStyle name="_Costs not in AURORA 2007 Rate Case_(C) WHE Proforma with ITC cash grant 10 Yr Amort_for deferral_102809_16.07E Wild Horse Wind Expansionwrkingfile SF" xfId="2155"/>
    <cellStyle name="_Costs not in AURORA 2007 Rate Case_(C) WHE Proforma with ITC cash grant 10 Yr Amort_for deferral_102809_16.07E Wild Horse Wind Expansionwrkingfile SF 2" xfId="2156"/>
    <cellStyle name="_Costs not in AURORA 2007 Rate Case_(C) WHE Proforma with ITC cash grant 10 Yr Amort_for deferral_102809_16.07E Wild Horse Wind Expansionwrkingfile SF 2 2" xfId="2157"/>
    <cellStyle name="_Costs not in AURORA 2007 Rate Case_(C) WHE Proforma with ITC cash grant 10 Yr Amort_for deferral_102809_16.07E Wild Horse Wind Expansionwrkingfile SF 3" xfId="2158"/>
    <cellStyle name="_Costs not in AURORA 2007 Rate Case_(C) WHE Proforma with ITC cash grant 10 Yr Amort_for deferral_102809_16.37E Wild Horse Expansion DeferralRevwrkingfile SF" xfId="2159"/>
    <cellStyle name="_Costs not in AURORA 2007 Rate Case_(C) WHE Proforma with ITC cash grant 10 Yr Amort_for deferral_102809_16.37E Wild Horse Expansion DeferralRevwrkingfile SF 2" xfId="2160"/>
    <cellStyle name="_Costs not in AURORA 2007 Rate Case_(C) WHE Proforma with ITC cash grant 10 Yr Amort_for deferral_102809_16.37E Wild Horse Expansion DeferralRevwrkingfile SF 2 2" xfId="2161"/>
    <cellStyle name="_Costs not in AURORA 2007 Rate Case_(C) WHE Proforma with ITC cash grant 10 Yr Amort_for deferral_102809_16.37E Wild Horse Expansion DeferralRevwrkingfile SF 3" xfId="2162"/>
    <cellStyle name="_Costs not in AURORA 2007 Rate Case_(C) WHE Proforma with ITC cash grant 10 Yr Amort_for rebuttal_120709" xfId="2163"/>
    <cellStyle name="_Costs not in AURORA 2007 Rate Case_(C) WHE Proforma with ITC cash grant 10 Yr Amort_for rebuttal_120709 2" xfId="2164"/>
    <cellStyle name="_Costs not in AURORA 2007 Rate Case_(C) WHE Proforma with ITC cash grant 10 Yr Amort_for rebuttal_120709 2 2" xfId="2165"/>
    <cellStyle name="_Costs not in AURORA 2007 Rate Case_(C) WHE Proforma with ITC cash grant 10 Yr Amort_for rebuttal_120709 3" xfId="2166"/>
    <cellStyle name="_Costs not in AURORA 2007 Rate Case_04.07E Wild Horse Wind Expansion" xfId="2167"/>
    <cellStyle name="_Costs not in AURORA 2007 Rate Case_04.07E Wild Horse Wind Expansion 2" xfId="2168"/>
    <cellStyle name="_Costs not in AURORA 2007 Rate Case_04.07E Wild Horse Wind Expansion 2 2" xfId="2169"/>
    <cellStyle name="_Costs not in AURORA 2007 Rate Case_04.07E Wild Horse Wind Expansion 3" xfId="2170"/>
    <cellStyle name="_Costs not in AURORA 2007 Rate Case_04.07E Wild Horse Wind Expansion_16.07E Wild Horse Wind Expansionwrkingfile" xfId="2171"/>
    <cellStyle name="_Costs not in AURORA 2007 Rate Case_04.07E Wild Horse Wind Expansion_16.07E Wild Horse Wind Expansionwrkingfile 2" xfId="2172"/>
    <cellStyle name="_Costs not in AURORA 2007 Rate Case_04.07E Wild Horse Wind Expansion_16.07E Wild Horse Wind Expansionwrkingfile 2 2" xfId="2173"/>
    <cellStyle name="_Costs not in AURORA 2007 Rate Case_04.07E Wild Horse Wind Expansion_16.07E Wild Horse Wind Expansionwrkingfile 3" xfId="2174"/>
    <cellStyle name="_Costs not in AURORA 2007 Rate Case_04.07E Wild Horse Wind Expansion_16.07E Wild Horse Wind Expansionwrkingfile SF" xfId="2175"/>
    <cellStyle name="_Costs not in AURORA 2007 Rate Case_04.07E Wild Horse Wind Expansion_16.07E Wild Horse Wind Expansionwrkingfile SF 2" xfId="2176"/>
    <cellStyle name="_Costs not in AURORA 2007 Rate Case_04.07E Wild Horse Wind Expansion_16.07E Wild Horse Wind Expansionwrkingfile SF 2 2" xfId="2177"/>
    <cellStyle name="_Costs not in AURORA 2007 Rate Case_04.07E Wild Horse Wind Expansion_16.07E Wild Horse Wind Expansionwrkingfile SF 3" xfId="2178"/>
    <cellStyle name="_Costs not in AURORA 2007 Rate Case_04.07E Wild Horse Wind Expansion_16.37E Wild Horse Expansion DeferralRevwrkingfile SF" xfId="2179"/>
    <cellStyle name="_Costs not in AURORA 2007 Rate Case_04.07E Wild Horse Wind Expansion_16.37E Wild Horse Expansion DeferralRevwrkingfile SF 2" xfId="2180"/>
    <cellStyle name="_Costs not in AURORA 2007 Rate Case_04.07E Wild Horse Wind Expansion_16.37E Wild Horse Expansion DeferralRevwrkingfile SF 2 2" xfId="2181"/>
    <cellStyle name="_Costs not in AURORA 2007 Rate Case_04.07E Wild Horse Wind Expansion_16.37E Wild Horse Expansion DeferralRevwrkingfile SF 3" xfId="2182"/>
    <cellStyle name="_Costs not in AURORA 2007 Rate Case_16.07E Wild Horse Wind Expansionwrkingfile" xfId="2183"/>
    <cellStyle name="_Costs not in AURORA 2007 Rate Case_16.07E Wild Horse Wind Expansionwrkingfile 2" xfId="2184"/>
    <cellStyle name="_Costs not in AURORA 2007 Rate Case_16.07E Wild Horse Wind Expansionwrkingfile 2 2" xfId="2185"/>
    <cellStyle name="_Costs not in AURORA 2007 Rate Case_16.07E Wild Horse Wind Expansionwrkingfile 3" xfId="2186"/>
    <cellStyle name="_Costs not in AURORA 2007 Rate Case_16.07E Wild Horse Wind Expansionwrkingfile SF" xfId="2187"/>
    <cellStyle name="_Costs not in AURORA 2007 Rate Case_16.07E Wild Horse Wind Expansionwrkingfile SF 2" xfId="2188"/>
    <cellStyle name="_Costs not in AURORA 2007 Rate Case_16.07E Wild Horse Wind Expansionwrkingfile SF 2 2" xfId="2189"/>
    <cellStyle name="_Costs not in AURORA 2007 Rate Case_16.07E Wild Horse Wind Expansionwrkingfile SF 3" xfId="2190"/>
    <cellStyle name="_Costs not in AURORA 2007 Rate Case_16.37E Wild Horse Expansion DeferralRevwrkingfile SF" xfId="2191"/>
    <cellStyle name="_Costs not in AURORA 2007 Rate Case_16.37E Wild Horse Expansion DeferralRevwrkingfile SF 2" xfId="2192"/>
    <cellStyle name="_Costs not in AURORA 2007 Rate Case_16.37E Wild Horse Expansion DeferralRevwrkingfile SF 2 2" xfId="2193"/>
    <cellStyle name="_Costs not in AURORA 2007 Rate Case_16.37E Wild Horse Expansion DeferralRevwrkingfile SF 3" xfId="2194"/>
    <cellStyle name="_Costs not in AURORA 2007 Rate Case_2009 Compliance Filing PCA Exhibits for GRC" xfId="2195"/>
    <cellStyle name="_Costs not in AURORA 2007 Rate Case_2009 GRC Compl Filing - Exhibit D" xfId="2196"/>
    <cellStyle name="_Costs not in AURORA 2007 Rate Case_2009 GRC Compl Filing - Exhibit D 2" xfId="2197"/>
    <cellStyle name="_Costs not in AURORA 2007 Rate Case_3.01 Income Statement" xfId="2198"/>
    <cellStyle name="_Costs not in AURORA 2007 Rate Case_4 31 Regulatory Assets and Liabilities  7 06- Exhibit D" xfId="2199"/>
    <cellStyle name="_Costs not in AURORA 2007 Rate Case_4 31 Regulatory Assets and Liabilities  7 06- Exhibit D 2" xfId="2200"/>
    <cellStyle name="_Costs not in AURORA 2007 Rate Case_4 31 Regulatory Assets and Liabilities  7 06- Exhibit D 2 2" xfId="2201"/>
    <cellStyle name="_Costs not in AURORA 2007 Rate Case_4 31 Regulatory Assets and Liabilities  7 06- Exhibit D 3" xfId="2202"/>
    <cellStyle name="_Costs not in AURORA 2007 Rate Case_4 31 Regulatory Assets and Liabilities  7 06- Exhibit D_NIM Summary" xfId="2203"/>
    <cellStyle name="_Costs not in AURORA 2007 Rate Case_4 31 Regulatory Assets and Liabilities  7 06- Exhibit D_NIM Summary 2" xfId="2204"/>
    <cellStyle name="_Costs not in AURORA 2007 Rate Case_4 32 Regulatory Assets and Liabilities  7 06- Exhibit D" xfId="2205"/>
    <cellStyle name="_Costs not in AURORA 2007 Rate Case_4 32 Regulatory Assets and Liabilities  7 06- Exhibit D 2" xfId="2206"/>
    <cellStyle name="_Costs not in AURORA 2007 Rate Case_4 32 Regulatory Assets and Liabilities  7 06- Exhibit D 2 2" xfId="2207"/>
    <cellStyle name="_Costs not in AURORA 2007 Rate Case_4 32 Regulatory Assets and Liabilities  7 06- Exhibit D 3" xfId="2208"/>
    <cellStyle name="_Costs not in AURORA 2007 Rate Case_4 32 Regulatory Assets and Liabilities  7 06- Exhibit D_NIM Summary" xfId="2209"/>
    <cellStyle name="_Costs not in AURORA 2007 Rate Case_4 32 Regulatory Assets and Liabilities  7 06- Exhibit D_NIM Summary 2" xfId="2210"/>
    <cellStyle name="_Costs not in AURORA 2007 Rate Case_AURORA Total New" xfId="2211"/>
    <cellStyle name="_Costs not in AURORA 2007 Rate Case_AURORA Total New 2" xfId="2212"/>
    <cellStyle name="_Costs not in AURORA 2007 Rate Case_Book2" xfId="2213"/>
    <cellStyle name="_Costs not in AURORA 2007 Rate Case_Book2 2" xfId="2214"/>
    <cellStyle name="_Costs not in AURORA 2007 Rate Case_Book2 2 2" xfId="2215"/>
    <cellStyle name="_Costs not in AURORA 2007 Rate Case_Book2 3" xfId="2216"/>
    <cellStyle name="_Costs not in AURORA 2007 Rate Case_Book2_Adj Bench DR 3 for Initial Briefs (Electric)" xfId="2217"/>
    <cellStyle name="_Costs not in AURORA 2007 Rate Case_Book2_Adj Bench DR 3 for Initial Briefs (Electric) 2" xfId="2218"/>
    <cellStyle name="_Costs not in AURORA 2007 Rate Case_Book2_Adj Bench DR 3 for Initial Briefs (Electric) 2 2" xfId="2219"/>
    <cellStyle name="_Costs not in AURORA 2007 Rate Case_Book2_Adj Bench DR 3 for Initial Briefs (Electric) 3" xfId="2220"/>
    <cellStyle name="_Costs not in AURORA 2007 Rate Case_Book2_Electric Rev Req Model (2009 GRC) Rebuttal" xfId="2221"/>
    <cellStyle name="_Costs not in AURORA 2007 Rate Case_Book2_Electric Rev Req Model (2009 GRC) Rebuttal 2" xfId="2222"/>
    <cellStyle name="_Costs not in AURORA 2007 Rate Case_Book2_Electric Rev Req Model (2009 GRC) Rebuttal 2 2" xfId="2223"/>
    <cellStyle name="_Costs not in AURORA 2007 Rate Case_Book2_Electric Rev Req Model (2009 GRC) Rebuttal 3" xfId="2224"/>
    <cellStyle name="_Costs not in AURORA 2007 Rate Case_Book2_Electric Rev Req Model (2009 GRC) Rebuttal REmoval of New  WH Solar AdjustMI" xfId="2225"/>
    <cellStyle name="_Costs not in AURORA 2007 Rate Case_Book2_Electric Rev Req Model (2009 GRC) Rebuttal REmoval of New  WH Solar AdjustMI 2" xfId="2226"/>
    <cellStyle name="_Costs not in AURORA 2007 Rate Case_Book2_Electric Rev Req Model (2009 GRC) Rebuttal REmoval of New  WH Solar AdjustMI 2 2" xfId="2227"/>
    <cellStyle name="_Costs not in AURORA 2007 Rate Case_Book2_Electric Rev Req Model (2009 GRC) Rebuttal REmoval of New  WH Solar AdjustMI 3" xfId="2228"/>
    <cellStyle name="_Costs not in AURORA 2007 Rate Case_Book2_Electric Rev Req Model (2009 GRC) Revised 01-18-2010" xfId="2229"/>
    <cellStyle name="_Costs not in AURORA 2007 Rate Case_Book2_Electric Rev Req Model (2009 GRC) Revised 01-18-2010 2" xfId="2230"/>
    <cellStyle name="_Costs not in AURORA 2007 Rate Case_Book2_Electric Rev Req Model (2009 GRC) Revised 01-18-2010 2 2" xfId="2231"/>
    <cellStyle name="_Costs not in AURORA 2007 Rate Case_Book2_Electric Rev Req Model (2009 GRC) Revised 01-18-2010 3" xfId="2232"/>
    <cellStyle name="_Costs not in AURORA 2007 Rate Case_Book2_Final Order Electric EXHIBIT A-1" xfId="2233"/>
    <cellStyle name="_Costs not in AURORA 2007 Rate Case_Book2_Final Order Electric EXHIBIT A-1 2" xfId="2234"/>
    <cellStyle name="_Costs not in AURORA 2007 Rate Case_Book2_Final Order Electric EXHIBIT A-1 2 2" xfId="2235"/>
    <cellStyle name="_Costs not in AURORA 2007 Rate Case_Book2_Final Order Electric EXHIBIT A-1 3" xfId="2236"/>
    <cellStyle name="_Costs not in AURORA 2007 Rate Case_Book4" xfId="2237"/>
    <cellStyle name="_Costs not in AURORA 2007 Rate Case_Book4 2" xfId="2238"/>
    <cellStyle name="_Costs not in AURORA 2007 Rate Case_Book4 2 2" xfId="2239"/>
    <cellStyle name="_Costs not in AURORA 2007 Rate Case_Book4 3" xfId="2240"/>
    <cellStyle name="_Costs not in AURORA 2007 Rate Case_Book9" xfId="2241"/>
    <cellStyle name="_Costs not in AURORA 2007 Rate Case_Book9 2" xfId="2242"/>
    <cellStyle name="_Costs not in AURORA 2007 Rate Case_Book9 2 2" xfId="2243"/>
    <cellStyle name="_Costs not in AURORA 2007 Rate Case_Book9 3" xfId="2244"/>
    <cellStyle name="_Costs not in AURORA 2007 Rate Case_Chelan PUD Power Costs (8-10)" xfId="2245"/>
    <cellStyle name="_Costs not in AURORA 2007 Rate Case_Electric COS Inputs" xfId="2246"/>
    <cellStyle name="_Costs not in AURORA 2007 Rate Case_Electric COS Inputs 2" xfId="2247"/>
    <cellStyle name="_Costs not in AURORA 2007 Rate Case_Electric COS Inputs 2 2" xfId="2248"/>
    <cellStyle name="_Costs not in AURORA 2007 Rate Case_Electric COS Inputs 2 2 2" xfId="2249"/>
    <cellStyle name="_Costs not in AURORA 2007 Rate Case_Electric COS Inputs 2 3" xfId="2250"/>
    <cellStyle name="_Costs not in AURORA 2007 Rate Case_Electric COS Inputs 2 3 2" xfId="2251"/>
    <cellStyle name="_Costs not in AURORA 2007 Rate Case_Electric COS Inputs 2 4" xfId="2252"/>
    <cellStyle name="_Costs not in AURORA 2007 Rate Case_Electric COS Inputs 2 4 2" xfId="2253"/>
    <cellStyle name="_Costs not in AURORA 2007 Rate Case_Electric COS Inputs 3" xfId="2254"/>
    <cellStyle name="_Costs not in AURORA 2007 Rate Case_Electric COS Inputs 3 2" xfId="2255"/>
    <cellStyle name="_Costs not in AURORA 2007 Rate Case_Electric COS Inputs 4" xfId="2256"/>
    <cellStyle name="_Costs not in AURORA 2007 Rate Case_Electric COS Inputs 4 2" xfId="2257"/>
    <cellStyle name="_Costs not in AURORA 2007 Rate Case_Electric COS Inputs 5" xfId="2258"/>
    <cellStyle name="_Costs not in AURORA 2007 Rate Case_Electric COS Inputs 6" xfId="2259"/>
    <cellStyle name="_Costs not in AURORA 2007 Rate Case_NIM Summary" xfId="2260"/>
    <cellStyle name="_Costs not in AURORA 2007 Rate Case_NIM Summary 09GRC" xfId="2261"/>
    <cellStyle name="_Costs not in AURORA 2007 Rate Case_NIM Summary 09GRC 2" xfId="2262"/>
    <cellStyle name="_Costs not in AURORA 2007 Rate Case_NIM Summary 2" xfId="2263"/>
    <cellStyle name="_Costs not in AURORA 2007 Rate Case_NIM Summary 3" xfId="2264"/>
    <cellStyle name="_Costs not in AURORA 2007 Rate Case_NIM Summary 4" xfId="2265"/>
    <cellStyle name="_Costs not in AURORA 2007 Rate Case_NIM Summary 5" xfId="2266"/>
    <cellStyle name="_Costs not in AURORA 2007 Rate Case_NIM Summary 6" xfId="2267"/>
    <cellStyle name="_Costs not in AURORA 2007 Rate Case_NIM Summary 7" xfId="2268"/>
    <cellStyle name="_Costs not in AURORA 2007 Rate Case_NIM Summary 8" xfId="2269"/>
    <cellStyle name="_Costs not in AURORA 2007 Rate Case_NIM Summary 9" xfId="2270"/>
    <cellStyle name="_Costs not in AURORA 2007 Rate Case_PCA 10 -  Exhibit D from A Kellogg Jan 2011" xfId="2271"/>
    <cellStyle name="_Costs not in AURORA 2007 Rate Case_PCA 10 -  Exhibit D from A Kellogg July 2011" xfId="2272"/>
    <cellStyle name="_Costs not in AURORA 2007 Rate Case_PCA 10 -  Exhibit D from S Free Rcv'd 12-11" xfId="2273"/>
    <cellStyle name="_Costs not in AURORA 2007 Rate Case_PCA 9 -  Exhibit D April 2010" xfId="2274"/>
    <cellStyle name="_Costs not in AURORA 2007 Rate Case_PCA 9 -  Exhibit D April 2010 (3)" xfId="2275"/>
    <cellStyle name="_Costs not in AURORA 2007 Rate Case_PCA 9 -  Exhibit D April 2010 (3) 2" xfId="2276"/>
    <cellStyle name="_Costs not in AURORA 2007 Rate Case_PCA 9 -  Exhibit D Nov 2010" xfId="2277"/>
    <cellStyle name="_Costs not in AURORA 2007 Rate Case_PCA 9 - Exhibit D at August 2010" xfId="2278"/>
    <cellStyle name="_Costs not in AURORA 2007 Rate Case_PCA 9 - Exhibit D June 2010 GRC" xfId="2279"/>
    <cellStyle name="_Costs not in AURORA 2007 Rate Case_Power Costs - Comparison bx Rbtl-Staff-Jt-PC" xfId="2280"/>
    <cellStyle name="_Costs not in AURORA 2007 Rate Case_Power Costs - Comparison bx Rbtl-Staff-Jt-PC 2" xfId="2281"/>
    <cellStyle name="_Costs not in AURORA 2007 Rate Case_Power Costs - Comparison bx Rbtl-Staff-Jt-PC 2 2" xfId="2282"/>
    <cellStyle name="_Costs not in AURORA 2007 Rate Case_Power Costs - Comparison bx Rbtl-Staff-Jt-PC 3" xfId="2283"/>
    <cellStyle name="_Costs not in AURORA 2007 Rate Case_Power Costs - Comparison bx Rbtl-Staff-Jt-PC_Adj Bench DR 3 for Initial Briefs (Electric)" xfId="2284"/>
    <cellStyle name="_Costs not in AURORA 2007 Rate Case_Power Costs - Comparison bx Rbtl-Staff-Jt-PC_Adj Bench DR 3 for Initial Briefs (Electric) 2" xfId="2285"/>
    <cellStyle name="_Costs not in AURORA 2007 Rate Case_Power Costs - Comparison bx Rbtl-Staff-Jt-PC_Adj Bench DR 3 for Initial Briefs (Electric) 2 2" xfId="2286"/>
    <cellStyle name="_Costs not in AURORA 2007 Rate Case_Power Costs - Comparison bx Rbtl-Staff-Jt-PC_Adj Bench DR 3 for Initial Briefs (Electric) 3" xfId="2287"/>
    <cellStyle name="_Costs not in AURORA 2007 Rate Case_Power Costs - Comparison bx Rbtl-Staff-Jt-PC_Electric Rev Req Model (2009 GRC) Rebuttal" xfId="2288"/>
    <cellStyle name="_Costs not in AURORA 2007 Rate Case_Power Costs - Comparison bx Rbtl-Staff-Jt-PC_Electric Rev Req Model (2009 GRC) Rebuttal 2" xfId="2289"/>
    <cellStyle name="_Costs not in AURORA 2007 Rate Case_Power Costs - Comparison bx Rbtl-Staff-Jt-PC_Electric Rev Req Model (2009 GRC) Rebuttal 2 2" xfId="2290"/>
    <cellStyle name="_Costs not in AURORA 2007 Rate Case_Power Costs - Comparison bx Rbtl-Staff-Jt-PC_Electric Rev Req Model (2009 GRC) Rebuttal 3" xfId="2291"/>
    <cellStyle name="_Costs not in AURORA 2007 Rate Case_Power Costs - Comparison bx Rbtl-Staff-Jt-PC_Electric Rev Req Model (2009 GRC) Rebuttal REmoval of New  WH Solar AdjustMI" xfId="2292"/>
    <cellStyle name="_Costs not in AURORA 2007 Rate Case_Power Costs - Comparison bx Rbtl-Staff-Jt-PC_Electric Rev Req Model (2009 GRC) Rebuttal REmoval of New  WH Solar AdjustMI 2" xfId="2293"/>
    <cellStyle name="_Costs not in AURORA 2007 Rate Case_Power Costs - Comparison bx Rbtl-Staff-Jt-PC_Electric Rev Req Model (2009 GRC) Rebuttal REmoval of New  WH Solar AdjustMI 2 2" xfId="2294"/>
    <cellStyle name="_Costs not in AURORA 2007 Rate Case_Power Costs - Comparison bx Rbtl-Staff-Jt-PC_Electric Rev Req Model (2009 GRC) Rebuttal REmoval of New  WH Solar AdjustMI 3" xfId="2295"/>
    <cellStyle name="_Costs not in AURORA 2007 Rate Case_Power Costs - Comparison bx Rbtl-Staff-Jt-PC_Electric Rev Req Model (2009 GRC) Revised 01-18-2010" xfId="2296"/>
    <cellStyle name="_Costs not in AURORA 2007 Rate Case_Power Costs - Comparison bx Rbtl-Staff-Jt-PC_Electric Rev Req Model (2009 GRC) Revised 01-18-2010 2" xfId="2297"/>
    <cellStyle name="_Costs not in AURORA 2007 Rate Case_Power Costs - Comparison bx Rbtl-Staff-Jt-PC_Electric Rev Req Model (2009 GRC) Revised 01-18-2010 2 2" xfId="2298"/>
    <cellStyle name="_Costs not in AURORA 2007 Rate Case_Power Costs - Comparison bx Rbtl-Staff-Jt-PC_Electric Rev Req Model (2009 GRC) Revised 01-18-2010 3" xfId="2299"/>
    <cellStyle name="_Costs not in AURORA 2007 Rate Case_Power Costs - Comparison bx Rbtl-Staff-Jt-PC_Final Order Electric EXHIBIT A-1" xfId="2300"/>
    <cellStyle name="_Costs not in AURORA 2007 Rate Case_Power Costs - Comparison bx Rbtl-Staff-Jt-PC_Final Order Electric EXHIBIT A-1 2" xfId="2301"/>
    <cellStyle name="_Costs not in AURORA 2007 Rate Case_Power Costs - Comparison bx Rbtl-Staff-Jt-PC_Final Order Electric EXHIBIT A-1 2 2" xfId="2302"/>
    <cellStyle name="_Costs not in AURORA 2007 Rate Case_Power Costs - Comparison bx Rbtl-Staff-Jt-PC_Final Order Electric EXHIBIT A-1 3" xfId="2303"/>
    <cellStyle name="_Costs not in AURORA 2007 Rate Case_Production Adj 4.37" xfId="2304"/>
    <cellStyle name="_Costs not in AURORA 2007 Rate Case_Production Adj 4.37 2" xfId="2305"/>
    <cellStyle name="_Costs not in AURORA 2007 Rate Case_Production Adj 4.37 2 2" xfId="2306"/>
    <cellStyle name="_Costs not in AURORA 2007 Rate Case_Production Adj 4.37 3" xfId="2307"/>
    <cellStyle name="_Costs not in AURORA 2007 Rate Case_Purchased Power Adj 4.03" xfId="2308"/>
    <cellStyle name="_Costs not in AURORA 2007 Rate Case_Purchased Power Adj 4.03 2" xfId="2309"/>
    <cellStyle name="_Costs not in AURORA 2007 Rate Case_Purchased Power Adj 4.03 2 2" xfId="2310"/>
    <cellStyle name="_Costs not in AURORA 2007 Rate Case_Purchased Power Adj 4.03 3" xfId="2311"/>
    <cellStyle name="_Costs not in AURORA 2007 Rate Case_Rebuttal Power Costs" xfId="2312"/>
    <cellStyle name="_Costs not in AURORA 2007 Rate Case_Rebuttal Power Costs 2" xfId="2313"/>
    <cellStyle name="_Costs not in AURORA 2007 Rate Case_Rebuttal Power Costs 2 2" xfId="2314"/>
    <cellStyle name="_Costs not in AURORA 2007 Rate Case_Rebuttal Power Costs 3" xfId="2315"/>
    <cellStyle name="_Costs not in AURORA 2007 Rate Case_Rebuttal Power Costs_Adj Bench DR 3 for Initial Briefs (Electric)" xfId="2316"/>
    <cellStyle name="_Costs not in AURORA 2007 Rate Case_Rebuttal Power Costs_Adj Bench DR 3 for Initial Briefs (Electric) 2" xfId="2317"/>
    <cellStyle name="_Costs not in AURORA 2007 Rate Case_Rebuttal Power Costs_Adj Bench DR 3 for Initial Briefs (Electric) 2 2" xfId="2318"/>
    <cellStyle name="_Costs not in AURORA 2007 Rate Case_Rebuttal Power Costs_Adj Bench DR 3 for Initial Briefs (Electric) 3" xfId="2319"/>
    <cellStyle name="_Costs not in AURORA 2007 Rate Case_Rebuttal Power Costs_Electric Rev Req Model (2009 GRC) Rebuttal" xfId="2320"/>
    <cellStyle name="_Costs not in AURORA 2007 Rate Case_Rebuttal Power Costs_Electric Rev Req Model (2009 GRC) Rebuttal 2" xfId="2321"/>
    <cellStyle name="_Costs not in AURORA 2007 Rate Case_Rebuttal Power Costs_Electric Rev Req Model (2009 GRC) Rebuttal 2 2" xfId="2322"/>
    <cellStyle name="_Costs not in AURORA 2007 Rate Case_Rebuttal Power Costs_Electric Rev Req Model (2009 GRC) Rebuttal 3" xfId="2323"/>
    <cellStyle name="_Costs not in AURORA 2007 Rate Case_Rebuttal Power Costs_Electric Rev Req Model (2009 GRC) Rebuttal REmoval of New  WH Solar AdjustMI" xfId="2324"/>
    <cellStyle name="_Costs not in AURORA 2007 Rate Case_Rebuttal Power Costs_Electric Rev Req Model (2009 GRC) Rebuttal REmoval of New  WH Solar AdjustMI 2" xfId="2325"/>
    <cellStyle name="_Costs not in AURORA 2007 Rate Case_Rebuttal Power Costs_Electric Rev Req Model (2009 GRC) Rebuttal REmoval of New  WH Solar AdjustMI 2 2" xfId="2326"/>
    <cellStyle name="_Costs not in AURORA 2007 Rate Case_Rebuttal Power Costs_Electric Rev Req Model (2009 GRC) Rebuttal REmoval of New  WH Solar AdjustMI 3" xfId="2327"/>
    <cellStyle name="_Costs not in AURORA 2007 Rate Case_Rebuttal Power Costs_Electric Rev Req Model (2009 GRC) Revised 01-18-2010" xfId="2328"/>
    <cellStyle name="_Costs not in AURORA 2007 Rate Case_Rebuttal Power Costs_Electric Rev Req Model (2009 GRC) Revised 01-18-2010 2" xfId="2329"/>
    <cellStyle name="_Costs not in AURORA 2007 Rate Case_Rebuttal Power Costs_Electric Rev Req Model (2009 GRC) Revised 01-18-2010 2 2" xfId="2330"/>
    <cellStyle name="_Costs not in AURORA 2007 Rate Case_Rebuttal Power Costs_Electric Rev Req Model (2009 GRC) Revised 01-18-2010 3" xfId="2331"/>
    <cellStyle name="_Costs not in AURORA 2007 Rate Case_Rebuttal Power Costs_Final Order Electric EXHIBIT A-1" xfId="2332"/>
    <cellStyle name="_Costs not in AURORA 2007 Rate Case_Rebuttal Power Costs_Final Order Electric EXHIBIT A-1 2" xfId="2333"/>
    <cellStyle name="_Costs not in AURORA 2007 Rate Case_Rebuttal Power Costs_Final Order Electric EXHIBIT A-1 2 2" xfId="2334"/>
    <cellStyle name="_Costs not in AURORA 2007 Rate Case_Rebuttal Power Costs_Final Order Electric EXHIBIT A-1 3" xfId="2335"/>
    <cellStyle name="_Costs not in AURORA 2007 Rate Case_ROR 5.02" xfId="2336"/>
    <cellStyle name="_Costs not in AURORA 2007 Rate Case_ROR 5.02 2" xfId="2337"/>
    <cellStyle name="_Costs not in AURORA 2007 Rate Case_ROR 5.02 2 2" xfId="2338"/>
    <cellStyle name="_Costs not in AURORA 2007 Rate Case_ROR 5.02 3" xfId="2339"/>
    <cellStyle name="_Costs not in AURORA 2007 Rate Case_Transmission Workbook for May BOD" xfId="2340"/>
    <cellStyle name="_Costs not in AURORA 2007 Rate Case_Transmission Workbook for May BOD 2" xfId="2341"/>
    <cellStyle name="_Costs not in AURORA 2007 Rate Case_Wind Integration 10GRC" xfId="2342"/>
    <cellStyle name="_Costs not in AURORA 2007 Rate Case_Wind Integration 10GRC 2" xfId="2343"/>
    <cellStyle name="_Costs not in KWI3000 '06Budget" xfId="2344"/>
    <cellStyle name="_Costs not in KWI3000 '06Budget 2" xfId="2345"/>
    <cellStyle name="_Costs not in KWI3000 '06Budget 2 2" xfId="2346"/>
    <cellStyle name="_Costs not in KWI3000 '06Budget 2 2 2" xfId="2347"/>
    <cellStyle name="_Costs not in KWI3000 '06Budget 2 3" xfId="2348"/>
    <cellStyle name="_Costs not in KWI3000 '06Budget 3" xfId="2349"/>
    <cellStyle name="_Costs not in KWI3000 '06Budget 3 2" xfId="2350"/>
    <cellStyle name="_Costs not in KWI3000 '06Budget 3 2 2" xfId="2351"/>
    <cellStyle name="_Costs not in KWI3000 '06Budget 3 3" xfId="2352"/>
    <cellStyle name="_Costs not in KWI3000 '06Budget 3 3 2" xfId="2353"/>
    <cellStyle name="_Costs not in KWI3000 '06Budget 3 4" xfId="2354"/>
    <cellStyle name="_Costs not in KWI3000 '06Budget 3 4 2" xfId="2355"/>
    <cellStyle name="_Costs not in KWI3000 '06Budget 4" xfId="2356"/>
    <cellStyle name="_Costs not in KWI3000 '06Budget 4 2" xfId="2357"/>
    <cellStyle name="_Costs not in KWI3000 '06Budget 5" xfId="2358"/>
    <cellStyle name="_Costs not in KWI3000 '06Budget 6" xfId="2359"/>
    <cellStyle name="_Costs not in KWI3000 '06Budget 7" xfId="2360"/>
    <cellStyle name="_Costs not in KWI3000 '06Budget_(C) WHE Proforma with ITC cash grant 10 Yr Amort_for deferral_102809" xfId="2361"/>
    <cellStyle name="_Costs not in KWI3000 '06Budget_(C) WHE Proforma with ITC cash grant 10 Yr Amort_for deferral_102809 2" xfId="2362"/>
    <cellStyle name="_Costs not in KWI3000 '06Budget_(C) WHE Proforma with ITC cash grant 10 Yr Amort_for deferral_102809 2 2" xfId="2363"/>
    <cellStyle name="_Costs not in KWI3000 '06Budget_(C) WHE Proforma with ITC cash grant 10 Yr Amort_for deferral_102809 3" xfId="2364"/>
    <cellStyle name="_Costs not in KWI3000 '06Budget_(C) WHE Proforma with ITC cash grant 10 Yr Amort_for deferral_102809_16.07E Wild Horse Wind Expansionwrkingfile" xfId="2365"/>
    <cellStyle name="_Costs not in KWI3000 '06Budget_(C) WHE Proforma with ITC cash grant 10 Yr Amort_for deferral_102809_16.07E Wild Horse Wind Expansionwrkingfile 2" xfId="2366"/>
    <cellStyle name="_Costs not in KWI3000 '06Budget_(C) WHE Proforma with ITC cash grant 10 Yr Amort_for deferral_102809_16.07E Wild Horse Wind Expansionwrkingfile 2 2" xfId="2367"/>
    <cellStyle name="_Costs not in KWI3000 '06Budget_(C) WHE Proforma with ITC cash grant 10 Yr Amort_for deferral_102809_16.07E Wild Horse Wind Expansionwrkingfile 3" xfId="2368"/>
    <cellStyle name="_Costs not in KWI3000 '06Budget_(C) WHE Proforma with ITC cash grant 10 Yr Amort_for deferral_102809_16.07E Wild Horse Wind Expansionwrkingfile SF" xfId="2369"/>
    <cellStyle name="_Costs not in KWI3000 '06Budget_(C) WHE Proforma with ITC cash grant 10 Yr Amort_for deferral_102809_16.07E Wild Horse Wind Expansionwrkingfile SF 2" xfId="2370"/>
    <cellStyle name="_Costs not in KWI3000 '06Budget_(C) WHE Proforma with ITC cash grant 10 Yr Amort_for deferral_102809_16.07E Wild Horse Wind Expansionwrkingfile SF 2 2" xfId="2371"/>
    <cellStyle name="_Costs not in KWI3000 '06Budget_(C) WHE Proforma with ITC cash grant 10 Yr Amort_for deferral_102809_16.07E Wild Horse Wind Expansionwrkingfile SF 3" xfId="2372"/>
    <cellStyle name="_Costs not in KWI3000 '06Budget_(C) WHE Proforma with ITC cash grant 10 Yr Amort_for deferral_102809_16.37E Wild Horse Expansion DeferralRevwrkingfile SF" xfId="2373"/>
    <cellStyle name="_Costs not in KWI3000 '06Budget_(C) WHE Proforma with ITC cash grant 10 Yr Amort_for deferral_102809_16.37E Wild Horse Expansion DeferralRevwrkingfile SF 2" xfId="2374"/>
    <cellStyle name="_Costs not in KWI3000 '06Budget_(C) WHE Proforma with ITC cash grant 10 Yr Amort_for deferral_102809_16.37E Wild Horse Expansion DeferralRevwrkingfile SF 2 2" xfId="2375"/>
    <cellStyle name="_Costs not in KWI3000 '06Budget_(C) WHE Proforma with ITC cash grant 10 Yr Amort_for deferral_102809_16.37E Wild Horse Expansion DeferralRevwrkingfile SF 3" xfId="2376"/>
    <cellStyle name="_Costs not in KWI3000 '06Budget_(C) WHE Proforma with ITC cash grant 10 Yr Amort_for rebuttal_120709" xfId="2377"/>
    <cellStyle name="_Costs not in KWI3000 '06Budget_(C) WHE Proforma with ITC cash grant 10 Yr Amort_for rebuttal_120709 2" xfId="2378"/>
    <cellStyle name="_Costs not in KWI3000 '06Budget_(C) WHE Proforma with ITC cash grant 10 Yr Amort_for rebuttal_120709 2 2" xfId="2379"/>
    <cellStyle name="_Costs not in KWI3000 '06Budget_(C) WHE Proforma with ITC cash grant 10 Yr Amort_for rebuttal_120709 3" xfId="2380"/>
    <cellStyle name="_Costs not in KWI3000 '06Budget_04.07E Wild Horse Wind Expansion" xfId="2381"/>
    <cellStyle name="_Costs not in KWI3000 '06Budget_04.07E Wild Horse Wind Expansion 2" xfId="2382"/>
    <cellStyle name="_Costs not in KWI3000 '06Budget_04.07E Wild Horse Wind Expansion 2 2" xfId="2383"/>
    <cellStyle name="_Costs not in KWI3000 '06Budget_04.07E Wild Horse Wind Expansion 3" xfId="2384"/>
    <cellStyle name="_Costs not in KWI3000 '06Budget_04.07E Wild Horse Wind Expansion_16.07E Wild Horse Wind Expansionwrkingfile" xfId="2385"/>
    <cellStyle name="_Costs not in KWI3000 '06Budget_04.07E Wild Horse Wind Expansion_16.07E Wild Horse Wind Expansionwrkingfile 2" xfId="2386"/>
    <cellStyle name="_Costs not in KWI3000 '06Budget_04.07E Wild Horse Wind Expansion_16.07E Wild Horse Wind Expansionwrkingfile 2 2" xfId="2387"/>
    <cellStyle name="_Costs not in KWI3000 '06Budget_04.07E Wild Horse Wind Expansion_16.07E Wild Horse Wind Expansionwrkingfile 3" xfId="2388"/>
    <cellStyle name="_Costs not in KWI3000 '06Budget_04.07E Wild Horse Wind Expansion_16.07E Wild Horse Wind Expansionwrkingfile SF" xfId="2389"/>
    <cellStyle name="_Costs not in KWI3000 '06Budget_04.07E Wild Horse Wind Expansion_16.07E Wild Horse Wind Expansionwrkingfile SF 2" xfId="2390"/>
    <cellStyle name="_Costs not in KWI3000 '06Budget_04.07E Wild Horse Wind Expansion_16.07E Wild Horse Wind Expansionwrkingfile SF 2 2" xfId="2391"/>
    <cellStyle name="_Costs not in KWI3000 '06Budget_04.07E Wild Horse Wind Expansion_16.07E Wild Horse Wind Expansionwrkingfile SF 3" xfId="2392"/>
    <cellStyle name="_Costs not in KWI3000 '06Budget_04.07E Wild Horse Wind Expansion_16.37E Wild Horse Expansion DeferralRevwrkingfile SF" xfId="2393"/>
    <cellStyle name="_Costs not in KWI3000 '06Budget_04.07E Wild Horse Wind Expansion_16.37E Wild Horse Expansion DeferralRevwrkingfile SF 2" xfId="2394"/>
    <cellStyle name="_Costs not in KWI3000 '06Budget_04.07E Wild Horse Wind Expansion_16.37E Wild Horse Expansion DeferralRevwrkingfile SF 2 2" xfId="2395"/>
    <cellStyle name="_Costs not in KWI3000 '06Budget_04.07E Wild Horse Wind Expansion_16.37E Wild Horse Expansion DeferralRevwrkingfile SF 3" xfId="2396"/>
    <cellStyle name="_Costs not in KWI3000 '06Budget_16.07E Wild Horse Wind Expansionwrkingfile" xfId="2397"/>
    <cellStyle name="_Costs not in KWI3000 '06Budget_16.07E Wild Horse Wind Expansionwrkingfile 2" xfId="2398"/>
    <cellStyle name="_Costs not in KWI3000 '06Budget_16.07E Wild Horse Wind Expansionwrkingfile 2 2" xfId="2399"/>
    <cellStyle name="_Costs not in KWI3000 '06Budget_16.07E Wild Horse Wind Expansionwrkingfile 3" xfId="2400"/>
    <cellStyle name="_Costs not in KWI3000 '06Budget_16.07E Wild Horse Wind Expansionwrkingfile SF" xfId="2401"/>
    <cellStyle name="_Costs not in KWI3000 '06Budget_16.07E Wild Horse Wind Expansionwrkingfile SF 2" xfId="2402"/>
    <cellStyle name="_Costs not in KWI3000 '06Budget_16.07E Wild Horse Wind Expansionwrkingfile SF 2 2" xfId="2403"/>
    <cellStyle name="_Costs not in KWI3000 '06Budget_16.07E Wild Horse Wind Expansionwrkingfile SF 3" xfId="2404"/>
    <cellStyle name="_Costs not in KWI3000 '06Budget_16.37E Wild Horse Expansion DeferralRevwrkingfile SF" xfId="2405"/>
    <cellStyle name="_Costs not in KWI3000 '06Budget_16.37E Wild Horse Expansion DeferralRevwrkingfile SF 2" xfId="2406"/>
    <cellStyle name="_Costs not in KWI3000 '06Budget_16.37E Wild Horse Expansion DeferralRevwrkingfile SF 2 2" xfId="2407"/>
    <cellStyle name="_Costs not in KWI3000 '06Budget_16.37E Wild Horse Expansion DeferralRevwrkingfile SF 3" xfId="2408"/>
    <cellStyle name="_Costs not in KWI3000 '06Budget_2009 Compliance Filing PCA Exhibits for GRC" xfId="2409"/>
    <cellStyle name="_Costs not in KWI3000 '06Budget_2009 GRC Compl Filing - Exhibit D" xfId="2410"/>
    <cellStyle name="_Costs not in KWI3000 '06Budget_2009 GRC Compl Filing - Exhibit D 2" xfId="2411"/>
    <cellStyle name="_Costs not in KWI3000 '06Budget_3.01 Income Statement" xfId="2412"/>
    <cellStyle name="_Costs not in KWI3000 '06Budget_4 31 Regulatory Assets and Liabilities  7 06- Exhibit D" xfId="2413"/>
    <cellStyle name="_Costs not in KWI3000 '06Budget_4 31 Regulatory Assets and Liabilities  7 06- Exhibit D 2" xfId="2414"/>
    <cellStyle name="_Costs not in KWI3000 '06Budget_4 31 Regulatory Assets and Liabilities  7 06- Exhibit D 2 2" xfId="2415"/>
    <cellStyle name="_Costs not in KWI3000 '06Budget_4 31 Regulatory Assets and Liabilities  7 06- Exhibit D 3" xfId="2416"/>
    <cellStyle name="_Costs not in KWI3000 '06Budget_4 31 Regulatory Assets and Liabilities  7 06- Exhibit D_NIM Summary" xfId="2417"/>
    <cellStyle name="_Costs not in KWI3000 '06Budget_4 31 Regulatory Assets and Liabilities  7 06- Exhibit D_NIM Summary 2" xfId="2418"/>
    <cellStyle name="_Costs not in KWI3000 '06Budget_4 32 Regulatory Assets and Liabilities  7 06- Exhibit D" xfId="2419"/>
    <cellStyle name="_Costs not in KWI3000 '06Budget_4 32 Regulatory Assets and Liabilities  7 06- Exhibit D 2" xfId="2420"/>
    <cellStyle name="_Costs not in KWI3000 '06Budget_4 32 Regulatory Assets and Liabilities  7 06- Exhibit D 2 2" xfId="2421"/>
    <cellStyle name="_Costs not in KWI3000 '06Budget_4 32 Regulatory Assets and Liabilities  7 06- Exhibit D 3" xfId="2422"/>
    <cellStyle name="_Costs not in KWI3000 '06Budget_4 32 Regulatory Assets and Liabilities  7 06- Exhibit D_NIM Summary" xfId="2423"/>
    <cellStyle name="_Costs not in KWI3000 '06Budget_4 32 Regulatory Assets and Liabilities  7 06- Exhibit D_NIM Summary 2" xfId="2424"/>
    <cellStyle name="_Costs not in KWI3000 '06Budget_ACCOUNTS" xfId="2425"/>
    <cellStyle name="_Costs not in KWI3000 '06Budget_AURORA Total New" xfId="2426"/>
    <cellStyle name="_Costs not in KWI3000 '06Budget_AURORA Total New 2" xfId="2427"/>
    <cellStyle name="_Costs not in KWI3000 '06Budget_Book2" xfId="2428"/>
    <cellStyle name="_Costs not in KWI3000 '06Budget_Book2 2" xfId="2429"/>
    <cellStyle name="_Costs not in KWI3000 '06Budget_Book2 2 2" xfId="2430"/>
    <cellStyle name="_Costs not in KWI3000 '06Budget_Book2 3" xfId="2431"/>
    <cellStyle name="_Costs not in KWI3000 '06Budget_Book2_Adj Bench DR 3 for Initial Briefs (Electric)" xfId="2432"/>
    <cellStyle name="_Costs not in KWI3000 '06Budget_Book2_Adj Bench DR 3 for Initial Briefs (Electric) 2" xfId="2433"/>
    <cellStyle name="_Costs not in KWI3000 '06Budget_Book2_Adj Bench DR 3 for Initial Briefs (Electric) 2 2" xfId="2434"/>
    <cellStyle name="_Costs not in KWI3000 '06Budget_Book2_Adj Bench DR 3 for Initial Briefs (Electric) 3" xfId="2435"/>
    <cellStyle name="_Costs not in KWI3000 '06Budget_Book2_Electric Rev Req Model (2009 GRC) Rebuttal" xfId="2436"/>
    <cellStyle name="_Costs not in KWI3000 '06Budget_Book2_Electric Rev Req Model (2009 GRC) Rebuttal 2" xfId="2437"/>
    <cellStyle name="_Costs not in KWI3000 '06Budget_Book2_Electric Rev Req Model (2009 GRC) Rebuttal 2 2" xfId="2438"/>
    <cellStyle name="_Costs not in KWI3000 '06Budget_Book2_Electric Rev Req Model (2009 GRC) Rebuttal 3" xfId="2439"/>
    <cellStyle name="_Costs not in KWI3000 '06Budget_Book2_Electric Rev Req Model (2009 GRC) Rebuttal REmoval of New  WH Solar AdjustMI" xfId="2440"/>
    <cellStyle name="_Costs not in KWI3000 '06Budget_Book2_Electric Rev Req Model (2009 GRC) Rebuttal REmoval of New  WH Solar AdjustMI 2" xfId="2441"/>
    <cellStyle name="_Costs not in KWI3000 '06Budget_Book2_Electric Rev Req Model (2009 GRC) Rebuttal REmoval of New  WH Solar AdjustMI 2 2" xfId="2442"/>
    <cellStyle name="_Costs not in KWI3000 '06Budget_Book2_Electric Rev Req Model (2009 GRC) Rebuttal REmoval of New  WH Solar AdjustMI 3" xfId="2443"/>
    <cellStyle name="_Costs not in KWI3000 '06Budget_Book2_Electric Rev Req Model (2009 GRC) Revised 01-18-2010" xfId="2444"/>
    <cellStyle name="_Costs not in KWI3000 '06Budget_Book2_Electric Rev Req Model (2009 GRC) Revised 01-18-2010 2" xfId="2445"/>
    <cellStyle name="_Costs not in KWI3000 '06Budget_Book2_Electric Rev Req Model (2009 GRC) Revised 01-18-2010 2 2" xfId="2446"/>
    <cellStyle name="_Costs not in KWI3000 '06Budget_Book2_Electric Rev Req Model (2009 GRC) Revised 01-18-2010 3" xfId="2447"/>
    <cellStyle name="_Costs not in KWI3000 '06Budget_Book2_Final Order Electric EXHIBIT A-1" xfId="2448"/>
    <cellStyle name="_Costs not in KWI3000 '06Budget_Book2_Final Order Electric EXHIBIT A-1 2" xfId="2449"/>
    <cellStyle name="_Costs not in KWI3000 '06Budget_Book2_Final Order Electric EXHIBIT A-1 2 2" xfId="2450"/>
    <cellStyle name="_Costs not in KWI3000 '06Budget_Book2_Final Order Electric EXHIBIT A-1 3" xfId="2451"/>
    <cellStyle name="_Costs not in KWI3000 '06Budget_Book4" xfId="2452"/>
    <cellStyle name="_Costs not in KWI3000 '06Budget_Book4 2" xfId="2453"/>
    <cellStyle name="_Costs not in KWI3000 '06Budget_Book4 2 2" xfId="2454"/>
    <cellStyle name="_Costs not in KWI3000 '06Budget_Book4 3" xfId="2455"/>
    <cellStyle name="_Costs not in KWI3000 '06Budget_Book9" xfId="2456"/>
    <cellStyle name="_Costs not in KWI3000 '06Budget_Book9 2" xfId="2457"/>
    <cellStyle name="_Costs not in KWI3000 '06Budget_Book9 2 2" xfId="2458"/>
    <cellStyle name="_Costs not in KWI3000 '06Budget_Book9 3" xfId="2459"/>
    <cellStyle name="_Costs not in KWI3000 '06Budget_Check the Interest Calculation" xfId="2460"/>
    <cellStyle name="_Costs not in KWI3000 '06Budget_Check the Interest Calculation_Scenario 1 REC vs PTC Offset" xfId="2461"/>
    <cellStyle name="_Costs not in KWI3000 '06Budget_Check the Interest Calculation_Scenario 3" xfId="2462"/>
    <cellStyle name="_Costs not in KWI3000 '06Budget_Chelan PUD Power Costs (8-10)" xfId="2463"/>
    <cellStyle name="_Costs not in KWI3000 '06Budget_Exhibit D fr R Gho 12-31-08" xfId="2464"/>
    <cellStyle name="_Costs not in KWI3000 '06Budget_Exhibit D fr R Gho 12-31-08 2" xfId="2465"/>
    <cellStyle name="_Costs not in KWI3000 '06Budget_Exhibit D fr R Gho 12-31-08 v2" xfId="2466"/>
    <cellStyle name="_Costs not in KWI3000 '06Budget_Exhibit D fr R Gho 12-31-08 v2 2" xfId="2467"/>
    <cellStyle name="_Costs not in KWI3000 '06Budget_Exhibit D fr R Gho 12-31-08 v2_NIM Summary" xfId="2468"/>
    <cellStyle name="_Costs not in KWI3000 '06Budget_Exhibit D fr R Gho 12-31-08 v2_NIM Summary 2" xfId="2469"/>
    <cellStyle name="_Costs not in KWI3000 '06Budget_Exhibit D fr R Gho 12-31-08_NIM Summary" xfId="2470"/>
    <cellStyle name="_Costs not in KWI3000 '06Budget_Exhibit D fr R Gho 12-31-08_NIM Summary 2" xfId="2471"/>
    <cellStyle name="_Costs not in KWI3000 '06Budget_Gas Rev Req Model (2010 GRC)" xfId="2472"/>
    <cellStyle name="_Costs not in KWI3000 '06Budget_Hopkins Ridge Prepaid Tran - Interest Earned RY 12ME Feb  '11" xfId="2473"/>
    <cellStyle name="_Costs not in KWI3000 '06Budget_Hopkins Ridge Prepaid Tran - Interest Earned RY 12ME Feb  '11 2" xfId="2474"/>
    <cellStyle name="_Costs not in KWI3000 '06Budget_Hopkins Ridge Prepaid Tran - Interest Earned RY 12ME Feb  '11_NIM Summary" xfId="2475"/>
    <cellStyle name="_Costs not in KWI3000 '06Budget_Hopkins Ridge Prepaid Tran - Interest Earned RY 12ME Feb  '11_NIM Summary 2" xfId="2476"/>
    <cellStyle name="_Costs not in KWI3000 '06Budget_Hopkins Ridge Prepaid Tran - Interest Earned RY 12ME Feb  '11_Transmission Workbook for May BOD" xfId="2477"/>
    <cellStyle name="_Costs not in KWI3000 '06Budget_Hopkins Ridge Prepaid Tran - Interest Earned RY 12ME Feb  '11_Transmission Workbook for May BOD 2" xfId="2478"/>
    <cellStyle name="_Costs not in KWI3000 '06Budget_INPUTS" xfId="2479"/>
    <cellStyle name="_Costs not in KWI3000 '06Budget_INPUTS 2" xfId="2480"/>
    <cellStyle name="_Costs not in KWI3000 '06Budget_INPUTS 2 2" xfId="2481"/>
    <cellStyle name="_Costs not in KWI3000 '06Budget_INPUTS 3" xfId="2482"/>
    <cellStyle name="_Costs not in KWI3000 '06Budget_NIM Summary" xfId="2483"/>
    <cellStyle name="_Costs not in KWI3000 '06Budget_NIM Summary 09GRC" xfId="2484"/>
    <cellStyle name="_Costs not in KWI3000 '06Budget_NIM Summary 09GRC 2" xfId="2485"/>
    <cellStyle name="_Costs not in KWI3000 '06Budget_NIM Summary 2" xfId="2486"/>
    <cellStyle name="_Costs not in KWI3000 '06Budget_NIM Summary 3" xfId="2487"/>
    <cellStyle name="_Costs not in KWI3000 '06Budget_NIM Summary 4" xfId="2488"/>
    <cellStyle name="_Costs not in KWI3000 '06Budget_NIM Summary 5" xfId="2489"/>
    <cellStyle name="_Costs not in KWI3000 '06Budget_NIM Summary 6" xfId="2490"/>
    <cellStyle name="_Costs not in KWI3000 '06Budget_NIM Summary 7" xfId="2491"/>
    <cellStyle name="_Costs not in KWI3000 '06Budget_NIM Summary 8" xfId="2492"/>
    <cellStyle name="_Costs not in KWI3000 '06Budget_NIM Summary 9" xfId="2493"/>
    <cellStyle name="_Costs not in KWI3000 '06Budget_PCA 10 -  Exhibit D from A Kellogg Jan 2011" xfId="2494"/>
    <cellStyle name="_Costs not in KWI3000 '06Budget_PCA 10 -  Exhibit D from A Kellogg July 2011" xfId="2495"/>
    <cellStyle name="_Costs not in KWI3000 '06Budget_PCA 10 -  Exhibit D from S Free Rcv'd 12-11" xfId="2496"/>
    <cellStyle name="_Costs not in KWI3000 '06Budget_PCA 7 - Exhibit D update 11_30_08 (2)" xfId="2497"/>
    <cellStyle name="_Costs not in KWI3000 '06Budget_PCA 7 - Exhibit D update 11_30_08 (2) 2" xfId="2498"/>
    <cellStyle name="_Costs not in KWI3000 '06Budget_PCA 7 - Exhibit D update 11_30_08 (2) 2 2" xfId="2499"/>
    <cellStyle name="_Costs not in KWI3000 '06Budget_PCA 7 - Exhibit D update 11_30_08 (2) 3" xfId="2500"/>
    <cellStyle name="_Costs not in KWI3000 '06Budget_PCA 7 - Exhibit D update 11_30_08 (2)_NIM Summary" xfId="2501"/>
    <cellStyle name="_Costs not in KWI3000 '06Budget_PCA 7 - Exhibit D update 11_30_08 (2)_NIM Summary 2" xfId="2502"/>
    <cellStyle name="_Costs not in KWI3000 '06Budget_PCA 8 - Exhibit D update 12_31_09" xfId="2503"/>
    <cellStyle name="_Costs not in KWI3000 '06Budget_PCA 9 -  Exhibit D April 2010" xfId="2504"/>
    <cellStyle name="_Costs not in KWI3000 '06Budget_PCA 9 -  Exhibit D April 2010 (3)" xfId="2505"/>
    <cellStyle name="_Costs not in KWI3000 '06Budget_PCA 9 -  Exhibit D April 2010 (3) 2" xfId="2506"/>
    <cellStyle name="_Costs not in KWI3000 '06Budget_PCA 9 -  Exhibit D Feb 2010" xfId="2507"/>
    <cellStyle name="_Costs not in KWI3000 '06Budget_PCA 9 -  Exhibit D Feb 2010 v2" xfId="2508"/>
    <cellStyle name="_Costs not in KWI3000 '06Budget_PCA 9 -  Exhibit D Feb 2010 WF" xfId="2509"/>
    <cellStyle name="_Costs not in KWI3000 '06Budget_PCA 9 -  Exhibit D Jan 2010" xfId="2510"/>
    <cellStyle name="_Costs not in KWI3000 '06Budget_PCA 9 -  Exhibit D March 2010 (2)" xfId="2511"/>
    <cellStyle name="_Costs not in KWI3000 '06Budget_PCA 9 -  Exhibit D Nov 2010" xfId="2512"/>
    <cellStyle name="_Costs not in KWI3000 '06Budget_PCA 9 - Exhibit D at August 2010" xfId="2513"/>
    <cellStyle name="_Costs not in KWI3000 '06Budget_PCA 9 - Exhibit D June 2010 GRC" xfId="2514"/>
    <cellStyle name="_Costs not in KWI3000 '06Budget_Power Costs - Comparison bx Rbtl-Staff-Jt-PC" xfId="2515"/>
    <cellStyle name="_Costs not in KWI3000 '06Budget_Power Costs - Comparison bx Rbtl-Staff-Jt-PC 2" xfId="2516"/>
    <cellStyle name="_Costs not in KWI3000 '06Budget_Power Costs - Comparison bx Rbtl-Staff-Jt-PC 2 2" xfId="2517"/>
    <cellStyle name="_Costs not in KWI3000 '06Budget_Power Costs - Comparison bx Rbtl-Staff-Jt-PC 3" xfId="2518"/>
    <cellStyle name="_Costs not in KWI3000 '06Budget_Power Costs - Comparison bx Rbtl-Staff-Jt-PC_Adj Bench DR 3 for Initial Briefs (Electric)" xfId="2519"/>
    <cellStyle name="_Costs not in KWI3000 '06Budget_Power Costs - Comparison bx Rbtl-Staff-Jt-PC_Adj Bench DR 3 for Initial Briefs (Electric) 2" xfId="2520"/>
    <cellStyle name="_Costs not in KWI3000 '06Budget_Power Costs - Comparison bx Rbtl-Staff-Jt-PC_Adj Bench DR 3 for Initial Briefs (Electric) 2 2" xfId="2521"/>
    <cellStyle name="_Costs not in KWI3000 '06Budget_Power Costs - Comparison bx Rbtl-Staff-Jt-PC_Adj Bench DR 3 for Initial Briefs (Electric) 3" xfId="2522"/>
    <cellStyle name="_Costs not in KWI3000 '06Budget_Power Costs - Comparison bx Rbtl-Staff-Jt-PC_Electric Rev Req Model (2009 GRC) Rebuttal" xfId="2523"/>
    <cellStyle name="_Costs not in KWI3000 '06Budget_Power Costs - Comparison bx Rbtl-Staff-Jt-PC_Electric Rev Req Model (2009 GRC) Rebuttal 2" xfId="2524"/>
    <cellStyle name="_Costs not in KWI3000 '06Budget_Power Costs - Comparison bx Rbtl-Staff-Jt-PC_Electric Rev Req Model (2009 GRC) Rebuttal 2 2" xfId="2525"/>
    <cellStyle name="_Costs not in KWI3000 '06Budget_Power Costs - Comparison bx Rbtl-Staff-Jt-PC_Electric Rev Req Model (2009 GRC) Rebuttal 3" xfId="2526"/>
    <cellStyle name="_Costs not in KWI3000 '06Budget_Power Costs - Comparison bx Rbtl-Staff-Jt-PC_Electric Rev Req Model (2009 GRC) Rebuttal REmoval of New  WH Solar AdjustMI" xfId="2527"/>
    <cellStyle name="_Costs not in KWI3000 '06Budget_Power Costs - Comparison bx Rbtl-Staff-Jt-PC_Electric Rev Req Model (2009 GRC) Rebuttal REmoval of New  WH Solar AdjustMI 2" xfId="2528"/>
    <cellStyle name="_Costs not in KWI3000 '06Budget_Power Costs - Comparison bx Rbtl-Staff-Jt-PC_Electric Rev Req Model (2009 GRC) Rebuttal REmoval of New  WH Solar AdjustMI 2 2" xfId="2529"/>
    <cellStyle name="_Costs not in KWI3000 '06Budget_Power Costs - Comparison bx Rbtl-Staff-Jt-PC_Electric Rev Req Model (2009 GRC) Rebuttal REmoval of New  WH Solar AdjustMI 3" xfId="2530"/>
    <cellStyle name="_Costs not in KWI3000 '06Budget_Power Costs - Comparison bx Rbtl-Staff-Jt-PC_Electric Rev Req Model (2009 GRC) Revised 01-18-2010" xfId="2531"/>
    <cellStyle name="_Costs not in KWI3000 '06Budget_Power Costs - Comparison bx Rbtl-Staff-Jt-PC_Electric Rev Req Model (2009 GRC) Revised 01-18-2010 2" xfId="2532"/>
    <cellStyle name="_Costs not in KWI3000 '06Budget_Power Costs - Comparison bx Rbtl-Staff-Jt-PC_Electric Rev Req Model (2009 GRC) Revised 01-18-2010 2 2" xfId="2533"/>
    <cellStyle name="_Costs not in KWI3000 '06Budget_Power Costs - Comparison bx Rbtl-Staff-Jt-PC_Electric Rev Req Model (2009 GRC) Revised 01-18-2010 3" xfId="2534"/>
    <cellStyle name="_Costs not in KWI3000 '06Budget_Power Costs - Comparison bx Rbtl-Staff-Jt-PC_Final Order Electric EXHIBIT A-1" xfId="2535"/>
    <cellStyle name="_Costs not in KWI3000 '06Budget_Power Costs - Comparison bx Rbtl-Staff-Jt-PC_Final Order Electric EXHIBIT A-1 2" xfId="2536"/>
    <cellStyle name="_Costs not in KWI3000 '06Budget_Power Costs - Comparison bx Rbtl-Staff-Jt-PC_Final Order Electric EXHIBIT A-1 2 2" xfId="2537"/>
    <cellStyle name="_Costs not in KWI3000 '06Budget_Power Costs - Comparison bx Rbtl-Staff-Jt-PC_Final Order Electric EXHIBIT A-1 3" xfId="2538"/>
    <cellStyle name="_Costs not in KWI3000 '06Budget_Production Adj 4.37" xfId="2539"/>
    <cellStyle name="_Costs not in KWI3000 '06Budget_Production Adj 4.37 2" xfId="2540"/>
    <cellStyle name="_Costs not in KWI3000 '06Budget_Production Adj 4.37 2 2" xfId="2541"/>
    <cellStyle name="_Costs not in KWI3000 '06Budget_Production Adj 4.37 3" xfId="2542"/>
    <cellStyle name="_Costs not in KWI3000 '06Budget_Purchased Power Adj 4.03" xfId="2543"/>
    <cellStyle name="_Costs not in KWI3000 '06Budget_Purchased Power Adj 4.03 2" xfId="2544"/>
    <cellStyle name="_Costs not in KWI3000 '06Budget_Purchased Power Adj 4.03 2 2" xfId="2545"/>
    <cellStyle name="_Costs not in KWI3000 '06Budget_Purchased Power Adj 4.03 3" xfId="2546"/>
    <cellStyle name="_Costs not in KWI3000 '06Budget_Rebuttal Power Costs" xfId="2547"/>
    <cellStyle name="_Costs not in KWI3000 '06Budget_Rebuttal Power Costs 2" xfId="2548"/>
    <cellStyle name="_Costs not in KWI3000 '06Budget_Rebuttal Power Costs 2 2" xfId="2549"/>
    <cellStyle name="_Costs not in KWI3000 '06Budget_Rebuttal Power Costs 3" xfId="2550"/>
    <cellStyle name="_Costs not in KWI3000 '06Budget_Rebuttal Power Costs_Adj Bench DR 3 for Initial Briefs (Electric)" xfId="2551"/>
    <cellStyle name="_Costs not in KWI3000 '06Budget_Rebuttal Power Costs_Adj Bench DR 3 for Initial Briefs (Electric) 2" xfId="2552"/>
    <cellStyle name="_Costs not in KWI3000 '06Budget_Rebuttal Power Costs_Adj Bench DR 3 for Initial Briefs (Electric) 2 2" xfId="2553"/>
    <cellStyle name="_Costs not in KWI3000 '06Budget_Rebuttal Power Costs_Adj Bench DR 3 for Initial Briefs (Electric) 3" xfId="2554"/>
    <cellStyle name="_Costs not in KWI3000 '06Budget_Rebuttal Power Costs_Electric Rev Req Model (2009 GRC) Rebuttal" xfId="2555"/>
    <cellStyle name="_Costs not in KWI3000 '06Budget_Rebuttal Power Costs_Electric Rev Req Model (2009 GRC) Rebuttal 2" xfId="2556"/>
    <cellStyle name="_Costs not in KWI3000 '06Budget_Rebuttal Power Costs_Electric Rev Req Model (2009 GRC) Rebuttal 2 2" xfId="2557"/>
    <cellStyle name="_Costs not in KWI3000 '06Budget_Rebuttal Power Costs_Electric Rev Req Model (2009 GRC) Rebuttal 3" xfId="2558"/>
    <cellStyle name="_Costs not in KWI3000 '06Budget_Rebuttal Power Costs_Electric Rev Req Model (2009 GRC) Rebuttal REmoval of New  WH Solar AdjustMI" xfId="2559"/>
    <cellStyle name="_Costs not in KWI3000 '06Budget_Rebuttal Power Costs_Electric Rev Req Model (2009 GRC) Rebuttal REmoval of New  WH Solar AdjustMI 2" xfId="2560"/>
    <cellStyle name="_Costs not in KWI3000 '06Budget_Rebuttal Power Costs_Electric Rev Req Model (2009 GRC) Rebuttal REmoval of New  WH Solar AdjustMI 2 2" xfId="2561"/>
    <cellStyle name="_Costs not in KWI3000 '06Budget_Rebuttal Power Costs_Electric Rev Req Model (2009 GRC) Rebuttal REmoval of New  WH Solar AdjustMI 3" xfId="2562"/>
    <cellStyle name="_Costs not in KWI3000 '06Budget_Rebuttal Power Costs_Electric Rev Req Model (2009 GRC) Revised 01-18-2010" xfId="2563"/>
    <cellStyle name="_Costs not in KWI3000 '06Budget_Rebuttal Power Costs_Electric Rev Req Model (2009 GRC) Revised 01-18-2010 2" xfId="2564"/>
    <cellStyle name="_Costs not in KWI3000 '06Budget_Rebuttal Power Costs_Electric Rev Req Model (2009 GRC) Revised 01-18-2010 2 2" xfId="2565"/>
    <cellStyle name="_Costs not in KWI3000 '06Budget_Rebuttal Power Costs_Electric Rev Req Model (2009 GRC) Revised 01-18-2010 3" xfId="2566"/>
    <cellStyle name="_Costs not in KWI3000 '06Budget_Rebuttal Power Costs_Final Order Electric EXHIBIT A-1" xfId="2567"/>
    <cellStyle name="_Costs not in KWI3000 '06Budget_Rebuttal Power Costs_Final Order Electric EXHIBIT A-1 2" xfId="2568"/>
    <cellStyle name="_Costs not in KWI3000 '06Budget_Rebuttal Power Costs_Final Order Electric EXHIBIT A-1 2 2" xfId="2569"/>
    <cellStyle name="_Costs not in KWI3000 '06Budget_Rebuttal Power Costs_Final Order Electric EXHIBIT A-1 3" xfId="2570"/>
    <cellStyle name="_Costs not in KWI3000 '06Budget_ROR &amp; CONV FACTOR" xfId="2571"/>
    <cellStyle name="_Costs not in KWI3000 '06Budget_ROR &amp; CONV FACTOR 2" xfId="2572"/>
    <cellStyle name="_Costs not in KWI3000 '06Budget_ROR &amp; CONV FACTOR 2 2" xfId="2573"/>
    <cellStyle name="_Costs not in KWI3000 '06Budget_ROR &amp; CONV FACTOR 3" xfId="2574"/>
    <cellStyle name="_Costs not in KWI3000 '06Budget_ROR 5.02" xfId="2575"/>
    <cellStyle name="_Costs not in KWI3000 '06Budget_ROR 5.02 2" xfId="2576"/>
    <cellStyle name="_Costs not in KWI3000 '06Budget_ROR 5.02 2 2" xfId="2577"/>
    <cellStyle name="_Costs not in KWI3000 '06Budget_ROR 5.02 3" xfId="2578"/>
    <cellStyle name="_Costs not in KWI3000 '06Budget_Transmission Workbook for May BOD" xfId="2579"/>
    <cellStyle name="_Costs not in KWI3000 '06Budget_Transmission Workbook for May BOD 2" xfId="2580"/>
    <cellStyle name="_Costs not in KWI3000 '06Budget_Wind Integration 10GRC" xfId="2581"/>
    <cellStyle name="_Costs not in KWI3000 '06Budget_Wind Integration 10GRC 2" xfId="2582"/>
    <cellStyle name="_DEM-08C Power Cost Comparison" xfId="2583"/>
    <cellStyle name="_DEM-WP (C) Costs not in AURORA 2006GRC Order 11.30.06 Gas" xfId="2584"/>
    <cellStyle name="_DEM-WP (C) Costs not in AURORA 2006GRC Order 11.30.06 Gas 2" xfId="2585"/>
    <cellStyle name="_DEM-WP (C) Costs not in AURORA 2006GRC Order 11.30.06 Gas_Chelan PUD Power Costs (8-10)" xfId="2586"/>
    <cellStyle name="_DEM-WP (C) Costs not in AURORA 2006GRC Order 11.30.06 Gas_NIM Summary" xfId="2587"/>
    <cellStyle name="_DEM-WP (C) Costs not in AURORA 2006GRC Order 11.30.06 Gas_NIM Summary 2" xfId="2588"/>
    <cellStyle name="_DEM-WP (C) Power Cost 2006GRC Order" xfId="2589"/>
    <cellStyle name="_DEM-WP (C) Power Cost 2006GRC Order 2" xfId="2590"/>
    <cellStyle name="_DEM-WP (C) Power Cost 2006GRC Order 2 2" xfId="2591"/>
    <cellStyle name="_DEM-WP (C) Power Cost 2006GRC Order 2 2 2" xfId="2592"/>
    <cellStyle name="_DEM-WP (C) Power Cost 2006GRC Order 2 3" xfId="2593"/>
    <cellStyle name="_DEM-WP (C) Power Cost 2006GRC Order 3" xfId="2594"/>
    <cellStyle name="_DEM-WP (C) Power Cost 2006GRC Order 3 2" xfId="2595"/>
    <cellStyle name="_DEM-WP (C) Power Cost 2006GRC Order 4" xfId="2596"/>
    <cellStyle name="_DEM-WP (C) Power Cost 2006GRC Order 4 2" xfId="2597"/>
    <cellStyle name="_DEM-WP (C) Power Cost 2006GRC Order 5" xfId="2598"/>
    <cellStyle name="_DEM-WP (C) Power Cost 2006GRC Order_04 07E Wild Horse Wind Expansion (C) (2)" xfId="2599"/>
    <cellStyle name="_DEM-WP (C) Power Cost 2006GRC Order_04 07E Wild Horse Wind Expansion (C) (2) 2" xfId="2600"/>
    <cellStyle name="_DEM-WP (C) Power Cost 2006GRC Order_04 07E Wild Horse Wind Expansion (C) (2) 2 2" xfId="2601"/>
    <cellStyle name="_DEM-WP (C) Power Cost 2006GRC Order_04 07E Wild Horse Wind Expansion (C) (2) 3" xfId="2602"/>
    <cellStyle name="_DEM-WP (C) Power Cost 2006GRC Order_04 07E Wild Horse Wind Expansion (C) (2)_Adj Bench DR 3 for Initial Briefs (Electric)" xfId="2603"/>
    <cellStyle name="_DEM-WP (C) Power Cost 2006GRC Order_04 07E Wild Horse Wind Expansion (C) (2)_Adj Bench DR 3 for Initial Briefs (Electric) 2" xfId="2604"/>
    <cellStyle name="_DEM-WP (C) Power Cost 2006GRC Order_04 07E Wild Horse Wind Expansion (C) (2)_Adj Bench DR 3 for Initial Briefs (Electric) 2 2" xfId="2605"/>
    <cellStyle name="_DEM-WP (C) Power Cost 2006GRC Order_04 07E Wild Horse Wind Expansion (C) (2)_Adj Bench DR 3 for Initial Briefs (Electric) 3" xfId="2606"/>
    <cellStyle name="_DEM-WP (C) Power Cost 2006GRC Order_04 07E Wild Horse Wind Expansion (C) (2)_Book1" xfId="2607"/>
    <cellStyle name="_DEM-WP (C) Power Cost 2006GRC Order_04 07E Wild Horse Wind Expansion (C) (2)_Electric Rev Req Model (2009 GRC) " xfId="2608"/>
    <cellStyle name="_DEM-WP (C) Power Cost 2006GRC Order_04 07E Wild Horse Wind Expansion (C) (2)_Electric Rev Req Model (2009 GRC)  2" xfId="2609"/>
    <cellStyle name="_DEM-WP (C) Power Cost 2006GRC Order_04 07E Wild Horse Wind Expansion (C) (2)_Electric Rev Req Model (2009 GRC)  2 2" xfId="2610"/>
    <cellStyle name="_DEM-WP (C) Power Cost 2006GRC Order_04 07E Wild Horse Wind Expansion (C) (2)_Electric Rev Req Model (2009 GRC)  3" xfId="2611"/>
    <cellStyle name="_DEM-WP (C) Power Cost 2006GRC Order_04 07E Wild Horse Wind Expansion (C) (2)_Electric Rev Req Model (2009 GRC) Rebuttal" xfId="2612"/>
    <cellStyle name="_DEM-WP (C) Power Cost 2006GRC Order_04 07E Wild Horse Wind Expansion (C) (2)_Electric Rev Req Model (2009 GRC) Rebuttal 2" xfId="2613"/>
    <cellStyle name="_DEM-WP (C) Power Cost 2006GRC Order_04 07E Wild Horse Wind Expansion (C) (2)_Electric Rev Req Model (2009 GRC) Rebuttal 2 2" xfId="2614"/>
    <cellStyle name="_DEM-WP (C) Power Cost 2006GRC Order_04 07E Wild Horse Wind Expansion (C) (2)_Electric Rev Req Model (2009 GRC) Rebuttal 3" xfId="2615"/>
    <cellStyle name="_DEM-WP (C) Power Cost 2006GRC Order_04 07E Wild Horse Wind Expansion (C) (2)_Electric Rev Req Model (2009 GRC) Rebuttal REmoval of New  WH Solar AdjustMI" xfId="2616"/>
    <cellStyle name="_DEM-WP (C) Power Cost 2006GRC Order_04 07E Wild Horse Wind Expansion (C) (2)_Electric Rev Req Model (2009 GRC) Rebuttal REmoval of New  WH Solar AdjustMI 2" xfId="2617"/>
    <cellStyle name="_DEM-WP (C) Power Cost 2006GRC Order_04 07E Wild Horse Wind Expansion (C) (2)_Electric Rev Req Model (2009 GRC) Rebuttal REmoval of New  WH Solar AdjustMI 2 2" xfId="2618"/>
    <cellStyle name="_DEM-WP (C) Power Cost 2006GRC Order_04 07E Wild Horse Wind Expansion (C) (2)_Electric Rev Req Model (2009 GRC) Rebuttal REmoval of New  WH Solar AdjustMI 3" xfId="2619"/>
    <cellStyle name="_DEM-WP (C) Power Cost 2006GRC Order_04 07E Wild Horse Wind Expansion (C) (2)_Electric Rev Req Model (2009 GRC) Revised 01-18-2010" xfId="2620"/>
    <cellStyle name="_DEM-WP (C) Power Cost 2006GRC Order_04 07E Wild Horse Wind Expansion (C) (2)_Electric Rev Req Model (2009 GRC) Revised 01-18-2010 2" xfId="2621"/>
    <cellStyle name="_DEM-WP (C) Power Cost 2006GRC Order_04 07E Wild Horse Wind Expansion (C) (2)_Electric Rev Req Model (2009 GRC) Revised 01-18-2010 2 2" xfId="2622"/>
    <cellStyle name="_DEM-WP (C) Power Cost 2006GRC Order_04 07E Wild Horse Wind Expansion (C) (2)_Electric Rev Req Model (2009 GRC) Revised 01-18-2010 3" xfId="2623"/>
    <cellStyle name="_DEM-WP (C) Power Cost 2006GRC Order_04 07E Wild Horse Wind Expansion (C) (2)_Electric Rev Req Model (2010 GRC)" xfId="2624"/>
    <cellStyle name="_DEM-WP (C) Power Cost 2006GRC Order_04 07E Wild Horse Wind Expansion (C) (2)_Electric Rev Req Model (2010 GRC) SF" xfId="2625"/>
    <cellStyle name="_DEM-WP (C) Power Cost 2006GRC Order_04 07E Wild Horse Wind Expansion (C) (2)_Final Order Electric EXHIBIT A-1" xfId="2626"/>
    <cellStyle name="_DEM-WP (C) Power Cost 2006GRC Order_04 07E Wild Horse Wind Expansion (C) (2)_Final Order Electric EXHIBIT A-1 2" xfId="2627"/>
    <cellStyle name="_DEM-WP (C) Power Cost 2006GRC Order_04 07E Wild Horse Wind Expansion (C) (2)_Final Order Electric EXHIBIT A-1 2 2" xfId="2628"/>
    <cellStyle name="_DEM-WP (C) Power Cost 2006GRC Order_04 07E Wild Horse Wind Expansion (C) (2)_Final Order Electric EXHIBIT A-1 3" xfId="2629"/>
    <cellStyle name="_DEM-WP (C) Power Cost 2006GRC Order_04 07E Wild Horse Wind Expansion (C) (2)_TENASKA REGULATORY ASSET" xfId="2630"/>
    <cellStyle name="_DEM-WP (C) Power Cost 2006GRC Order_04 07E Wild Horse Wind Expansion (C) (2)_TENASKA REGULATORY ASSET 2" xfId="2631"/>
    <cellStyle name="_DEM-WP (C) Power Cost 2006GRC Order_04 07E Wild Horse Wind Expansion (C) (2)_TENASKA REGULATORY ASSET 2 2" xfId="2632"/>
    <cellStyle name="_DEM-WP (C) Power Cost 2006GRC Order_04 07E Wild Horse Wind Expansion (C) (2)_TENASKA REGULATORY ASSET 3" xfId="2633"/>
    <cellStyle name="_DEM-WP (C) Power Cost 2006GRC Order_16.37E Wild Horse Expansion DeferralRevwrkingfile SF" xfId="2634"/>
    <cellStyle name="_DEM-WP (C) Power Cost 2006GRC Order_16.37E Wild Horse Expansion DeferralRevwrkingfile SF 2" xfId="2635"/>
    <cellStyle name="_DEM-WP (C) Power Cost 2006GRC Order_16.37E Wild Horse Expansion DeferralRevwrkingfile SF 2 2" xfId="2636"/>
    <cellStyle name="_DEM-WP (C) Power Cost 2006GRC Order_16.37E Wild Horse Expansion DeferralRevwrkingfile SF 3" xfId="2637"/>
    <cellStyle name="_DEM-WP (C) Power Cost 2006GRC Order_2009 Compliance Filing PCA Exhibits for GRC" xfId="2638"/>
    <cellStyle name="_DEM-WP (C) Power Cost 2006GRC Order_2009 GRC Compl Filing - Exhibit D" xfId="2639"/>
    <cellStyle name="_DEM-WP (C) Power Cost 2006GRC Order_2009 GRC Compl Filing - Exhibit D 2" xfId="2640"/>
    <cellStyle name="_DEM-WP (C) Power Cost 2006GRC Order_3.01 Income Statement" xfId="2641"/>
    <cellStyle name="_DEM-WP (C) Power Cost 2006GRC Order_4 31 Regulatory Assets and Liabilities  7 06- Exhibit D" xfId="2642"/>
    <cellStyle name="_DEM-WP (C) Power Cost 2006GRC Order_4 31 Regulatory Assets and Liabilities  7 06- Exhibit D 2" xfId="2643"/>
    <cellStyle name="_DEM-WP (C) Power Cost 2006GRC Order_4 31 Regulatory Assets and Liabilities  7 06- Exhibit D 2 2" xfId="2644"/>
    <cellStyle name="_DEM-WP (C) Power Cost 2006GRC Order_4 31 Regulatory Assets and Liabilities  7 06- Exhibit D 3" xfId="2645"/>
    <cellStyle name="_DEM-WP (C) Power Cost 2006GRC Order_4 31 Regulatory Assets and Liabilities  7 06- Exhibit D_NIM Summary" xfId="2646"/>
    <cellStyle name="_DEM-WP (C) Power Cost 2006GRC Order_4 31 Regulatory Assets and Liabilities  7 06- Exhibit D_NIM Summary 2" xfId="2647"/>
    <cellStyle name="_DEM-WP (C) Power Cost 2006GRC Order_4 32 Regulatory Assets and Liabilities  7 06- Exhibit D" xfId="2648"/>
    <cellStyle name="_DEM-WP (C) Power Cost 2006GRC Order_4 32 Regulatory Assets and Liabilities  7 06- Exhibit D 2" xfId="2649"/>
    <cellStyle name="_DEM-WP (C) Power Cost 2006GRC Order_4 32 Regulatory Assets and Liabilities  7 06- Exhibit D 2 2" xfId="2650"/>
    <cellStyle name="_DEM-WP (C) Power Cost 2006GRC Order_4 32 Regulatory Assets and Liabilities  7 06- Exhibit D 3" xfId="2651"/>
    <cellStyle name="_DEM-WP (C) Power Cost 2006GRC Order_4 32 Regulatory Assets and Liabilities  7 06- Exhibit D_NIM Summary" xfId="2652"/>
    <cellStyle name="_DEM-WP (C) Power Cost 2006GRC Order_4 32 Regulatory Assets and Liabilities  7 06- Exhibit D_NIM Summary 2" xfId="2653"/>
    <cellStyle name="_DEM-WP (C) Power Cost 2006GRC Order_AURORA Total New" xfId="2654"/>
    <cellStyle name="_DEM-WP (C) Power Cost 2006GRC Order_AURORA Total New 2" xfId="2655"/>
    <cellStyle name="_DEM-WP (C) Power Cost 2006GRC Order_Book2" xfId="2656"/>
    <cellStyle name="_DEM-WP (C) Power Cost 2006GRC Order_Book2 2" xfId="2657"/>
    <cellStyle name="_DEM-WP (C) Power Cost 2006GRC Order_Book2 2 2" xfId="2658"/>
    <cellStyle name="_DEM-WP (C) Power Cost 2006GRC Order_Book2 3" xfId="2659"/>
    <cellStyle name="_DEM-WP (C) Power Cost 2006GRC Order_Book2_Adj Bench DR 3 for Initial Briefs (Electric)" xfId="2660"/>
    <cellStyle name="_DEM-WP (C) Power Cost 2006GRC Order_Book2_Adj Bench DR 3 for Initial Briefs (Electric) 2" xfId="2661"/>
    <cellStyle name="_DEM-WP (C) Power Cost 2006GRC Order_Book2_Adj Bench DR 3 for Initial Briefs (Electric) 2 2" xfId="2662"/>
    <cellStyle name="_DEM-WP (C) Power Cost 2006GRC Order_Book2_Adj Bench DR 3 for Initial Briefs (Electric) 3" xfId="2663"/>
    <cellStyle name="_DEM-WP (C) Power Cost 2006GRC Order_Book2_Electric Rev Req Model (2009 GRC) Rebuttal" xfId="2664"/>
    <cellStyle name="_DEM-WP (C) Power Cost 2006GRC Order_Book2_Electric Rev Req Model (2009 GRC) Rebuttal 2" xfId="2665"/>
    <cellStyle name="_DEM-WP (C) Power Cost 2006GRC Order_Book2_Electric Rev Req Model (2009 GRC) Rebuttal 2 2" xfId="2666"/>
    <cellStyle name="_DEM-WP (C) Power Cost 2006GRC Order_Book2_Electric Rev Req Model (2009 GRC) Rebuttal 3" xfId="2667"/>
    <cellStyle name="_DEM-WP (C) Power Cost 2006GRC Order_Book2_Electric Rev Req Model (2009 GRC) Rebuttal REmoval of New  WH Solar AdjustMI" xfId="2668"/>
    <cellStyle name="_DEM-WP (C) Power Cost 2006GRC Order_Book2_Electric Rev Req Model (2009 GRC) Rebuttal REmoval of New  WH Solar AdjustMI 2" xfId="2669"/>
    <cellStyle name="_DEM-WP (C) Power Cost 2006GRC Order_Book2_Electric Rev Req Model (2009 GRC) Rebuttal REmoval of New  WH Solar AdjustMI 2 2" xfId="2670"/>
    <cellStyle name="_DEM-WP (C) Power Cost 2006GRC Order_Book2_Electric Rev Req Model (2009 GRC) Rebuttal REmoval of New  WH Solar AdjustMI 3" xfId="2671"/>
    <cellStyle name="_DEM-WP (C) Power Cost 2006GRC Order_Book2_Electric Rev Req Model (2009 GRC) Revised 01-18-2010" xfId="2672"/>
    <cellStyle name="_DEM-WP (C) Power Cost 2006GRC Order_Book2_Electric Rev Req Model (2009 GRC) Revised 01-18-2010 2" xfId="2673"/>
    <cellStyle name="_DEM-WP (C) Power Cost 2006GRC Order_Book2_Electric Rev Req Model (2009 GRC) Revised 01-18-2010 2 2" xfId="2674"/>
    <cellStyle name="_DEM-WP (C) Power Cost 2006GRC Order_Book2_Electric Rev Req Model (2009 GRC) Revised 01-18-2010 3" xfId="2675"/>
    <cellStyle name="_DEM-WP (C) Power Cost 2006GRC Order_Book2_Final Order Electric EXHIBIT A-1" xfId="2676"/>
    <cellStyle name="_DEM-WP (C) Power Cost 2006GRC Order_Book2_Final Order Electric EXHIBIT A-1 2" xfId="2677"/>
    <cellStyle name="_DEM-WP (C) Power Cost 2006GRC Order_Book2_Final Order Electric EXHIBIT A-1 2 2" xfId="2678"/>
    <cellStyle name="_DEM-WP (C) Power Cost 2006GRC Order_Book2_Final Order Electric EXHIBIT A-1 3" xfId="2679"/>
    <cellStyle name="_DEM-WP (C) Power Cost 2006GRC Order_Book4" xfId="2680"/>
    <cellStyle name="_DEM-WP (C) Power Cost 2006GRC Order_Book4 2" xfId="2681"/>
    <cellStyle name="_DEM-WP (C) Power Cost 2006GRC Order_Book4 2 2" xfId="2682"/>
    <cellStyle name="_DEM-WP (C) Power Cost 2006GRC Order_Book4 3" xfId="2683"/>
    <cellStyle name="_DEM-WP (C) Power Cost 2006GRC Order_Book9" xfId="2684"/>
    <cellStyle name="_DEM-WP (C) Power Cost 2006GRC Order_Book9 2" xfId="2685"/>
    <cellStyle name="_DEM-WP (C) Power Cost 2006GRC Order_Book9 2 2" xfId="2686"/>
    <cellStyle name="_DEM-WP (C) Power Cost 2006GRC Order_Book9 3" xfId="2687"/>
    <cellStyle name="_DEM-WP (C) Power Cost 2006GRC Order_Chelan PUD Power Costs (8-10)" xfId="2688"/>
    <cellStyle name="_DEM-WP (C) Power Cost 2006GRC Order_Electric COS Inputs" xfId="2689"/>
    <cellStyle name="_DEM-WP (C) Power Cost 2006GRC Order_Electric COS Inputs 2" xfId="2690"/>
    <cellStyle name="_DEM-WP (C) Power Cost 2006GRC Order_Electric COS Inputs 2 2" xfId="2691"/>
    <cellStyle name="_DEM-WP (C) Power Cost 2006GRC Order_Electric COS Inputs 2 2 2" xfId="2692"/>
    <cellStyle name="_DEM-WP (C) Power Cost 2006GRC Order_Electric COS Inputs 2 3" xfId="2693"/>
    <cellStyle name="_DEM-WP (C) Power Cost 2006GRC Order_Electric COS Inputs 2 3 2" xfId="2694"/>
    <cellStyle name="_DEM-WP (C) Power Cost 2006GRC Order_Electric COS Inputs 2 4" xfId="2695"/>
    <cellStyle name="_DEM-WP (C) Power Cost 2006GRC Order_Electric COS Inputs 2 4 2" xfId="2696"/>
    <cellStyle name="_DEM-WP (C) Power Cost 2006GRC Order_Electric COS Inputs 3" xfId="2697"/>
    <cellStyle name="_DEM-WP (C) Power Cost 2006GRC Order_Electric COS Inputs 3 2" xfId="2698"/>
    <cellStyle name="_DEM-WP (C) Power Cost 2006GRC Order_Electric COS Inputs 4" xfId="2699"/>
    <cellStyle name="_DEM-WP (C) Power Cost 2006GRC Order_Electric COS Inputs 4 2" xfId="2700"/>
    <cellStyle name="_DEM-WP (C) Power Cost 2006GRC Order_Electric COS Inputs 5" xfId="2701"/>
    <cellStyle name="_DEM-WP (C) Power Cost 2006GRC Order_Electric COS Inputs 6" xfId="2702"/>
    <cellStyle name="_DEM-WP (C) Power Cost 2006GRC Order_NIM Summary" xfId="2703"/>
    <cellStyle name="_DEM-WP (C) Power Cost 2006GRC Order_NIM Summary 09GRC" xfId="2704"/>
    <cellStyle name="_DEM-WP (C) Power Cost 2006GRC Order_NIM Summary 09GRC 2" xfId="2705"/>
    <cellStyle name="_DEM-WP (C) Power Cost 2006GRC Order_NIM Summary 2" xfId="2706"/>
    <cellStyle name="_DEM-WP (C) Power Cost 2006GRC Order_NIM Summary 3" xfId="2707"/>
    <cellStyle name="_DEM-WP (C) Power Cost 2006GRC Order_NIM Summary 4" xfId="2708"/>
    <cellStyle name="_DEM-WP (C) Power Cost 2006GRC Order_NIM Summary 5" xfId="2709"/>
    <cellStyle name="_DEM-WP (C) Power Cost 2006GRC Order_NIM Summary 6" xfId="2710"/>
    <cellStyle name="_DEM-WP (C) Power Cost 2006GRC Order_NIM Summary 7" xfId="2711"/>
    <cellStyle name="_DEM-WP (C) Power Cost 2006GRC Order_NIM Summary 8" xfId="2712"/>
    <cellStyle name="_DEM-WP (C) Power Cost 2006GRC Order_NIM Summary 9" xfId="2713"/>
    <cellStyle name="_DEM-WP (C) Power Cost 2006GRC Order_PCA 10 -  Exhibit D from A Kellogg Jan 2011" xfId="2714"/>
    <cellStyle name="_DEM-WP (C) Power Cost 2006GRC Order_PCA 10 -  Exhibit D from A Kellogg July 2011" xfId="2715"/>
    <cellStyle name="_DEM-WP (C) Power Cost 2006GRC Order_PCA 10 -  Exhibit D from S Free Rcv'd 12-11" xfId="2716"/>
    <cellStyle name="_DEM-WP (C) Power Cost 2006GRC Order_PCA 9 -  Exhibit D April 2010" xfId="2717"/>
    <cellStyle name="_DEM-WP (C) Power Cost 2006GRC Order_PCA 9 -  Exhibit D April 2010 (3)" xfId="2718"/>
    <cellStyle name="_DEM-WP (C) Power Cost 2006GRC Order_PCA 9 -  Exhibit D April 2010 (3) 2" xfId="2719"/>
    <cellStyle name="_DEM-WP (C) Power Cost 2006GRC Order_PCA 9 -  Exhibit D Nov 2010" xfId="2720"/>
    <cellStyle name="_DEM-WP (C) Power Cost 2006GRC Order_PCA 9 - Exhibit D at August 2010" xfId="2721"/>
    <cellStyle name="_DEM-WP (C) Power Cost 2006GRC Order_PCA 9 - Exhibit D June 2010 GRC" xfId="2722"/>
    <cellStyle name="_DEM-WP (C) Power Cost 2006GRC Order_Power Costs - Comparison bx Rbtl-Staff-Jt-PC" xfId="2723"/>
    <cellStyle name="_DEM-WP (C) Power Cost 2006GRC Order_Power Costs - Comparison bx Rbtl-Staff-Jt-PC 2" xfId="2724"/>
    <cellStyle name="_DEM-WP (C) Power Cost 2006GRC Order_Power Costs - Comparison bx Rbtl-Staff-Jt-PC 2 2" xfId="2725"/>
    <cellStyle name="_DEM-WP (C) Power Cost 2006GRC Order_Power Costs - Comparison bx Rbtl-Staff-Jt-PC 3" xfId="2726"/>
    <cellStyle name="_DEM-WP (C) Power Cost 2006GRC Order_Power Costs - Comparison bx Rbtl-Staff-Jt-PC_Adj Bench DR 3 for Initial Briefs (Electric)" xfId="2727"/>
    <cellStyle name="_DEM-WP (C) Power Cost 2006GRC Order_Power Costs - Comparison bx Rbtl-Staff-Jt-PC_Adj Bench DR 3 for Initial Briefs (Electric) 2" xfId="2728"/>
    <cellStyle name="_DEM-WP (C) Power Cost 2006GRC Order_Power Costs - Comparison bx Rbtl-Staff-Jt-PC_Adj Bench DR 3 for Initial Briefs (Electric) 2 2" xfId="2729"/>
    <cellStyle name="_DEM-WP (C) Power Cost 2006GRC Order_Power Costs - Comparison bx Rbtl-Staff-Jt-PC_Adj Bench DR 3 for Initial Briefs (Electric) 3" xfId="2730"/>
    <cellStyle name="_DEM-WP (C) Power Cost 2006GRC Order_Power Costs - Comparison bx Rbtl-Staff-Jt-PC_Electric Rev Req Model (2009 GRC) Rebuttal" xfId="2731"/>
    <cellStyle name="_DEM-WP (C) Power Cost 2006GRC Order_Power Costs - Comparison bx Rbtl-Staff-Jt-PC_Electric Rev Req Model (2009 GRC) Rebuttal 2" xfId="2732"/>
    <cellStyle name="_DEM-WP (C) Power Cost 2006GRC Order_Power Costs - Comparison bx Rbtl-Staff-Jt-PC_Electric Rev Req Model (2009 GRC) Rebuttal 2 2" xfId="2733"/>
    <cellStyle name="_DEM-WP (C) Power Cost 2006GRC Order_Power Costs - Comparison bx Rbtl-Staff-Jt-PC_Electric Rev Req Model (2009 GRC) Rebuttal 3" xfId="2734"/>
    <cellStyle name="_DEM-WP (C) Power Cost 2006GRC Order_Power Costs - Comparison bx Rbtl-Staff-Jt-PC_Electric Rev Req Model (2009 GRC) Rebuttal REmoval of New  WH Solar AdjustMI" xfId="2735"/>
    <cellStyle name="_DEM-WP (C) Power Cost 2006GRC Order_Power Costs - Comparison bx Rbtl-Staff-Jt-PC_Electric Rev Req Model (2009 GRC) Rebuttal REmoval of New  WH Solar AdjustMI 2" xfId="2736"/>
    <cellStyle name="_DEM-WP (C) Power Cost 2006GRC Order_Power Costs - Comparison bx Rbtl-Staff-Jt-PC_Electric Rev Req Model (2009 GRC) Rebuttal REmoval of New  WH Solar AdjustMI 2 2" xfId="2737"/>
    <cellStyle name="_DEM-WP (C) Power Cost 2006GRC Order_Power Costs - Comparison bx Rbtl-Staff-Jt-PC_Electric Rev Req Model (2009 GRC) Rebuttal REmoval of New  WH Solar AdjustMI 3" xfId="2738"/>
    <cellStyle name="_DEM-WP (C) Power Cost 2006GRC Order_Power Costs - Comparison bx Rbtl-Staff-Jt-PC_Electric Rev Req Model (2009 GRC) Revised 01-18-2010" xfId="2739"/>
    <cellStyle name="_DEM-WP (C) Power Cost 2006GRC Order_Power Costs - Comparison bx Rbtl-Staff-Jt-PC_Electric Rev Req Model (2009 GRC) Revised 01-18-2010 2" xfId="2740"/>
    <cellStyle name="_DEM-WP (C) Power Cost 2006GRC Order_Power Costs - Comparison bx Rbtl-Staff-Jt-PC_Electric Rev Req Model (2009 GRC) Revised 01-18-2010 2 2" xfId="2741"/>
    <cellStyle name="_DEM-WP (C) Power Cost 2006GRC Order_Power Costs - Comparison bx Rbtl-Staff-Jt-PC_Electric Rev Req Model (2009 GRC) Revised 01-18-2010 3" xfId="2742"/>
    <cellStyle name="_DEM-WP (C) Power Cost 2006GRC Order_Power Costs - Comparison bx Rbtl-Staff-Jt-PC_Final Order Electric EXHIBIT A-1" xfId="2743"/>
    <cellStyle name="_DEM-WP (C) Power Cost 2006GRC Order_Power Costs - Comparison bx Rbtl-Staff-Jt-PC_Final Order Electric EXHIBIT A-1 2" xfId="2744"/>
    <cellStyle name="_DEM-WP (C) Power Cost 2006GRC Order_Power Costs - Comparison bx Rbtl-Staff-Jt-PC_Final Order Electric EXHIBIT A-1 2 2" xfId="2745"/>
    <cellStyle name="_DEM-WP (C) Power Cost 2006GRC Order_Power Costs - Comparison bx Rbtl-Staff-Jt-PC_Final Order Electric EXHIBIT A-1 3" xfId="2746"/>
    <cellStyle name="_DEM-WP (C) Power Cost 2006GRC Order_Production Adj 4.37" xfId="2747"/>
    <cellStyle name="_DEM-WP (C) Power Cost 2006GRC Order_Production Adj 4.37 2" xfId="2748"/>
    <cellStyle name="_DEM-WP (C) Power Cost 2006GRC Order_Production Adj 4.37 2 2" xfId="2749"/>
    <cellStyle name="_DEM-WP (C) Power Cost 2006GRC Order_Production Adj 4.37 3" xfId="2750"/>
    <cellStyle name="_DEM-WP (C) Power Cost 2006GRC Order_Purchased Power Adj 4.03" xfId="2751"/>
    <cellStyle name="_DEM-WP (C) Power Cost 2006GRC Order_Purchased Power Adj 4.03 2" xfId="2752"/>
    <cellStyle name="_DEM-WP (C) Power Cost 2006GRC Order_Purchased Power Adj 4.03 2 2" xfId="2753"/>
    <cellStyle name="_DEM-WP (C) Power Cost 2006GRC Order_Purchased Power Adj 4.03 3" xfId="2754"/>
    <cellStyle name="_DEM-WP (C) Power Cost 2006GRC Order_Rebuttal Power Costs" xfId="2755"/>
    <cellStyle name="_DEM-WP (C) Power Cost 2006GRC Order_Rebuttal Power Costs 2" xfId="2756"/>
    <cellStyle name="_DEM-WP (C) Power Cost 2006GRC Order_Rebuttal Power Costs 2 2" xfId="2757"/>
    <cellStyle name="_DEM-WP (C) Power Cost 2006GRC Order_Rebuttal Power Costs 3" xfId="2758"/>
    <cellStyle name="_DEM-WP (C) Power Cost 2006GRC Order_Rebuttal Power Costs_Adj Bench DR 3 for Initial Briefs (Electric)" xfId="2759"/>
    <cellStyle name="_DEM-WP (C) Power Cost 2006GRC Order_Rebuttal Power Costs_Adj Bench DR 3 for Initial Briefs (Electric) 2" xfId="2760"/>
    <cellStyle name="_DEM-WP (C) Power Cost 2006GRC Order_Rebuttal Power Costs_Adj Bench DR 3 for Initial Briefs (Electric) 2 2" xfId="2761"/>
    <cellStyle name="_DEM-WP (C) Power Cost 2006GRC Order_Rebuttal Power Costs_Adj Bench DR 3 for Initial Briefs (Electric) 3" xfId="2762"/>
    <cellStyle name="_DEM-WP (C) Power Cost 2006GRC Order_Rebuttal Power Costs_Electric Rev Req Model (2009 GRC) Rebuttal" xfId="2763"/>
    <cellStyle name="_DEM-WP (C) Power Cost 2006GRC Order_Rebuttal Power Costs_Electric Rev Req Model (2009 GRC) Rebuttal 2" xfId="2764"/>
    <cellStyle name="_DEM-WP (C) Power Cost 2006GRC Order_Rebuttal Power Costs_Electric Rev Req Model (2009 GRC) Rebuttal 2 2" xfId="2765"/>
    <cellStyle name="_DEM-WP (C) Power Cost 2006GRC Order_Rebuttal Power Costs_Electric Rev Req Model (2009 GRC) Rebuttal 3" xfId="2766"/>
    <cellStyle name="_DEM-WP (C) Power Cost 2006GRC Order_Rebuttal Power Costs_Electric Rev Req Model (2009 GRC) Rebuttal REmoval of New  WH Solar AdjustMI" xfId="2767"/>
    <cellStyle name="_DEM-WP (C) Power Cost 2006GRC Order_Rebuttal Power Costs_Electric Rev Req Model (2009 GRC) Rebuttal REmoval of New  WH Solar AdjustMI 2" xfId="2768"/>
    <cellStyle name="_DEM-WP (C) Power Cost 2006GRC Order_Rebuttal Power Costs_Electric Rev Req Model (2009 GRC) Rebuttal REmoval of New  WH Solar AdjustMI 2 2" xfId="2769"/>
    <cellStyle name="_DEM-WP (C) Power Cost 2006GRC Order_Rebuttal Power Costs_Electric Rev Req Model (2009 GRC) Rebuttal REmoval of New  WH Solar AdjustMI 3" xfId="2770"/>
    <cellStyle name="_DEM-WP (C) Power Cost 2006GRC Order_Rebuttal Power Costs_Electric Rev Req Model (2009 GRC) Revised 01-18-2010" xfId="2771"/>
    <cellStyle name="_DEM-WP (C) Power Cost 2006GRC Order_Rebuttal Power Costs_Electric Rev Req Model (2009 GRC) Revised 01-18-2010 2" xfId="2772"/>
    <cellStyle name="_DEM-WP (C) Power Cost 2006GRC Order_Rebuttal Power Costs_Electric Rev Req Model (2009 GRC) Revised 01-18-2010 2 2" xfId="2773"/>
    <cellStyle name="_DEM-WP (C) Power Cost 2006GRC Order_Rebuttal Power Costs_Electric Rev Req Model (2009 GRC) Revised 01-18-2010 3" xfId="2774"/>
    <cellStyle name="_DEM-WP (C) Power Cost 2006GRC Order_Rebuttal Power Costs_Final Order Electric EXHIBIT A-1" xfId="2775"/>
    <cellStyle name="_DEM-WP (C) Power Cost 2006GRC Order_Rebuttal Power Costs_Final Order Electric EXHIBIT A-1 2" xfId="2776"/>
    <cellStyle name="_DEM-WP (C) Power Cost 2006GRC Order_Rebuttal Power Costs_Final Order Electric EXHIBIT A-1 2 2" xfId="2777"/>
    <cellStyle name="_DEM-WP (C) Power Cost 2006GRC Order_Rebuttal Power Costs_Final Order Electric EXHIBIT A-1 3" xfId="2778"/>
    <cellStyle name="_DEM-WP (C) Power Cost 2006GRC Order_ROR 5.02" xfId="2779"/>
    <cellStyle name="_DEM-WP (C) Power Cost 2006GRC Order_ROR 5.02 2" xfId="2780"/>
    <cellStyle name="_DEM-WP (C) Power Cost 2006GRC Order_ROR 5.02 2 2" xfId="2781"/>
    <cellStyle name="_DEM-WP (C) Power Cost 2006GRC Order_ROR 5.02 3" xfId="2782"/>
    <cellStyle name="_DEM-WP (C) Power Cost 2006GRC Order_Scenario 1 REC vs PTC Offset" xfId="2783"/>
    <cellStyle name="_DEM-WP (C) Power Cost 2006GRC Order_Scenario 3" xfId="2784"/>
    <cellStyle name="_DEM-WP (C) Power Cost 2006GRC Order_Wind Integration 10GRC" xfId="2785"/>
    <cellStyle name="_DEM-WP (C) Power Cost 2006GRC Order_Wind Integration 10GRC 2" xfId="2786"/>
    <cellStyle name="_DEM-WP Revised (HC) Wild Horse 2006GRC" xfId="2787"/>
    <cellStyle name="_DEM-WP Revised (HC) Wild Horse 2006GRC 2" xfId="2788"/>
    <cellStyle name="_DEM-WP Revised (HC) Wild Horse 2006GRC 2 2" xfId="2789"/>
    <cellStyle name="_DEM-WP Revised (HC) Wild Horse 2006GRC 3" xfId="2790"/>
    <cellStyle name="_DEM-WP Revised (HC) Wild Horse 2006GRC_16.37E Wild Horse Expansion DeferralRevwrkingfile SF" xfId="2791"/>
    <cellStyle name="_DEM-WP Revised (HC) Wild Horse 2006GRC_16.37E Wild Horse Expansion DeferralRevwrkingfile SF 2" xfId="2792"/>
    <cellStyle name="_DEM-WP Revised (HC) Wild Horse 2006GRC_16.37E Wild Horse Expansion DeferralRevwrkingfile SF 2 2" xfId="2793"/>
    <cellStyle name="_DEM-WP Revised (HC) Wild Horse 2006GRC_16.37E Wild Horse Expansion DeferralRevwrkingfile SF 3" xfId="2794"/>
    <cellStyle name="_DEM-WP Revised (HC) Wild Horse 2006GRC_2009 GRC Compl Filing - Exhibit D" xfId="2795"/>
    <cellStyle name="_DEM-WP Revised (HC) Wild Horse 2006GRC_2009 GRC Compl Filing - Exhibit D 2" xfId="2796"/>
    <cellStyle name="_DEM-WP Revised (HC) Wild Horse 2006GRC_Adj Bench DR 3 for Initial Briefs (Electric)" xfId="2797"/>
    <cellStyle name="_DEM-WP Revised (HC) Wild Horse 2006GRC_Adj Bench DR 3 for Initial Briefs (Electric) 2" xfId="2798"/>
    <cellStyle name="_DEM-WP Revised (HC) Wild Horse 2006GRC_Adj Bench DR 3 for Initial Briefs (Electric) 2 2" xfId="2799"/>
    <cellStyle name="_DEM-WP Revised (HC) Wild Horse 2006GRC_Adj Bench DR 3 for Initial Briefs (Electric) 3" xfId="2800"/>
    <cellStyle name="_DEM-WP Revised (HC) Wild Horse 2006GRC_Book1" xfId="2801"/>
    <cellStyle name="_DEM-WP Revised (HC) Wild Horse 2006GRC_Book2" xfId="2802"/>
    <cellStyle name="_DEM-WP Revised (HC) Wild Horse 2006GRC_Book2 2" xfId="2803"/>
    <cellStyle name="_DEM-WP Revised (HC) Wild Horse 2006GRC_Book2 2 2" xfId="2804"/>
    <cellStyle name="_DEM-WP Revised (HC) Wild Horse 2006GRC_Book2 3" xfId="2805"/>
    <cellStyle name="_DEM-WP Revised (HC) Wild Horse 2006GRC_Book4" xfId="2806"/>
    <cellStyle name="_DEM-WP Revised (HC) Wild Horse 2006GRC_Book4 2" xfId="2807"/>
    <cellStyle name="_DEM-WP Revised (HC) Wild Horse 2006GRC_Book4 2 2" xfId="2808"/>
    <cellStyle name="_DEM-WP Revised (HC) Wild Horse 2006GRC_Book4 3" xfId="2809"/>
    <cellStyle name="_DEM-WP Revised (HC) Wild Horse 2006GRC_Electric Rev Req Model (2009 GRC) " xfId="2810"/>
    <cellStyle name="_DEM-WP Revised (HC) Wild Horse 2006GRC_Electric Rev Req Model (2009 GRC)  2" xfId="2811"/>
    <cellStyle name="_DEM-WP Revised (HC) Wild Horse 2006GRC_Electric Rev Req Model (2009 GRC)  2 2" xfId="2812"/>
    <cellStyle name="_DEM-WP Revised (HC) Wild Horse 2006GRC_Electric Rev Req Model (2009 GRC)  3" xfId="2813"/>
    <cellStyle name="_DEM-WP Revised (HC) Wild Horse 2006GRC_Electric Rev Req Model (2009 GRC) Rebuttal" xfId="2814"/>
    <cellStyle name="_DEM-WP Revised (HC) Wild Horse 2006GRC_Electric Rev Req Model (2009 GRC) Rebuttal 2" xfId="2815"/>
    <cellStyle name="_DEM-WP Revised (HC) Wild Horse 2006GRC_Electric Rev Req Model (2009 GRC) Rebuttal 2 2" xfId="2816"/>
    <cellStyle name="_DEM-WP Revised (HC) Wild Horse 2006GRC_Electric Rev Req Model (2009 GRC) Rebuttal 3" xfId="2817"/>
    <cellStyle name="_DEM-WP Revised (HC) Wild Horse 2006GRC_Electric Rev Req Model (2009 GRC) Rebuttal REmoval of New  WH Solar AdjustMI" xfId="2818"/>
    <cellStyle name="_DEM-WP Revised (HC) Wild Horse 2006GRC_Electric Rev Req Model (2009 GRC) Rebuttal REmoval of New  WH Solar AdjustMI 2" xfId="2819"/>
    <cellStyle name="_DEM-WP Revised (HC) Wild Horse 2006GRC_Electric Rev Req Model (2009 GRC) Rebuttal REmoval of New  WH Solar AdjustMI 2 2" xfId="2820"/>
    <cellStyle name="_DEM-WP Revised (HC) Wild Horse 2006GRC_Electric Rev Req Model (2009 GRC) Rebuttal REmoval of New  WH Solar AdjustMI 3" xfId="2821"/>
    <cellStyle name="_DEM-WP Revised (HC) Wild Horse 2006GRC_Electric Rev Req Model (2009 GRC) Revised 01-18-2010" xfId="2822"/>
    <cellStyle name="_DEM-WP Revised (HC) Wild Horse 2006GRC_Electric Rev Req Model (2009 GRC) Revised 01-18-2010 2" xfId="2823"/>
    <cellStyle name="_DEM-WP Revised (HC) Wild Horse 2006GRC_Electric Rev Req Model (2009 GRC) Revised 01-18-2010 2 2" xfId="2824"/>
    <cellStyle name="_DEM-WP Revised (HC) Wild Horse 2006GRC_Electric Rev Req Model (2009 GRC) Revised 01-18-2010 3" xfId="2825"/>
    <cellStyle name="_DEM-WP Revised (HC) Wild Horse 2006GRC_Electric Rev Req Model (2010 GRC)" xfId="2826"/>
    <cellStyle name="_DEM-WP Revised (HC) Wild Horse 2006GRC_Electric Rev Req Model (2010 GRC) SF" xfId="2827"/>
    <cellStyle name="_DEM-WP Revised (HC) Wild Horse 2006GRC_Final Order Electric" xfId="2828"/>
    <cellStyle name="_DEM-WP Revised (HC) Wild Horse 2006GRC_Final Order Electric EXHIBIT A-1" xfId="2829"/>
    <cellStyle name="_DEM-WP Revised (HC) Wild Horse 2006GRC_Final Order Electric EXHIBIT A-1 2" xfId="2830"/>
    <cellStyle name="_DEM-WP Revised (HC) Wild Horse 2006GRC_Final Order Electric EXHIBIT A-1 2 2" xfId="2831"/>
    <cellStyle name="_DEM-WP Revised (HC) Wild Horse 2006GRC_Final Order Electric EXHIBIT A-1 3" xfId="2832"/>
    <cellStyle name="_DEM-WP Revised (HC) Wild Horse 2006GRC_NIM Summary" xfId="2833"/>
    <cellStyle name="_DEM-WP Revised (HC) Wild Horse 2006GRC_NIM Summary 2" xfId="2834"/>
    <cellStyle name="_DEM-WP Revised (HC) Wild Horse 2006GRC_Power Costs - Comparison bx Rbtl-Staff-Jt-PC" xfId="2835"/>
    <cellStyle name="_DEM-WP Revised (HC) Wild Horse 2006GRC_Power Costs - Comparison bx Rbtl-Staff-Jt-PC 2" xfId="2836"/>
    <cellStyle name="_DEM-WP Revised (HC) Wild Horse 2006GRC_Power Costs - Comparison bx Rbtl-Staff-Jt-PC 2 2" xfId="2837"/>
    <cellStyle name="_DEM-WP Revised (HC) Wild Horse 2006GRC_Power Costs - Comparison bx Rbtl-Staff-Jt-PC 3" xfId="2838"/>
    <cellStyle name="_DEM-WP Revised (HC) Wild Horse 2006GRC_Rebuttal Power Costs" xfId="2839"/>
    <cellStyle name="_DEM-WP Revised (HC) Wild Horse 2006GRC_Rebuttal Power Costs 2" xfId="2840"/>
    <cellStyle name="_DEM-WP Revised (HC) Wild Horse 2006GRC_Rebuttal Power Costs 2 2" xfId="2841"/>
    <cellStyle name="_DEM-WP Revised (HC) Wild Horse 2006GRC_Rebuttal Power Costs 3" xfId="2842"/>
    <cellStyle name="_DEM-WP Revised (HC) Wild Horse 2006GRC_TENASKA REGULATORY ASSET" xfId="2843"/>
    <cellStyle name="_DEM-WP Revised (HC) Wild Horse 2006GRC_TENASKA REGULATORY ASSET 2" xfId="2844"/>
    <cellStyle name="_DEM-WP Revised (HC) Wild Horse 2006GRC_TENASKA REGULATORY ASSET 2 2" xfId="2845"/>
    <cellStyle name="_DEM-WP Revised (HC) Wild Horse 2006GRC_TENASKA REGULATORY ASSET 3" xfId="2846"/>
    <cellStyle name="_x0013__DEM-WP(C) Colstrip 12 Coal Cost Forecast 2010GRC" xfId="2847"/>
    <cellStyle name="_DEM-WP(C) Colstrip FOR" xfId="2848"/>
    <cellStyle name="_DEM-WP(C) Colstrip FOR 2" xfId="2849"/>
    <cellStyle name="_DEM-WP(C) Colstrip FOR 2 2" xfId="2850"/>
    <cellStyle name="_DEM-WP(C) Colstrip FOR 3" xfId="2851"/>
    <cellStyle name="_DEM-WP(C) Colstrip FOR Apr08 update" xfId="2852"/>
    <cellStyle name="_DEM-WP(C) Colstrip FOR_(C) WHE Proforma with ITC cash grant 10 Yr Amort_for rebuttal_120709" xfId="2853"/>
    <cellStyle name="_DEM-WP(C) Colstrip FOR_(C) WHE Proforma with ITC cash grant 10 Yr Amort_for rebuttal_120709 2" xfId="2854"/>
    <cellStyle name="_DEM-WP(C) Colstrip FOR_(C) WHE Proforma with ITC cash grant 10 Yr Amort_for rebuttal_120709 2 2" xfId="2855"/>
    <cellStyle name="_DEM-WP(C) Colstrip FOR_(C) WHE Proforma with ITC cash grant 10 Yr Amort_for rebuttal_120709 3" xfId="2856"/>
    <cellStyle name="_DEM-WP(C) Colstrip FOR_16.07E Wild Horse Wind Expansionwrkingfile" xfId="2857"/>
    <cellStyle name="_DEM-WP(C) Colstrip FOR_16.07E Wild Horse Wind Expansionwrkingfile 2" xfId="2858"/>
    <cellStyle name="_DEM-WP(C) Colstrip FOR_16.07E Wild Horse Wind Expansionwrkingfile 2 2" xfId="2859"/>
    <cellStyle name="_DEM-WP(C) Colstrip FOR_16.07E Wild Horse Wind Expansionwrkingfile 3" xfId="2860"/>
    <cellStyle name="_DEM-WP(C) Colstrip FOR_16.07E Wild Horse Wind Expansionwrkingfile SF" xfId="2861"/>
    <cellStyle name="_DEM-WP(C) Colstrip FOR_16.07E Wild Horse Wind Expansionwrkingfile SF 2" xfId="2862"/>
    <cellStyle name="_DEM-WP(C) Colstrip FOR_16.07E Wild Horse Wind Expansionwrkingfile SF 2 2" xfId="2863"/>
    <cellStyle name="_DEM-WP(C) Colstrip FOR_16.07E Wild Horse Wind Expansionwrkingfile SF 3" xfId="2864"/>
    <cellStyle name="_DEM-WP(C) Colstrip FOR_16.37E Wild Horse Expansion DeferralRevwrkingfile SF" xfId="2865"/>
    <cellStyle name="_DEM-WP(C) Colstrip FOR_16.37E Wild Horse Expansion DeferralRevwrkingfile SF 2" xfId="2866"/>
    <cellStyle name="_DEM-WP(C) Colstrip FOR_16.37E Wild Horse Expansion DeferralRevwrkingfile SF 2 2" xfId="2867"/>
    <cellStyle name="_DEM-WP(C) Colstrip FOR_16.37E Wild Horse Expansion DeferralRevwrkingfile SF 3" xfId="2868"/>
    <cellStyle name="_DEM-WP(C) Colstrip FOR_Adj Bench DR 3 for Initial Briefs (Electric)" xfId="2869"/>
    <cellStyle name="_DEM-WP(C) Colstrip FOR_Adj Bench DR 3 for Initial Briefs (Electric) 2" xfId="2870"/>
    <cellStyle name="_DEM-WP(C) Colstrip FOR_Adj Bench DR 3 for Initial Briefs (Electric) 2 2" xfId="2871"/>
    <cellStyle name="_DEM-WP(C) Colstrip FOR_Adj Bench DR 3 for Initial Briefs (Electric) 3" xfId="2872"/>
    <cellStyle name="_DEM-WP(C) Colstrip FOR_Book2" xfId="2873"/>
    <cellStyle name="_DEM-WP(C) Colstrip FOR_Book2 2" xfId="2874"/>
    <cellStyle name="_DEM-WP(C) Colstrip FOR_Book2 2 2" xfId="2875"/>
    <cellStyle name="_DEM-WP(C) Colstrip FOR_Book2 3" xfId="2876"/>
    <cellStyle name="_DEM-WP(C) Colstrip FOR_Book2_Adj Bench DR 3 for Initial Briefs (Electric)" xfId="2877"/>
    <cellStyle name="_DEM-WP(C) Colstrip FOR_Book2_Adj Bench DR 3 for Initial Briefs (Electric) 2" xfId="2878"/>
    <cellStyle name="_DEM-WP(C) Colstrip FOR_Book2_Adj Bench DR 3 for Initial Briefs (Electric) 2 2" xfId="2879"/>
    <cellStyle name="_DEM-WP(C) Colstrip FOR_Book2_Adj Bench DR 3 for Initial Briefs (Electric) 3" xfId="2880"/>
    <cellStyle name="_DEM-WP(C) Colstrip FOR_Book2_Electric Rev Req Model (2009 GRC) Rebuttal" xfId="2881"/>
    <cellStyle name="_DEM-WP(C) Colstrip FOR_Book2_Electric Rev Req Model (2009 GRC) Rebuttal 2" xfId="2882"/>
    <cellStyle name="_DEM-WP(C) Colstrip FOR_Book2_Electric Rev Req Model (2009 GRC) Rebuttal 2 2" xfId="2883"/>
    <cellStyle name="_DEM-WP(C) Colstrip FOR_Book2_Electric Rev Req Model (2009 GRC) Rebuttal 3" xfId="2884"/>
    <cellStyle name="_DEM-WP(C) Colstrip FOR_Book2_Electric Rev Req Model (2009 GRC) Rebuttal REmoval of New  WH Solar AdjustMI" xfId="2885"/>
    <cellStyle name="_DEM-WP(C) Colstrip FOR_Book2_Electric Rev Req Model (2009 GRC) Rebuttal REmoval of New  WH Solar AdjustMI 2" xfId="2886"/>
    <cellStyle name="_DEM-WP(C) Colstrip FOR_Book2_Electric Rev Req Model (2009 GRC) Rebuttal REmoval of New  WH Solar AdjustMI 2 2" xfId="2887"/>
    <cellStyle name="_DEM-WP(C) Colstrip FOR_Book2_Electric Rev Req Model (2009 GRC) Rebuttal REmoval of New  WH Solar AdjustMI 3" xfId="2888"/>
    <cellStyle name="_DEM-WP(C) Colstrip FOR_Book2_Electric Rev Req Model (2009 GRC) Revised 01-18-2010" xfId="2889"/>
    <cellStyle name="_DEM-WP(C) Colstrip FOR_Book2_Electric Rev Req Model (2009 GRC) Revised 01-18-2010 2" xfId="2890"/>
    <cellStyle name="_DEM-WP(C) Colstrip FOR_Book2_Electric Rev Req Model (2009 GRC) Revised 01-18-2010 2 2" xfId="2891"/>
    <cellStyle name="_DEM-WP(C) Colstrip FOR_Book2_Electric Rev Req Model (2009 GRC) Revised 01-18-2010 3" xfId="2892"/>
    <cellStyle name="_DEM-WP(C) Colstrip FOR_Book2_Final Order Electric EXHIBIT A-1" xfId="2893"/>
    <cellStyle name="_DEM-WP(C) Colstrip FOR_Book2_Final Order Electric EXHIBIT A-1 2" xfId="2894"/>
    <cellStyle name="_DEM-WP(C) Colstrip FOR_Book2_Final Order Electric EXHIBIT A-1 2 2" xfId="2895"/>
    <cellStyle name="_DEM-WP(C) Colstrip FOR_Book2_Final Order Electric EXHIBIT A-1 3" xfId="2896"/>
    <cellStyle name="_DEM-WP(C) Colstrip FOR_Confidential Material" xfId="2897"/>
    <cellStyle name="_DEM-WP(C) Colstrip FOR_DEM-WP(C) Colstrip 12 Coal Cost Forecast 2010GRC" xfId="2898"/>
    <cellStyle name="_DEM-WP(C) Colstrip FOR_DEM-WP(C) Production O&amp;M 2010GRC As-Filed" xfId="2899"/>
    <cellStyle name="_DEM-WP(C) Colstrip FOR_DEM-WP(C) Production O&amp;M 2010GRC As-Filed 2" xfId="2900"/>
    <cellStyle name="_DEM-WP(C) Colstrip FOR_Electric Rev Req Model (2009 GRC) Rebuttal" xfId="2901"/>
    <cellStyle name="_DEM-WP(C) Colstrip FOR_Electric Rev Req Model (2009 GRC) Rebuttal 2" xfId="2902"/>
    <cellStyle name="_DEM-WP(C) Colstrip FOR_Electric Rev Req Model (2009 GRC) Rebuttal 2 2" xfId="2903"/>
    <cellStyle name="_DEM-WP(C) Colstrip FOR_Electric Rev Req Model (2009 GRC) Rebuttal 3" xfId="2904"/>
    <cellStyle name="_DEM-WP(C) Colstrip FOR_Electric Rev Req Model (2009 GRC) Rebuttal REmoval of New  WH Solar AdjustMI" xfId="2905"/>
    <cellStyle name="_DEM-WP(C) Colstrip FOR_Electric Rev Req Model (2009 GRC) Rebuttal REmoval of New  WH Solar AdjustMI 2" xfId="2906"/>
    <cellStyle name="_DEM-WP(C) Colstrip FOR_Electric Rev Req Model (2009 GRC) Rebuttal REmoval of New  WH Solar AdjustMI 2 2" xfId="2907"/>
    <cellStyle name="_DEM-WP(C) Colstrip FOR_Electric Rev Req Model (2009 GRC) Rebuttal REmoval of New  WH Solar AdjustMI 3" xfId="2908"/>
    <cellStyle name="_DEM-WP(C) Colstrip FOR_Electric Rev Req Model (2009 GRC) Revised 01-18-2010" xfId="2909"/>
    <cellStyle name="_DEM-WP(C) Colstrip FOR_Electric Rev Req Model (2009 GRC) Revised 01-18-2010 2" xfId="2910"/>
    <cellStyle name="_DEM-WP(C) Colstrip FOR_Electric Rev Req Model (2009 GRC) Revised 01-18-2010 2 2" xfId="2911"/>
    <cellStyle name="_DEM-WP(C) Colstrip FOR_Electric Rev Req Model (2009 GRC) Revised 01-18-2010 3" xfId="2912"/>
    <cellStyle name="_DEM-WP(C) Colstrip FOR_Final Order Electric EXHIBIT A-1" xfId="2913"/>
    <cellStyle name="_DEM-WP(C) Colstrip FOR_Final Order Electric EXHIBIT A-1 2" xfId="2914"/>
    <cellStyle name="_DEM-WP(C) Colstrip FOR_Final Order Electric EXHIBIT A-1 2 2" xfId="2915"/>
    <cellStyle name="_DEM-WP(C) Colstrip FOR_Final Order Electric EXHIBIT A-1 3" xfId="2916"/>
    <cellStyle name="_DEM-WP(C) Colstrip FOR_Rebuttal Power Costs" xfId="2917"/>
    <cellStyle name="_DEM-WP(C) Colstrip FOR_Rebuttal Power Costs 2" xfId="2918"/>
    <cellStyle name="_DEM-WP(C) Colstrip FOR_Rebuttal Power Costs 2 2" xfId="2919"/>
    <cellStyle name="_DEM-WP(C) Colstrip FOR_Rebuttal Power Costs 3" xfId="2920"/>
    <cellStyle name="_DEM-WP(C) Colstrip FOR_Rebuttal Power Costs_Adj Bench DR 3 for Initial Briefs (Electric)" xfId="2921"/>
    <cellStyle name="_DEM-WP(C) Colstrip FOR_Rebuttal Power Costs_Adj Bench DR 3 for Initial Briefs (Electric) 2" xfId="2922"/>
    <cellStyle name="_DEM-WP(C) Colstrip FOR_Rebuttal Power Costs_Adj Bench DR 3 for Initial Briefs (Electric) 2 2" xfId="2923"/>
    <cellStyle name="_DEM-WP(C) Colstrip FOR_Rebuttal Power Costs_Adj Bench DR 3 for Initial Briefs (Electric) 3" xfId="2924"/>
    <cellStyle name="_DEM-WP(C) Colstrip FOR_Rebuttal Power Costs_Electric Rev Req Model (2009 GRC) Rebuttal" xfId="2925"/>
    <cellStyle name="_DEM-WP(C) Colstrip FOR_Rebuttal Power Costs_Electric Rev Req Model (2009 GRC) Rebuttal 2" xfId="2926"/>
    <cellStyle name="_DEM-WP(C) Colstrip FOR_Rebuttal Power Costs_Electric Rev Req Model (2009 GRC) Rebuttal 2 2" xfId="2927"/>
    <cellStyle name="_DEM-WP(C) Colstrip FOR_Rebuttal Power Costs_Electric Rev Req Model (2009 GRC) Rebuttal 3" xfId="2928"/>
    <cellStyle name="_DEM-WP(C) Colstrip FOR_Rebuttal Power Costs_Electric Rev Req Model (2009 GRC) Rebuttal REmoval of New  WH Solar AdjustMI" xfId="2929"/>
    <cellStyle name="_DEM-WP(C) Colstrip FOR_Rebuttal Power Costs_Electric Rev Req Model (2009 GRC) Rebuttal REmoval of New  WH Solar AdjustMI 2" xfId="2930"/>
    <cellStyle name="_DEM-WP(C) Colstrip FOR_Rebuttal Power Costs_Electric Rev Req Model (2009 GRC) Rebuttal REmoval of New  WH Solar AdjustMI 2 2" xfId="2931"/>
    <cellStyle name="_DEM-WP(C) Colstrip FOR_Rebuttal Power Costs_Electric Rev Req Model (2009 GRC) Rebuttal REmoval of New  WH Solar AdjustMI 3" xfId="2932"/>
    <cellStyle name="_DEM-WP(C) Colstrip FOR_Rebuttal Power Costs_Electric Rev Req Model (2009 GRC) Revised 01-18-2010" xfId="2933"/>
    <cellStyle name="_DEM-WP(C) Colstrip FOR_Rebuttal Power Costs_Electric Rev Req Model (2009 GRC) Revised 01-18-2010 2" xfId="2934"/>
    <cellStyle name="_DEM-WP(C) Colstrip FOR_Rebuttal Power Costs_Electric Rev Req Model (2009 GRC) Revised 01-18-2010 2 2" xfId="2935"/>
    <cellStyle name="_DEM-WP(C) Colstrip FOR_Rebuttal Power Costs_Electric Rev Req Model (2009 GRC) Revised 01-18-2010 3" xfId="2936"/>
    <cellStyle name="_DEM-WP(C) Colstrip FOR_Rebuttal Power Costs_Final Order Electric EXHIBIT A-1" xfId="2937"/>
    <cellStyle name="_DEM-WP(C) Colstrip FOR_Rebuttal Power Costs_Final Order Electric EXHIBIT A-1 2" xfId="2938"/>
    <cellStyle name="_DEM-WP(C) Colstrip FOR_Rebuttal Power Costs_Final Order Electric EXHIBIT A-1 2 2" xfId="2939"/>
    <cellStyle name="_DEM-WP(C) Colstrip FOR_Rebuttal Power Costs_Final Order Electric EXHIBIT A-1 3" xfId="2940"/>
    <cellStyle name="_DEM-WP(C) Colstrip FOR_TENASKA REGULATORY ASSET" xfId="2941"/>
    <cellStyle name="_DEM-WP(C) Colstrip FOR_TENASKA REGULATORY ASSET 2" xfId="2942"/>
    <cellStyle name="_DEM-WP(C) Colstrip FOR_TENASKA REGULATORY ASSET 2 2" xfId="2943"/>
    <cellStyle name="_DEM-WP(C) Colstrip FOR_TENASKA REGULATORY ASSET 3" xfId="2944"/>
    <cellStyle name="_DEM-WP(C) Costs not in AURORA 2006GRC" xfId="2945"/>
    <cellStyle name="_DEM-WP(C) Costs not in AURORA 2006GRC 2" xfId="2946"/>
    <cellStyle name="_DEM-WP(C) Costs not in AURORA 2006GRC 2 2" xfId="2947"/>
    <cellStyle name="_DEM-WP(C) Costs not in AURORA 2006GRC 2 2 2" xfId="2948"/>
    <cellStyle name="_DEM-WP(C) Costs not in AURORA 2006GRC 2 3" xfId="2949"/>
    <cellStyle name="_DEM-WP(C) Costs not in AURORA 2006GRC 3" xfId="2950"/>
    <cellStyle name="_DEM-WP(C) Costs not in AURORA 2006GRC 3 2" xfId="2951"/>
    <cellStyle name="_DEM-WP(C) Costs not in AURORA 2006GRC 4" xfId="2952"/>
    <cellStyle name="_DEM-WP(C) Costs not in AURORA 2006GRC 4 2" xfId="2953"/>
    <cellStyle name="_DEM-WP(C) Costs not in AURORA 2006GRC 5" xfId="2954"/>
    <cellStyle name="_DEM-WP(C) Costs not in AURORA 2006GRC_(C) WHE Proforma with ITC cash grant 10 Yr Amort_for deferral_102809" xfId="2955"/>
    <cellStyle name="_DEM-WP(C) Costs not in AURORA 2006GRC_(C) WHE Proforma with ITC cash grant 10 Yr Amort_for deferral_102809 2" xfId="2956"/>
    <cellStyle name="_DEM-WP(C) Costs not in AURORA 2006GRC_(C) WHE Proforma with ITC cash grant 10 Yr Amort_for deferral_102809 2 2" xfId="2957"/>
    <cellStyle name="_DEM-WP(C) Costs not in AURORA 2006GRC_(C) WHE Proforma with ITC cash grant 10 Yr Amort_for deferral_102809 3" xfId="2958"/>
    <cellStyle name="_DEM-WP(C) Costs not in AURORA 2006GRC_(C) WHE Proforma with ITC cash grant 10 Yr Amort_for deferral_102809_16.07E Wild Horse Wind Expansionwrkingfile" xfId="2959"/>
    <cellStyle name="_DEM-WP(C) Costs not in AURORA 2006GRC_(C) WHE Proforma with ITC cash grant 10 Yr Amort_for deferral_102809_16.07E Wild Horse Wind Expansionwrkingfile 2" xfId="2960"/>
    <cellStyle name="_DEM-WP(C) Costs not in AURORA 2006GRC_(C) WHE Proforma with ITC cash grant 10 Yr Amort_for deferral_102809_16.07E Wild Horse Wind Expansionwrkingfile 2 2" xfId="2961"/>
    <cellStyle name="_DEM-WP(C) Costs not in AURORA 2006GRC_(C) WHE Proforma with ITC cash grant 10 Yr Amort_for deferral_102809_16.07E Wild Horse Wind Expansionwrkingfile 3" xfId="2962"/>
    <cellStyle name="_DEM-WP(C) Costs not in AURORA 2006GRC_(C) WHE Proforma with ITC cash grant 10 Yr Amort_for deferral_102809_16.07E Wild Horse Wind Expansionwrkingfile SF" xfId="2963"/>
    <cellStyle name="_DEM-WP(C) Costs not in AURORA 2006GRC_(C) WHE Proforma with ITC cash grant 10 Yr Amort_for deferral_102809_16.07E Wild Horse Wind Expansionwrkingfile SF 2" xfId="2964"/>
    <cellStyle name="_DEM-WP(C) Costs not in AURORA 2006GRC_(C) WHE Proforma with ITC cash grant 10 Yr Amort_for deferral_102809_16.07E Wild Horse Wind Expansionwrkingfile SF 2 2" xfId="2965"/>
    <cellStyle name="_DEM-WP(C) Costs not in AURORA 2006GRC_(C) WHE Proforma with ITC cash grant 10 Yr Amort_for deferral_102809_16.07E Wild Horse Wind Expansionwrkingfile SF 3" xfId="2966"/>
    <cellStyle name="_DEM-WP(C) Costs not in AURORA 2006GRC_(C) WHE Proforma with ITC cash grant 10 Yr Amort_for deferral_102809_16.37E Wild Horse Expansion DeferralRevwrkingfile SF" xfId="2967"/>
    <cellStyle name="_DEM-WP(C) Costs not in AURORA 2006GRC_(C) WHE Proforma with ITC cash grant 10 Yr Amort_for deferral_102809_16.37E Wild Horse Expansion DeferralRevwrkingfile SF 2" xfId="2968"/>
    <cellStyle name="_DEM-WP(C) Costs not in AURORA 2006GRC_(C) WHE Proforma with ITC cash grant 10 Yr Amort_for deferral_102809_16.37E Wild Horse Expansion DeferralRevwrkingfile SF 2 2" xfId="2969"/>
    <cellStyle name="_DEM-WP(C) Costs not in AURORA 2006GRC_(C) WHE Proforma with ITC cash grant 10 Yr Amort_for deferral_102809_16.37E Wild Horse Expansion DeferralRevwrkingfile SF 3" xfId="2970"/>
    <cellStyle name="_DEM-WP(C) Costs not in AURORA 2006GRC_(C) WHE Proforma with ITC cash grant 10 Yr Amort_for rebuttal_120709" xfId="2971"/>
    <cellStyle name="_DEM-WP(C) Costs not in AURORA 2006GRC_(C) WHE Proforma with ITC cash grant 10 Yr Amort_for rebuttal_120709 2" xfId="2972"/>
    <cellStyle name="_DEM-WP(C) Costs not in AURORA 2006GRC_(C) WHE Proforma with ITC cash grant 10 Yr Amort_for rebuttal_120709 2 2" xfId="2973"/>
    <cellStyle name="_DEM-WP(C) Costs not in AURORA 2006GRC_(C) WHE Proforma with ITC cash grant 10 Yr Amort_for rebuttal_120709 3" xfId="2974"/>
    <cellStyle name="_DEM-WP(C) Costs not in AURORA 2006GRC_04.07E Wild Horse Wind Expansion" xfId="2975"/>
    <cellStyle name="_DEM-WP(C) Costs not in AURORA 2006GRC_04.07E Wild Horse Wind Expansion 2" xfId="2976"/>
    <cellStyle name="_DEM-WP(C) Costs not in AURORA 2006GRC_04.07E Wild Horse Wind Expansion 2 2" xfId="2977"/>
    <cellStyle name="_DEM-WP(C) Costs not in AURORA 2006GRC_04.07E Wild Horse Wind Expansion 3" xfId="2978"/>
    <cellStyle name="_DEM-WP(C) Costs not in AURORA 2006GRC_04.07E Wild Horse Wind Expansion_16.07E Wild Horse Wind Expansionwrkingfile" xfId="2979"/>
    <cellStyle name="_DEM-WP(C) Costs not in AURORA 2006GRC_04.07E Wild Horse Wind Expansion_16.07E Wild Horse Wind Expansionwrkingfile 2" xfId="2980"/>
    <cellStyle name="_DEM-WP(C) Costs not in AURORA 2006GRC_04.07E Wild Horse Wind Expansion_16.07E Wild Horse Wind Expansionwrkingfile 2 2" xfId="2981"/>
    <cellStyle name="_DEM-WP(C) Costs not in AURORA 2006GRC_04.07E Wild Horse Wind Expansion_16.07E Wild Horse Wind Expansionwrkingfile 3" xfId="2982"/>
    <cellStyle name="_DEM-WP(C) Costs not in AURORA 2006GRC_04.07E Wild Horse Wind Expansion_16.07E Wild Horse Wind Expansionwrkingfile SF" xfId="2983"/>
    <cellStyle name="_DEM-WP(C) Costs not in AURORA 2006GRC_04.07E Wild Horse Wind Expansion_16.07E Wild Horse Wind Expansionwrkingfile SF 2" xfId="2984"/>
    <cellStyle name="_DEM-WP(C) Costs not in AURORA 2006GRC_04.07E Wild Horse Wind Expansion_16.07E Wild Horse Wind Expansionwrkingfile SF 2 2" xfId="2985"/>
    <cellStyle name="_DEM-WP(C) Costs not in AURORA 2006GRC_04.07E Wild Horse Wind Expansion_16.07E Wild Horse Wind Expansionwrkingfile SF 3" xfId="2986"/>
    <cellStyle name="_DEM-WP(C) Costs not in AURORA 2006GRC_04.07E Wild Horse Wind Expansion_16.37E Wild Horse Expansion DeferralRevwrkingfile SF" xfId="2987"/>
    <cellStyle name="_DEM-WP(C) Costs not in AURORA 2006GRC_04.07E Wild Horse Wind Expansion_16.37E Wild Horse Expansion DeferralRevwrkingfile SF 2" xfId="2988"/>
    <cellStyle name="_DEM-WP(C) Costs not in AURORA 2006GRC_04.07E Wild Horse Wind Expansion_16.37E Wild Horse Expansion DeferralRevwrkingfile SF 2 2" xfId="2989"/>
    <cellStyle name="_DEM-WP(C) Costs not in AURORA 2006GRC_04.07E Wild Horse Wind Expansion_16.37E Wild Horse Expansion DeferralRevwrkingfile SF 3" xfId="2990"/>
    <cellStyle name="_DEM-WP(C) Costs not in AURORA 2006GRC_16.07E Wild Horse Wind Expansionwrkingfile" xfId="2991"/>
    <cellStyle name="_DEM-WP(C) Costs not in AURORA 2006GRC_16.07E Wild Horse Wind Expansionwrkingfile 2" xfId="2992"/>
    <cellStyle name="_DEM-WP(C) Costs not in AURORA 2006GRC_16.07E Wild Horse Wind Expansionwrkingfile 2 2" xfId="2993"/>
    <cellStyle name="_DEM-WP(C) Costs not in AURORA 2006GRC_16.07E Wild Horse Wind Expansionwrkingfile 3" xfId="2994"/>
    <cellStyle name="_DEM-WP(C) Costs not in AURORA 2006GRC_16.07E Wild Horse Wind Expansionwrkingfile SF" xfId="2995"/>
    <cellStyle name="_DEM-WP(C) Costs not in AURORA 2006GRC_16.07E Wild Horse Wind Expansionwrkingfile SF 2" xfId="2996"/>
    <cellStyle name="_DEM-WP(C) Costs not in AURORA 2006GRC_16.07E Wild Horse Wind Expansionwrkingfile SF 2 2" xfId="2997"/>
    <cellStyle name="_DEM-WP(C) Costs not in AURORA 2006GRC_16.07E Wild Horse Wind Expansionwrkingfile SF 3" xfId="2998"/>
    <cellStyle name="_DEM-WP(C) Costs not in AURORA 2006GRC_16.37E Wild Horse Expansion DeferralRevwrkingfile SF" xfId="2999"/>
    <cellStyle name="_DEM-WP(C) Costs not in AURORA 2006GRC_16.37E Wild Horse Expansion DeferralRevwrkingfile SF 2" xfId="3000"/>
    <cellStyle name="_DEM-WP(C) Costs not in AURORA 2006GRC_16.37E Wild Horse Expansion DeferralRevwrkingfile SF 2 2" xfId="3001"/>
    <cellStyle name="_DEM-WP(C) Costs not in AURORA 2006GRC_16.37E Wild Horse Expansion DeferralRevwrkingfile SF 3" xfId="3002"/>
    <cellStyle name="_DEM-WP(C) Costs not in AURORA 2006GRC_2009 Compliance Filing PCA Exhibits for GRC" xfId="3003"/>
    <cellStyle name="_DEM-WP(C) Costs not in AURORA 2006GRC_2009 GRC Compl Filing - Exhibit D" xfId="3004"/>
    <cellStyle name="_DEM-WP(C) Costs not in AURORA 2006GRC_2009 GRC Compl Filing - Exhibit D 2" xfId="3005"/>
    <cellStyle name="_DEM-WP(C) Costs not in AURORA 2006GRC_3.01 Income Statement" xfId="3006"/>
    <cellStyle name="_DEM-WP(C) Costs not in AURORA 2006GRC_4 31 Regulatory Assets and Liabilities  7 06- Exhibit D" xfId="3007"/>
    <cellStyle name="_DEM-WP(C) Costs not in AURORA 2006GRC_4 31 Regulatory Assets and Liabilities  7 06- Exhibit D 2" xfId="3008"/>
    <cellStyle name="_DEM-WP(C) Costs not in AURORA 2006GRC_4 31 Regulatory Assets and Liabilities  7 06- Exhibit D 2 2" xfId="3009"/>
    <cellStyle name="_DEM-WP(C) Costs not in AURORA 2006GRC_4 31 Regulatory Assets and Liabilities  7 06- Exhibit D 3" xfId="3010"/>
    <cellStyle name="_DEM-WP(C) Costs not in AURORA 2006GRC_4 31 Regulatory Assets and Liabilities  7 06- Exhibit D_NIM Summary" xfId="3011"/>
    <cellStyle name="_DEM-WP(C) Costs not in AURORA 2006GRC_4 31 Regulatory Assets and Liabilities  7 06- Exhibit D_NIM Summary 2" xfId="3012"/>
    <cellStyle name="_DEM-WP(C) Costs not in AURORA 2006GRC_4 32 Regulatory Assets and Liabilities  7 06- Exhibit D" xfId="3013"/>
    <cellStyle name="_DEM-WP(C) Costs not in AURORA 2006GRC_4 32 Regulatory Assets and Liabilities  7 06- Exhibit D 2" xfId="3014"/>
    <cellStyle name="_DEM-WP(C) Costs not in AURORA 2006GRC_4 32 Regulatory Assets and Liabilities  7 06- Exhibit D 2 2" xfId="3015"/>
    <cellStyle name="_DEM-WP(C) Costs not in AURORA 2006GRC_4 32 Regulatory Assets and Liabilities  7 06- Exhibit D 3" xfId="3016"/>
    <cellStyle name="_DEM-WP(C) Costs not in AURORA 2006GRC_4 32 Regulatory Assets and Liabilities  7 06- Exhibit D_NIM Summary" xfId="3017"/>
    <cellStyle name="_DEM-WP(C) Costs not in AURORA 2006GRC_4 32 Regulatory Assets and Liabilities  7 06- Exhibit D_NIM Summary 2" xfId="3018"/>
    <cellStyle name="_DEM-WP(C) Costs not in AURORA 2006GRC_AURORA Total New" xfId="3019"/>
    <cellStyle name="_DEM-WP(C) Costs not in AURORA 2006GRC_AURORA Total New 2" xfId="3020"/>
    <cellStyle name="_DEM-WP(C) Costs not in AURORA 2006GRC_Book2" xfId="3021"/>
    <cellStyle name="_DEM-WP(C) Costs not in AURORA 2006GRC_Book2 2" xfId="3022"/>
    <cellStyle name="_DEM-WP(C) Costs not in AURORA 2006GRC_Book2 2 2" xfId="3023"/>
    <cellStyle name="_DEM-WP(C) Costs not in AURORA 2006GRC_Book2 3" xfId="3024"/>
    <cellStyle name="_DEM-WP(C) Costs not in AURORA 2006GRC_Book2_Adj Bench DR 3 for Initial Briefs (Electric)" xfId="3025"/>
    <cellStyle name="_DEM-WP(C) Costs not in AURORA 2006GRC_Book2_Adj Bench DR 3 for Initial Briefs (Electric) 2" xfId="3026"/>
    <cellStyle name="_DEM-WP(C) Costs not in AURORA 2006GRC_Book2_Adj Bench DR 3 for Initial Briefs (Electric) 2 2" xfId="3027"/>
    <cellStyle name="_DEM-WP(C) Costs not in AURORA 2006GRC_Book2_Adj Bench DR 3 for Initial Briefs (Electric) 3" xfId="3028"/>
    <cellStyle name="_DEM-WP(C) Costs not in AURORA 2006GRC_Book2_Electric Rev Req Model (2009 GRC) Rebuttal" xfId="3029"/>
    <cellStyle name="_DEM-WP(C) Costs not in AURORA 2006GRC_Book2_Electric Rev Req Model (2009 GRC) Rebuttal 2" xfId="3030"/>
    <cellStyle name="_DEM-WP(C) Costs not in AURORA 2006GRC_Book2_Electric Rev Req Model (2009 GRC) Rebuttal 2 2" xfId="3031"/>
    <cellStyle name="_DEM-WP(C) Costs not in AURORA 2006GRC_Book2_Electric Rev Req Model (2009 GRC) Rebuttal 3" xfId="3032"/>
    <cellStyle name="_DEM-WP(C) Costs not in AURORA 2006GRC_Book2_Electric Rev Req Model (2009 GRC) Rebuttal REmoval of New  WH Solar AdjustMI" xfId="3033"/>
    <cellStyle name="_DEM-WP(C) Costs not in AURORA 2006GRC_Book2_Electric Rev Req Model (2009 GRC) Rebuttal REmoval of New  WH Solar AdjustMI 2" xfId="3034"/>
    <cellStyle name="_DEM-WP(C) Costs not in AURORA 2006GRC_Book2_Electric Rev Req Model (2009 GRC) Rebuttal REmoval of New  WH Solar AdjustMI 2 2" xfId="3035"/>
    <cellStyle name="_DEM-WP(C) Costs not in AURORA 2006GRC_Book2_Electric Rev Req Model (2009 GRC) Rebuttal REmoval of New  WH Solar AdjustMI 3" xfId="3036"/>
    <cellStyle name="_DEM-WP(C) Costs not in AURORA 2006GRC_Book2_Electric Rev Req Model (2009 GRC) Revised 01-18-2010" xfId="3037"/>
    <cellStyle name="_DEM-WP(C) Costs not in AURORA 2006GRC_Book2_Electric Rev Req Model (2009 GRC) Revised 01-18-2010 2" xfId="3038"/>
    <cellStyle name="_DEM-WP(C) Costs not in AURORA 2006GRC_Book2_Electric Rev Req Model (2009 GRC) Revised 01-18-2010 2 2" xfId="3039"/>
    <cellStyle name="_DEM-WP(C) Costs not in AURORA 2006GRC_Book2_Electric Rev Req Model (2009 GRC) Revised 01-18-2010 3" xfId="3040"/>
    <cellStyle name="_DEM-WP(C) Costs not in AURORA 2006GRC_Book2_Final Order Electric EXHIBIT A-1" xfId="3041"/>
    <cellStyle name="_DEM-WP(C) Costs not in AURORA 2006GRC_Book2_Final Order Electric EXHIBIT A-1 2" xfId="3042"/>
    <cellStyle name="_DEM-WP(C) Costs not in AURORA 2006GRC_Book2_Final Order Electric EXHIBIT A-1 2 2" xfId="3043"/>
    <cellStyle name="_DEM-WP(C) Costs not in AURORA 2006GRC_Book2_Final Order Electric EXHIBIT A-1 3" xfId="3044"/>
    <cellStyle name="_DEM-WP(C) Costs not in AURORA 2006GRC_Book4" xfId="3045"/>
    <cellStyle name="_DEM-WP(C) Costs not in AURORA 2006GRC_Book4 2" xfId="3046"/>
    <cellStyle name="_DEM-WP(C) Costs not in AURORA 2006GRC_Book4 2 2" xfId="3047"/>
    <cellStyle name="_DEM-WP(C) Costs not in AURORA 2006GRC_Book4 3" xfId="3048"/>
    <cellStyle name="_DEM-WP(C) Costs not in AURORA 2006GRC_Book9" xfId="3049"/>
    <cellStyle name="_DEM-WP(C) Costs not in AURORA 2006GRC_Book9 2" xfId="3050"/>
    <cellStyle name="_DEM-WP(C) Costs not in AURORA 2006GRC_Book9 2 2" xfId="3051"/>
    <cellStyle name="_DEM-WP(C) Costs not in AURORA 2006GRC_Book9 3" xfId="3052"/>
    <cellStyle name="_DEM-WP(C) Costs not in AURORA 2006GRC_Chelan PUD Power Costs (8-10)" xfId="3053"/>
    <cellStyle name="_DEM-WP(C) Costs not in AURORA 2006GRC_Electric COS Inputs" xfId="3054"/>
    <cellStyle name="_DEM-WP(C) Costs not in AURORA 2006GRC_Electric COS Inputs 2" xfId="3055"/>
    <cellStyle name="_DEM-WP(C) Costs not in AURORA 2006GRC_Electric COS Inputs 2 2" xfId="3056"/>
    <cellStyle name="_DEM-WP(C) Costs not in AURORA 2006GRC_Electric COS Inputs 2 2 2" xfId="3057"/>
    <cellStyle name="_DEM-WP(C) Costs not in AURORA 2006GRC_Electric COS Inputs 2 3" xfId="3058"/>
    <cellStyle name="_DEM-WP(C) Costs not in AURORA 2006GRC_Electric COS Inputs 2 3 2" xfId="3059"/>
    <cellStyle name="_DEM-WP(C) Costs not in AURORA 2006GRC_Electric COS Inputs 2 4" xfId="3060"/>
    <cellStyle name="_DEM-WP(C) Costs not in AURORA 2006GRC_Electric COS Inputs 2 4 2" xfId="3061"/>
    <cellStyle name="_DEM-WP(C) Costs not in AURORA 2006GRC_Electric COS Inputs 3" xfId="3062"/>
    <cellStyle name="_DEM-WP(C) Costs not in AURORA 2006GRC_Electric COS Inputs 3 2" xfId="3063"/>
    <cellStyle name="_DEM-WP(C) Costs not in AURORA 2006GRC_Electric COS Inputs 4" xfId="3064"/>
    <cellStyle name="_DEM-WP(C) Costs not in AURORA 2006GRC_Electric COS Inputs 4 2" xfId="3065"/>
    <cellStyle name="_DEM-WP(C) Costs not in AURORA 2006GRC_Electric COS Inputs 5" xfId="3066"/>
    <cellStyle name="_DEM-WP(C) Costs not in AURORA 2006GRC_Electric COS Inputs 6" xfId="3067"/>
    <cellStyle name="_DEM-WP(C) Costs not in AURORA 2006GRC_NIM Summary" xfId="3068"/>
    <cellStyle name="_DEM-WP(C) Costs not in AURORA 2006GRC_NIM Summary 09GRC" xfId="3069"/>
    <cellStyle name="_DEM-WP(C) Costs not in AURORA 2006GRC_NIM Summary 09GRC 2" xfId="3070"/>
    <cellStyle name="_DEM-WP(C) Costs not in AURORA 2006GRC_NIM Summary 2" xfId="3071"/>
    <cellStyle name="_DEM-WP(C) Costs not in AURORA 2006GRC_NIM Summary 3" xfId="3072"/>
    <cellStyle name="_DEM-WP(C) Costs not in AURORA 2006GRC_NIM Summary 4" xfId="3073"/>
    <cellStyle name="_DEM-WP(C) Costs not in AURORA 2006GRC_NIM Summary 5" xfId="3074"/>
    <cellStyle name="_DEM-WP(C) Costs not in AURORA 2006GRC_NIM Summary 6" xfId="3075"/>
    <cellStyle name="_DEM-WP(C) Costs not in AURORA 2006GRC_NIM Summary 7" xfId="3076"/>
    <cellStyle name="_DEM-WP(C) Costs not in AURORA 2006GRC_NIM Summary 8" xfId="3077"/>
    <cellStyle name="_DEM-WP(C) Costs not in AURORA 2006GRC_NIM Summary 9" xfId="3078"/>
    <cellStyle name="_DEM-WP(C) Costs not in AURORA 2006GRC_PCA 10 -  Exhibit D from A Kellogg Jan 2011" xfId="3079"/>
    <cellStyle name="_DEM-WP(C) Costs not in AURORA 2006GRC_PCA 10 -  Exhibit D from A Kellogg July 2011" xfId="3080"/>
    <cellStyle name="_DEM-WP(C) Costs not in AURORA 2006GRC_PCA 10 -  Exhibit D from S Free Rcv'd 12-11" xfId="3081"/>
    <cellStyle name="_DEM-WP(C) Costs not in AURORA 2006GRC_PCA 9 -  Exhibit D April 2010" xfId="3082"/>
    <cellStyle name="_DEM-WP(C) Costs not in AURORA 2006GRC_PCA 9 -  Exhibit D April 2010 (3)" xfId="3083"/>
    <cellStyle name="_DEM-WP(C) Costs not in AURORA 2006GRC_PCA 9 -  Exhibit D April 2010 (3) 2" xfId="3084"/>
    <cellStyle name="_DEM-WP(C) Costs not in AURORA 2006GRC_PCA 9 -  Exhibit D Nov 2010" xfId="3085"/>
    <cellStyle name="_DEM-WP(C) Costs not in AURORA 2006GRC_PCA 9 - Exhibit D at August 2010" xfId="3086"/>
    <cellStyle name="_DEM-WP(C) Costs not in AURORA 2006GRC_PCA 9 - Exhibit D June 2010 GRC" xfId="3087"/>
    <cellStyle name="_DEM-WP(C) Costs not in AURORA 2006GRC_Power Costs - Comparison bx Rbtl-Staff-Jt-PC" xfId="3088"/>
    <cellStyle name="_DEM-WP(C) Costs not in AURORA 2006GRC_Power Costs - Comparison bx Rbtl-Staff-Jt-PC 2" xfId="3089"/>
    <cellStyle name="_DEM-WP(C) Costs not in AURORA 2006GRC_Power Costs - Comparison bx Rbtl-Staff-Jt-PC 2 2" xfId="3090"/>
    <cellStyle name="_DEM-WP(C) Costs not in AURORA 2006GRC_Power Costs - Comparison bx Rbtl-Staff-Jt-PC 3" xfId="3091"/>
    <cellStyle name="_DEM-WP(C) Costs not in AURORA 2006GRC_Power Costs - Comparison bx Rbtl-Staff-Jt-PC_Adj Bench DR 3 for Initial Briefs (Electric)" xfId="3092"/>
    <cellStyle name="_DEM-WP(C) Costs not in AURORA 2006GRC_Power Costs - Comparison bx Rbtl-Staff-Jt-PC_Adj Bench DR 3 for Initial Briefs (Electric) 2" xfId="3093"/>
    <cellStyle name="_DEM-WP(C) Costs not in AURORA 2006GRC_Power Costs - Comparison bx Rbtl-Staff-Jt-PC_Adj Bench DR 3 for Initial Briefs (Electric) 2 2" xfId="3094"/>
    <cellStyle name="_DEM-WP(C) Costs not in AURORA 2006GRC_Power Costs - Comparison bx Rbtl-Staff-Jt-PC_Adj Bench DR 3 for Initial Briefs (Electric) 3" xfId="3095"/>
    <cellStyle name="_DEM-WP(C) Costs not in AURORA 2006GRC_Power Costs - Comparison bx Rbtl-Staff-Jt-PC_Electric Rev Req Model (2009 GRC) Rebuttal" xfId="3096"/>
    <cellStyle name="_DEM-WP(C) Costs not in AURORA 2006GRC_Power Costs - Comparison bx Rbtl-Staff-Jt-PC_Electric Rev Req Model (2009 GRC) Rebuttal 2" xfId="3097"/>
    <cellStyle name="_DEM-WP(C) Costs not in AURORA 2006GRC_Power Costs - Comparison bx Rbtl-Staff-Jt-PC_Electric Rev Req Model (2009 GRC) Rebuttal 2 2" xfId="3098"/>
    <cellStyle name="_DEM-WP(C) Costs not in AURORA 2006GRC_Power Costs - Comparison bx Rbtl-Staff-Jt-PC_Electric Rev Req Model (2009 GRC) Rebuttal 3" xfId="3099"/>
    <cellStyle name="_DEM-WP(C) Costs not in AURORA 2006GRC_Power Costs - Comparison bx Rbtl-Staff-Jt-PC_Electric Rev Req Model (2009 GRC) Rebuttal REmoval of New  WH Solar AdjustMI" xfId="3100"/>
    <cellStyle name="_DEM-WP(C) Costs not in AURORA 2006GRC_Power Costs - Comparison bx Rbtl-Staff-Jt-PC_Electric Rev Req Model (2009 GRC) Rebuttal REmoval of New  WH Solar AdjustMI 2" xfId="3101"/>
    <cellStyle name="_DEM-WP(C) Costs not in AURORA 2006GRC_Power Costs - Comparison bx Rbtl-Staff-Jt-PC_Electric Rev Req Model (2009 GRC) Rebuttal REmoval of New  WH Solar AdjustMI 2 2" xfId="3102"/>
    <cellStyle name="_DEM-WP(C) Costs not in AURORA 2006GRC_Power Costs - Comparison bx Rbtl-Staff-Jt-PC_Electric Rev Req Model (2009 GRC) Rebuttal REmoval of New  WH Solar AdjustMI 3" xfId="3103"/>
    <cellStyle name="_DEM-WP(C) Costs not in AURORA 2006GRC_Power Costs - Comparison bx Rbtl-Staff-Jt-PC_Electric Rev Req Model (2009 GRC) Revised 01-18-2010" xfId="3104"/>
    <cellStyle name="_DEM-WP(C) Costs not in AURORA 2006GRC_Power Costs - Comparison bx Rbtl-Staff-Jt-PC_Electric Rev Req Model (2009 GRC) Revised 01-18-2010 2" xfId="3105"/>
    <cellStyle name="_DEM-WP(C) Costs not in AURORA 2006GRC_Power Costs - Comparison bx Rbtl-Staff-Jt-PC_Electric Rev Req Model (2009 GRC) Revised 01-18-2010 2 2" xfId="3106"/>
    <cellStyle name="_DEM-WP(C) Costs not in AURORA 2006GRC_Power Costs - Comparison bx Rbtl-Staff-Jt-PC_Electric Rev Req Model (2009 GRC) Revised 01-18-2010 3" xfId="3107"/>
    <cellStyle name="_DEM-WP(C) Costs not in AURORA 2006GRC_Power Costs - Comparison bx Rbtl-Staff-Jt-PC_Final Order Electric EXHIBIT A-1" xfId="3108"/>
    <cellStyle name="_DEM-WP(C) Costs not in AURORA 2006GRC_Power Costs - Comparison bx Rbtl-Staff-Jt-PC_Final Order Electric EXHIBIT A-1 2" xfId="3109"/>
    <cellStyle name="_DEM-WP(C) Costs not in AURORA 2006GRC_Power Costs - Comparison bx Rbtl-Staff-Jt-PC_Final Order Electric EXHIBIT A-1 2 2" xfId="3110"/>
    <cellStyle name="_DEM-WP(C) Costs not in AURORA 2006GRC_Power Costs - Comparison bx Rbtl-Staff-Jt-PC_Final Order Electric EXHIBIT A-1 3" xfId="3111"/>
    <cellStyle name="_DEM-WP(C) Costs not in AURORA 2006GRC_Production Adj 4.37" xfId="3112"/>
    <cellStyle name="_DEM-WP(C) Costs not in AURORA 2006GRC_Production Adj 4.37 2" xfId="3113"/>
    <cellStyle name="_DEM-WP(C) Costs not in AURORA 2006GRC_Production Adj 4.37 2 2" xfId="3114"/>
    <cellStyle name="_DEM-WP(C) Costs not in AURORA 2006GRC_Production Adj 4.37 3" xfId="3115"/>
    <cellStyle name="_DEM-WP(C) Costs not in AURORA 2006GRC_Purchased Power Adj 4.03" xfId="3116"/>
    <cellStyle name="_DEM-WP(C) Costs not in AURORA 2006GRC_Purchased Power Adj 4.03 2" xfId="3117"/>
    <cellStyle name="_DEM-WP(C) Costs not in AURORA 2006GRC_Purchased Power Adj 4.03 2 2" xfId="3118"/>
    <cellStyle name="_DEM-WP(C) Costs not in AURORA 2006GRC_Purchased Power Adj 4.03 3" xfId="3119"/>
    <cellStyle name="_DEM-WP(C) Costs not in AURORA 2006GRC_Rebuttal Power Costs" xfId="3120"/>
    <cellStyle name="_DEM-WP(C) Costs not in AURORA 2006GRC_Rebuttal Power Costs 2" xfId="3121"/>
    <cellStyle name="_DEM-WP(C) Costs not in AURORA 2006GRC_Rebuttal Power Costs 2 2" xfId="3122"/>
    <cellStyle name="_DEM-WP(C) Costs not in AURORA 2006GRC_Rebuttal Power Costs 3" xfId="3123"/>
    <cellStyle name="_DEM-WP(C) Costs not in AURORA 2006GRC_Rebuttal Power Costs_Adj Bench DR 3 for Initial Briefs (Electric)" xfId="3124"/>
    <cellStyle name="_DEM-WP(C) Costs not in AURORA 2006GRC_Rebuttal Power Costs_Adj Bench DR 3 for Initial Briefs (Electric) 2" xfId="3125"/>
    <cellStyle name="_DEM-WP(C) Costs not in AURORA 2006GRC_Rebuttal Power Costs_Adj Bench DR 3 for Initial Briefs (Electric) 2 2" xfId="3126"/>
    <cellStyle name="_DEM-WP(C) Costs not in AURORA 2006GRC_Rebuttal Power Costs_Adj Bench DR 3 for Initial Briefs (Electric) 3" xfId="3127"/>
    <cellStyle name="_DEM-WP(C) Costs not in AURORA 2006GRC_Rebuttal Power Costs_Electric Rev Req Model (2009 GRC) Rebuttal" xfId="3128"/>
    <cellStyle name="_DEM-WP(C) Costs not in AURORA 2006GRC_Rebuttal Power Costs_Electric Rev Req Model (2009 GRC) Rebuttal 2" xfId="3129"/>
    <cellStyle name="_DEM-WP(C) Costs not in AURORA 2006GRC_Rebuttal Power Costs_Electric Rev Req Model (2009 GRC) Rebuttal 2 2" xfId="3130"/>
    <cellStyle name="_DEM-WP(C) Costs not in AURORA 2006GRC_Rebuttal Power Costs_Electric Rev Req Model (2009 GRC) Rebuttal 3" xfId="3131"/>
    <cellStyle name="_DEM-WP(C) Costs not in AURORA 2006GRC_Rebuttal Power Costs_Electric Rev Req Model (2009 GRC) Rebuttal REmoval of New  WH Solar AdjustMI" xfId="3132"/>
    <cellStyle name="_DEM-WP(C) Costs not in AURORA 2006GRC_Rebuttal Power Costs_Electric Rev Req Model (2009 GRC) Rebuttal REmoval of New  WH Solar AdjustMI 2" xfId="3133"/>
    <cellStyle name="_DEM-WP(C) Costs not in AURORA 2006GRC_Rebuttal Power Costs_Electric Rev Req Model (2009 GRC) Rebuttal REmoval of New  WH Solar AdjustMI 2 2" xfId="3134"/>
    <cellStyle name="_DEM-WP(C) Costs not in AURORA 2006GRC_Rebuttal Power Costs_Electric Rev Req Model (2009 GRC) Rebuttal REmoval of New  WH Solar AdjustMI 3" xfId="3135"/>
    <cellStyle name="_DEM-WP(C) Costs not in AURORA 2006GRC_Rebuttal Power Costs_Electric Rev Req Model (2009 GRC) Revised 01-18-2010" xfId="3136"/>
    <cellStyle name="_DEM-WP(C) Costs not in AURORA 2006GRC_Rebuttal Power Costs_Electric Rev Req Model (2009 GRC) Revised 01-18-2010 2" xfId="3137"/>
    <cellStyle name="_DEM-WP(C) Costs not in AURORA 2006GRC_Rebuttal Power Costs_Electric Rev Req Model (2009 GRC) Revised 01-18-2010 2 2" xfId="3138"/>
    <cellStyle name="_DEM-WP(C) Costs not in AURORA 2006GRC_Rebuttal Power Costs_Electric Rev Req Model (2009 GRC) Revised 01-18-2010 3" xfId="3139"/>
    <cellStyle name="_DEM-WP(C) Costs not in AURORA 2006GRC_Rebuttal Power Costs_Final Order Electric EXHIBIT A-1" xfId="3140"/>
    <cellStyle name="_DEM-WP(C) Costs not in AURORA 2006GRC_Rebuttal Power Costs_Final Order Electric EXHIBIT A-1 2" xfId="3141"/>
    <cellStyle name="_DEM-WP(C) Costs not in AURORA 2006GRC_Rebuttal Power Costs_Final Order Electric EXHIBIT A-1 2 2" xfId="3142"/>
    <cellStyle name="_DEM-WP(C) Costs not in AURORA 2006GRC_Rebuttal Power Costs_Final Order Electric EXHIBIT A-1 3" xfId="3143"/>
    <cellStyle name="_DEM-WP(C) Costs not in AURORA 2006GRC_ROR 5.02" xfId="3144"/>
    <cellStyle name="_DEM-WP(C) Costs not in AURORA 2006GRC_ROR 5.02 2" xfId="3145"/>
    <cellStyle name="_DEM-WP(C) Costs not in AURORA 2006GRC_ROR 5.02 2 2" xfId="3146"/>
    <cellStyle name="_DEM-WP(C) Costs not in AURORA 2006GRC_ROR 5.02 3" xfId="3147"/>
    <cellStyle name="_DEM-WP(C) Costs not in AURORA 2006GRC_Transmission Workbook for May BOD" xfId="3148"/>
    <cellStyle name="_DEM-WP(C) Costs not in AURORA 2006GRC_Transmission Workbook for May BOD 2" xfId="3149"/>
    <cellStyle name="_DEM-WP(C) Costs not in AURORA 2006GRC_Wind Integration 10GRC" xfId="3150"/>
    <cellStyle name="_DEM-WP(C) Costs not in AURORA 2006GRC_Wind Integration 10GRC 2" xfId="3151"/>
    <cellStyle name="_DEM-WP(C) Costs not in AURORA 2007GRC" xfId="3152"/>
    <cellStyle name="_DEM-WP(C) Costs not in AURORA 2007GRC 2" xfId="3153"/>
    <cellStyle name="_DEM-WP(C) Costs not in AURORA 2007GRC 2 2" xfId="3154"/>
    <cellStyle name="_DEM-WP(C) Costs not in AURORA 2007GRC 3" xfId="3155"/>
    <cellStyle name="_DEM-WP(C) Costs not in AURORA 2007GRC Update" xfId="3156"/>
    <cellStyle name="_DEM-WP(C) Costs not in AURORA 2007GRC Update 2" xfId="3157"/>
    <cellStyle name="_DEM-WP(C) Costs not in AURORA 2007GRC Update_NIM Summary" xfId="3158"/>
    <cellStyle name="_DEM-WP(C) Costs not in AURORA 2007GRC Update_NIM Summary 2" xfId="3159"/>
    <cellStyle name="_DEM-WP(C) Costs not in AURORA 2007GRC_16.37E Wild Horse Expansion DeferralRevwrkingfile SF" xfId="3160"/>
    <cellStyle name="_DEM-WP(C) Costs not in AURORA 2007GRC_16.37E Wild Horse Expansion DeferralRevwrkingfile SF 2" xfId="3161"/>
    <cellStyle name="_DEM-WP(C) Costs not in AURORA 2007GRC_16.37E Wild Horse Expansion DeferralRevwrkingfile SF 2 2" xfId="3162"/>
    <cellStyle name="_DEM-WP(C) Costs not in AURORA 2007GRC_16.37E Wild Horse Expansion DeferralRevwrkingfile SF 3" xfId="3163"/>
    <cellStyle name="_DEM-WP(C) Costs not in AURORA 2007GRC_2009 GRC Compl Filing - Exhibit D" xfId="3164"/>
    <cellStyle name="_DEM-WP(C) Costs not in AURORA 2007GRC_2009 GRC Compl Filing - Exhibit D 2" xfId="3165"/>
    <cellStyle name="_DEM-WP(C) Costs not in AURORA 2007GRC_Adj Bench DR 3 for Initial Briefs (Electric)" xfId="3166"/>
    <cellStyle name="_DEM-WP(C) Costs not in AURORA 2007GRC_Adj Bench DR 3 for Initial Briefs (Electric) 2" xfId="3167"/>
    <cellStyle name="_DEM-WP(C) Costs not in AURORA 2007GRC_Adj Bench DR 3 for Initial Briefs (Electric) 2 2" xfId="3168"/>
    <cellStyle name="_DEM-WP(C) Costs not in AURORA 2007GRC_Adj Bench DR 3 for Initial Briefs (Electric) 3" xfId="3169"/>
    <cellStyle name="_DEM-WP(C) Costs not in AURORA 2007GRC_Book1" xfId="3170"/>
    <cellStyle name="_DEM-WP(C) Costs not in AURORA 2007GRC_Book2" xfId="3171"/>
    <cellStyle name="_DEM-WP(C) Costs not in AURORA 2007GRC_Book2 2" xfId="3172"/>
    <cellStyle name="_DEM-WP(C) Costs not in AURORA 2007GRC_Book2 2 2" xfId="3173"/>
    <cellStyle name="_DEM-WP(C) Costs not in AURORA 2007GRC_Book2 3" xfId="3174"/>
    <cellStyle name="_DEM-WP(C) Costs not in AURORA 2007GRC_Book4" xfId="3175"/>
    <cellStyle name="_DEM-WP(C) Costs not in AURORA 2007GRC_Book4 2" xfId="3176"/>
    <cellStyle name="_DEM-WP(C) Costs not in AURORA 2007GRC_Book4 2 2" xfId="3177"/>
    <cellStyle name="_DEM-WP(C) Costs not in AURORA 2007GRC_Book4 3" xfId="3178"/>
    <cellStyle name="_DEM-WP(C) Costs not in AURORA 2007GRC_Electric Rev Req Model (2009 GRC) " xfId="3179"/>
    <cellStyle name="_DEM-WP(C) Costs not in AURORA 2007GRC_Electric Rev Req Model (2009 GRC)  2" xfId="3180"/>
    <cellStyle name="_DEM-WP(C) Costs not in AURORA 2007GRC_Electric Rev Req Model (2009 GRC)  2 2" xfId="3181"/>
    <cellStyle name="_DEM-WP(C) Costs not in AURORA 2007GRC_Electric Rev Req Model (2009 GRC)  3" xfId="3182"/>
    <cellStyle name="_DEM-WP(C) Costs not in AURORA 2007GRC_Electric Rev Req Model (2009 GRC) Rebuttal" xfId="3183"/>
    <cellStyle name="_DEM-WP(C) Costs not in AURORA 2007GRC_Electric Rev Req Model (2009 GRC) Rebuttal 2" xfId="3184"/>
    <cellStyle name="_DEM-WP(C) Costs not in AURORA 2007GRC_Electric Rev Req Model (2009 GRC) Rebuttal 2 2" xfId="3185"/>
    <cellStyle name="_DEM-WP(C) Costs not in AURORA 2007GRC_Electric Rev Req Model (2009 GRC) Rebuttal 3" xfId="3186"/>
    <cellStyle name="_DEM-WP(C) Costs not in AURORA 2007GRC_Electric Rev Req Model (2009 GRC) Rebuttal REmoval of New  WH Solar AdjustMI" xfId="3187"/>
    <cellStyle name="_DEM-WP(C) Costs not in AURORA 2007GRC_Electric Rev Req Model (2009 GRC) Rebuttal REmoval of New  WH Solar AdjustMI 2" xfId="3188"/>
    <cellStyle name="_DEM-WP(C) Costs not in AURORA 2007GRC_Electric Rev Req Model (2009 GRC) Rebuttal REmoval of New  WH Solar AdjustMI 2 2" xfId="3189"/>
    <cellStyle name="_DEM-WP(C) Costs not in AURORA 2007GRC_Electric Rev Req Model (2009 GRC) Rebuttal REmoval of New  WH Solar AdjustMI 3" xfId="3190"/>
    <cellStyle name="_DEM-WP(C) Costs not in AURORA 2007GRC_Electric Rev Req Model (2009 GRC) Revised 01-18-2010" xfId="3191"/>
    <cellStyle name="_DEM-WP(C) Costs not in AURORA 2007GRC_Electric Rev Req Model (2009 GRC) Revised 01-18-2010 2" xfId="3192"/>
    <cellStyle name="_DEM-WP(C) Costs not in AURORA 2007GRC_Electric Rev Req Model (2009 GRC) Revised 01-18-2010 2 2" xfId="3193"/>
    <cellStyle name="_DEM-WP(C) Costs not in AURORA 2007GRC_Electric Rev Req Model (2009 GRC) Revised 01-18-2010 3" xfId="3194"/>
    <cellStyle name="_DEM-WP(C) Costs not in AURORA 2007GRC_Electric Rev Req Model (2010 GRC)" xfId="3195"/>
    <cellStyle name="_DEM-WP(C) Costs not in AURORA 2007GRC_Electric Rev Req Model (2010 GRC) SF" xfId="3196"/>
    <cellStyle name="_DEM-WP(C) Costs not in AURORA 2007GRC_Final Order Electric" xfId="3197"/>
    <cellStyle name="_DEM-WP(C) Costs not in AURORA 2007GRC_Final Order Electric EXHIBIT A-1" xfId="3198"/>
    <cellStyle name="_DEM-WP(C) Costs not in AURORA 2007GRC_Final Order Electric EXHIBIT A-1 2" xfId="3199"/>
    <cellStyle name="_DEM-WP(C) Costs not in AURORA 2007GRC_Final Order Electric EXHIBIT A-1 2 2" xfId="3200"/>
    <cellStyle name="_DEM-WP(C) Costs not in AURORA 2007GRC_Final Order Electric EXHIBIT A-1 3" xfId="3201"/>
    <cellStyle name="_DEM-WP(C) Costs not in AURORA 2007GRC_NIM Summary" xfId="3202"/>
    <cellStyle name="_DEM-WP(C) Costs not in AURORA 2007GRC_NIM Summary 2" xfId="3203"/>
    <cellStyle name="_DEM-WP(C) Costs not in AURORA 2007GRC_Power Costs - Comparison bx Rbtl-Staff-Jt-PC" xfId="3204"/>
    <cellStyle name="_DEM-WP(C) Costs not in AURORA 2007GRC_Power Costs - Comparison bx Rbtl-Staff-Jt-PC 2" xfId="3205"/>
    <cellStyle name="_DEM-WP(C) Costs not in AURORA 2007GRC_Power Costs - Comparison bx Rbtl-Staff-Jt-PC 2 2" xfId="3206"/>
    <cellStyle name="_DEM-WP(C) Costs not in AURORA 2007GRC_Power Costs - Comparison bx Rbtl-Staff-Jt-PC 3" xfId="3207"/>
    <cellStyle name="_DEM-WP(C) Costs not in AURORA 2007GRC_Rebuttal Power Costs" xfId="3208"/>
    <cellStyle name="_DEM-WP(C) Costs not in AURORA 2007GRC_Rebuttal Power Costs 2" xfId="3209"/>
    <cellStyle name="_DEM-WP(C) Costs not in AURORA 2007GRC_Rebuttal Power Costs 2 2" xfId="3210"/>
    <cellStyle name="_DEM-WP(C) Costs not in AURORA 2007GRC_Rebuttal Power Costs 3" xfId="3211"/>
    <cellStyle name="_DEM-WP(C) Costs not in AURORA 2007GRC_TENASKA REGULATORY ASSET" xfId="3212"/>
    <cellStyle name="_DEM-WP(C) Costs not in AURORA 2007GRC_TENASKA REGULATORY ASSET 2" xfId="3213"/>
    <cellStyle name="_DEM-WP(C) Costs not in AURORA 2007GRC_TENASKA REGULATORY ASSET 2 2" xfId="3214"/>
    <cellStyle name="_DEM-WP(C) Costs not in AURORA 2007GRC_TENASKA REGULATORY ASSET 3" xfId="3215"/>
    <cellStyle name="_DEM-WP(C) Costs not in AURORA 2007PCORC" xfId="3216"/>
    <cellStyle name="_DEM-WP(C) Costs not in AURORA 2007PCORC 2" xfId="3217"/>
    <cellStyle name="_DEM-WP(C) Costs not in AURORA 2007PCORC_Chelan PUD Power Costs (8-10)" xfId="3218"/>
    <cellStyle name="_DEM-WP(C) Costs not in AURORA 2007PCORC_NIM Summary" xfId="3219"/>
    <cellStyle name="_DEM-WP(C) Costs not in AURORA 2007PCORC_NIM Summary 2" xfId="3220"/>
    <cellStyle name="_DEM-WP(C) Costs not in AURORA 2007PCORC-5.07Update" xfId="3221"/>
    <cellStyle name="_DEM-WP(C) Costs not in AURORA 2007PCORC-5.07Update 2" xfId="3222"/>
    <cellStyle name="_DEM-WP(C) Costs not in AURORA 2007PCORC-5.07Update 2 2" xfId="3223"/>
    <cellStyle name="_DEM-WP(C) Costs not in AURORA 2007PCORC-5.07Update 3" xfId="3224"/>
    <cellStyle name="_DEM-WP(C) Costs not in AURORA 2007PCORC-5.07Update_16.37E Wild Horse Expansion DeferralRevwrkingfile SF" xfId="3225"/>
    <cellStyle name="_DEM-WP(C) Costs not in AURORA 2007PCORC-5.07Update_16.37E Wild Horse Expansion DeferralRevwrkingfile SF 2" xfId="3226"/>
    <cellStyle name="_DEM-WP(C) Costs not in AURORA 2007PCORC-5.07Update_16.37E Wild Horse Expansion DeferralRevwrkingfile SF 2 2" xfId="3227"/>
    <cellStyle name="_DEM-WP(C) Costs not in AURORA 2007PCORC-5.07Update_16.37E Wild Horse Expansion DeferralRevwrkingfile SF 3" xfId="3228"/>
    <cellStyle name="_DEM-WP(C) Costs not in AURORA 2007PCORC-5.07Update_2009 GRC Compl Filing - Exhibit D" xfId="3229"/>
    <cellStyle name="_DEM-WP(C) Costs not in AURORA 2007PCORC-5.07Update_2009 GRC Compl Filing - Exhibit D 2" xfId="3230"/>
    <cellStyle name="_DEM-WP(C) Costs not in AURORA 2007PCORC-5.07Update_Adj Bench DR 3 for Initial Briefs (Electric)" xfId="3231"/>
    <cellStyle name="_DEM-WP(C) Costs not in AURORA 2007PCORC-5.07Update_Adj Bench DR 3 for Initial Briefs (Electric) 2" xfId="3232"/>
    <cellStyle name="_DEM-WP(C) Costs not in AURORA 2007PCORC-5.07Update_Adj Bench DR 3 for Initial Briefs (Electric) 2 2" xfId="3233"/>
    <cellStyle name="_DEM-WP(C) Costs not in AURORA 2007PCORC-5.07Update_Adj Bench DR 3 for Initial Briefs (Electric) 3" xfId="3234"/>
    <cellStyle name="_DEM-WP(C) Costs not in AURORA 2007PCORC-5.07Update_Book1" xfId="3235"/>
    <cellStyle name="_DEM-WP(C) Costs not in AURORA 2007PCORC-5.07Update_Book2" xfId="3236"/>
    <cellStyle name="_DEM-WP(C) Costs not in AURORA 2007PCORC-5.07Update_Book2 2" xfId="3237"/>
    <cellStyle name="_DEM-WP(C) Costs not in AURORA 2007PCORC-5.07Update_Book2 2 2" xfId="3238"/>
    <cellStyle name="_DEM-WP(C) Costs not in AURORA 2007PCORC-5.07Update_Book2 3" xfId="3239"/>
    <cellStyle name="_DEM-WP(C) Costs not in AURORA 2007PCORC-5.07Update_Book4" xfId="3240"/>
    <cellStyle name="_DEM-WP(C) Costs not in AURORA 2007PCORC-5.07Update_Book4 2" xfId="3241"/>
    <cellStyle name="_DEM-WP(C) Costs not in AURORA 2007PCORC-5.07Update_Book4 2 2" xfId="3242"/>
    <cellStyle name="_DEM-WP(C) Costs not in AURORA 2007PCORC-5.07Update_Book4 3" xfId="3243"/>
    <cellStyle name="_DEM-WP(C) Costs not in AURORA 2007PCORC-5.07Update_Chelan PUD Power Costs (8-10)" xfId="3244"/>
    <cellStyle name="_DEM-WP(C) Costs not in AURORA 2007PCORC-5.07Update_Confidential Material" xfId="3245"/>
    <cellStyle name="_DEM-WP(C) Costs not in AURORA 2007PCORC-5.07Update_DEM-WP(C) Colstrip 12 Coal Cost Forecast 2010GRC" xfId="3246"/>
    <cellStyle name="_DEM-WP(C) Costs not in AURORA 2007PCORC-5.07Update_DEM-WP(C) Production O&amp;M 2009GRC Rebuttal" xfId="3247"/>
    <cellStyle name="_DEM-WP(C) Costs not in AURORA 2007PCORC-5.07Update_DEM-WP(C) Production O&amp;M 2009GRC Rebuttal 2" xfId="3248"/>
    <cellStyle name="_DEM-WP(C) Costs not in AURORA 2007PCORC-5.07Update_DEM-WP(C) Production O&amp;M 2009GRC Rebuttal 2 2" xfId="3249"/>
    <cellStyle name="_DEM-WP(C) Costs not in AURORA 2007PCORC-5.07Update_DEM-WP(C) Production O&amp;M 2009GRC Rebuttal 3" xfId="3250"/>
    <cellStyle name="_DEM-WP(C) Costs not in AURORA 2007PCORC-5.07Update_DEM-WP(C) Production O&amp;M 2009GRC Rebuttal_Adj Bench DR 3 for Initial Briefs (Electric)" xfId="3251"/>
    <cellStyle name="_DEM-WP(C) Costs not in AURORA 2007PCORC-5.07Update_DEM-WP(C) Production O&amp;M 2009GRC Rebuttal_Adj Bench DR 3 for Initial Briefs (Electric) 2" xfId="3252"/>
    <cellStyle name="_DEM-WP(C) Costs not in AURORA 2007PCORC-5.07Update_DEM-WP(C) Production O&amp;M 2009GRC Rebuttal_Adj Bench DR 3 for Initial Briefs (Electric) 2 2" xfId="3253"/>
    <cellStyle name="_DEM-WP(C) Costs not in AURORA 2007PCORC-5.07Update_DEM-WP(C) Production O&amp;M 2009GRC Rebuttal_Adj Bench DR 3 for Initial Briefs (Electric) 3" xfId="3254"/>
    <cellStyle name="_DEM-WP(C) Costs not in AURORA 2007PCORC-5.07Update_DEM-WP(C) Production O&amp;M 2009GRC Rebuttal_Book2" xfId="3255"/>
    <cellStyle name="_DEM-WP(C) Costs not in AURORA 2007PCORC-5.07Update_DEM-WP(C) Production O&amp;M 2009GRC Rebuttal_Book2 2" xfId="3256"/>
    <cellStyle name="_DEM-WP(C) Costs not in AURORA 2007PCORC-5.07Update_DEM-WP(C) Production O&amp;M 2009GRC Rebuttal_Book2 2 2" xfId="3257"/>
    <cellStyle name="_DEM-WP(C) Costs not in AURORA 2007PCORC-5.07Update_DEM-WP(C) Production O&amp;M 2009GRC Rebuttal_Book2 3" xfId="3258"/>
    <cellStyle name="_DEM-WP(C) Costs not in AURORA 2007PCORC-5.07Update_DEM-WP(C) Production O&amp;M 2009GRC Rebuttal_Book2_Adj Bench DR 3 for Initial Briefs (Electric)" xfId="3259"/>
    <cellStyle name="_DEM-WP(C) Costs not in AURORA 2007PCORC-5.07Update_DEM-WP(C) Production O&amp;M 2009GRC Rebuttal_Book2_Adj Bench DR 3 for Initial Briefs (Electric) 2" xfId="3260"/>
    <cellStyle name="_DEM-WP(C) Costs not in AURORA 2007PCORC-5.07Update_DEM-WP(C) Production O&amp;M 2009GRC Rebuttal_Book2_Adj Bench DR 3 for Initial Briefs (Electric) 2 2" xfId="3261"/>
    <cellStyle name="_DEM-WP(C) Costs not in AURORA 2007PCORC-5.07Update_DEM-WP(C) Production O&amp;M 2009GRC Rebuttal_Book2_Adj Bench DR 3 for Initial Briefs (Electric) 3" xfId="3262"/>
    <cellStyle name="_DEM-WP(C) Costs not in AURORA 2007PCORC-5.07Update_DEM-WP(C) Production O&amp;M 2009GRC Rebuttal_Book2_Electric Rev Req Model (2009 GRC) Rebuttal" xfId="3263"/>
    <cellStyle name="_DEM-WP(C) Costs not in AURORA 2007PCORC-5.07Update_DEM-WP(C) Production O&amp;M 2009GRC Rebuttal_Book2_Electric Rev Req Model (2009 GRC) Rebuttal 2" xfId="3264"/>
    <cellStyle name="_DEM-WP(C) Costs not in AURORA 2007PCORC-5.07Update_DEM-WP(C) Production O&amp;M 2009GRC Rebuttal_Book2_Electric Rev Req Model (2009 GRC) Rebuttal 2 2" xfId="3265"/>
    <cellStyle name="_DEM-WP(C) Costs not in AURORA 2007PCORC-5.07Update_DEM-WP(C) Production O&amp;M 2009GRC Rebuttal_Book2_Electric Rev Req Model (2009 GRC) Rebuttal 3" xfId="3266"/>
    <cellStyle name="_DEM-WP(C) Costs not in AURORA 2007PCORC-5.07Update_DEM-WP(C) Production O&amp;M 2009GRC Rebuttal_Book2_Electric Rev Req Model (2009 GRC) Rebuttal REmoval of New  WH Solar AdjustMI" xfId="3267"/>
    <cellStyle name="_DEM-WP(C) Costs not in AURORA 2007PCORC-5.07Update_DEM-WP(C) Production O&amp;M 2009GRC Rebuttal_Book2_Electric Rev Req Model (2009 GRC) Rebuttal REmoval of New  WH Solar AdjustMI 2" xfId="3268"/>
    <cellStyle name="_DEM-WP(C) Costs not in AURORA 2007PCORC-5.07Update_DEM-WP(C) Production O&amp;M 2009GRC Rebuttal_Book2_Electric Rev Req Model (2009 GRC) Rebuttal REmoval of New  WH Solar AdjustMI 2 2" xfId="3269"/>
    <cellStyle name="_DEM-WP(C) Costs not in AURORA 2007PCORC-5.07Update_DEM-WP(C) Production O&amp;M 2009GRC Rebuttal_Book2_Electric Rev Req Model (2009 GRC) Rebuttal REmoval of New  WH Solar AdjustMI 3" xfId="3270"/>
    <cellStyle name="_DEM-WP(C) Costs not in AURORA 2007PCORC-5.07Update_DEM-WP(C) Production O&amp;M 2009GRC Rebuttal_Book2_Electric Rev Req Model (2009 GRC) Revised 01-18-2010" xfId="3271"/>
    <cellStyle name="_DEM-WP(C) Costs not in AURORA 2007PCORC-5.07Update_DEM-WP(C) Production O&amp;M 2009GRC Rebuttal_Book2_Electric Rev Req Model (2009 GRC) Revised 01-18-2010 2" xfId="3272"/>
    <cellStyle name="_DEM-WP(C) Costs not in AURORA 2007PCORC-5.07Update_DEM-WP(C) Production O&amp;M 2009GRC Rebuttal_Book2_Electric Rev Req Model (2009 GRC) Revised 01-18-2010 2 2" xfId="3273"/>
    <cellStyle name="_DEM-WP(C) Costs not in AURORA 2007PCORC-5.07Update_DEM-WP(C) Production O&amp;M 2009GRC Rebuttal_Book2_Electric Rev Req Model (2009 GRC) Revised 01-18-2010 3" xfId="3274"/>
    <cellStyle name="_DEM-WP(C) Costs not in AURORA 2007PCORC-5.07Update_DEM-WP(C) Production O&amp;M 2009GRC Rebuttal_Book2_Final Order Electric EXHIBIT A-1" xfId="3275"/>
    <cellStyle name="_DEM-WP(C) Costs not in AURORA 2007PCORC-5.07Update_DEM-WP(C) Production O&amp;M 2009GRC Rebuttal_Book2_Final Order Electric EXHIBIT A-1 2" xfId="3276"/>
    <cellStyle name="_DEM-WP(C) Costs not in AURORA 2007PCORC-5.07Update_DEM-WP(C) Production O&amp;M 2009GRC Rebuttal_Book2_Final Order Electric EXHIBIT A-1 2 2" xfId="3277"/>
    <cellStyle name="_DEM-WP(C) Costs not in AURORA 2007PCORC-5.07Update_DEM-WP(C) Production O&amp;M 2009GRC Rebuttal_Book2_Final Order Electric EXHIBIT A-1 3" xfId="3278"/>
    <cellStyle name="_DEM-WP(C) Costs not in AURORA 2007PCORC-5.07Update_DEM-WP(C) Production O&amp;M 2009GRC Rebuttal_Electric Rev Req Model (2009 GRC) Rebuttal" xfId="3279"/>
    <cellStyle name="_DEM-WP(C) Costs not in AURORA 2007PCORC-5.07Update_DEM-WP(C) Production O&amp;M 2009GRC Rebuttal_Electric Rev Req Model (2009 GRC) Rebuttal 2" xfId="3280"/>
    <cellStyle name="_DEM-WP(C) Costs not in AURORA 2007PCORC-5.07Update_DEM-WP(C) Production O&amp;M 2009GRC Rebuttal_Electric Rev Req Model (2009 GRC) Rebuttal 2 2" xfId="3281"/>
    <cellStyle name="_DEM-WP(C) Costs not in AURORA 2007PCORC-5.07Update_DEM-WP(C) Production O&amp;M 2009GRC Rebuttal_Electric Rev Req Model (2009 GRC) Rebuttal 3" xfId="3282"/>
    <cellStyle name="_DEM-WP(C) Costs not in AURORA 2007PCORC-5.07Update_DEM-WP(C) Production O&amp;M 2009GRC Rebuttal_Electric Rev Req Model (2009 GRC) Rebuttal REmoval of New  WH Solar AdjustMI" xfId="3283"/>
    <cellStyle name="_DEM-WP(C) Costs not in AURORA 2007PCORC-5.07Update_DEM-WP(C) Production O&amp;M 2009GRC Rebuttal_Electric Rev Req Model (2009 GRC) Rebuttal REmoval of New  WH Solar AdjustMI 2" xfId="3284"/>
    <cellStyle name="_DEM-WP(C) Costs not in AURORA 2007PCORC-5.07Update_DEM-WP(C) Production O&amp;M 2009GRC Rebuttal_Electric Rev Req Model (2009 GRC) Rebuttal REmoval of New  WH Solar AdjustMI 2 2" xfId="3285"/>
    <cellStyle name="_DEM-WP(C) Costs not in AURORA 2007PCORC-5.07Update_DEM-WP(C) Production O&amp;M 2009GRC Rebuttal_Electric Rev Req Model (2009 GRC) Rebuttal REmoval of New  WH Solar AdjustMI 3" xfId="3286"/>
    <cellStyle name="_DEM-WP(C) Costs not in AURORA 2007PCORC-5.07Update_DEM-WP(C) Production O&amp;M 2009GRC Rebuttal_Electric Rev Req Model (2009 GRC) Revised 01-18-2010" xfId="3287"/>
    <cellStyle name="_DEM-WP(C) Costs not in AURORA 2007PCORC-5.07Update_DEM-WP(C) Production O&amp;M 2009GRC Rebuttal_Electric Rev Req Model (2009 GRC) Revised 01-18-2010 2" xfId="3288"/>
    <cellStyle name="_DEM-WP(C) Costs not in AURORA 2007PCORC-5.07Update_DEM-WP(C) Production O&amp;M 2009GRC Rebuttal_Electric Rev Req Model (2009 GRC) Revised 01-18-2010 2 2" xfId="3289"/>
    <cellStyle name="_DEM-WP(C) Costs not in AURORA 2007PCORC-5.07Update_DEM-WP(C) Production O&amp;M 2009GRC Rebuttal_Electric Rev Req Model (2009 GRC) Revised 01-18-2010 3" xfId="3290"/>
    <cellStyle name="_DEM-WP(C) Costs not in AURORA 2007PCORC-5.07Update_DEM-WP(C) Production O&amp;M 2009GRC Rebuttal_Final Order Electric EXHIBIT A-1" xfId="3291"/>
    <cellStyle name="_DEM-WP(C) Costs not in AURORA 2007PCORC-5.07Update_DEM-WP(C) Production O&amp;M 2009GRC Rebuttal_Final Order Electric EXHIBIT A-1 2" xfId="3292"/>
    <cellStyle name="_DEM-WP(C) Costs not in AURORA 2007PCORC-5.07Update_DEM-WP(C) Production O&amp;M 2009GRC Rebuttal_Final Order Electric EXHIBIT A-1 2 2" xfId="3293"/>
    <cellStyle name="_DEM-WP(C) Costs not in AURORA 2007PCORC-5.07Update_DEM-WP(C) Production O&amp;M 2009GRC Rebuttal_Final Order Electric EXHIBIT A-1 3" xfId="3294"/>
    <cellStyle name="_DEM-WP(C) Costs not in AURORA 2007PCORC-5.07Update_DEM-WP(C) Production O&amp;M 2009GRC Rebuttal_Rebuttal Power Costs" xfId="3295"/>
    <cellStyle name="_DEM-WP(C) Costs not in AURORA 2007PCORC-5.07Update_DEM-WP(C) Production O&amp;M 2009GRC Rebuttal_Rebuttal Power Costs 2" xfId="3296"/>
    <cellStyle name="_DEM-WP(C) Costs not in AURORA 2007PCORC-5.07Update_DEM-WP(C) Production O&amp;M 2009GRC Rebuttal_Rebuttal Power Costs 2 2" xfId="3297"/>
    <cellStyle name="_DEM-WP(C) Costs not in AURORA 2007PCORC-5.07Update_DEM-WP(C) Production O&amp;M 2009GRC Rebuttal_Rebuttal Power Costs 3" xfId="3298"/>
    <cellStyle name="_DEM-WP(C) Costs not in AURORA 2007PCORC-5.07Update_DEM-WP(C) Production O&amp;M 2009GRC Rebuttal_Rebuttal Power Costs_Adj Bench DR 3 for Initial Briefs (Electric)" xfId="3299"/>
    <cellStyle name="_DEM-WP(C) Costs not in AURORA 2007PCORC-5.07Update_DEM-WP(C) Production O&amp;M 2009GRC Rebuttal_Rebuttal Power Costs_Adj Bench DR 3 for Initial Briefs (Electric) 2" xfId="3300"/>
    <cellStyle name="_DEM-WP(C) Costs not in AURORA 2007PCORC-5.07Update_DEM-WP(C) Production O&amp;M 2009GRC Rebuttal_Rebuttal Power Costs_Adj Bench DR 3 for Initial Briefs (Electric) 2 2" xfId="3301"/>
    <cellStyle name="_DEM-WP(C) Costs not in AURORA 2007PCORC-5.07Update_DEM-WP(C) Production O&amp;M 2009GRC Rebuttal_Rebuttal Power Costs_Adj Bench DR 3 for Initial Briefs (Electric) 3" xfId="3302"/>
    <cellStyle name="_DEM-WP(C) Costs not in AURORA 2007PCORC-5.07Update_DEM-WP(C) Production O&amp;M 2009GRC Rebuttal_Rebuttal Power Costs_Electric Rev Req Model (2009 GRC) Rebuttal" xfId="3303"/>
    <cellStyle name="_DEM-WP(C) Costs not in AURORA 2007PCORC-5.07Update_DEM-WP(C) Production O&amp;M 2009GRC Rebuttal_Rebuttal Power Costs_Electric Rev Req Model (2009 GRC) Rebuttal 2" xfId="3304"/>
    <cellStyle name="_DEM-WP(C) Costs not in AURORA 2007PCORC-5.07Update_DEM-WP(C) Production O&amp;M 2009GRC Rebuttal_Rebuttal Power Costs_Electric Rev Req Model (2009 GRC) Rebuttal 2 2" xfId="3305"/>
    <cellStyle name="_DEM-WP(C) Costs not in AURORA 2007PCORC-5.07Update_DEM-WP(C) Production O&amp;M 2009GRC Rebuttal_Rebuttal Power Costs_Electric Rev Req Model (2009 GRC) Rebuttal 3" xfId="3306"/>
    <cellStyle name="_DEM-WP(C) Costs not in AURORA 2007PCORC-5.07Update_DEM-WP(C) Production O&amp;M 2009GRC Rebuttal_Rebuttal Power Costs_Electric Rev Req Model (2009 GRC) Rebuttal REmoval of New  WH Solar AdjustMI" xfId="3307"/>
    <cellStyle name="_DEM-WP(C) Costs not in AURORA 2007PCORC-5.07Update_DEM-WP(C) Production O&amp;M 2009GRC Rebuttal_Rebuttal Power Costs_Electric Rev Req Model (2009 GRC) Rebuttal REmoval of New  WH Solar AdjustMI 2" xfId="3308"/>
    <cellStyle name="_DEM-WP(C) Costs not in AURORA 2007PCORC-5.07Update_DEM-WP(C) Production O&amp;M 2009GRC Rebuttal_Rebuttal Power Costs_Electric Rev Req Model (2009 GRC) Rebuttal REmoval of New  WH Solar AdjustMI 2 2" xfId="3309"/>
    <cellStyle name="_DEM-WP(C) Costs not in AURORA 2007PCORC-5.07Update_DEM-WP(C) Production O&amp;M 2009GRC Rebuttal_Rebuttal Power Costs_Electric Rev Req Model (2009 GRC) Rebuttal REmoval of New  WH Solar AdjustMI 3" xfId="3310"/>
    <cellStyle name="_DEM-WP(C) Costs not in AURORA 2007PCORC-5.07Update_DEM-WP(C) Production O&amp;M 2009GRC Rebuttal_Rebuttal Power Costs_Electric Rev Req Model (2009 GRC) Revised 01-18-2010" xfId="3311"/>
    <cellStyle name="_DEM-WP(C) Costs not in AURORA 2007PCORC-5.07Update_DEM-WP(C) Production O&amp;M 2009GRC Rebuttal_Rebuttal Power Costs_Electric Rev Req Model (2009 GRC) Revised 01-18-2010 2" xfId="3312"/>
    <cellStyle name="_DEM-WP(C) Costs not in AURORA 2007PCORC-5.07Update_DEM-WP(C) Production O&amp;M 2009GRC Rebuttal_Rebuttal Power Costs_Electric Rev Req Model (2009 GRC) Revised 01-18-2010 2 2" xfId="3313"/>
    <cellStyle name="_DEM-WP(C) Costs not in AURORA 2007PCORC-5.07Update_DEM-WP(C) Production O&amp;M 2009GRC Rebuttal_Rebuttal Power Costs_Electric Rev Req Model (2009 GRC) Revised 01-18-2010 3" xfId="3314"/>
    <cellStyle name="_DEM-WP(C) Costs not in AURORA 2007PCORC-5.07Update_DEM-WP(C) Production O&amp;M 2009GRC Rebuttal_Rebuttal Power Costs_Final Order Electric EXHIBIT A-1" xfId="3315"/>
    <cellStyle name="_DEM-WP(C) Costs not in AURORA 2007PCORC-5.07Update_DEM-WP(C) Production O&amp;M 2009GRC Rebuttal_Rebuttal Power Costs_Final Order Electric EXHIBIT A-1 2" xfId="3316"/>
    <cellStyle name="_DEM-WP(C) Costs not in AURORA 2007PCORC-5.07Update_DEM-WP(C) Production O&amp;M 2009GRC Rebuttal_Rebuttal Power Costs_Final Order Electric EXHIBIT A-1 2 2" xfId="3317"/>
    <cellStyle name="_DEM-WP(C) Costs not in AURORA 2007PCORC-5.07Update_DEM-WP(C) Production O&amp;M 2009GRC Rebuttal_Rebuttal Power Costs_Final Order Electric EXHIBIT A-1 3" xfId="3318"/>
    <cellStyle name="_DEM-WP(C) Costs not in AURORA 2007PCORC-5.07Update_DEM-WP(C) Production O&amp;M 2010GRC As-Filed" xfId="3319"/>
    <cellStyle name="_DEM-WP(C) Costs not in AURORA 2007PCORC-5.07Update_DEM-WP(C) Production O&amp;M 2010GRC As-Filed 2" xfId="3320"/>
    <cellStyle name="_DEM-WP(C) Costs not in AURORA 2007PCORC-5.07Update_Electric Rev Req Model (2009 GRC) " xfId="3321"/>
    <cellStyle name="_DEM-WP(C) Costs not in AURORA 2007PCORC-5.07Update_Electric Rev Req Model (2009 GRC)  2" xfId="3322"/>
    <cellStyle name="_DEM-WP(C) Costs not in AURORA 2007PCORC-5.07Update_Electric Rev Req Model (2009 GRC)  2 2" xfId="3323"/>
    <cellStyle name="_DEM-WP(C) Costs not in AURORA 2007PCORC-5.07Update_Electric Rev Req Model (2009 GRC)  3" xfId="3324"/>
    <cellStyle name="_DEM-WP(C) Costs not in AURORA 2007PCORC-5.07Update_Electric Rev Req Model (2009 GRC) Rebuttal" xfId="3325"/>
    <cellStyle name="_DEM-WP(C) Costs not in AURORA 2007PCORC-5.07Update_Electric Rev Req Model (2009 GRC) Rebuttal 2" xfId="3326"/>
    <cellStyle name="_DEM-WP(C) Costs not in AURORA 2007PCORC-5.07Update_Electric Rev Req Model (2009 GRC) Rebuttal 2 2" xfId="3327"/>
    <cellStyle name="_DEM-WP(C) Costs not in AURORA 2007PCORC-5.07Update_Electric Rev Req Model (2009 GRC) Rebuttal 3" xfId="3328"/>
    <cellStyle name="_DEM-WP(C) Costs not in AURORA 2007PCORC-5.07Update_Electric Rev Req Model (2009 GRC) Rebuttal REmoval of New  WH Solar AdjustMI" xfId="3329"/>
    <cellStyle name="_DEM-WP(C) Costs not in AURORA 2007PCORC-5.07Update_Electric Rev Req Model (2009 GRC) Rebuttal REmoval of New  WH Solar AdjustMI 2" xfId="3330"/>
    <cellStyle name="_DEM-WP(C) Costs not in AURORA 2007PCORC-5.07Update_Electric Rev Req Model (2009 GRC) Rebuttal REmoval of New  WH Solar AdjustMI 2 2" xfId="3331"/>
    <cellStyle name="_DEM-WP(C) Costs not in AURORA 2007PCORC-5.07Update_Electric Rev Req Model (2009 GRC) Rebuttal REmoval of New  WH Solar AdjustMI 3" xfId="3332"/>
    <cellStyle name="_DEM-WP(C) Costs not in AURORA 2007PCORC-5.07Update_Electric Rev Req Model (2009 GRC) Revised 01-18-2010" xfId="3333"/>
    <cellStyle name="_DEM-WP(C) Costs not in AURORA 2007PCORC-5.07Update_Electric Rev Req Model (2009 GRC) Revised 01-18-2010 2" xfId="3334"/>
    <cellStyle name="_DEM-WP(C) Costs not in AURORA 2007PCORC-5.07Update_Electric Rev Req Model (2009 GRC) Revised 01-18-2010 2 2" xfId="3335"/>
    <cellStyle name="_DEM-WP(C) Costs not in AURORA 2007PCORC-5.07Update_Electric Rev Req Model (2009 GRC) Revised 01-18-2010 3" xfId="3336"/>
    <cellStyle name="_DEM-WP(C) Costs not in AURORA 2007PCORC-5.07Update_Electric Rev Req Model (2010 GRC)" xfId="3337"/>
    <cellStyle name="_DEM-WP(C) Costs not in AURORA 2007PCORC-5.07Update_Electric Rev Req Model (2010 GRC) SF" xfId="3338"/>
    <cellStyle name="_DEM-WP(C) Costs not in AURORA 2007PCORC-5.07Update_Final Order Electric" xfId="3339"/>
    <cellStyle name="_DEM-WP(C) Costs not in AURORA 2007PCORC-5.07Update_Final Order Electric EXHIBIT A-1" xfId="3340"/>
    <cellStyle name="_DEM-WP(C) Costs not in AURORA 2007PCORC-5.07Update_Final Order Electric EXHIBIT A-1 2" xfId="3341"/>
    <cellStyle name="_DEM-WP(C) Costs not in AURORA 2007PCORC-5.07Update_Final Order Electric EXHIBIT A-1 2 2" xfId="3342"/>
    <cellStyle name="_DEM-WP(C) Costs not in AURORA 2007PCORC-5.07Update_Final Order Electric EXHIBIT A-1 3" xfId="3343"/>
    <cellStyle name="_DEM-WP(C) Costs not in AURORA 2007PCORC-5.07Update_NIM Summary" xfId="3344"/>
    <cellStyle name="_DEM-WP(C) Costs not in AURORA 2007PCORC-5.07Update_NIM Summary 09GRC" xfId="3345"/>
    <cellStyle name="_DEM-WP(C) Costs not in AURORA 2007PCORC-5.07Update_NIM Summary 09GRC 2" xfId="3346"/>
    <cellStyle name="_DEM-WP(C) Costs not in AURORA 2007PCORC-5.07Update_NIM Summary 09GRC_NIM Summary" xfId="3347"/>
    <cellStyle name="_DEM-WP(C) Costs not in AURORA 2007PCORC-5.07Update_NIM Summary 09GRC_NIM Summary 2" xfId="3348"/>
    <cellStyle name="_DEM-WP(C) Costs not in AURORA 2007PCORC-5.07Update_NIM Summary 2" xfId="3349"/>
    <cellStyle name="_DEM-WP(C) Costs not in AURORA 2007PCORC-5.07Update_NIM Summary 3" xfId="3350"/>
    <cellStyle name="_DEM-WP(C) Costs not in AURORA 2007PCORC-5.07Update_NIM Summary 4" xfId="3351"/>
    <cellStyle name="_DEM-WP(C) Costs not in AURORA 2007PCORC-5.07Update_NIM Summary 5" xfId="3352"/>
    <cellStyle name="_DEM-WP(C) Costs not in AURORA 2007PCORC-5.07Update_NIM Summary 6" xfId="3353"/>
    <cellStyle name="_DEM-WP(C) Costs not in AURORA 2007PCORC-5.07Update_NIM Summary 7" xfId="3354"/>
    <cellStyle name="_DEM-WP(C) Costs not in AURORA 2007PCORC-5.07Update_NIM Summary 8" xfId="3355"/>
    <cellStyle name="_DEM-WP(C) Costs not in AURORA 2007PCORC-5.07Update_NIM Summary 9" xfId="3356"/>
    <cellStyle name="_DEM-WP(C) Costs not in AURORA 2007PCORC-5.07Update_Power Costs - Comparison bx Rbtl-Staff-Jt-PC" xfId="3357"/>
    <cellStyle name="_DEM-WP(C) Costs not in AURORA 2007PCORC-5.07Update_Power Costs - Comparison bx Rbtl-Staff-Jt-PC 2" xfId="3358"/>
    <cellStyle name="_DEM-WP(C) Costs not in AURORA 2007PCORC-5.07Update_Power Costs - Comparison bx Rbtl-Staff-Jt-PC 2 2" xfId="3359"/>
    <cellStyle name="_DEM-WP(C) Costs not in AURORA 2007PCORC-5.07Update_Power Costs - Comparison bx Rbtl-Staff-Jt-PC 3" xfId="3360"/>
    <cellStyle name="_DEM-WP(C) Costs not in AURORA 2007PCORC-5.07Update_Rebuttal Power Costs" xfId="3361"/>
    <cellStyle name="_DEM-WP(C) Costs not in AURORA 2007PCORC-5.07Update_Rebuttal Power Costs 2" xfId="3362"/>
    <cellStyle name="_DEM-WP(C) Costs not in AURORA 2007PCORC-5.07Update_Rebuttal Power Costs 2 2" xfId="3363"/>
    <cellStyle name="_DEM-WP(C) Costs not in AURORA 2007PCORC-5.07Update_Rebuttal Power Costs 3" xfId="3364"/>
    <cellStyle name="_DEM-WP(C) Costs not in AURORA 2007PCORC-5.07Update_TENASKA REGULATORY ASSET" xfId="3365"/>
    <cellStyle name="_DEM-WP(C) Costs not in AURORA 2007PCORC-5.07Update_TENASKA REGULATORY ASSET 2" xfId="3366"/>
    <cellStyle name="_DEM-WP(C) Costs not in AURORA 2007PCORC-5.07Update_TENASKA REGULATORY ASSET 2 2" xfId="3367"/>
    <cellStyle name="_DEM-WP(C) Costs not in AURORA 2007PCORC-5.07Update_TENASKA REGULATORY ASSET 3" xfId="3368"/>
    <cellStyle name="_DEM-WP(C) Costs Not In AURORA 2009GRC" xfId="3369"/>
    <cellStyle name="_DEM-WP(C) Prod O&amp;M 2007GRC" xfId="3370"/>
    <cellStyle name="_DEM-WP(C) Prod O&amp;M 2007GRC 2" xfId="3371"/>
    <cellStyle name="_DEM-WP(C) Prod O&amp;M 2007GRC 2 2" xfId="3372"/>
    <cellStyle name="_DEM-WP(C) Prod O&amp;M 2007GRC 3" xfId="3373"/>
    <cellStyle name="_DEM-WP(C) Prod O&amp;M 2007GRC_Adj Bench DR 3 for Initial Briefs (Electric)" xfId="3374"/>
    <cellStyle name="_DEM-WP(C) Prod O&amp;M 2007GRC_Adj Bench DR 3 for Initial Briefs (Electric) 2" xfId="3375"/>
    <cellStyle name="_DEM-WP(C) Prod O&amp;M 2007GRC_Adj Bench DR 3 for Initial Briefs (Electric) 2 2" xfId="3376"/>
    <cellStyle name="_DEM-WP(C) Prod O&amp;M 2007GRC_Adj Bench DR 3 for Initial Briefs (Electric) 3" xfId="3377"/>
    <cellStyle name="_DEM-WP(C) Prod O&amp;M 2007GRC_Book2" xfId="3378"/>
    <cellStyle name="_DEM-WP(C) Prod O&amp;M 2007GRC_Book2 2" xfId="3379"/>
    <cellStyle name="_DEM-WP(C) Prod O&amp;M 2007GRC_Book2 2 2" xfId="3380"/>
    <cellStyle name="_DEM-WP(C) Prod O&amp;M 2007GRC_Book2 3" xfId="3381"/>
    <cellStyle name="_DEM-WP(C) Prod O&amp;M 2007GRC_Book2_Adj Bench DR 3 for Initial Briefs (Electric)" xfId="3382"/>
    <cellStyle name="_DEM-WP(C) Prod O&amp;M 2007GRC_Book2_Adj Bench DR 3 for Initial Briefs (Electric) 2" xfId="3383"/>
    <cellStyle name="_DEM-WP(C) Prod O&amp;M 2007GRC_Book2_Adj Bench DR 3 for Initial Briefs (Electric) 2 2" xfId="3384"/>
    <cellStyle name="_DEM-WP(C) Prod O&amp;M 2007GRC_Book2_Adj Bench DR 3 for Initial Briefs (Electric) 3" xfId="3385"/>
    <cellStyle name="_DEM-WP(C) Prod O&amp;M 2007GRC_Book2_Electric Rev Req Model (2009 GRC) Rebuttal" xfId="3386"/>
    <cellStyle name="_DEM-WP(C) Prod O&amp;M 2007GRC_Book2_Electric Rev Req Model (2009 GRC) Rebuttal 2" xfId="3387"/>
    <cellStyle name="_DEM-WP(C) Prod O&amp;M 2007GRC_Book2_Electric Rev Req Model (2009 GRC) Rebuttal 2 2" xfId="3388"/>
    <cellStyle name="_DEM-WP(C) Prod O&amp;M 2007GRC_Book2_Electric Rev Req Model (2009 GRC) Rebuttal 3" xfId="3389"/>
    <cellStyle name="_DEM-WP(C) Prod O&amp;M 2007GRC_Book2_Electric Rev Req Model (2009 GRC) Rebuttal REmoval of New  WH Solar AdjustMI" xfId="3390"/>
    <cellStyle name="_DEM-WP(C) Prod O&amp;M 2007GRC_Book2_Electric Rev Req Model (2009 GRC) Rebuttal REmoval of New  WH Solar AdjustMI 2" xfId="3391"/>
    <cellStyle name="_DEM-WP(C) Prod O&amp;M 2007GRC_Book2_Electric Rev Req Model (2009 GRC) Rebuttal REmoval of New  WH Solar AdjustMI 2 2" xfId="3392"/>
    <cellStyle name="_DEM-WP(C) Prod O&amp;M 2007GRC_Book2_Electric Rev Req Model (2009 GRC) Rebuttal REmoval of New  WH Solar AdjustMI 3" xfId="3393"/>
    <cellStyle name="_DEM-WP(C) Prod O&amp;M 2007GRC_Book2_Electric Rev Req Model (2009 GRC) Revised 01-18-2010" xfId="3394"/>
    <cellStyle name="_DEM-WP(C) Prod O&amp;M 2007GRC_Book2_Electric Rev Req Model (2009 GRC) Revised 01-18-2010 2" xfId="3395"/>
    <cellStyle name="_DEM-WP(C) Prod O&amp;M 2007GRC_Book2_Electric Rev Req Model (2009 GRC) Revised 01-18-2010 2 2" xfId="3396"/>
    <cellStyle name="_DEM-WP(C) Prod O&amp;M 2007GRC_Book2_Electric Rev Req Model (2009 GRC) Revised 01-18-2010 3" xfId="3397"/>
    <cellStyle name="_DEM-WP(C) Prod O&amp;M 2007GRC_Book2_Final Order Electric EXHIBIT A-1" xfId="3398"/>
    <cellStyle name="_DEM-WP(C) Prod O&amp;M 2007GRC_Book2_Final Order Electric EXHIBIT A-1 2" xfId="3399"/>
    <cellStyle name="_DEM-WP(C) Prod O&amp;M 2007GRC_Book2_Final Order Electric EXHIBIT A-1 2 2" xfId="3400"/>
    <cellStyle name="_DEM-WP(C) Prod O&amp;M 2007GRC_Book2_Final Order Electric EXHIBIT A-1 3" xfId="3401"/>
    <cellStyle name="_DEM-WP(C) Prod O&amp;M 2007GRC_Confidential Material" xfId="3402"/>
    <cellStyle name="_DEM-WP(C) Prod O&amp;M 2007GRC_DEM-WP(C) Colstrip 12 Coal Cost Forecast 2010GRC" xfId="3403"/>
    <cellStyle name="_DEM-WP(C) Prod O&amp;M 2007GRC_DEM-WP(C) Production O&amp;M 2010GRC As-Filed" xfId="3404"/>
    <cellStyle name="_DEM-WP(C) Prod O&amp;M 2007GRC_DEM-WP(C) Production O&amp;M 2010GRC As-Filed 2" xfId="3405"/>
    <cellStyle name="_DEM-WP(C) Prod O&amp;M 2007GRC_Electric Rev Req Model (2009 GRC) Rebuttal" xfId="3406"/>
    <cellStyle name="_DEM-WP(C) Prod O&amp;M 2007GRC_Electric Rev Req Model (2009 GRC) Rebuttal 2" xfId="3407"/>
    <cellStyle name="_DEM-WP(C) Prod O&amp;M 2007GRC_Electric Rev Req Model (2009 GRC) Rebuttal 2 2" xfId="3408"/>
    <cellStyle name="_DEM-WP(C) Prod O&amp;M 2007GRC_Electric Rev Req Model (2009 GRC) Rebuttal 3" xfId="3409"/>
    <cellStyle name="_DEM-WP(C) Prod O&amp;M 2007GRC_Electric Rev Req Model (2009 GRC) Rebuttal REmoval of New  WH Solar AdjustMI" xfId="3410"/>
    <cellStyle name="_DEM-WP(C) Prod O&amp;M 2007GRC_Electric Rev Req Model (2009 GRC) Rebuttal REmoval of New  WH Solar AdjustMI 2" xfId="3411"/>
    <cellStyle name="_DEM-WP(C) Prod O&amp;M 2007GRC_Electric Rev Req Model (2009 GRC) Rebuttal REmoval of New  WH Solar AdjustMI 2 2" xfId="3412"/>
    <cellStyle name="_DEM-WP(C) Prod O&amp;M 2007GRC_Electric Rev Req Model (2009 GRC) Rebuttal REmoval of New  WH Solar AdjustMI 3" xfId="3413"/>
    <cellStyle name="_DEM-WP(C) Prod O&amp;M 2007GRC_Electric Rev Req Model (2009 GRC) Revised 01-18-2010" xfId="3414"/>
    <cellStyle name="_DEM-WP(C) Prod O&amp;M 2007GRC_Electric Rev Req Model (2009 GRC) Revised 01-18-2010 2" xfId="3415"/>
    <cellStyle name="_DEM-WP(C) Prod O&amp;M 2007GRC_Electric Rev Req Model (2009 GRC) Revised 01-18-2010 2 2" xfId="3416"/>
    <cellStyle name="_DEM-WP(C) Prod O&amp;M 2007GRC_Electric Rev Req Model (2009 GRC) Revised 01-18-2010 3" xfId="3417"/>
    <cellStyle name="_DEM-WP(C) Prod O&amp;M 2007GRC_Final Order Electric EXHIBIT A-1" xfId="3418"/>
    <cellStyle name="_DEM-WP(C) Prod O&amp;M 2007GRC_Final Order Electric EXHIBIT A-1 2" xfId="3419"/>
    <cellStyle name="_DEM-WP(C) Prod O&amp;M 2007GRC_Final Order Electric EXHIBIT A-1 2 2" xfId="3420"/>
    <cellStyle name="_DEM-WP(C) Prod O&amp;M 2007GRC_Final Order Electric EXHIBIT A-1 3" xfId="3421"/>
    <cellStyle name="_DEM-WP(C) Prod O&amp;M 2007GRC_Rebuttal Power Costs" xfId="3422"/>
    <cellStyle name="_DEM-WP(C) Prod O&amp;M 2007GRC_Rebuttal Power Costs 2" xfId="3423"/>
    <cellStyle name="_DEM-WP(C) Prod O&amp;M 2007GRC_Rebuttal Power Costs 2 2" xfId="3424"/>
    <cellStyle name="_DEM-WP(C) Prod O&amp;M 2007GRC_Rebuttal Power Costs 3" xfId="3425"/>
    <cellStyle name="_DEM-WP(C) Prod O&amp;M 2007GRC_Rebuttal Power Costs_Adj Bench DR 3 for Initial Briefs (Electric)" xfId="3426"/>
    <cellStyle name="_DEM-WP(C) Prod O&amp;M 2007GRC_Rebuttal Power Costs_Adj Bench DR 3 for Initial Briefs (Electric) 2" xfId="3427"/>
    <cellStyle name="_DEM-WP(C) Prod O&amp;M 2007GRC_Rebuttal Power Costs_Adj Bench DR 3 for Initial Briefs (Electric) 2 2" xfId="3428"/>
    <cellStyle name="_DEM-WP(C) Prod O&amp;M 2007GRC_Rebuttal Power Costs_Adj Bench DR 3 for Initial Briefs (Electric) 3" xfId="3429"/>
    <cellStyle name="_DEM-WP(C) Prod O&amp;M 2007GRC_Rebuttal Power Costs_Electric Rev Req Model (2009 GRC) Rebuttal" xfId="3430"/>
    <cellStyle name="_DEM-WP(C) Prod O&amp;M 2007GRC_Rebuttal Power Costs_Electric Rev Req Model (2009 GRC) Rebuttal 2" xfId="3431"/>
    <cellStyle name="_DEM-WP(C) Prod O&amp;M 2007GRC_Rebuttal Power Costs_Electric Rev Req Model (2009 GRC) Rebuttal 2 2" xfId="3432"/>
    <cellStyle name="_DEM-WP(C) Prod O&amp;M 2007GRC_Rebuttal Power Costs_Electric Rev Req Model (2009 GRC) Rebuttal 3" xfId="3433"/>
    <cellStyle name="_DEM-WP(C) Prod O&amp;M 2007GRC_Rebuttal Power Costs_Electric Rev Req Model (2009 GRC) Rebuttal REmoval of New  WH Solar AdjustMI" xfId="3434"/>
    <cellStyle name="_DEM-WP(C) Prod O&amp;M 2007GRC_Rebuttal Power Costs_Electric Rev Req Model (2009 GRC) Rebuttal REmoval of New  WH Solar AdjustMI 2" xfId="3435"/>
    <cellStyle name="_DEM-WP(C) Prod O&amp;M 2007GRC_Rebuttal Power Costs_Electric Rev Req Model (2009 GRC) Rebuttal REmoval of New  WH Solar AdjustMI 2 2" xfId="3436"/>
    <cellStyle name="_DEM-WP(C) Prod O&amp;M 2007GRC_Rebuttal Power Costs_Electric Rev Req Model (2009 GRC) Rebuttal REmoval of New  WH Solar AdjustMI 3" xfId="3437"/>
    <cellStyle name="_DEM-WP(C) Prod O&amp;M 2007GRC_Rebuttal Power Costs_Electric Rev Req Model (2009 GRC) Revised 01-18-2010" xfId="3438"/>
    <cellStyle name="_DEM-WP(C) Prod O&amp;M 2007GRC_Rebuttal Power Costs_Electric Rev Req Model (2009 GRC) Revised 01-18-2010 2" xfId="3439"/>
    <cellStyle name="_DEM-WP(C) Prod O&amp;M 2007GRC_Rebuttal Power Costs_Electric Rev Req Model (2009 GRC) Revised 01-18-2010 2 2" xfId="3440"/>
    <cellStyle name="_DEM-WP(C) Prod O&amp;M 2007GRC_Rebuttal Power Costs_Electric Rev Req Model (2009 GRC) Revised 01-18-2010 3" xfId="3441"/>
    <cellStyle name="_DEM-WP(C) Prod O&amp;M 2007GRC_Rebuttal Power Costs_Final Order Electric EXHIBIT A-1" xfId="3442"/>
    <cellStyle name="_DEM-WP(C) Prod O&amp;M 2007GRC_Rebuttal Power Costs_Final Order Electric EXHIBIT A-1 2" xfId="3443"/>
    <cellStyle name="_DEM-WP(C) Prod O&amp;M 2007GRC_Rebuttal Power Costs_Final Order Electric EXHIBIT A-1 2 2" xfId="3444"/>
    <cellStyle name="_DEM-WP(C) Prod O&amp;M 2007GRC_Rebuttal Power Costs_Final Order Electric EXHIBIT A-1 3" xfId="3445"/>
    <cellStyle name="_x0013__DEM-WP(C) Production O&amp;M 2010GRC As-Filed" xfId="3446"/>
    <cellStyle name="_x0013__DEM-WP(C) Production O&amp;M 2010GRC As-Filed 2" xfId="3447"/>
    <cellStyle name="_DEM-WP(C) Rate Year Sumas by Month Update Corrected" xfId="3448"/>
    <cellStyle name="_DEM-WP(C) Sumas Proforma 11.14.07" xfId="3449"/>
    <cellStyle name="_DEM-WP(C) Sumas Proforma 11.5.07" xfId="3450"/>
    <cellStyle name="_DEM-WP(C) Westside Hydro Data_051007" xfId="3451"/>
    <cellStyle name="_DEM-WP(C) Westside Hydro Data_051007 2" xfId="3452"/>
    <cellStyle name="_DEM-WP(C) Westside Hydro Data_051007 2 2" xfId="3453"/>
    <cellStyle name="_DEM-WP(C) Westside Hydro Data_051007 3" xfId="3454"/>
    <cellStyle name="_DEM-WP(C) Westside Hydro Data_051007_16.37E Wild Horse Expansion DeferralRevwrkingfile SF" xfId="3455"/>
    <cellStyle name="_DEM-WP(C) Westside Hydro Data_051007_16.37E Wild Horse Expansion DeferralRevwrkingfile SF 2" xfId="3456"/>
    <cellStyle name="_DEM-WP(C) Westside Hydro Data_051007_16.37E Wild Horse Expansion DeferralRevwrkingfile SF 2 2" xfId="3457"/>
    <cellStyle name="_DEM-WP(C) Westside Hydro Data_051007_16.37E Wild Horse Expansion DeferralRevwrkingfile SF 3" xfId="3458"/>
    <cellStyle name="_DEM-WP(C) Westside Hydro Data_051007_2009 GRC Compl Filing - Exhibit D" xfId="3459"/>
    <cellStyle name="_DEM-WP(C) Westside Hydro Data_051007_2009 GRC Compl Filing - Exhibit D 2" xfId="3460"/>
    <cellStyle name="_DEM-WP(C) Westside Hydro Data_051007_Adj Bench DR 3 for Initial Briefs (Electric)" xfId="3461"/>
    <cellStyle name="_DEM-WP(C) Westside Hydro Data_051007_Adj Bench DR 3 for Initial Briefs (Electric) 2" xfId="3462"/>
    <cellStyle name="_DEM-WP(C) Westside Hydro Data_051007_Adj Bench DR 3 for Initial Briefs (Electric) 2 2" xfId="3463"/>
    <cellStyle name="_DEM-WP(C) Westside Hydro Data_051007_Adj Bench DR 3 for Initial Briefs (Electric) 3" xfId="3464"/>
    <cellStyle name="_DEM-WP(C) Westside Hydro Data_051007_Book1" xfId="3465"/>
    <cellStyle name="_DEM-WP(C) Westside Hydro Data_051007_Book2" xfId="3466"/>
    <cellStyle name="_DEM-WP(C) Westside Hydro Data_051007_Book2 2" xfId="3467"/>
    <cellStyle name="_DEM-WP(C) Westside Hydro Data_051007_Book2 2 2" xfId="3468"/>
    <cellStyle name="_DEM-WP(C) Westside Hydro Data_051007_Book2 3" xfId="3469"/>
    <cellStyle name="_DEM-WP(C) Westside Hydro Data_051007_Book4" xfId="3470"/>
    <cellStyle name="_DEM-WP(C) Westside Hydro Data_051007_Book4 2" xfId="3471"/>
    <cellStyle name="_DEM-WP(C) Westside Hydro Data_051007_Book4 2 2" xfId="3472"/>
    <cellStyle name="_DEM-WP(C) Westside Hydro Data_051007_Book4 3" xfId="3473"/>
    <cellStyle name="_DEM-WP(C) Westside Hydro Data_051007_Electric Rev Req Model (2009 GRC) " xfId="3474"/>
    <cellStyle name="_DEM-WP(C) Westside Hydro Data_051007_Electric Rev Req Model (2009 GRC)  2" xfId="3475"/>
    <cellStyle name="_DEM-WP(C) Westside Hydro Data_051007_Electric Rev Req Model (2009 GRC)  2 2" xfId="3476"/>
    <cellStyle name="_DEM-WP(C) Westside Hydro Data_051007_Electric Rev Req Model (2009 GRC)  3" xfId="3477"/>
    <cellStyle name="_DEM-WP(C) Westside Hydro Data_051007_Electric Rev Req Model (2009 GRC) Rebuttal" xfId="3478"/>
    <cellStyle name="_DEM-WP(C) Westside Hydro Data_051007_Electric Rev Req Model (2009 GRC) Rebuttal 2" xfId="3479"/>
    <cellStyle name="_DEM-WP(C) Westside Hydro Data_051007_Electric Rev Req Model (2009 GRC) Rebuttal 2 2" xfId="3480"/>
    <cellStyle name="_DEM-WP(C) Westside Hydro Data_051007_Electric Rev Req Model (2009 GRC) Rebuttal 3" xfId="3481"/>
    <cellStyle name="_DEM-WP(C) Westside Hydro Data_051007_Electric Rev Req Model (2009 GRC) Rebuttal REmoval of New  WH Solar AdjustMI" xfId="3482"/>
    <cellStyle name="_DEM-WP(C) Westside Hydro Data_051007_Electric Rev Req Model (2009 GRC) Rebuttal REmoval of New  WH Solar AdjustMI 2" xfId="3483"/>
    <cellStyle name="_DEM-WP(C) Westside Hydro Data_051007_Electric Rev Req Model (2009 GRC) Rebuttal REmoval of New  WH Solar AdjustMI 2 2" xfId="3484"/>
    <cellStyle name="_DEM-WP(C) Westside Hydro Data_051007_Electric Rev Req Model (2009 GRC) Rebuttal REmoval of New  WH Solar AdjustMI 3" xfId="3485"/>
    <cellStyle name="_DEM-WP(C) Westside Hydro Data_051007_Electric Rev Req Model (2009 GRC) Revised 01-18-2010" xfId="3486"/>
    <cellStyle name="_DEM-WP(C) Westside Hydro Data_051007_Electric Rev Req Model (2009 GRC) Revised 01-18-2010 2" xfId="3487"/>
    <cellStyle name="_DEM-WP(C) Westside Hydro Data_051007_Electric Rev Req Model (2009 GRC) Revised 01-18-2010 2 2" xfId="3488"/>
    <cellStyle name="_DEM-WP(C) Westside Hydro Data_051007_Electric Rev Req Model (2009 GRC) Revised 01-18-2010 3" xfId="3489"/>
    <cellStyle name="_DEM-WP(C) Westside Hydro Data_051007_Electric Rev Req Model (2010 GRC)" xfId="3490"/>
    <cellStyle name="_DEM-WP(C) Westside Hydro Data_051007_Electric Rev Req Model (2010 GRC) SF" xfId="3491"/>
    <cellStyle name="_DEM-WP(C) Westside Hydro Data_051007_Final Order Electric" xfId="3492"/>
    <cellStyle name="_DEM-WP(C) Westside Hydro Data_051007_Final Order Electric EXHIBIT A-1" xfId="3493"/>
    <cellStyle name="_DEM-WP(C) Westside Hydro Data_051007_Final Order Electric EXHIBIT A-1 2" xfId="3494"/>
    <cellStyle name="_DEM-WP(C) Westside Hydro Data_051007_Final Order Electric EXHIBIT A-1 2 2" xfId="3495"/>
    <cellStyle name="_DEM-WP(C) Westside Hydro Data_051007_Final Order Electric EXHIBIT A-1 3" xfId="3496"/>
    <cellStyle name="_DEM-WP(C) Westside Hydro Data_051007_NIM Summary" xfId="3497"/>
    <cellStyle name="_DEM-WP(C) Westside Hydro Data_051007_NIM Summary 2" xfId="3498"/>
    <cellStyle name="_DEM-WP(C) Westside Hydro Data_051007_Power Costs - Comparison bx Rbtl-Staff-Jt-PC" xfId="3499"/>
    <cellStyle name="_DEM-WP(C) Westside Hydro Data_051007_Power Costs - Comparison bx Rbtl-Staff-Jt-PC 2" xfId="3500"/>
    <cellStyle name="_DEM-WP(C) Westside Hydro Data_051007_Power Costs - Comparison bx Rbtl-Staff-Jt-PC 2 2" xfId="3501"/>
    <cellStyle name="_DEM-WP(C) Westside Hydro Data_051007_Power Costs - Comparison bx Rbtl-Staff-Jt-PC 3" xfId="3502"/>
    <cellStyle name="_DEM-WP(C) Westside Hydro Data_051007_Rebuttal Power Costs" xfId="3503"/>
    <cellStyle name="_DEM-WP(C) Westside Hydro Data_051007_Rebuttal Power Costs 2" xfId="3504"/>
    <cellStyle name="_DEM-WP(C) Westside Hydro Data_051007_Rebuttal Power Costs 2 2" xfId="3505"/>
    <cellStyle name="_DEM-WP(C) Westside Hydro Data_051007_Rebuttal Power Costs 3" xfId="3506"/>
    <cellStyle name="_DEM-WP(C) Westside Hydro Data_051007_TENASKA REGULATORY ASSET" xfId="3507"/>
    <cellStyle name="_DEM-WP(C) Westside Hydro Data_051007_TENASKA REGULATORY ASSET 2" xfId="3508"/>
    <cellStyle name="_DEM-WP(C) Westside Hydro Data_051007_TENASKA REGULATORY ASSET 2 2" xfId="3509"/>
    <cellStyle name="_DEM-WP(C) Westside Hydro Data_051007_TENASKA REGULATORY ASSET 3" xfId="3510"/>
    <cellStyle name="_Elec Peak Capacity Need_2008-2029_032709_Wind 5% Cap" xfId="3511"/>
    <cellStyle name="_Elec Peak Capacity Need_2008-2029_032709_Wind 5% Cap 2" xfId="3512"/>
    <cellStyle name="_Elec Peak Capacity Need_2008-2029_032709_Wind 5% Cap_NIM Summary" xfId="3513"/>
    <cellStyle name="_Elec Peak Capacity Need_2008-2029_032709_Wind 5% Cap_NIM Summary 2" xfId="3514"/>
    <cellStyle name="_Elec Peak Capacity Need_2008-2029_032709_Wind 5% Cap-ST-Adj-PJP1" xfId="3515"/>
    <cellStyle name="_Elec Peak Capacity Need_2008-2029_032709_Wind 5% Cap-ST-Adj-PJP1 2" xfId="3516"/>
    <cellStyle name="_Elec Peak Capacity Need_2008-2029_032709_Wind 5% Cap-ST-Adj-PJP1_NIM Summary" xfId="3517"/>
    <cellStyle name="_Elec Peak Capacity Need_2008-2029_032709_Wind 5% Cap-ST-Adj-PJP1_NIM Summary 2" xfId="3518"/>
    <cellStyle name="_Elec Peak Capacity Need_2008-2029_120908_Wind 5% Cap_Low" xfId="3519"/>
    <cellStyle name="_Elec Peak Capacity Need_2008-2029_120908_Wind 5% Cap_Low 2" xfId="3520"/>
    <cellStyle name="_Elec Peak Capacity Need_2008-2029_120908_Wind 5% Cap_Low_NIM Summary" xfId="3521"/>
    <cellStyle name="_Elec Peak Capacity Need_2008-2029_120908_Wind 5% Cap_Low_NIM Summary 2" xfId="3522"/>
    <cellStyle name="_Elec Peak Capacity Need_2008-2029_Wind 5% Cap_050809" xfId="3523"/>
    <cellStyle name="_Elec Peak Capacity Need_2008-2029_Wind 5% Cap_050809 2" xfId="3524"/>
    <cellStyle name="_Elec Peak Capacity Need_2008-2029_Wind 5% Cap_050809_NIM Summary" xfId="3525"/>
    <cellStyle name="_Elec Peak Capacity Need_2008-2029_Wind 5% Cap_050809_NIM Summary 2" xfId="3526"/>
    <cellStyle name="_x0013__Electric Rev Req Model (2009 GRC) " xfId="3527"/>
    <cellStyle name="_x0013__Electric Rev Req Model (2009 GRC)  2" xfId="3528"/>
    <cellStyle name="_x0013__Electric Rev Req Model (2009 GRC)  2 2" xfId="3529"/>
    <cellStyle name="_x0013__Electric Rev Req Model (2009 GRC)  3" xfId="3530"/>
    <cellStyle name="_x0013__Electric Rev Req Model (2009 GRC) Rebuttal" xfId="3531"/>
    <cellStyle name="_x0013__Electric Rev Req Model (2009 GRC) Rebuttal 2" xfId="3532"/>
    <cellStyle name="_x0013__Electric Rev Req Model (2009 GRC) Rebuttal 2 2" xfId="3533"/>
    <cellStyle name="_x0013__Electric Rev Req Model (2009 GRC) Rebuttal 3" xfId="3534"/>
    <cellStyle name="_x0013__Electric Rev Req Model (2009 GRC) Rebuttal REmoval of New  WH Solar AdjustMI" xfId="3535"/>
    <cellStyle name="_x0013__Electric Rev Req Model (2009 GRC) Rebuttal REmoval of New  WH Solar AdjustMI 2" xfId="3536"/>
    <cellStyle name="_x0013__Electric Rev Req Model (2009 GRC) Rebuttal REmoval of New  WH Solar AdjustMI 2 2" xfId="3537"/>
    <cellStyle name="_x0013__Electric Rev Req Model (2009 GRC) Rebuttal REmoval of New  WH Solar AdjustMI 3" xfId="3538"/>
    <cellStyle name="_x0013__Electric Rev Req Model (2009 GRC) Revised 01-18-2010" xfId="3539"/>
    <cellStyle name="_x0013__Electric Rev Req Model (2009 GRC) Revised 01-18-2010 2" xfId="3540"/>
    <cellStyle name="_x0013__Electric Rev Req Model (2009 GRC) Revised 01-18-2010 2 2" xfId="3541"/>
    <cellStyle name="_x0013__Electric Rev Req Model (2009 GRC) Revised 01-18-2010 3" xfId="3542"/>
    <cellStyle name="_x0013__Electric Rev Req Model (2010 GRC)" xfId="3543"/>
    <cellStyle name="_x0013__Electric Rev Req Model (2010 GRC) SF" xfId="3544"/>
    <cellStyle name="_ENCOGEN_WBOOK" xfId="3545"/>
    <cellStyle name="_ENCOGEN_WBOOK 2" xfId="3546"/>
    <cellStyle name="_ENCOGEN_WBOOK_NIM Summary" xfId="3547"/>
    <cellStyle name="_ENCOGEN_WBOOK_NIM Summary 2" xfId="3548"/>
    <cellStyle name="_x0013__Final Order Electric EXHIBIT A-1" xfId="3549"/>
    <cellStyle name="_x0013__Final Order Electric EXHIBIT A-1 2" xfId="3550"/>
    <cellStyle name="_x0013__Final Order Electric EXHIBIT A-1 2 2" xfId="3551"/>
    <cellStyle name="_x0013__Final Order Electric EXHIBIT A-1 3" xfId="3552"/>
    <cellStyle name="_Fixed Gas Transport 1 19 09" xfId="3553"/>
    <cellStyle name="_Fixed Gas Transport 1 19 09 2" xfId="3554"/>
    <cellStyle name="_Fixed Gas Transport 1 19 09 2 2" xfId="3555"/>
    <cellStyle name="_Fixed Gas Transport 1 19 09 3" xfId="3556"/>
    <cellStyle name="_Fuel Prices 4-14" xfId="3557"/>
    <cellStyle name="_Fuel Prices 4-14 2" xfId="3558"/>
    <cellStyle name="_Fuel Prices 4-14 2 2" xfId="3559"/>
    <cellStyle name="_Fuel Prices 4-14 2 2 2" xfId="3560"/>
    <cellStyle name="_Fuel Prices 4-14 2 3" xfId="3561"/>
    <cellStyle name="_Fuel Prices 4-14 3" xfId="3562"/>
    <cellStyle name="_Fuel Prices 4-14 3 2" xfId="3563"/>
    <cellStyle name="_Fuel Prices 4-14 4" xfId="3564"/>
    <cellStyle name="_Fuel Prices 4-14 4 2" xfId="3565"/>
    <cellStyle name="_Fuel Prices 4-14 5" xfId="3566"/>
    <cellStyle name="_Fuel Prices 4-14_04 07E Wild Horse Wind Expansion (C) (2)" xfId="3567"/>
    <cellStyle name="_Fuel Prices 4-14_04 07E Wild Horse Wind Expansion (C) (2) 2" xfId="3568"/>
    <cellStyle name="_Fuel Prices 4-14_04 07E Wild Horse Wind Expansion (C) (2) 2 2" xfId="3569"/>
    <cellStyle name="_Fuel Prices 4-14_04 07E Wild Horse Wind Expansion (C) (2) 3" xfId="3570"/>
    <cellStyle name="_Fuel Prices 4-14_04 07E Wild Horse Wind Expansion (C) (2)_Adj Bench DR 3 for Initial Briefs (Electric)" xfId="3571"/>
    <cellStyle name="_Fuel Prices 4-14_04 07E Wild Horse Wind Expansion (C) (2)_Adj Bench DR 3 for Initial Briefs (Electric) 2" xfId="3572"/>
    <cellStyle name="_Fuel Prices 4-14_04 07E Wild Horse Wind Expansion (C) (2)_Adj Bench DR 3 for Initial Briefs (Electric) 2 2" xfId="3573"/>
    <cellStyle name="_Fuel Prices 4-14_04 07E Wild Horse Wind Expansion (C) (2)_Adj Bench DR 3 for Initial Briefs (Electric) 3" xfId="3574"/>
    <cellStyle name="_Fuel Prices 4-14_04 07E Wild Horse Wind Expansion (C) (2)_Book1" xfId="3575"/>
    <cellStyle name="_Fuel Prices 4-14_04 07E Wild Horse Wind Expansion (C) (2)_Electric Rev Req Model (2009 GRC) " xfId="3576"/>
    <cellStyle name="_Fuel Prices 4-14_04 07E Wild Horse Wind Expansion (C) (2)_Electric Rev Req Model (2009 GRC)  2" xfId="3577"/>
    <cellStyle name="_Fuel Prices 4-14_04 07E Wild Horse Wind Expansion (C) (2)_Electric Rev Req Model (2009 GRC)  2 2" xfId="3578"/>
    <cellStyle name="_Fuel Prices 4-14_04 07E Wild Horse Wind Expansion (C) (2)_Electric Rev Req Model (2009 GRC)  3" xfId="3579"/>
    <cellStyle name="_Fuel Prices 4-14_04 07E Wild Horse Wind Expansion (C) (2)_Electric Rev Req Model (2009 GRC) Rebuttal" xfId="3580"/>
    <cellStyle name="_Fuel Prices 4-14_04 07E Wild Horse Wind Expansion (C) (2)_Electric Rev Req Model (2009 GRC) Rebuttal 2" xfId="3581"/>
    <cellStyle name="_Fuel Prices 4-14_04 07E Wild Horse Wind Expansion (C) (2)_Electric Rev Req Model (2009 GRC) Rebuttal 2 2" xfId="3582"/>
    <cellStyle name="_Fuel Prices 4-14_04 07E Wild Horse Wind Expansion (C) (2)_Electric Rev Req Model (2009 GRC) Rebuttal 3" xfId="3583"/>
    <cellStyle name="_Fuel Prices 4-14_04 07E Wild Horse Wind Expansion (C) (2)_Electric Rev Req Model (2009 GRC) Rebuttal REmoval of New  WH Solar AdjustMI" xfId="3584"/>
    <cellStyle name="_Fuel Prices 4-14_04 07E Wild Horse Wind Expansion (C) (2)_Electric Rev Req Model (2009 GRC) Rebuttal REmoval of New  WH Solar AdjustMI 2" xfId="3585"/>
    <cellStyle name="_Fuel Prices 4-14_04 07E Wild Horse Wind Expansion (C) (2)_Electric Rev Req Model (2009 GRC) Rebuttal REmoval of New  WH Solar AdjustMI 2 2" xfId="3586"/>
    <cellStyle name="_Fuel Prices 4-14_04 07E Wild Horse Wind Expansion (C) (2)_Electric Rev Req Model (2009 GRC) Rebuttal REmoval of New  WH Solar AdjustMI 3" xfId="3587"/>
    <cellStyle name="_Fuel Prices 4-14_04 07E Wild Horse Wind Expansion (C) (2)_Electric Rev Req Model (2009 GRC) Revised 01-18-2010" xfId="3588"/>
    <cellStyle name="_Fuel Prices 4-14_04 07E Wild Horse Wind Expansion (C) (2)_Electric Rev Req Model (2009 GRC) Revised 01-18-2010 2" xfId="3589"/>
    <cellStyle name="_Fuel Prices 4-14_04 07E Wild Horse Wind Expansion (C) (2)_Electric Rev Req Model (2009 GRC) Revised 01-18-2010 2 2" xfId="3590"/>
    <cellStyle name="_Fuel Prices 4-14_04 07E Wild Horse Wind Expansion (C) (2)_Electric Rev Req Model (2009 GRC) Revised 01-18-2010 3" xfId="3591"/>
    <cellStyle name="_Fuel Prices 4-14_04 07E Wild Horse Wind Expansion (C) (2)_Electric Rev Req Model (2010 GRC)" xfId="3592"/>
    <cellStyle name="_Fuel Prices 4-14_04 07E Wild Horse Wind Expansion (C) (2)_Electric Rev Req Model (2010 GRC) SF" xfId="3593"/>
    <cellStyle name="_Fuel Prices 4-14_04 07E Wild Horse Wind Expansion (C) (2)_Final Order Electric EXHIBIT A-1" xfId="3594"/>
    <cellStyle name="_Fuel Prices 4-14_04 07E Wild Horse Wind Expansion (C) (2)_Final Order Electric EXHIBIT A-1 2" xfId="3595"/>
    <cellStyle name="_Fuel Prices 4-14_04 07E Wild Horse Wind Expansion (C) (2)_Final Order Electric EXHIBIT A-1 2 2" xfId="3596"/>
    <cellStyle name="_Fuel Prices 4-14_04 07E Wild Horse Wind Expansion (C) (2)_Final Order Electric EXHIBIT A-1 3" xfId="3597"/>
    <cellStyle name="_Fuel Prices 4-14_04 07E Wild Horse Wind Expansion (C) (2)_TENASKA REGULATORY ASSET" xfId="3598"/>
    <cellStyle name="_Fuel Prices 4-14_04 07E Wild Horse Wind Expansion (C) (2)_TENASKA REGULATORY ASSET 2" xfId="3599"/>
    <cellStyle name="_Fuel Prices 4-14_04 07E Wild Horse Wind Expansion (C) (2)_TENASKA REGULATORY ASSET 2 2" xfId="3600"/>
    <cellStyle name="_Fuel Prices 4-14_04 07E Wild Horse Wind Expansion (C) (2)_TENASKA REGULATORY ASSET 3" xfId="3601"/>
    <cellStyle name="_Fuel Prices 4-14_16.37E Wild Horse Expansion DeferralRevwrkingfile SF" xfId="3602"/>
    <cellStyle name="_Fuel Prices 4-14_16.37E Wild Horse Expansion DeferralRevwrkingfile SF 2" xfId="3603"/>
    <cellStyle name="_Fuel Prices 4-14_16.37E Wild Horse Expansion DeferralRevwrkingfile SF 2 2" xfId="3604"/>
    <cellStyle name="_Fuel Prices 4-14_16.37E Wild Horse Expansion DeferralRevwrkingfile SF 3" xfId="3605"/>
    <cellStyle name="_Fuel Prices 4-14_2009 Compliance Filing PCA Exhibits for GRC" xfId="3606"/>
    <cellStyle name="_Fuel Prices 4-14_2009 GRC Compl Filing - Exhibit D" xfId="3607"/>
    <cellStyle name="_Fuel Prices 4-14_2009 GRC Compl Filing - Exhibit D 2" xfId="3608"/>
    <cellStyle name="_Fuel Prices 4-14_3.01 Income Statement" xfId="3609"/>
    <cellStyle name="_Fuel Prices 4-14_4 31 Regulatory Assets and Liabilities  7 06- Exhibit D" xfId="3610"/>
    <cellStyle name="_Fuel Prices 4-14_4 31 Regulatory Assets and Liabilities  7 06- Exhibit D 2" xfId="3611"/>
    <cellStyle name="_Fuel Prices 4-14_4 31 Regulatory Assets and Liabilities  7 06- Exhibit D 2 2" xfId="3612"/>
    <cellStyle name="_Fuel Prices 4-14_4 31 Regulatory Assets and Liabilities  7 06- Exhibit D 3" xfId="3613"/>
    <cellStyle name="_Fuel Prices 4-14_4 31 Regulatory Assets and Liabilities  7 06- Exhibit D_NIM Summary" xfId="3614"/>
    <cellStyle name="_Fuel Prices 4-14_4 31 Regulatory Assets and Liabilities  7 06- Exhibit D_NIM Summary 2" xfId="3615"/>
    <cellStyle name="_Fuel Prices 4-14_4 32 Regulatory Assets and Liabilities  7 06- Exhibit D" xfId="3616"/>
    <cellStyle name="_Fuel Prices 4-14_4 32 Regulatory Assets and Liabilities  7 06- Exhibit D 2" xfId="3617"/>
    <cellStyle name="_Fuel Prices 4-14_4 32 Regulatory Assets and Liabilities  7 06- Exhibit D 2 2" xfId="3618"/>
    <cellStyle name="_Fuel Prices 4-14_4 32 Regulatory Assets and Liabilities  7 06- Exhibit D 3" xfId="3619"/>
    <cellStyle name="_Fuel Prices 4-14_4 32 Regulatory Assets and Liabilities  7 06- Exhibit D_NIM Summary" xfId="3620"/>
    <cellStyle name="_Fuel Prices 4-14_4 32 Regulatory Assets and Liabilities  7 06- Exhibit D_NIM Summary 2" xfId="3621"/>
    <cellStyle name="_Fuel Prices 4-14_AURORA Total New" xfId="3622"/>
    <cellStyle name="_Fuel Prices 4-14_AURORA Total New 2" xfId="3623"/>
    <cellStyle name="_Fuel Prices 4-14_Book2" xfId="3624"/>
    <cellStyle name="_Fuel Prices 4-14_Book2 2" xfId="3625"/>
    <cellStyle name="_Fuel Prices 4-14_Book2 2 2" xfId="3626"/>
    <cellStyle name="_Fuel Prices 4-14_Book2 3" xfId="3627"/>
    <cellStyle name="_Fuel Prices 4-14_Book2_Adj Bench DR 3 for Initial Briefs (Electric)" xfId="3628"/>
    <cellStyle name="_Fuel Prices 4-14_Book2_Adj Bench DR 3 for Initial Briefs (Electric) 2" xfId="3629"/>
    <cellStyle name="_Fuel Prices 4-14_Book2_Adj Bench DR 3 for Initial Briefs (Electric) 2 2" xfId="3630"/>
    <cellStyle name="_Fuel Prices 4-14_Book2_Adj Bench DR 3 for Initial Briefs (Electric) 3" xfId="3631"/>
    <cellStyle name="_Fuel Prices 4-14_Book2_Electric Rev Req Model (2009 GRC) Rebuttal" xfId="3632"/>
    <cellStyle name="_Fuel Prices 4-14_Book2_Electric Rev Req Model (2009 GRC) Rebuttal 2" xfId="3633"/>
    <cellStyle name="_Fuel Prices 4-14_Book2_Electric Rev Req Model (2009 GRC) Rebuttal 2 2" xfId="3634"/>
    <cellStyle name="_Fuel Prices 4-14_Book2_Electric Rev Req Model (2009 GRC) Rebuttal 3" xfId="3635"/>
    <cellStyle name="_Fuel Prices 4-14_Book2_Electric Rev Req Model (2009 GRC) Rebuttal REmoval of New  WH Solar AdjustMI" xfId="3636"/>
    <cellStyle name="_Fuel Prices 4-14_Book2_Electric Rev Req Model (2009 GRC) Rebuttal REmoval of New  WH Solar AdjustMI 2" xfId="3637"/>
    <cellStyle name="_Fuel Prices 4-14_Book2_Electric Rev Req Model (2009 GRC) Rebuttal REmoval of New  WH Solar AdjustMI 2 2" xfId="3638"/>
    <cellStyle name="_Fuel Prices 4-14_Book2_Electric Rev Req Model (2009 GRC) Rebuttal REmoval of New  WH Solar AdjustMI 3" xfId="3639"/>
    <cellStyle name="_Fuel Prices 4-14_Book2_Electric Rev Req Model (2009 GRC) Revised 01-18-2010" xfId="3640"/>
    <cellStyle name="_Fuel Prices 4-14_Book2_Electric Rev Req Model (2009 GRC) Revised 01-18-2010 2" xfId="3641"/>
    <cellStyle name="_Fuel Prices 4-14_Book2_Electric Rev Req Model (2009 GRC) Revised 01-18-2010 2 2" xfId="3642"/>
    <cellStyle name="_Fuel Prices 4-14_Book2_Electric Rev Req Model (2009 GRC) Revised 01-18-2010 3" xfId="3643"/>
    <cellStyle name="_Fuel Prices 4-14_Book2_Final Order Electric EXHIBIT A-1" xfId="3644"/>
    <cellStyle name="_Fuel Prices 4-14_Book2_Final Order Electric EXHIBIT A-1 2" xfId="3645"/>
    <cellStyle name="_Fuel Prices 4-14_Book2_Final Order Electric EXHIBIT A-1 2 2" xfId="3646"/>
    <cellStyle name="_Fuel Prices 4-14_Book2_Final Order Electric EXHIBIT A-1 3" xfId="3647"/>
    <cellStyle name="_Fuel Prices 4-14_Book4" xfId="3648"/>
    <cellStyle name="_Fuel Prices 4-14_Book4 2" xfId="3649"/>
    <cellStyle name="_Fuel Prices 4-14_Book4 2 2" xfId="3650"/>
    <cellStyle name="_Fuel Prices 4-14_Book4 3" xfId="3651"/>
    <cellStyle name="_Fuel Prices 4-14_Book9" xfId="3652"/>
    <cellStyle name="_Fuel Prices 4-14_Book9 2" xfId="3653"/>
    <cellStyle name="_Fuel Prices 4-14_Book9 2 2" xfId="3654"/>
    <cellStyle name="_Fuel Prices 4-14_Book9 3" xfId="3655"/>
    <cellStyle name="_Fuel Prices 4-14_Chelan PUD Power Costs (8-10)" xfId="3656"/>
    <cellStyle name="_Fuel Prices 4-14_Direct Assignment Distribution Plant 2008" xfId="3657"/>
    <cellStyle name="_Fuel Prices 4-14_Direct Assignment Distribution Plant 2008 2" xfId="3658"/>
    <cellStyle name="_Fuel Prices 4-14_Direct Assignment Distribution Plant 2008 2 2" xfId="3659"/>
    <cellStyle name="_Fuel Prices 4-14_Direct Assignment Distribution Plant 2008 2 2 2" xfId="3660"/>
    <cellStyle name="_Fuel Prices 4-14_Direct Assignment Distribution Plant 2008 2 3" xfId="3661"/>
    <cellStyle name="_Fuel Prices 4-14_Direct Assignment Distribution Plant 2008 2 3 2" xfId="3662"/>
    <cellStyle name="_Fuel Prices 4-14_Direct Assignment Distribution Plant 2008 2 4" xfId="3663"/>
    <cellStyle name="_Fuel Prices 4-14_Direct Assignment Distribution Plant 2008 2 4 2" xfId="3664"/>
    <cellStyle name="_Fuel Prices 4-14_Direct Assignment Distribution Plant 2008 3" xfId="3665"/>
    <cellStyle name="_Fuel Prices 4-14_Direct Assignment Distribution Plant 2008 3 2" xfId="3666"/>
    <cellStyle name="_Fuel Prices 4-14_Direct Assignment Distribution Plant 2008 4" xfId="3667"/>
    <cellStyle name="_Fuel Prices 4-14_Direct Assignment Distribution Plant 2008 4 2" xfId="3668"/>
    <cellStyle name="_Fuel Prices 4-14_Direct Assignment Distribution Plant 2008 5" xfId="3669"/>
    <cellStyle name="_Fuel Prices 4-14_Direct Assignment Distribution Plant 2008 6" xfId="3670"/>
    <cellStyle name="_Fuel Prices 4-14_Electric COS Inputs" xfId="3671"/>
    <cellStyle name="_Fuel Prices 4-14_Electric COS Inputs 2" xfId="3672"/>
    <cellStyle name="_Fuel Prices 4-14_Electric COS Inputs 2 2" xfId="3673"/>
    <cellStyle name="_Fuel Prices 4-14_Electric COS Inputs 2 2 2" xfId="3674"/>
    <cellStyle name="_Fuel Prices 4-14_Electric COS Inputs 2 3" xfId="3675"/>
    <cellStyle name="_Fuel Prices 4-14_Electric COS Inputs 2 3 2" xfId="3676"/>
    <cellStyle name="_Fuel Prices 4-14_Electric COS Inputs 2 4" xfId="3677"/>
    <cellStyle name="_Fuel Prices 4-14_Electric COS Inputs 2 4 2" xfId="3678"/>
    <cellStyle name="_Fuel Prices 4-14_Electric COS Inputs 3" xfId="3679"/>
    <cellStyle name="_Fuel Prices 4-14_Electric COS Inputs 3 2" xfId="3680"/>
    <cellStyle name="_Fuel Prices 4-14_Electric COS Inputs 4" xfId="3681"/>
    <cellStyle name="_Fuel Prices 4-14_Electric COS Inputs 4 2" xfId="3682"/>
    <cellStyle name="_Fuel Prices 4-14_Electric COS Inputs 5" xfId="3683"/>
    <cellStyle name="_Fuel Prices 4-14_Electric COS Inputs 6" xfId="3684"/>
    <cellStyle name="_Fuel Prices 4-14_Electric Rate Spread and Rate Design 3.23.09" xfId="3685"/>
    <cellStyle name="_Fuel Prices 4-14_Electric Rate Spread and Rate Design 3.23.09 2" xfId="3686"/>
    <cellStyle name="_Fuel Prices 4-14_Electric Rate Spread and Rate Design 3.23.09 2 2" xfId="3687"/>
    <cellStyle name="_Fuel Prices 4-14_Electric Rate Spread and Rate Design 3.23.09 2 2 2" xfId="3688"/>
    <cellStyle name="_Fuel Prices 4-14_Electric Rate Spread and Rate Design 3.23.09 2 3" xfId="3689"/>
    <cellStyle name="_Fuel Prices 4-14_Electric Rate Spread and Rate Design 3.23.09 2 3 2" xfId="3690"/>
    <cellStyle name="_Fuel Prices 4-14_Electric Rate Spread and Rate Design 3.23.09 2 4" xfId="3691"/>
    <cellStyle name="_Fuel Prices 4-14_Electric Rate Spread and Rate Design 3.23.09 2 4 2" xfId="3692"/>
    <cellStyle name="_Fuel Prices 4-14_Electric Rate Spread and Rate Design 3.23.09 3" xfId="3693"/>
    <cellStyle name="_Fuel Prices 4-14_Electric Rate Spread and Rate Design 3.23.09 3 2" xfId="3694"/>
    <cellStyle name="_Fuel Prices 4-14_Electric Rate Spread and Rate Design 3.23.09 4" xfId="3695"/>
    <cellStyle name="_Fuel Prices 4-14_Electric Rate Spread and Rate Design 3.23.09 4 2" xfId="3696"/>
    <cellStyle name="_Fuel Prices 4-14_Electric Rate Spread and Rate Design 3.23.09 5" xfId="3697"/>
    <cellStyle name="_Fuel Prices 4-14_Electric Rate Spread and Rate Design 3.23.09 6" xfId="3698"/>
    <cellStyle name="_Fuel Prices 4-14_INPUTS" xfId="3699"/>
    <cellStyle name="_Fuel Prices 4-14_INPUTS 2" xfId="3700"/>
    <cellStyle name="_Fuel Prices 4-14_INPUTS 2 2" xfId="3701"/>
    <cellStyle name="_Fuel Prices 4-14_INPUTS 2 2 2" xfId="3702"/>
    <cellStyle name="_Fuel Prices 4-14_INPUTS 2 3" xfId="3703"/>
    <cellStyle name="_Fuel Prices 4-14_INPUTS 2 3 2" xfId="3704"/>
    <cellStyle name="_Fuel Prices 4-14_INPUTS 2 4" xfId="3705"/>
    <cellStyle name="_Fuel Prices 4-14_INPUTS 2 4 2" xfId="3706"/>
    <cellStyle name="_Fuel Prices 4-14_INPUTS 3" xfId="3707"/>
    <cellStyle name="_Fuel Prices 4-14_INPUTS 3 2" xfId="3708"/>
    <cellStyle name="_Fuel Prices 4-14_INPUTS 4" xfId="3709"/>
    <cellStyle name="_Fuel Prices 4-14_INPUTS 4 2" xfId="3710"/>
    <cellStyle name="_Fuel Prices 4-14_INPUTS 5" xfId="3711"/>
    <cellStyle name="_Fuel Prices 4-14_INPUTS 6" xfId="3712"/>
    <cellStyle name="_Fuel Prices 4-14_Leased Transformer &amp; Substation Plant &amp; Rev 12-2009" xfId="3713"/>
    <cellStyle name="_Fuel Prices 4-14_Leased Transformer &amp; Substation Plant &amp; Rev 12-2009 2" xfId="3714"/>
    <cellStyle name="_Fuel Prices 4-14_Leased Transformer &amp; Substation Plant &amp; Rev 12-2009 2 2" xfId="3715"/>
    <cellStyle name="_Fuel Prices 4-14_Leased Transformer &amp; Substation Plant &amp; Rev 12-2009 2 2 2" xfId="3716"/>
    <cellStyle name="_Fuel Prices 4-14_Leased Transformer &amp; Substation Plant &amp; Rev 12-2009 2 3" xfId="3717"/>
    <cellStyle name="_Fuel Prices 4-14_Leased Transformer &amp; Substation Plant &amp; Rev 12-2009 2 3 2" xfId="3718"/>
    <cellStyle name="_Fuel Prices 4-14_Leased Transformer &amp; Substation Plant &amp; Rev 12-2009 2 4" xfId="3719"/>
    <cellStyle name="_Fuel Prices 4-14_Leased Transformer &amp; Substation Plant &amp; Rev 12-2009 2 4 2" xfId="3720"/>
    <cellStyle name="_Fuel Prices 4-14_Leased Transformer &amp; Substation Plant &amp; Rev 12-2009 3" xfId="3721"/>
    <cellStyle name="_Fuel Prices 4-14_Leased Transformer &amp; Substation Plant &amp; Rev 12-2009 3 2" xfId="3722"/>
    <cellStyle name="_Fuel Prices 4-14_Leased Transformer &amp; Substation Plant &amp; Rev 12-2009 4" xfId="3723"/>
    <cellStyle name="_Fuel Prices 4-14_Leased Transformer &amp; Substation Plant &amp; Rev 12-2009 4 2" xfId="3724"/>
    <cellStyle name="_Fuel Prices 4-14_Leased Transformer &amp; Substation Plant &amp; Rev 12-2009 5" xfId="3725"/>
    <cellStyle name="_Fuel Prices 4-14_Leased Transformer &amp; Substation Plant &amp; Rev 12-2009 6" xfId="3726"/>
    <cellStyle name="_Fuel Prices 4-14_NIM Summary" xfId="3727"/>
    <cellStyle name="_Fuel Prices 4-14_NIM Summary 09GRC" xfId="3728"/>
    <cellStyle name="_Fuel Prices 4-14_NIM Summary 09GRC 2" xfId="3729"/>
    <cellStyle name="_Fuel Prices 4-14_NIM Summary 2" xfId="3730"/>
    <cellStyle name="_Fuel Prices 4-14_NIM Summary 3" xfId="3731"/>
    <cellStyle name="_Fuel Prices 4-14_NIM Summary 4" xfId="3732"/>
    <cellStyle name="_Fuel Prices 4-14_NIM Summary 5" xfId="3733"/>
    <cellStyle name="_Fuel Prices 4-14_NIM Summary 6" xfId="3734"/>
    <cellStyle name="_Fuel Prices 4-14_NIM Summary 7" xfId="3735"/>
    <cellStyle name="_Fuel Prices 4-14_NIM Summary 8" xfId="3736"/>
    <cellStyle name="_Fuel Prices 4-14_NIM Summary 9" xfId="3737"/>
    <cellStyle name="_Fuel Prices 4-14_PCA 10 -  Exhibit D from A Kellogg Jan 2011" xfId="3738"/>
    <cellStyle name="_Fuel Prices 4-14_PCA 10 -  Exhibit D from A Kellogg July 2011" xfId="3739"/>
    <cellStyle name="_Fuel Prices 4-14_PCA 10 -  Exhibit D from S Free Rcv'd 12-11" xfId="3740"/>
    <cellStyle name="_Fuel Prices 4-14_PCA 9 -  Exhibit D April 2010" xfId="3741"/>
    <cellStyle name="_Fuel Prices 4-14_PCA 9 -  Exhibit D April 2010 (3)" xfId="3742"/>
    <cellStyle name="_Fuel Prices 4-14_PCA 9 -  Exhibit D April 2010 (3) 2" xfId="3743"/>
    <cellStyle name="_Fuel Prices 4-14_PCA 9 -  Exhibit D Nov 2010" xfId="3744"/>
    <cellStyle name="_Fuel Prices 4-14_PCA 9 - Exhibit D at August 2010" xfId="3745"/>
    <cellStyle name="_Fuel Prices 4-14_PCA 9 - Exhibit D June 2010 GRC" xfId="3746"/>
    <cellStyle name="_Fuel Prices 4-14_Peak Credit Exhibits for 2009 GRC" xfId="3747"/>
    <cellStyle name="_Fuel Prices 4-14_Peak Credit Exhibits for 2009 GRC 2" xfId="3748"/>
    <cellStyle name="_Fuel Prices 4-14_Peak Credit Exhibits for 2009 GRC 2 2" xfId="3749"/>
    <cellStyle name="_Fuel Prices 4-14_Peak Credit Exhibits for 2009 GRC 2 2 2" xfId="3750"/>
    <cellStyle name="_Fuel Prices 4-14_Peak Credit Exhibits for 2009 GRC 2 3" xfId="3751"/>
    <cellStyle name="_Fuel Prices 4-14_Peak Credit Exhibits for 2009 GRC 2 3 2" xfId="3752"/>
    <cellStyle name="_Fuel Prices 4-14_Peak Credit Exhibits for 2009 GRC 2 4" xfId="3753"/>
    <cellStyle name="_Fuel Prices 4-14_Peak Credit Exhibits for 2009 GRC 2 4 2" xfId="3754"/>
    <cellStyle name="_Fuel Prices 4-14_Peak Credit Exhibits for 2009 GRC 3" xfId="3755"/>
    <cellStyle name="_Fuel Prices 4-14_Peak Credit Exhibits for 2009 GRC 3 2" xfId="3756"/>
    <cellStyle name="_Fuel Prices 4-14_Peak Credit Exhibits for 2009 GRC 4" xfId="3757"/>
    <cellStyle name="_Fuel Prices 4-14_Peak Credit Exhibits for 2009 GRC 4 2" xfId="3758"/>
    <cellStyle name="_Fuel Prices 4-14_Peak Credit Exhibits for 2009 GRC 5" xfId="3759"/>
    <cellStyle name="_Fuel Prices 4-14_Peak Credit Exhibits for 2009 GRC 6" xfId="3760"/>
    <cellStyle name="_Fuel Prices 4-14_Power Costs - Comparison bx Rbtl-Staff-Jt-PC" xfId="3761"/>
    <cellStyle name="_Fuel Prices 4-14_Power Costs - Comparison bx Rbtl-Staff-Jt-PC 2" xfId="3762"/>
    <cellStyle name="_Fuel Prices 4-14_Power Costs - Comparison bx Rbtl-Staff-Jt-PC 2 2" xfId="3763"/>
    <cellStyle name="_Fuel Prices 4-14_Power Costs - Comparison bx Rbtl-Staff-Jt-PC 3" xfId="3764"/>
    <cellStyle name="_Fuel Prices 4-14_Power Costs - Comparison bx Rbtl-Staff-Jt-PC_Adj Bench DR 3 for Initial Briefs (Electric)" xfId="3765"/>
    <cellStyle name="_Fuel Prices 4-14_Power Costs - Comparison bx Rbtl-Staff-Jt-PC_Adj Bench DR 3 for Initial Briefs (Electric) 2" xfId="3766"/>
    <cellStyle name="_Fuel Prices 4-14_Power Costs - Comparison bx Rbtl-Staff-Jt-PC_Adj Bench DR 3 for Initial Briefs (Electric) 2 2" xfId="3767"/>
    <cellStyle name="_Fuel Prices 4-14_Power Costs - Comparison bx Rbtl-Staff-Jt-PC_Adj Bench DR 3 for Initial Briefs (Electric) 3" xfId="3768"/>
    <cellStyle name="_Fuel Prices 4-14_Power Costs - Comparison bx Rbtl-Staff-Jt-PC_Electric Rev Req Model (2009 GRC) Rebuttal" xfId="3769"/>
    <cellStyle name="_Fuel Prices 4-14_Power Costs - Comparison bx Rbtl-Staff-Jt-PC_Electric Rev Req Model (2009 GRC) Rebuttal 2" xfId="3770"/>
    <cellStyle name="_Fuel Prices 4-14_Power Costs - Comparison bx Rbtl-Staff-Jt-PC_Electric Rev Req Model (2009 GRC) Rebuttal 2 2" xfId="3771"/>
    <cellStyle name="_Fuel Prices 4-14_Power Costs - Comparison bx Rbtl-Staff-Jt-PC_Electric Rev Req Model (2009 GRC) Rebuttal 3" xfId="3772"/>
    <cellStyle name="_Fuel Prices 4-14_Power Costs - Comparison bx Rbtl-Staff-Jt-PC_Electric Rev Req Model (2009 GRC) Rebuttal REmoval of New  WH Solar AdjustMI" xfId="3773"/>
    <cellStyle name="_Fuel Prices 4-14_Power Costs - Comparison bx Rbtl-Staff-Jt-PC_Electric Rev Req Model (2009 GRC) Rebuttal REmoval of New  WH Solar AdjustMI 2" xfId="3774"/>
    <cellStyle name="_Fuel Prices 4-14_Power Costs - Comparison bx Rbtl-Staff-Jt-PC_Electric Rev Req Model (2009 GRC) Rebuttal REmoval of New  WH Solar AdjustMI 2 2" xfId="3775"/>
    <cellStyle name="_Fuel Prices 4-14_Power Costs - Comparison bx Rbtl-Staff-Jt-PC_Electric Rev Req Model (2009 GRC) Rebuttal REmoval of New  WH Solar AdjustMI 3" xfId="3776"/>
    <cellStyle name="_Fuel Prices 4-14_Power Costs - Comparison bx Rbtl-Staff-Jt-PC_Electric Rev Req Model (2009 GRC) Revised 01-18-2010" xfId="3777"/>
    <cellStyle name="_Fuel Prices 4-14_Power Costs - Comparison bx Rbtl-Staff-Jt-PC_Electric Rev Req Model (2009 GRC) Revised 01-18-2010 2" xfId="3778"/>
    <cellStyle name="_Fuel Prices 4-14_Power Costs - Comparison bx Rbtl-Staff-Jt-PC_Electric Rev Req Model (2009 GRC) Revised 01-18-2010 2 2" xfId="3779"/>
    <cellStyle name="_Fuel Prices 4-14_Power Costs - Comparison bx Rbtl-Staff-Jt-PC_Electric Rev Req Model (2009 GRC) Revised 01-18-2010 3" xfId="3780"/>
    <cellStyle name="_Fuel Prices 4-14_Power Costs - Comparison bx Rbtl-Staff-Jt-PC_Final Order Electric EXHIBIT A-1" xfId="3781"/>
    <cellStyle name="_Fuel Prices 4-14_Power Costs - Comparison bx Rbtl-Staff-Jt-PC_Final Order Electric EXHIBIT A-1 2" xfId="3782"/>
    <cellStyle name="_Fuel Prices 4-14_Power Costs - Comparison bx Rbtl-Staff-Jt-PC_Final Order Electric EXHIBIT A-1 2 2" xfId="3783"/>
    <cellStyle name="_Fuel Prices 4-14_Power Costs - Comparison bx Rbtl-Staff-Jt-PC_Final Order Electric EXHIBIT A-1 3" xfId="3784"/>
    <cellStyle name="_Fuel Prices 4-14_Production Adj 4.37" xfId="3785"/>
    <cellStyle name="_Fuel Prices 4-14_Production Adj 4.37 2" xfId="3786"/>
    <cellStyle name="_Fuel Prices 4-14_Production Adj 4.37 2 2" xfId="3787"/>
    <cellStyle name="_Fuel Prices 4-14_Production Adj 4.37 3" xfId="3788"/>
    <cellStyle name="_Fuel Prices 4-14_Purchased Power Adj 4.03" xfId="3789"/>
    <cellStyle name="_Fuel Prices 4-14_Purchased Power Adj 4.03 2" xfId="3790"/>
    <cellStyle name="_Fuel Prices 4-14_Purchased Power Adj 4.03 2 2" xfId="3791"/>
    <cellStyle name="_Fuel Prices 4-14_Purchased Power Adj 4.03 3" xfId="3792"/>
    <cellStyle name="_Fuel Prices 4-14_Rate Design Sch 24" xfId="3793"/>
    <cellStyle name="_Fuel Prices 4-14_Rate Design Sch 24 2" xfId="3794"/>
    <cellStyle name="_Fuel Prices 4-14_Rate Design Sch 25" xfId="3795"/>
    <cellStyle name="_Fuel Prices 4-14_Rate Design Sch 25 2" xfId="3796"/>
    <cellStyle name="_Fuel Prices 4-14_Rate Design Sch 25 2 2" xfId="3797"/>
    <cellStyle name="_Fuel Prices 4-14_Rate Design Sch 25 3" xfId="3798"/>
    <cellStyle name="_Fuel Prices 4-14_Rate Design Sch 26" xfId="3799"/>
    <cellStyle name="_Fuel Prices 4-14_Rate Design Sch 26 2" xfId="3800"/>
    <cellStyle name="_Fuel Prices 4-14_Rate Design Sch 26 2 2" xfId="3801"/>
    <cellStyle name="_Fuel Prices 4-14_Rate Design Sch 26 3" xfId="3802"/>
    <cellStyle name="_Fuel Prices 4-14_Rate Design Sch 31" xfId="3803"/>
    <cellStyle name="_Fuel Prices 4-14_Rate Design Sch 31 2" xfId="3804"/>
    <cellStyle name="_Fuel Prices 4-14_Rate Design Sch 31 2 2" xfId="3805"/>
    <cellStyle name="_Fuel Prices 4-14_Rate Design Sch 31 3" xfId="3806"/>
    <cellStyle name="_Fuel Prices 4-14_Rate Design Sch 43" xfId="3807"/>
    <cellStyle name="_Fuel Prices 4-14_Rate Design Sch 43 2" xfId="3808"/>
    <cellStyle name="_Fuel Prices 4-14_Rate Design Sch 43 2 2" xfId="3809"/>
    <cellStyle name="_Fuel Prices 4-14_Rate Design Sch 43 3" xfId="3810"/>
    <cellStyle name="_Fuel Prices 4-14_Rate Design Sch 448-449" xfId="3811"/>
    <cellStyle name="_Fuel Prices 4-14_Rate Design Sch 448-449 2" xfId="3812"/>
    <cellStyle name="_Fuel Prices 4-14_Rate Design Sch 46" xfId="3813"/>
    <cellStyle name="_Fuel Prices 4-14_Rate Design Sch 46 2" xfId="3814"/>
    <cellStyle name="_Fuel Prices 4-14_Rate Design Sch 46 2 2" xfId="3815"/>
    <cellStyle name="_Fuel Prices 4-14_Rate Design Sch 46 3" xfId="3816"/>
    <cellStyle name="_Fuel Prices 4-14_Rate Spread" xfId="3817"/>
    <cellStyle name="_Fuel Prices 4-14_Rate Spread 2" xfId="3818"/>
    <cellStyle name="_Fuel Prices 4-14_Rate Spread 2 2" xfId="3819"/>
    <cellStyle name="_Fuel Prices 4-14_Rate Spread 3" xfId="3820"/>
    <cellStyle name="_Fuel Prices 4-14_Rebuttal Power Costs" xfId="3821"/>
    <cellStyle name="_Fuel Prices 4-14_Rebuttal Power Costs 2" xfId="3822"/>
    <cellStyle name="_Fuel Prices 4-14_Rebuttal Power Costs 2 2" xfId="3823"/>
    <cellStyle name="_Fuel Prices 4-14_Rebuttal Power Costs 3" xfId="3824"/>
    <cellStyle name="_Fuel Prices 4-14_Rebuttal Power Costs_Adj Bench DR 3 for Initial Briefs (Electric)" xfId="3825"/>
    <cellStyle name="_Fuel Prices 4-14_Rebuttal Power Costs_Adj Bench DR 3 for Initial Briefs (Electric) 2" xfId="3826"/>
    <cellStyle name="_Fuel Prices 4-14_Rebuttal Power Costs_Adj Bench DR 3 for Initial Briefs (Electric) 2 2" xfId="3827"/>
    <cellStyle name="_Fuel Prices 4-14_Rebuttal Power Costs_Adj Bench DR 3 for Initial Briefs (Electric) 3" xfId="3828"/>
    <cellStyle name="_Fuel Prices 4-14_Rebuttal Power Costs_Electric Rev Req Model (2009 GRC) Rebuttal" xfId="3829"/>
    <cellStyle name="_Fuel Prices 4-14_Rebuttal Power Costs_Electric Rev Req Model (2009 GRC) Rebuttal 2" xfId="3830"/>
    <cellStyle name="_Fuel Prices 4-14_Rebuttal Power Costs_Electric Rev Req Model (2009 GRC) Rebuttal 2 2" xfId="3831"/>
    <cellStyle name="_Fuel Prices 4-14_Rebuttal Power Costs_Electric Rev Req Model (2009 GRC) Rebuttal 3" xfId="3832"/>
    <cellStyle name="_Fuel Prices 4-14_Rebuttal Power Costs_Electric Rev Req Model (2009 GRC) Rebuttal REmoval of New  WH Solar AdjustMI" xfId="3833"/>
    <cellStyle name="_Fuel Prices 4-14_Rebuttal Power Costs_Electric Rev Req Model (2009 GRC) Rebuttal REmoval of New  WH Solar AdjustMI 2" xfId="3834"/>
    <cellStyle name="_Fuel Prices 4-14_Rebuttal Power Costs_Electric Rev Req Model (2009 GRC) Rebuttal REmoval of New  WH Solar AdjustMI 2 2" xfId="3835"/>
    <cellStyle name="_Fuel Prices 4-14_Rebuttal Power Costs_Electric Rev Req Model (2009 GRC) Rebuttal REmoval of New  WH Solar AdjustMI 3" xfId="3836"/>
    <cellStyle name="_Fuel Prices 4-14_Rebuttal Power Costs_Electric Rev Req Model (2009 GRC) Revised 01-18-2010" xfId="3837"/>
    <cellStyle name="_Fuel Prices 4-14_Rebuttal Power Costs_Electric Rev Req Model (2009 GRC) Revised 01-18-2010 2" xfId="3838"/>
    <cellStyle name="_Fuel Prices 4-14_Rebuttal Power Costs_Electric Rev Req Model (2009 GRC) Revised 01-18-2010 2 2" xfId="3839"/>
    <cellStyle name="_Fuel Prices 4-14_Rebuttal Power Costs_Electric Rev Req Model (2009 GRC) Revised 01-18-2010 3" xfId="3840"/>
    <cellStyle name="_Fuel Prices 4-14_Rebuttal Power Costs_Final Order Electric EXHIBIT A-1" xfId="3841"/>
    <cellStyle name="_Fuel Prices 4-14_Rebuttal Power Costs_Final Order Electric EXHIBIT A-1 2" xfId="3842"/>
    <cellStyle name="_Fuel Prices 4-14_Rebuttal Power Costs_Final Order Electric EXHIBIT A-1 2 2" xfId="3843"/>
    <cellStyle name="_Fuel Prices 4-14_Rebuttal Power Costs_Final Order Electric EXHIBIT A-1 3" xfId="3844"/>
    <cellStyle name="_Fuel Prices 4-14_ROR 5.02" xfId="3845"/>
    <cellStyle name="_Fuel Prices 4-14_ROR 5.02 2" xfId="3846"/>
    <cellStyle name="_Fuel Prices 4-14_ROR 5.02 2 2" xfId="3847"/>
    <cellStyle name="_Fuel Prices 4-14_ROR 5.02 3" xfId="3848"/>
    <cellStyle name="_Fuel Prices 4-14_Sch 40 Feeder OH 2008" xfId="3849"/>
    <cellStyle name="_Fuel Prices 4-14_Sch 40 Feeder OH 2008 2" xfId="3850"/>
    <cellStyle name="_Fuel Prices 4-14_Sch 40 Feeder OH 2008 2 2" xfId="3851"/>
    <cellStyle name="_Fuel Prices 4-14_Sch 40 Feeder OH 2008 3" xfId="3852"/>
    <cellStyle name="_Fuel Prices 4-14_Sch 40 Interim Energy Rates " xfId="3853"/>
    <cellStyle name="_Fuel Prices 4-14_Sch 40 Interim Energy Rates  2" xfId="3854"/>
    <cellStyle name="_Fuel Prices 4-14_Sch 40 Interim Energy Rates  2 2" xfId="3855"/>
    <cellStyle name="_Fuel Prices 4-14_Sch 40 Interim Energy Rates  3" xfId="3856"/>
    <cellStyle name="_Fuel Prices 4-14_Sch 40 Substation A&amp;G 2008" xfId="3857"/>
    <cellStyle name="_Fuel Prices 4-14_Sch 40 Substation A&amp;G 2008 2" xfId="3858"/>
    <cellStyle name="_Fuel Prices 4-14_Sch 40 Substation A&amp;G 2008 2 2" xfId="3859"/>
    <cellStyle name="_Fuel Prices 4-14_Sch 40 Substation A&amp;G 2008 3" xfId="3860"/>
    <cellStyle name="_Fuel Prices 4-14_Sch 40 Substation O&amp;M 2008" xfId="3861"/>
    <cellStyle name="_Fuel Prices 4-14_Sch 40 Substation O&amp;M 2008 2" xfId="3862"/>
    <cellStyle name="_Fuel Prices 4-14_Sch 40 Substation O&amp;M 2008 2 2" xfId="3863"/>
    <cellStyle name="_Fuel Prices 4-14_Sch 40 Substation O&amp;M 2008 3" xfId="3864"/>
    <cellStyle name="_Fuel Prices 4-14_Subs 2008" xfId="3865"/>
    <cellStyle name="_Fuel Prices 4-14_Subs 2008 2" xfId="3866"/>
    <cellStyle name="_Fuel Prices 4-14_Subs 2008 2 2" xfId="3867"/>
    <cellStyle name="_Fuel Prices 4-14_Subs 2008 3" xfId="3868"/>
    <cellStyle name="_Fuel Prices 4-14_Wind Integration 10GRC" xfId="3869"/>
    <cellStyle name="_Fuel Prices 4-14_Wind Integration 10GRC 2" xfId="3870"/>
    <cellStyle name="_Gas Pro Forma Rev CY 2007 Janet 4_8_08" xfId="3871"/>
    <cellStyle name="_Gas Transportation Charges_2009GRC_120308" xfId="3872"/>
    <cellStyle name="_Gas Transportation Charges_2009GRC_120308 2" xfId="3873"/>
    <cellStyle name="_Gas Transportation Charges_2009GRC_120308 2 2" xfId="3874"/>
    <cellStyle name="_Gas Transportation Charges_2009GRC_120308 3" xfId="3875"/>
    <cellStyle name="_Gas Transportation Charges_2009GRC_120308_Chelan PUD Power Costs (8-10)" xfId="3876"/>
    <cellStyle name="_Gas Transportation Charges_2009GRC_120308_DEM-WP(C) Costs Not In AURORA 2010GRC As Filed" xfId="3877"/>
    <cellStyle name="_Gas Transportation Charges_2009GRC_120308_DEM-WP(C) Costs Not In AURORA 2010GRC As Filed 2" xfId="3878"/>
    <cellStyle name="_Gas Transportation Charges_2009GRC_120308_NIM Summary" xfId="3879"/>
    <cellStyle name="_Gas Transportation Charges_2009GRC_120308_NIM Summary 09GRC" xfId="3880"/>
    <cellStyle name="_Gas Transportation Charges_2009GRC_120308_NIM Summary 09GRC 2" xfId="3881"/>
    <cellStyle name="_Gas Transportation Charges_2009GRC_120308_NIM Summary 2" xfId="3882"/>
    <cellStyle name="_Gas Transportation Charges_2009GRC_120308_NIM Summary 3" xfId="3883"/>
    <cellStyle name="_Gas Transportation Charges_2009GRC_120308_NIM Summary 4" xfId="3884"/>
    <cellStyle name="_Gas Transportation Charges_2009GRC_120308_NIM Summary 5" xfId="3885"/>
    <cellStyle name="_Gas Transportation Charges_2009GRC_120308_NIM Summary 6" xfId="3886"/>
    <cellStyle name="_Gas Transportation Charges_2009GRC_120308_NIM Summary 7" xfId="3887"/>
    <cellStyle name="_Gas Transportation Charges_2009GRC_120308_NIM Summary 8" xfId="3888"/>
    <cellStyle name="_Gas Transportation Charges_2009GRC_120308_NIM Summary 9" xfId="3889"/>
    <cellStyle name="_Gas Transportation Charges_2009GRC_120308_PCA 9 -  Exhibit D April 2010 (3)" xfId="3890"/>
    <cellStyle name="_Gas Transportation Charges_2009GRC_120308_PCA 9 -  Exhibit D April 2010 (3) 2" xfId="3891"/>
    <cellStyle name="_Gas Transportation Charges_2009GRC_120308_Reconciliation" xfId="3892"/>
    <cellStyle name="_Gas Transportation Charges_2009GRC_120308_Reconciliation 2" xfId="3893"/>
    <cellStyle name="_Gas Transportation Charges_2009GRC_120308_Wind Integration 10GRC" xfId="3894"/>
    <cellStyle name="_Gas Transportation Charges_2009GRC_120308_Wind Integration 10GRC 2" xfId="3895"/>
    <cellStyle name="_Mid C 09GRC" xfId="3896"/>
    <cellStyle name="_Monthly Fixed Input" xfId="3897"/>
    <cellStyle name="_Monthly Fixed Input 2" xfId="3898"/>
    <cellStyle name="_Monthly Fixed Input_NIM Summary" xfId="3899"/>
    <cellStyle name="_Monthly Fixed Input_NIM Summary 2" xfId="3900"/>
    <cellStyle name="_NIM 06 Base Case Current Trends" xfId="3901"/>
    <cellStyle name="_NIM 06 Base Case Current Trends 2" xfId="3902"/>
    <cellStyle name="_NIM 06 Base Case Current Trends 2 2" xfId="3903"/>
    <cellStyle name="_NIM 06 Base Case Current Trends 3" xfId="3904"/>
    <cellStyle name="_NIM 06 Base Case Current Trends_Adj Bench DR 3 for Initial Briefs (Electric)" xfId="3905"/>
    <cellStyle name="_NIM 06 Base Case Current Trends_Adj Bench DR 3 for Initial Briefs (Electric) 2" xfId="3906"/>
    <cellStyle name="_NIM 06 Base Case Current Trends_Adj Bench DR 3 for Initial Briefs (Electric) 2 2" xfId="3907"/>
    <cellStyle name="_NIM 06 Base Case Current Trends_Adj Bench DR 3 for Initial Briefs (Electric) 3" xfId="3908"/>
    <cellStyle name="_NIM 06 Base Case Current Trends_Book1" xfId="3909"/>
    <cellStyle name="_NIM 06 Base Case Current Trends_Book2" xfId="3910"/>
    <cellStyle name="_NIM 06 Base Case Current Trends_Book2 2" xfId="3911"/>
    <cellStyle name="_NIM 06 Base Case Current Trends_Book2 2 2" xfId="3912"/>
    <cellStyle name="_NIM 06 Base Case Current Trends_Book2 3" xfId="3913"/>
    <cellStyle name="_NIM 06 Base Case Current Trends_Book2_Adj Bench DR 3 for Initial Briefs (Electric)" xfId="3914"/>
    <cellStyle name="_NIM 06 Base Case Current Trends_Book2_Adj Bench DR 3 for Initial Briefs (Electric) 2" xfId="3915"/>
    <cellStyle name="_NIM 06 Base Case Current Trends_Book2_Adj Bench DR 3 for Initial Briefs (Electric) 2 2" xfId="3916"/>
    <cellStyle name="_NIM 06 Base Case Current Trends_Book2_Adj Bench DR 3 for Initial Briefs (Electric) 3" xfId="3917"/>
    <cellStyle name="_NIM 06 Base Case Current Trends_Book2_Electric Rev Req Model (2009 GRC) Rebuttal" xfId="3918"/>
    <cellStyle name="_NIM 06 Base Case Current Trends_Book2_Electric Rev Req Model (2009 GRC) Rebuttal 2" xfId="3919"/>
    <cellStyle name="_NIM 06 Base Case Current Trends_Book2_Electric Rev Req Model (2009 GRC) Rebuttal 2 2" xfId="3920"/>
    <cellStyle name="_NIM 06 Base Case Current Trends_Book2_Electric Rev Req Model (2009 GRC) Rebuttal 3" xfId="3921"/>
    <cellStyle name="_NIM 06 Base Case Current Trends_Book2_Electric Rev Req Model (2009 GRC) Rebuttal REmoval of New  WH Solar AdjustMI" xfId="3922"/>
    <cellStyle name="_NIM 06 Base Case Current Trends_Book2_Electric Rev Req Model (2009 GRC) Rebuttal REmoval of New  WH Solar AdjustMI 2" xfId="3923"/>
    <cellStyle name="_NIM 06 Base Case Current Trends_Book2_Electric Rev Req Model (2009 GRC) Rebuttal REmoval of New  WH Solar AdjustMI 2 2" xfId="3924"/>
    <cellStyle name="_NIM 06 Base Case Current Trends_Book2_Electric Rev Req Model (2009 GRC) Rebuttal REmoval of New  WH Solar AdjustMI 3" xfId="3925"/>
    <cellStyle name="_NIM 06 Base Case Current Trends_Book2_Electric Rev Req Model (2009 GRC) Revised 01-18-2010" xfId="3926"/>
    <cellStyle name="_NIM 06 Base Case Current Trends_Book2_Electric Rev Req Model (2009 GRC) Revised 01-18-2010 2" xfId="3927"/>
    <cellStyle name="_NIM 06 Base Case Current Trends_Book2_Electric Rev Req Model (2009 GRC) Revised 01-18-2010 2 2" xfId="3928"/>
    <cellStyle name="_NIM 06 Base Case Current Trends_Book2_Electric Rev Req Model (2009 GRC) Revised 01-18-2010 3" xfId="3929"/>
    <cellStyle name="_NIM 06 Base Case Current Trends_Book2_Final Order Electric EXHIBIT A-1" xfId="3930"/>
    <cellStyle name="_NIM 06 Base Case Current Trends_Book2_Final Order Electric EXHIBIT A-1 2" xfId="3931"/>
    <cellStyle name="_NIM 06 Base Case Current Trends_Book2_Final Order Electric EXHIBIT A-1 2 2" xfId="3932"/>
    <cellStyle name="_NIM 06 Base Case Current Trends_Book2_Final Order Electric EXHIBIT A-1 3" xfId="3933"/>
    <cellStyle name="_NIM 06 Base Case Current Trends_Chelan PUD Power Costs (8-10)" xfId="3934"/>
    <cellStyle name="_NIM 06 Base Case Current Trends_Confidential Material" xfId="3935"/>
    <cellStyle name="_NIM 06 Base Case Current Trends_DEM-WP(C) Colstrip 12 Coal Cost Forecast 2010GRC" xfId="3936"/>
    <cellStyle name="_NIM 06 Base Case Current Trends_DEM-WP(C) Production O&amp;M 2010GRC As-Filed" xfId="3937"/>
    <cellStyle name="_NIM 06 Base Case Current Trends_DEM-WP(C) Production O&amp;M 2010GRC As-Filed 2" xfId="3938"/>
    <cellStyle name="_NIM 06 Base Case Current Trends_Electric Rev Req Model (2009 GRC) " xfId="3939"/>
    <cellStyle name="_NIM 06 Base Case Current Trends_Electric Rev Req Model (2009 GRC)  2" xfId="3940"/>
    <cellStyle name="_NIM 06 Base Case Current Trends_Electric Rev Req Model (2009 GRC)  2 2" xfId="3941"/>
    <cellStyle name="_NIM 06 Base Case Current Trends_Electric Rev Req Model (2009 GRC)  3" xfId="3942"/>
    <cellStyle name="_NIM 06 Base Case Current Trends_Electric Rev Req Model (2009 GRC) Rebuttal" xfId="3943"/>
    <cellStyle name="_NIM 06 Base Case Current Trends_Electric Rev Req Model (2009 GRC) Rebuttal 2" xfId="3944"/>
    <cellStyle name="_NIM 06 Base Case Current Trends_Electric Rev Req Model (2009 GRC) Rebuttal 2 2" xfId="3945"/>
    <cellStyle name="_NIM 06 Base Case Current Trends_Electric Rev Req Model (2009 GRC) Rebuttal 3" xfId="3946"/>
    <cellStyle name="_NIM 06 Base Case Current Trends_Electric Rev Req Model (2009 GRC) Rebuttal REmoval of New  WH Solar AdjustMI" xfId="3947"/>
    <cellStyle name="_NIM 06 Base Case Current Trends_Electric Rev Req Model (2009 GRC) Rebuttal REmoval of New  WH Solar AdjustMI 2" xfId="3948"/>
    <cellStyle name="_NIM 06 Base Case Current Trends_Electric Rev Req Model (2009 GRC) Rebuttal REmoval of New  WH Solar AdjustMI 2 2" xfId="3949"/>
    <cellStyle name="_NIM 06 Base Case Current Trends_Electric Rev Req Model (2009 GRC) Rebuttal REmoval of New  WH Solar AdjustMI 3" xfId="3950"/>
    <cellStyle name="_NIM 06 Base Case Current Trends_Electric Rev Req Model (2009 GRC) Revised 01-18-2010" xfId="3951"/>
    <cellStyle name="_NIM 06 Base Case Current Trends_Electric Rev Req Model (2009 GRC) Revised 01-18-2010 2" xfId="3952"/>
    <cellStyle name="_NIM 06 Base Case Current Trends_Electric Rev Req Model (2009 GRC) Revised 01-18-2010 2 2" xfId="3953"/>
    <cellStyle name="_NIM 06 Base Case Current Trends_Electric Rev Req Model (2009 GRC) Revised 01-18-2010 3" xfId="3954"/>
    <cellStyle name="_NIM 06 Base Case Current Trends_Electric Rev Req Model (2010 GRC)" xfId="3955"/>
    <cellStyle name="_NIM 06 Base Case Current Trends_Electric Rev Req Model (2010 GRC) SF" xfId="3956"/>
    <cellStyle name="_NIM 06 Base Case Current Trends_Final Order Electric EXHIBIT A-1" xfId="3957"/>
    <cellStyle name="_NIM 06 Base Case Current Trends_Final Order Electric EXHIBIT A-1 2" xfId="3958"/>
    <cellStyle name="_NIM 06 Base Case Current Trends_Final Order Electric EXHIBIT A-1 2 2" xfId="3959"/>
    <cellStyle name="_NIM 06 Base Case Current Trends_Final Order Electric EXHIBIT A-1 3" xfId="3960"/>
    <cellStyle name="_NIM 06 Base Case Current Trends_NIM Summary" xfId="3961"/>
    <cellStyle name="_NIM 06 Base Case Current Trends_NIM Summary 2" xfId="3962"/>
    <cellStyle name="_NIM 06 Base Case Current Trends_Rebuttal Power Costs" xfId="3963"/>
    <cellStyle name="_NIM 06 Base Case Current Trends_Rebuttal Power Costs 2" xfId="3964"/>
    <cellStyle name="_NIM 06 Base Case Current Trends_Rebuttal Power Costs 2 2" xfId="3965"/>
    <cellStyle name="_NIM 06 Base Case Current Trends_Rebuttal Power Costs 3" xfId="3966"/>
    <cellStyle name="_NIM 06 Base Case Current Trends_Rebuttal Power Costs_Adj Bench DR 3 for Initial Briefs (Electric)" xfId="3967"/>
    <cellStyle name="_NIM 06 Base Case Current Trends_Rebuttal Power Costs_Adj Bench DR 3 for Initial Briefs (Electric) 2" xfId="3968"/>
    <cellStyle name="_NIM 06 Base Case Current Trends_Rebuttal Power Costs_Adj Bench DR 3 for Initial Briefs (Electric) 2 2" xfId="3969"/>
    <cellStyle name="_NIM 06 Base Case Current Trends_Rebuttal Power Costs_Adj Bench DR 3 for Initial Briefs (Electric) 3" xfId="3970"/>
    <cellStyle name="_NIM 06 Base Case Current Trends_Rebuttal Power Costs_Electric Rev Req Model (2009 GRC) Rebuttal" xfId="3971"/>
    <cellStyle name="_NIM 06 Base Case Current Trends_Rebuttal Power Costs_Electric Rev Req Model (2009 GRC) Rebuttal 2" xfId="3972"/>
    <cellStyle name="_NIM 06 Base Case Current Trends_Rebuttal Power Costs_Electric Rev Req Model (2009 GRC) Rebuttal 2 2" xfId="3973"/>
    <cellStyle name="_NIM 06 Base Case Current Trends_Rebuttal Power Costs_Electric Rev Req Model (2009 GRC) Rebuttal 3" xfId="3974"/>
    <cellStyle name="_NIM 06 Base Case Current Trends_Rebuttal Power Costs_Electric Rev Req Model (2009 GRC) Rebuttal REmoval of New  WH Solar AdjustMI" xfId="3975"/>
    <cellStyle name="_NIM 06 Base Case Current Trends_Rebuttal Power Costs_Electric Rev Req Model (2009 GRC) Rebuttal REmoval of New  WH Solar AdjustMI 2" xfId="3976"/>
    <cellStyle name="_NIM 06 Base Case Current Trends_Rebuttal Power Costs_Electric Rev Req Model (2009 GRC) Rebuttal REmoval of New  WH Solar AdjustMI 2 2" xfId="3977"/>
    <cellStyle name="_NIM 06 Base Case Current Trends_Rebuttal Power Costs_Electric Rev Req Model (2009 GRC) Rebuttal REmoval of New  WH Solar AdjustMI 3" xfId="3978"/>
    <cellStyle name="_NIM 06 Base Case Current Trends_Rebuttal Power Costs_Electric Rev Req Model (2009 GRC) Revised 01-18-2010" xfId="3979"/>
    <cellStyle name="_NIM 06 Base Case Current Trends_Rebuttal Power Costs_Electric Rev Req Model (2009 GRC) Revised 01-18-2010 2" xfId="3980"/>
    <cellStyle name="_NIM 06 Base Case Current Trends_Rebuttal Power Costs_Electric Rev Req Model (2009 GRC) Revised 01-18-2010 2 2" xfId="3981"/>
    <cellStyle name="_NIM 06 Base Case Current Trends_Rebuttal Power Costs_Electric Rev Req Model (2009 GRC) Revised 01-18-2010 3" xfId="3982"/>
    <cellStyle name="_NIM 06 Base Case Current Trends_Rebuttal Power Costs_Final Order Electric EXHIBIT A-1" xfId="3983"/>
    <cellStyle name="_NIM 06 Base Case Current Trends_Rebuttal Power Costs_Final Order Electric EXHIBIT A-1 2" xfId="3984"/>
    <cellStyle name="_NIM 06 Base Case Current Trends_Rebuttal Power Costs_Final Order Electric EXHIBIT A-1 2 2" xfId="3985"/>
    <cellStyle name="_NIM 06 Base Case Current Trends_Rebuttal Power Costs_Final Order Electric EXHIBIT A-1 3" xfId="3986"/>
    <cellStyle name="_NIM 06 Base Case Current Trends_TENASKA REGULATORY ASSET" xfId="3987"/>
    <cellStyle name="_NIM 06 Base Case Current Trends_TENASKA REGULATORY ASSET 2" xfId="3988"/>
    <cellStyle name="_NIM 06 Base Case Current Trends_TENASKA REGULATORY ASSET 2 2" xfId="3989"/>
    <cellStyle name="_NIM 06 Base Case Current Trends_TENASKA REGULATORY ASSET 3" xfId="3990"/>
    <cellStyle name="_NIM Summary 09GRC" xfId="3991"/>
    <cellStyle name="_NIM Summary 09GRC 2" xfId="3992"/>
    <cellStyle name="_NIM Summary 09GRC_NIM Summary" xfId="3993"/>
    <cellStyle name="_NIM Summary 09GRC_NIM Summary 2" xfId="3994"/>
    <cellStyle name="_PC DRAFT 10 15 07" xfId="3995"/>
    <cellStyle name="_PCA 7 - Exhibit D update 9_30_2008" xfId="3996"/>
    <cellStyle name="_PCA 7 - Exhibit D update 9_30_2008 2" xfId="3997"/>
    <cellStyle name="_PCA 7 - Exhibit D update 9_30_2008_Chelan PUD Power Costs (8-10)" xfId="3998"/>
    <cellStyle name="_PCA 7 - Exhibit D update 9_30_2008_NIM Summary" xfId="3999"/>
    <cellStyle name="_PCA 7 - Exhibit D update 9_30_2008_NIM Summary 2" xfId="4000"/>
    <cellStyle name="_PCA 7 - Exhibit D update 9_30_2008_Transmission Workbook for May BOD" xfId="4001"/>
    <cellStyle name="_PCA 7 - Exhibit D update 9_30_2008_Transmission Workbook for May BOD 2" xfId="4002"/>
    <cellStyle name="_PCA 7 - Exhibit D update 9_30_2008_Wind Integration 10GRC" xfId="4003"/>
    <cellStyle name="_PCA 7 - Exhibit D update 9_30_2008_Wind Integration 10GRC 2" xfId="4004"/>
    <cellStyle name="_Portfolio SPlan Base Case.xls Chart 1" xfId="4005"/>
    <cellStyle name="_Portfolio SPlan Base Case.xls Chart 1 2" xfId="4006"/>
    <cellStyle name="_Portfolio SPlan Base Case.xls Chart 1 2 2" xfId="4007"/>
    <cellStyle name="_Portfolio SPlan Base Case.xls Chart 1 3" xfId="4008"/>
    <cellStyle name="_Portfolio SPlan Base Case.xls Chart 1_Adj Bench DR 3 for Initial Briefs (Electric)" xfId="4009"/>
    <cellStyle name="_Portfolio SPlan Base Case.xls Chart 1_Adj Bench DR 3 for Initial Briefs (Electric) 2" xfId="4010"/>
    <cellStyle name="_Portfolio SPlan Base Case.xls Chart 1_Adj Bench DR 3 for Initial Briefs (Electric) 2 2" xfId="4011"/>
    <cellStyle name="_Portfolio SPlan Base Case.xls Chart 1_Adj Bench DR 3 for Initial Briefs (Electric) 3" xfId="4012"/>
    <cellStyle name="_Portfolio SPlan Base Case.xls Chart 1_Book1" xfId="4013"/>
    <cellStyle name="_Portfolio SPlan Base Case.xls Chart 1_Book2" xfId="4014"/>
    <cellStyle name="_Portfolio SPlan Base Case.xls Chart 1_Book2 2" xfId="4015"/>
    <cellStyle name="_Portfolio SPlan Base Case.xls Chart 1_Book2 2 2" xfId="4016"/>
    <cellStyle name="_Portfolio SPlan Base Case.xls Chart 1_Book2 3" xfId="4017"/>
    <cellStyle name="_Portfolio SPlan Base Case.xls Chart 1_Book2_Adj Bench DR 3 for Initial Briefs (Electric)" xfId="4018"/>
    <cellStyle name="_Portfolio SPlan Base Case.xls Chart 1_Book2_Adj Bench DR 3 for Initial Briefs (Electric) 2" xfId="4019"/>
    <cellStyle name="_Portfolio SPlan Base Case.xls Chart 1_Book2_Adj Bench DR 3 for Initial Briefs (Electric) 2 2" xfId="4020"/>
    <cellStyle name="_Portfolio SPlan Base Case.xls Chart 1_Book2_Adj Bench DR 3 for Initial Briefs (Electric) 3" xfId="4021"/>
    <cellStyle name="_Portfolio SPlan Base Case.xls Chart 1_Book2_Electric Rev Req Model (2009 GRC) Rebuttal" xfId="4022"/>
    <cellStyle name="_Portfolio SPlan Base Case.xls Chart 1_Book2_Electric Rev Req Model (2009 GRC) Rebuttal 2" xfId="4023"/>
    <cellStyle name="_Portfolio SPlan Base Case.xls Chart 1_Book2_Electric Rev Req Model (2009 GRC) Rebuttal 2 2" xfId="4024"/>
    <cellStyle name="_Portfolio SPlan Base Case.xls Chart 1_Book2_Electric Rev Req Model (2009 GRC) Rebuttal 3" xfId="4025"/>
    <cellStyle name="_Portfolio SPlan Base Case.xls Chart 1_Book2_Electric Rev Req Model (2009 GRC) Rebuttal REmoval of New  WH Solar AdjustMI" xfId="4026"/>
    <cellStyle name="_Portfolio SPlan Base Case.xls Chart 1_Book2_Electric Rev Req Model (2009 GRC) Rebuttal REmoval of New  WH Solar AdjustMI 2" xfId="4027"/>
    <cellStyle name="_Portfolio SPlan Base Case.xls Chart 1_Book2_Electric Rev Req Model (2009 GRC) Rebuttal REmoval of New  WH Solar AdjustMI 2 2" xfId="4028"/>
    <cellStyle name="_Portfolio SPlan Base Case.xls Chart 1_Book2_Electric Rev Req Model (2009 GRC) Rebuttal REmoval of New  WH Solar AdjustMI 3" xfId="4029"/>
    <cellStyle name="_Portfolio SPlan Base Case.xls Chart 1_Book2_Electric Rev Req Model (2009 GRC) Revised 01-18-2010" xfId="4030"/>
    <cellStyle name="_Portfolio SPlan Base Case.xls Chart 1_Book2_Electric Rev Req Model (2009 GRC) Revised 01-18-2010 2" xfId="4031"/>
    <cellStyle name="_Portfolio SPlan Base Case.xls Chart 1_Book2_Electric Rev Req Model (2009 GRC) Revised 01-18-2010 2 2" xfId="4032"/>
    <cellStyle name="_Portfolio SPlan Base Case.xls Chart 1_Book2_Electric Rev Req Model (2009 GRC) Revised 01-18-2010 3" xfId="4033"/>
    <cellStyle name="_Portfolio SPlan Base Case.xls Chart 1_Book2_Final Order Electric EXHIBIT A-1" xfId="4034"/>
    <cellStyle name="_Portfolio SPlan Base Case.xls Chart 1_Book2_Final Order Electric EXHIBIT A-1 2" xfId="4035"/>
    <cellStyle name="_Portfolio SPlan Base Case.xls Chart 1_Book2_Final Order Electric EXHIBIT A-1 2 2" xfId="4036"/>
    <cellStyle name="_Portfolio SPlan Base Case.xls Chart 1_Book2_Final Order Electric EXHIBIT A-1 3" xfId="4037"/>
    <cellStyle name="_Portfolio SPlan Base Case.xls Chart 1_Chelan PUD Power Costs (8-10)" xfId="4038"/>
    <cellStyle name="_Portfolio SPlan Base Case.xls Chart 1_Confidential Material" xfId="4039"/>
    <cellStyle name="_Portfolio SPlan Base Case.xls Chart 1_DEM-WP(C) Colstrip 12 Coal Cost Forecast 2010GRC" xfId="4040"/>
    <cellStyle name="_Portfolio SPlan Base Case.xls Chart 1_DEM-WP(C) Production O&amp;M 2010GRC As-Filed" xfId="4041"/>
    <cellStyle name="_Portfolio SPlan Base Case.xls Chart 1_DEM-WP(C) Production O&amp;M 2010GRC As-Filed 2" xfId="4042"/>
    <cellStyle name="_Portfolio SPlan Base Case.xls Chart 1_Electric Rev Req Model (2009 GRC) " xfId="4043"/>
    <cellStyle name="_Portfolio SPlan Base Case.xls Chart 1_Electric Rev Req Model (2009 GRC)  2" xfId="4044"/>
    <cellStyle name="_Portfolio SPlan Base Case.xls Chart 1_Electric Rev Req Model (2009 GRC)  2 2" xfId="4045"/>
    <cellStyle name="_Portfolio SPlan Base Case.xls Chart 1_Electric Rev Req Model (2009 GRC)  3" xfId="4046"/>
    <cellStyle name="_Portfolio SPlan Base Case.xls Chart 1_Electric Rev Req Model (2009 GRC) Rebuttal" xfId="4047"/>
    <cellStyle name="_Portfolio SPlan Base Case.xls Chart 1_Electric Rev Req Model (2009 GRC) Rebuttal 2" xfId="4048"/>
    <cellStyle name="_Portfolio SPlan Base Case.xls Chart 1_Electric Rev Req Model (2009 GRC) Rebuttal 2 2" xfId="4049"/>
    <cellStyle name="_Portfolio SPlan Base Case.xls Chart 1_Electric Rev Req Model (2009 GRC) Rebuttal 3" xfId="4050"/>
    <cellStyle name="_Portfolio SPlan Base Case.xls Chart 1_Electric Rev Req Model (2009 GRC) Rebuttal REmoval of New  WH Solar AdjustMI" xfId="4051"/>
    <cellStyle name="_Portfolio SPlan Base Case.xls Chart 1_Electric Rev Req Model (2009 GRC) Rebuttal REmoval of New  WH Solar AdjustMI 2" xfId="4052"/>
    <cellStyle name="_Portfolio SPlan Base Case.xls Chart 1_Electric Rev Req Model (2009 GRC) Rebuttal REmoval of New  WH Solar AdjustMI 2 2" xfId="4053"/>
    <cellStyle name="_Portfolio SPlan Base Case.xls Chart 1_Electric Rev Req Model (2009 GRC) Rebuttal REmoval of New  WH Solar AdjustMI 3" xfId="4054"/>
    <cellStyle name="_Portfolio SPlan Base Case.xls Chart 1_Electric Rev Req Model (2009 GRC) Revised 01-18-2010" xfId="4055"/>
    <cellStyle name="_Portfolio SPlan Base Case.xls Chart 1_Electric Rev Req Model (2009 GRC) Revised 01-18-2010 2" xfId="4056"/>
    <cellStyle name="_Portfolio SPlan Base Case.xls Chart 1_Electric Rev Req Model (2009 GRC) Revised 01-18-2010 2 2" xfId="4057"/>
    <cellStyle name="_Portfolio SPlan Base Case.xls Chart 1_Electric Rev Req Model (2009 GRC) Revised 01-18-2010 3" xfId="4058"/>
    <cellStyle name="_Portfolio SPlan Base Case.xls Chart 1_Electric Rev Req Model (2010 GRC)" xfId="4059"/>
    <cellStyle name="_Portfolio SPlan Base Case.xls Chart 1_Electric Rev Req Model (2010 GRC) SF" xfId="4060"/>
    <cellStyle name="_Portfolio SPlan Base Case.xls Chart 1_Final Order Electric EXHIBIT A-1" xfId="4061"/>
    <cellStyle name="_Portfolio SPlan Base Case.xls Chart 1_Final Order Electric EXHIBIT A-1 2" xfId="4062"/>
    <cellStyle name="_Portfolio SPlan Base Case.xls Chart 1_Final Order Electric EXHIBIT A-1 2 2" xfId="4063"/>
    <cellStyle name="_Portfolio SPlan Base Case.xls Chart 1_Final Order Electric EXHIBIT A-1 3" xfId="4064"/>
    <cellStyle name="_Portfolio SPlan Base Case.xls Chart 1_NIM Summary" xfId="4065"/>
    <cellStyle name="_Portfolio SPlan Base Case.xls Chart 1_NIM Summary 2" xfId="4066"/>
    <cellStyle name="_Portfolio SPlan Base Case.xls Chart 1_Rebuttal Power Costs" xfId="4067"/>
    <cellStyle name="_Portfolio SPlan Base Case.xls Chart 1_Rebuttal Power Costs 2" xfId="4068"/>
    <cellStyle name="_Portfolio SPlan Base Case.xls Chart 1_Rebuttal Power Costs 2 2" xfId="4069"/>
    <cellStyle name="_Portfolio SPlan Base Case.xls Chart 1_Rebuttal Power Costs 3" xfId="4070"/>
    <cellStyle name="_Portfolio SPlan Base Case.xls Chart 1_Rebuttal Power Costs_Adj Bench DR 3 for Initial Briefs (Electric)" xfId="4071"/>
    <cellStyle name="_Portfolio SPlan Base Case.xls Chart 1_Rebuttal Power Costs_Adj Bench DR 3 for Initial Briefs (Electric) 2" xfId="4072"/>
    <cellStyle name="_Portfolio SPlan Base Case.xls Chart 1_Rebuttal Power Costs_Adj Bench DR 3 for Initial Briefs (Electric) 2 2" xfId="4073"/>
    <cellStyle name="_Portfolio SPlan Base Case.xls Chart 1_Rebuttal Power Costs_Adj Bench DR 3 for Initial Briefs (Electric) 3" xfId="4074"/>
    <cellStyle name="_Portfolio SPlan Base Case.xls Chart 1_Rebuttal Power Costs_Electric Rev Req Model (2009 GRC) Rebuttal" xfId="4075"/>
    <cellStyle name="_Portfolio SPlan Base Case.xls Chart 1_Rebuttal Power Costs_Electric Rev Req Model (2009 GRC) Rebuttal 2" xfId="4076"/>
    <cellStyle name="_Portfolio SPlan Base Case.xls Chart 1_Rebuttal Power Costs_Electric Rev Req Model (2009 GRC) Rebuttal 2 2" xfId="4077"/>
    <cellStyle name="_Portfolio SPlan Base Case.xls Chart 1_Rebuttal Power Costs_Electric Rev Req Model (2009 GRC) Rebuttal 3" xfId="4078"/>
    <cellStyle name="_Portfolio SPlan Base Case.xls Chart 1_Rebuttal Power Costs_Electric Rev Req Model (2009 GRC) Rebuttal REmoval of New  WH Solar AdjustMI" xfId="4079"/>
    <cellStyle name="_Portfolio SPlan Base Case.xls Chart 1_Rebuttal Power Costs_Electric Rev Req Model (2009 GRC) Rebuttal REmoval of New  WH Solar AdjustMI 2" xfId="4080"/>
    <cellStyle name="_Portfolio SPlan Base Case.xls Chart 1_Rebuttal Power Costs_Electric Rev Req Model (2009 GRC) Rebuttal REmoval of New  WH Solar AdjustMI 2 2" xfId="4081"/>
    <cellStyle name="_Portfolio SPlan Base Case.xls Chart 1_Rebuttal Power Costs_Electric Rev Req Model (2009 GRC) Rebuttal REmoval of New  WH Solar AdjustMI 3" xfId="4082"/>
    <cellStyle name="_Portfolio SPlan Base Case.xls Chart 1_Rebuttal Power Costs_Electric Rev Req Model (2009 GRC) Revised 01-18-2010" xfId="4083"/>
    <cellStyle name="_Portfolio SPlan Base Case.xls Chart 1_Rebuttal Power Costs_Electric Rev Req Model (2009 GRC) Revised 01-18-2010 2" xfId="4084"/>
    <cellStyle name="_Portfolio SPlan Base Case.xls Chart 1_Rebuttal Power Costs_Electric Rev Req Model (2009 GRC) Revised 01-18-2010 2 2" xfId="4085"/>
    <cellStyle name="_Portfolio SPlan Base Case.xls Chart 1_Rebuttal Power Costs_Electric Rev Req Model (2009 GRC) Revised 01-18-2010 3" xfId="4086"/>
    <cellStyle name="_Portfolio SPlan Base Case.xls Chart 1_Rebuttal Power Costs_Final Order Electric EXHIBIT A-1" xfId="4087"/>
    <cellStyle name="_Portfolio SPlan Base Case.xls Chart 1_Rebuttal Power Costs_Final Order Electric EXHIBIT A-1 2" xfId="4088"/>
    <cellStyle name="_Portfolio SPlan Base Case.xls Chart 1_Rebuttal Power Costs_Final Order Electric EXHIBIT A-1 2 2" xfId="4089"/>
    <cellStyle name="_Portfolio SPlan Base Case.xls Chart 1_Rebuttal Power Costs_Final Order Electric EXHIBIT A-1 3" xfId="4090"/>
    <cellStyle name="_Portfolio SPlan Base Case.xls Chart 1_TENASKA REGULATORY ASSET" xfId="4091"/>
    <cellStyle name="_Portfolio SPlan Base Case.xls Chart 1_TENASKA REGULATORY ASSET 2" xfId="4092"/>
    <cellStyle name="_Portfolio SPlan Base Case.xls Chart 1_TENASKA REGULATORY ASSET 2 2" xfId="4093"/>
    <cellStyle name="_Portfolio SPlan Base Case.xls Chart 1_TENASKA REGULATORY ASSET 3" xfId="4094"/>
    <cellStyle name="_Portfolio SPlan Base Case.xls Chart 2" xfId="4095"/>
    <cellStyle name="_Portfolio SPlan Base Case.xls Chart 2 2" xfId="4096"/>
    <cellStyle name="_Portfolio SPlan Base Case.xls Chart 2 2 2" xfId="4097"/>
    <cellStyle name="_Portfolio SPlan Base Case.xls Chart 2 3" xfId="4098"/>
    <cellStyle name="_Portfolio SPlan Base Case.xls Chart 2_Adj Bench DR 3 for Initial Briefs (Electric)" xfId="4099"/>
    <cellStyle name="_Portfolio SPlan Base Case.xls Chart 2_Adj Bench DR 3 for Initial Briefs (Electric) 2" xfId="4100"/>
    <cellStyle name="_Portfolio SPlan Base Case.xls Chart 2_Adj Bench DR 3 for Initial Briefs (Electric) 2 2" xfId="4101"/>
    <cellStyle name="_Portfolio SPlan Base Case.xls Chart 2_Adj Bench DR 3 for Initial Briefs (Electric) 3" xfId="4102"/>
    <cellStyle name="_Portfolio SPlan Base Case.xls Chart 2_Book1" xfId="4103"/>
    <cellStyle name="_Portfolio SPlan Base Case.xls Chart 2_Book2" xfId="4104"/>
    <cellStyle name="_Portfolio SPlan Base Case.xls Chart 2_Book2 2" xfId="4105"/>
    <cellStyle name="_Portfolio SPlan Base Case.xls Chart 2_Book2 2 2" xfId="4106"/>
    <cellStyle name="_Portfolio SPlan Base Case.xls Chart 2_Book2 3" xfId="4107"/>
    <cellStyle name="_Portfolio SPlan Base Case.xls Chart 2_Book2_Adj Bench DR 3 for Initial Briefs (Electric)" xfId="4108"/>
    <cellStyle name="_Portfolio SPlan Base Case.xls Chart 2_Book2_Adj Bench DR 3 for Initial Briefs (Electric) 2" xfId="4109"/>
    <cellStyle name="_Portfolio SPlan Base Case.xls Chart 2_Book2_Adj Bench DR 3 for Initial Briefs (Electric) 2 2" xfId="4110"/>
    <cellStyle name="_Portfolio SPlan Base Case.xls Chart 2_Book2_Adj Bench DR 3 for Initial Briefs (Electric) 3" xfId="4111"/>
    <cellStyle name="_Portfolio SPlan Base Case.xls Chart 2_Book2_Electric Rev Req Model (2009 GRC) Rebuttal" xfId="4112"/>
    <cellStyle name="_Portfolio SPlan Base Case.xls Chart 2_Book2_Electric Rev Req Model (2009 GRC) Rebuttal 2" xfId="4113"/>
    <cellStyle name="_Portfolio SPlan Base Case.xls Chart 2_Book2_Electric Rev Req Model (2009 GRC) Rebuttal 2 2" xfId="4114"/>
    <cellStyle name="_Portfolio SPlan Base Case.xls Chart 2_Book2_Electric Rev Req Model (2009 GRC) Rebuttal 3" xfId="4115"/>
    <cellStyle name="_Portfolio SPlan Base Case.xls Chart 2_Book2_Electric Rev Req Model (2009 GRC) Rebuttal REmoval of New  WH Solar AdjustMI" xfId="4116"/>
    <cellStyle name="_Portfolio SPlan Base Case.xls Chart 2_Book2_Electric Rev Req Model (2009 GRC) Rebuttal REmoval of New  WH Solar AdjustMI 2" xfId="4117"/>
    <cellStyle name="_Portfolio SPlan Base Case.xls Chart 2_Book2_Electric Rev Req Model (2009 GRC) Rebuttal REmoval of New  WH Solar AdjustMI 2 2" xfId="4118"/>
    <cellStyle name="_Portfolio SPlan Base Case.xls Chart 2_Book2_Electric Rev Req Model (2009 GRC) Rebuttal REmoval of New  WH Solar AdjustMI 3" xfId="4119"/>
    <cellStyle name="_Portfolio SPlan Base Case.xls Chart 2_Book2_Electric Rev Req Model (2009 GRC) Revised 01-18-2010" xfId="4120"/>
    <cellStyle name="_Portfolio SPlan Base Case.xls Chart 2_Book2_Electric Rev Req Model (2009 GRC) Revised 01-18-2010 2" xfId="4121"/>
    <cellStyle name="_Portfolio SPlan Base Case.xls Chart 2_Book2_Electric Rev Req Model (2009 GRC) Revised 01-18-2010 2 2" xfId="4122"/>
    <cellStyle name="_Portfolio SPlan Base Case.xls Chart 2_Book2_Electric Rev Req Model (2009 GRC) Revised 01-18-2010 3" xfId="4123"/>
    <cellStyle name="_Portfolio SPlan Base Case.xls Chart 2_Book2_Final Order Electric EXHIBIT A-1" xfId="4124"/>
    <cellStyle name="_Portfolio SPlan Base Case.xls Chart 2_Book2_Final Order Electric EXHIBIT A-1 2" xfId="4125"/>
    <cellStyle name="_Portfolio SPlan Base Case.xls Chart 2_Book2_Final Order Electric EXHIBIT A-1 2 2" xfId="4126"/>
    <cellStyle name="_Portfolio SPlan Base Case.xls Chart 2_Book2_Final Order Electric EXHIBIT A-1 3" xfId="4127"/>
    <cellStyle name="_Portfolio SPlan Base Case.xls Chart 2_Chelan PUD Power Costs (8-10)" xfId="4128"/>
    <cellStyle name="_Portfolio SPlan Base Case.xls Chart 2_Confidential Material" xfId="4129"/>
    <cellStyle name="_Portfolio SPlan Base Case.xls Chart 2_DEM-WP(C) Colstrip 12 Coal Cost Forecast 2010GRC" xfId="4130"/>
    <cellStyle name="_Portfolio SPlan Base Case.xls Chart 2_DEM-WP(C) Production O&amp;M 2010GRC As-Filed" xfId="4131"/>
    <cellStyle name="_Portfolio SPlan Base Case.xls Chart 2_DEM-WP(C) Production O&amp;M 2010GRC As-Filed 2" xfId="4132"/>
    <cellStyle name="_Portfolio SPlan Base Case.xls Chart 2_Electric Rev Req Model (2009 GRC) " xfId="4133"/>
    <cellStyle name="_Portfolio SPlan Base Case.xls Chart 2_Electric Rev Req Model (2009 GRC)  2" xfId="4134"/>
    <cellStyle name="_Portfolio SPlan Base Case.xls Chart 2_Electric Rev Req Model (2009 GRC)  2 2" xfId="4135"/>
    <cellStyle name="_Portfolio SPlan Base Case.xls Chart 2_Electric Rev Req Model (2009 GRC)  3" xfId="4136"/>
    <cellStyle name="_Portfolio SPlan Base Case.xls Chart 2_Electric Rev Req Model (2009 GRC)  4" xfId="4137"/>
    <cellStyle name="_Portfolio SPlan Base Case.xls Chart 2_Electric Rev Req Model (2009 GRC) Rebuttal" xfId="4138"/>
    <cellStyle name="_Portfolio SPlan Base Case.xls Chart 2_Electric Rev Req Model (2009 GRC) Rebuttal 2" xfId="4139"/>
    <cellStyle name="_Portfolio SPlan Base Case.xls Chart 2_Electric Rev Req Model (2009 GRC) Rebuttal 2 2" xfId="4140"/>
    <cellStyle name="_Portfolio SPlan Base Case.xls Chart 2_Electric Rev Req Model (2009 GRC) Rebuttal 3" xfId="4141"/>
    <cellStyle name="_Portfolio SPlan Base Case.xls Chart 2_Electric Rev Req Model (2009 GRC) Rebuttal 4" xfId="4142"/>
    <cellStyle name="_Portfolio SPlan Base Case.xls Chart 2_Electric Rev Req Model (2009 GRC) Rebuttal REmoval of New  WH Solar AdjustMI" xfId="4143"/>
    <cellStyle name="_Portfolio SPlan Base Case.xls Chart 2_Electric Rev Req Model (2009 GRC) Rebuttal REmoval of New  WH Solar AdjustMI 2" xfId="4144"/>
    <cellStyle name="_Portfolio SPlan Base Case.xls Chart 2_Electric Rev Req Model (2009 GRC) Rebuttal REmoval of New  WH Solar AdjustMI 2 2" xfId="4145"/>
    <cellStyle name="_Portfolio SPlan Base Case.xls Chart 2_Electric Rev Req Model (2009 GRC) Rebuttal REmoval of New  WH Solar AdjustMI 3" xfId="4146"/>
    <cellStyle name="_Portfolio SPlan Base Case.xls Chart 2_Electric Rev Req Model (2009 GRC) Rebuttal REmoval of New  WH Solar AdjustMI 4" xfId="4147"/>
    <cellStyle name="_Portfolio SPlan Base Case.xls Chart 2_Electric Rev Req Model (2009 GRC) Revised 01-18-2010" xfId="4148"/>
    <cellStyle name="_Portfolio SPlan Base Case.xls Chart 2_Electric Rev Req Model (2009 GRC) Revised 01-18-2010 2" xfId="4149"/>
    <cellStyle name="_Portfolio SPlan Base Case.xls Chart 2_Electric Rev Req Model (2009 GRC) Revised 01-18-2010 2 2" xfId="4150"/>
    <cellStyle name="_Portfolio SPlan Base Case.xls Chart 2_Electric Rev Req Model (2009 GRC) Revised 01-18-2010 3" xfId="4151"/>
    <cellStyle name="_Portfolio SPlan Base Case.xls Chart 2_Electric Rev Req Model (2009 GRC) Revised 01-18-2010 4" xfId="4152"/>
    <cellStyle name="_Portfolio SPlan Base Case.xls Chart 2_Electric Rev Req Model (2010 GRC)" xfId="4153"/>
    <cellStyle name="_Portfolio SPlan Base Case.xls Chart 2_Electric Rev Req Model (2010 GRC) SF" xfId="4154"/>
    <cellStyle name="_Portfolio SPlan Base Case.xls Chart 2_Final Order Electric EXHIBIT A-1" xfId="4155"/>
    <cellStyle name="_Portfolio SPlan Base Case.xls Chart 2_Final Order Electric EXHIBIT A-1 2" xfId="4156"/>
    <cellStyle name="_Portfolio SPlan Base Case.xls Chart 2_Final Order Electric EXHIBIT A-1 2 2" xfId="4157"/>
    <cellStyle name="_Portfolio SPlan Base Case.xls Chart 2_Final Order Electric EXHIBIT A-1 3" xfId="4158"/>
    <cellStyle name="_Portfolio SPlan Base Case.xls Chart 2_Final Order Electric EXHIBIT A-1 4" xfId="4159"/>
    <cellStyle name="_Portfolio SPlan Base Case.xls Chart 2_NIM Summary" xfId="4160"/>
    <cellStyle name="_Portfolio SPlan Base Case.xls Chart 2_NIM Summary 2" xfId="4161"/>
    <cellStyle name="_Portfolio SPlan Base Case.xls Chart 2_Rebuttal Power Costs" xfId="4162"/>
    <cellStyle name="_Portfolio SPlan Base Case.xls Chart 2_Rebuttal Power Costs 2" xfId="4163"/>
    <cellStyle name="_Portfolio SPlan Base Case.xls Chart 2_Rebuttal Power Costs 2 2" xfId="4164"/>
    <cellStyle name="_Portfolio SPlan Base Case.xls Chart 2_Rebuttal Power Costs 3" xfId="4165"/>
    <cellStyle name="_Portfolio SPlan Base Case.xls Chart 2_Rebuttal Power Costs 4" xfId="4166"/>
    <cellStyle name="_Portfolio SPlan Base Case.xls Chart 2_Rebuttal Power Costs_Adj Bench DR 3 for Initial Briefs (Electric)" xfId="4167"/>
    <cellStyle name="_Portfolio SPlan Base Case.xls Chart 2_Rebuttal Power Costs_Adj Bench DR 3 for Initial Briefs (Electric) 2" xfId="4168"/>
    <cellStyle name="_Portfolio SPlan Base Case.xls Chart 2_Rebuttal Power Costs_Adj Bench DR 3 for Initial Briefs (Electric) 2 2" xfId="4169"/>
    <cellStyle name="_Portfolio SPlan Base Case.xls Chart 2_Rebuttal Power Costs_Adj Bench DR 3 for Initial Briefs (Electric) 3" xfId="4170"/>
    <cellStyle name="_Portfolio SPlan Base Case.xls Chart 2_Rebuttal Power Costs_Adj Bench DR 3 for Initial Briefs (Electric) 4" xfId="4171"/>
    <cellStyle name="_Portfolio SPlan Base Case.xls Chart 2_Rebuttal Power Costs_Electric Rev Req Model (2009 GRC) Rebuttal" xfId="4172"/>
    <cellStyle name="_Portfolio SPlan Base Case.xls Chart 2_Rebuttal Power Costs_Electric Rev Req Model (2009 GRC) Rebuttal 2" xfId="4173"/>
    <cellStyle name="_Portfolio SPlan Base Case.xls Chart 2_Rebuttal Power Costs_Electric Rev Req Model (2009 GRC) Rebuttal 2 2" xfId="4174"/>
    <cellStyle name="_Portfolio SPlan Base Case.xls Chart 2_Rebuttal Power Costs_Electric Rev Req Model (2009 GRC) Rebuttal 3" xfId="4175"/>
    <cellStyle name="_Portfolio SPlan Base Case.xls Chart 2_Rebuttal Power Costs_Electric Rev Req Model (2009 GRC) Rebuttal 4" xfId="4176"/>
    <cellStyle name="_Portfolio SPlan Base Case.xls Chart 2_Rebuttal Power Costs_Electric Rev Req Model (2009 GRC) Rebuttal REmoval of New  WH Solar AdjustMI" xfId="4177"/>
    <cellStyle name="_Portfolio SPlan Base Case.xls Chart 2_Rebuttal Power Costs_Electric Rev Req Model (2009 GRC) Rebuttal REmoval of New  WH Solar AdjustMI 2" xfId="4178"/>
    <cellStyle name="_Portfolio SPlan Base Case.xls Chart 2_Rebuttal Power Costs_Electric Rev Req Model (2009 GRC) Rebuttal REmoval of New  WH Solar AdjustMI 2 2" xfId="4179"/>
    <cellStyle name="_Portfolio SPlan Base Case.xls Chart 2_Rebuttal Power Costs_Electric Rev Req Model (2009 GRC) Rebuttal REmoval of New  WH Solar AdjustMI 3" xfId="4180"/>
    <cellStyle name="_Portfolio SPlan Base Case.xls Chart 2_Rebuttal Power Costs_Electric Rev Req Model (2009 GRC) Rebuttal REmoval of New  WH Solar AdjustMI 4" xfId="4181"/>
    <cellStyle name="_Portfolio SPlan Base Case.xls Chart 2_Rebuttal Power Costs_Electric Rev Req Model (2009 GRC) Revised 01-18-2010" xfId="4182"/>
    <cellStyle name="_Portfolio SPlan Base Case.xls Chart 2_Rebuttal Power Costs_Electric Rev Req Model (2009 GRC) Revised 01-18-2010 2" xfId="4183"/>
    <cellStyle name="_Portfolio SPlan Base Case.xls Chart 2_Rebuttal Power Costs_Electric Rev Req Model (2009 GRC) Revised 01-18-2010 2 2" xfId="4184"/>
    <cellStyle name="_Portfolio SPlan Base Case.xls Chart 2_Rebuttal Power Costs_Electric Rev Req Model (2009 GRC) Revised 01-18-2010 3" xfId="4185"/>
    <cellStyle name="_Portfolio SPlan Base Case.xls Chart 2_Rebuttal Power Costs_Electric Rev Req Model (2009 GRC) Revised 01-18-2010 4" xfId="4186"/>
    <cellStyle name="_Portfolio SPlan Base Case.xls Chart 2_Rebuttal Power Costs_Final Order Electric EXHIBIT A-1" xfId="4187"/>
    <cellStyle name="_Portfolio SPlan Base Case.xls Chart 2_Rebuttal Power Costs_Final Order Electric EXHIBIT A-1 2" xfId="4188"/>
    <cellStyle name="_Portfolio SPlan Base Case.xls Chart 2_Rebuttal Power Costs_Final Order Electric EXHIBIT A-1 2 2" xfId="4189"/>
    <cellStyle name="_Portfolio SPlan Base Case.xls Chart 2_Rebuttal Power Costs_Final Order Electric EXHIBIT A-1 3" xfId="4190"/>
    <cellStyle name="_Portfolio SPlan Base Case.xls Chart 2_Rebuttal Power Costs_Final Order Electric EXHIBIT A-1 4" xfId="4191"/>
    <cellStyle name="_Portfolio SPlan Base Case.xls Chart 2_TENASKA REGULATORY ASSET" xfId="4192"/>
    <cellStyle name="_Portfolio SPlan Base Case.xls Chart 2_TENASKA REGULATORY ASSET 2" xfId="4193"/>
    <cellStyle name="_Portfolio SPlan Base Case.xls Chart 2_TENASKA REGULATORY ASSET 2 2" xfId="4194"/>
    <cellStyle name="_Portfolio SPlan Base Case.xls Chart 2_TENASKA REGULATORY ASSET 3" xfId="4195"/>
    <cellStyle name="_Portfolio SPlan Base Case.xls Chart 2_TENASKA REGULATORY ASSET 4" xfId="4196"/>
    <cellStyle name="_Portfolio SPlan Base Case.xls Chart 3" xfId="4197"/>
    <cellStyle name="_Portfolio SPlan Base Case.xls Chart 3 2" xfId="4198"/>
    <cellStyle name="_Portfolio SPlan Base Case.xls Chart 3 2 2" xfId="4199"/>
    <cellStyle name="_Portfolio SPlan Base Case.xls Chart 3 3" xfId="4200"/>
    <cellStyle name="_Portfolio SPlan Base Case.xls Chart 3 4" xfId="4201"/>
    <cellStyle name="_Portfolio SPlan Base Case.xls Chart 3_Adj Bench DR 3 for Initial Briefs (Electric)" xfId="4202"/>
    <cellStyle name="_Portfolio SPlan Base Case.xls Chart 3_Adj Bench DR 3 for Initial Briefs (Electric) 2" xfId="4203"/>
    <cellStyle name="_Portfolio SPlan Base Case.xls Chart 3_Adj Bench DR 3 for Initial Briefs (Electric) 2 2" xfId="4204"/>
    <cellStyle name="_Portfolio SPlan Base Case.xls Chart 3_Adj Bench DR 3 for Initial Briefs (Electric) 3" xfId="4205"/>
    <cellStyle name="_Portfolio SPlan Base Case.xls Chart 3_Adj Bench DR 3 for Initial Briefs (Electric) 4" xfId="4206"/>
    <cellStyle name="_Portfolio SPlan Base Case.xls Chart 3_Book1" xfId="4207"/>
    <cellStyle name="_Portfolio SPlan Base Case.xls Chart 3_Book2" xfId="4208"/>
    <cellStyle name="_Portfolio SPlan Base Case.xls Chart 3_Book2 2" xfId="4209"/>
    <cellStyle name="_Portfolio SPlan Base Case.xls Chart 3_Book2 2 2" xfId="4210"/>
    <cellStyle name="_Portfolio SPlan Base Case.xls Chart 3_Book2 3" xfId="4211"/>
    <cellStyle name="_Portfolio SPlan Base Case.xls Chart 3_Book2 4" xfId="4212"/>
    <cellStyle name="_Portfolio SPlan Base Case.xls Chart 3_Book2_Adj Bench DR 3 for Initial Briefs (Electric)" xfId="4213"/>
    <cellStyle name="_Portfolio SPlan Base Case.xls Chart 3_Book2_Adj Bench DR 3 for Initial Briefs (Electric) 2" xfId="4214"/>
    <cellStyle name="_Portfolio SPlan Base Case.xls Chart 3_Book2_Adj Bench DR 3 for Initial Briefs (Electric) 2 2" xfId="4215"/>
    <cellStyle name="_Portfolio SPlan Base Case.xls Chart 3_Book2_Adj Bench DR 3 for Initial Briefs (Electric) 3" xfId="4216"/>
    <cellStyle name="_Portfolio SPlan Base Case.xls Chart 3_Book2_Adj Bench DR 3 for Initial Briefs (Electric) 4" xfId="4217"/>
    <cellStyle name="_Portfolio SPlan Base Case.xls Chart 3_Book2_Electric Rev Req Model (2009 GRC) Rebuttal" xfId="4218"/>
    <cellStyle name="_Portfolio SPlan Base Case.xls Chart 3_Book2_Electric Rev Req Model (2009 GRC) Rebuttal 2" xfId="4219"/>
    <cellStyle name="_Portfolio SPlan Base Case.xls Chart 3_Book2_Electric Rev Req Model (2009 GRC) Rebuttal 2 2" xfId="4220"/>
    <cellStyle name="_Portfolio SPlan Base Case.xls Chart 3_Book2_Electric Rev Req Model (2009 GRC) Rebuttal 3" xfId="4221"/>
    <cellStyle name="_Portfolio SPlan Base Case.xls Chart 3_Book2_Electric Rev Req Model (2009 GRC) Rebuttal 4" xfId="4222"/>
    <cellStyle name="_Portfolio SPlan Base Case.xls Chart 3_Book2_Electric Rev Req Model (2009 GRC) Rebuttal REmoval of New  WH Solar AdjustMI" xfId="4223"/>
    <cellStyle name="_Portfolio SPlan Base Case.xls Chart 3_Book2_Electric Rev Req Model (2009 GRC) Rebuttal REmoval of New  WH Solar AdjustMI 2" xfId="4224"/>
    <cellStyle name="_Portfolio SPlan Base Case.xls Chart 3_Book2_Electric Rev Req Model (2009 GRC) Rebuttal REmoval of New  WH Solar AdjustMI 2 2" xfId="4225"/>
    <cellStyle name="_Portfolio SPlan Base Case.xls Chart 3_Book2_Electric Rev Req Model (2009 GRC) Rebuttal REmoval of New  WH Solar AdjustMI 3" xfId="4226"/>
    <cellStyle name="_Portfolio SPlan Base Case.xls Chart 3_Book2_Electric Rev Req Model (2009 GRC) Rebuttal REmoval of New  WH Solar AdjustMI 4" xfId="4227"/>
    <cellStyle name="_Portfolio SPlan Base Case.xls Chart 3_Book2_Electric Rev Req Model (2009 GRC) Revised 01-18-2010" xfId="4228"/>
    <cellStyle name="_Portfolio SPlan Base Case.xls Chart 3_Book2_Electric Rev Req Model (2009 GRC) Revised 01-18-2010 2" xfId="4229"/>
    <cellStyle name="_Portfolio SPlan Base Case.xls Chart 3_Book2_Electric Rev Req Model (2009 GRC) Revised 01-18-2010 2 2" xfId="4230"/>
    <cellStyle name="_Portfolio SPlan Base Case.xls Chart 3_Book2_Electric Rev Req Model (2009 GRC) Revised 01-18-2010 3" xfId="4231"/>
    <cellStyle name="_Portfolio SPlan Base Case.xls Chart 3_Book2_Electric Rev Req Model (2009 GRC) Revised 01-18-2010 4" xfId="4232"/>
    <cellStyle name="_Portfolio SPlan Base Case.xls Chart 3_Book2_Final Order Electric EXHIBIT A-1" xfId="4233"/>
    <cellStyle name="_Portfolio SPlan Base Case.xls Chart 3_Book2_Final Order Electric EXHIBIT A-1 2" xfId="4234"/>
    <cellStyle name="_Portfolio SPlan Base Case.xls Chart 3_Book2_Final Order Electric EXHIBIT A-1 2 2" xfId="4235"/>
    <cellStyle name="_Portfolio SPlan Base Case.xls Chart 3_Book2_Final Order Electric EXHIBIT A-1 3" xfId="4236"/>
    <cellStyle name="_Portfolio SPlan Base Case.xls Chart 3_Book2_Final Order Electric EXHIBIT A-1 4" xfId="4237"/>
    <cellStyle name="_Portfolio SPlan Base Case.xls Chart 3_Chelan PUD Power Costs (8-10)" xfId="4238"/>
    <cellStyle name="_Portfolio SPlan Base Case.xls Chart 3_Confidential Material" xfId="4239"/>
    <cellStyle name="_Portfolio SPlan Base Case.xls Chart 3_DEM-WP(C) Colstrip 12 Coal Cost Forecast 2010GRC" xfId="4240"/>
    <cellStyle name="_Portfolio SPlan Base Case.xls Chart 3_DEM-WP(C) Production O&amp;M 2010GRC As-Filed" xfId="4241"/>
    <cellStyle name="_Portfolio SPlan Base Case.xls Chart 3_DEM-WP(C) Production O&amp;M 2010GRC As-Filed 2" xfId="4242"/>
    <cellStyle name="_Portfolio SPlan Base Case.xls Chart 3_Electric Rev Req Model (2009 GRC) " xfId="4243"/>
    <cellStyle name="_Portfolio SPlan Base Case.xls Chart 3_Electric Rev Req Model (2009 GRC)  2" xfId="4244"/>
    <cellStyle name="_Portfolio SPlan Base Case.xls Chart 3_Electric Rev Req Model (2009 GRC)  2 2" xfId="4245"/>
    <cellStyle name="_Portfolio SPlan Base Case.xls Chart 3_Electric Rev Req Model (2009 GRC)  3" xfId="4246"/>
    <cellStyle name="_Portfolio SPlan Base Case.xls Chart 3_Electric Rev Req Model (2009 GRC)  4" xfId="4247"/>
    <cellStyle name="_Portfolio SPlan Base Case.xls Chart 3_Electric Rev Req Model (2009 GRC) Rebuttal" xfId="4248"/>
    <cellStyle name="_Portfolio SPlan Base Case.xls Chart 3_Electric Rev Req Model (2009 GRC) Rebuttal 2" xfId="4249"/>
    <cellStyle name="_Portfolio SPlan Base Case.xls Chart 3_Electric Rev Req Model (2009 GRC) Rebuttal 2 2" xfId="4250"/>
    <cellStyle name="_Portfolio SPlan Base Case.xls Chart 3_Electric Rev Req Model (2009 GRC) Rebuttal 3" xfId="4251"/>
    <cellStyle name="_Portfolio SPlan Base Case.xls Chart 3_Electric Rev Req Model (2009 GRC) Rebuttal 4" xfId="4252"/>
    <cellStyle name="_Portfolio SPlan Base Case.xls Chart 3_Electric Rev Req Model (2009 GRC) Rebuttal REmoval of New  WH Solar AdjustMI" xfId="4253"/>
    <cellStyle name="_Portfolio SPlan Base Case.xls Chart 3_Electric Rev Req Model (2009 GRC) Rebuttal REmoval of New  WH Solar AdjustMI 2" xfId="4254"/>
    <cellStyle name="_Portfolio SPlan Base Case.xls Chart 3_Electric Rev Req Model (2009 GRC) Rebuttal REmoval of New  WH Solar AdjustMI 2 2" xfId="4255"/>
    <cellStyle name="_Portfolio SPlan Base Case.xls Chart 3_Electric Rev Req Model (2009 GRC) Rebuttal REmoval of New  WH Solar AdjustMI 3" xfId="4256"/>
    <cellStyle name="_Portfolio SPlan Base Case.xls Chart 3_Electric Rev Req Model (2009 GRC) Rebuttal REmoval of New  WH Solar AdjustMI 4" xfId="4257"/>
    <cellStyle name="_Portfolio SPlan Base Case.xls Chart 3_Electric Rev Req Model (2009 GRC) Revised 01-18-2010" xfId="4258"/>
    <cellStyle name="_Portfolio SPlan Base Case.xls Chart 3_Electric Rev Req Model (2009 GRC) Revised 01-18-2010 2" xfId="4259"/>
    <cellStyle name="_Portfolio SPlan Base Case.xls Chart 3_Electric Rev Req Model (2009 GRC) Revised 01-18-2010 2 2" xfId="4260"/>
    <cellStyle name="_Portfolio SPlan Base Case.xls Chart 3_Electric Rev Req Model (2009 GRC) Revised 01-18-2010 3" xfId="4261"/>
    <cellStyle name="_Portfolio SPlan Base Case.xls Chart 3_Electric Rev Req Model (2009 GRC) Revised 01-18-2010 4" xfId="4262"/>
    <cellStyle name="_Portfolio SPlan Base Case.xls Chart 3_Electric Rev Req Model (2010 GRC)" xfId="4263"/>
    <cellStyle name="_Portfolio SPlan Base Case.xls Chart 3_Electric Rev Req Model (2010 GRC) SF" xfId="4264"/>
    <cellStyle name="_Portfolio SPlan Base Case.xls Chart 3_Final Order Electric EXHIBIT A-1" xfId="4265"/>
    <cellStyle name="_Portfolio SPlan Base Case.xls Chart 3_Final Order Electric EXHIBIT A-1 2" xfId="4266"/>
    <cellStyle name="_Portfolio SPlan Base Case.xls Chart 3_Final Order Electric EXHIBIT A-1 2 2" xfId="4267"/>
    <cellStyle name="_Portfolio SPlan Base Case.xls Chart 3_Final Order Electric EXHIBIT A-1 3" xfId="4268"/>
    <cellStyle name="_Portfolio SPlan Base Case.xls Chart 3_Final Order Electric EXHIBIT A-1 4" xfId="4269"/>
    <cellStyle name="_Portfolio SPlan Base Case.xls Chart 3_NIM Summary" xfId="4270"/>
    <cellStyle name="_Portfolio SPlan Base Case.xls Chart 3_NIM Summary 2" xfId="4271"/>
    <cellStyle name="_Portfolio SPlan Base Case.xls Chart 3_Rebuttal Power Costs" xfId="4272"/>
    <cellStyle name="_Portfolio SPlan Base Case.xls Chart 3_Rebuttal Power Costs 2" xfId="4273"/>
    <cellStyle name="_Portfolio SPlan Base Case.xls Chart 3_Rebuttal Power Costs 2 2" xfId="4274"/>
    <cellStyle name="_Portfolio SPlan Base Case.xls Chart 3_Rebuttal Power Costs 3" xfId="4275"/>
    <cellStyle name="_Portfolio SPlan Base Case.xls Chart 3_Rebuttal Power Costs 4" xfId="4276"/>
    <cellStyle name="_Portfolio SPlan Base Case.xls Chart 3_Rebuttal Power Costs_Adj Bench DR 3 for Initial Briefs (Electric)" xfId="4277"/>
    <cellStyle name="_Portfolio SPlan Base Case.xls Chart 3_Rebuttal Power Costs_Adj Bench DR 3 for Initial Briefs (Electric) 2" xfId="4278"/>
    <cellStyle name="_Portfolio SPlan Base Case.xls Chart 3_Rebuttal Power Costs_Adj Bench DR 3 for Initial Briefs (Electric) 2 2" xfId="4279"/>
    <cellStyle name="_Portfolio SPlan Base Case.xls Chart 3_Rebuttal Power Costs_Adj Bench DR 3 for Initial Briefs (Electric) 3" xfId="4280"/>
    <cellStyle name="_Portfolio SPlan Base Case.xls Chart 3_Rebuttal Power Costs_Adj Bench DR 3 for Initial Briefs (Electric) 4" xfId="4281"/>
    <cellStyle name="_Portfolio SPlan Base Case.xls Chart 3_Rebuttal Power Costs_Electric Rev Req Model (2009 GRC) Rebuttal" xfId="4282"/>
    <cellStyle name="_Portfolio SPlan Base Case.xls Chart 3_Rebuttal Power Costs_Electric Rev Req Model (2009 GRC) Rebuttal 2" xfId="4283"/>
    <cellStyle name="_Portfolio SPlan Base Case.xls Chart 3_Rebuttal Power Costs_Electric Rev Req Model (2009 GRC) Rebuttal 2 2" xfId="4284"/>
    <cellStyle name="_Portfolio SPlan Base Case.xls Chart 3_Rebuttal Power Costs_Electric Rev Req Model (2009 GRC) Rebuttal 3" xfId="4285"/>
    <cellStyle name="_Portfolio SPlan Base Case.xls Chart 3_Rebuttal Power Costs_Electric Rev Req Model (2009 GRC) Rebuttal 4" xfId="4286"/>
    <cellStyle name="_Portfolio SPlan Base Case.xls Chart 3_Rebuttal Power Costs_Electric Rev Req Model (2009 GRC) Rebuttal REmoval of New  WH Solar AdjustMI" xfId="4287"/>
    <cellStyle name="_Portfolio SPlan Base Case.xls Chart 3_Rebuttal Power Costs_Electric Rev Req Model (2009 GRC) Rebuttal REmoval of New  WH Solar AdjustMI 2" xfId="4288"/>
    <cellStyle name="_Portfolio SPlan Base Case.xls Chart 3_Rebuttal Power Costs_Electric Rev Req Model (2009 GRC) Rebuttal REmoval of New  WH Solar AdjustMI 2 2" xfId="4289"/>
    <cellStyle name="_Portfolio SPlan Base Case.xls Chart 3_Rebuttal Power Costs_Electric Rev Req Model (2009 GRC) Rebuttal REmoval of New  WH Solar AdjustMI 3" xfId="4290"/>
    <cellStyle name="_Portfolio SPlan Base Case.xls Chart 3_Rebuttal Power Costs_Electric Rev Req Model (2009 GRC) Rebuttal REmoval of New  WH Solar AdjustMI 4" xfId="4291"/>
    <cellStyle name="_Portfolio SPlan Base Case.xls Chart 3_Rebuttal Power Costs_Electric Rev Req Model (2009 GRC) Revised 01-18-2010" xfId="4292"/>
    <cellStyle name="_Portfolio SPlan Base Case.xls Chart 3_Rebuttal Power Costs_Electric Rev Req Model (2009 GRC) Revised 01-18-2010 2" xfId="4293"/>
    <cellStyle name="_Portfolio SPlan Base Case.xls Chart 3_Rebuttal Power Costs_Electric Rev Req Model (2009 GRC) Revised 01-18-2010 2 2" xfId="4294"/>
    <cellStyle name="_Portfolio SPlan Base Case.xls Chart 3_Rebuttal Power Costs_Electric Rev Req Model (2009 GRC) Revised 01-18-2010 3" xfId="4295"/>
    <cellStyle name="_Portfolio SPlan Base Case.xls Chart 3_Rebuttal Power Costs_Electric Rev Req Model (2009 GRC) Revised 01-18-2010 4" xfId="4296"/>
    <cellStyle name="_Portfolio SPlan Base Case.xls Chart 3_Rebuttal Power Costs_Final Order Electric EXHIBIT A-1" xfId="4297"/>
    <cellStyle name="_Portfolio SPlan Base Case.xls Chart 3_Rebuttal Power Costs_Final Order Electric EXHIBIT A-1 2" xfId="4298"/>
    <cellStyle name="_Portfolio SPlan Base Case.xls Chart 3_Rebuttal Power Costs_Final Order Electric EXHIBIT A-1 2 2" xfId="4299"/>
    <cellStyle name="_Portfolio SPlan Base Case.xls Chart 3_Rebuttal Power Costs_Final Order Electric EXHIBIT A-1 3" xfId="4300"/>
    <cellStyle name="_Portfolio SPlan Base Case.xls Chart 3_Rebuttal Power Costs_Final Order Electric EXHIBIT A-1 4" xfId="4301"/>
    <cellStyle name="_Portfolio SPlan Base Case.xls Chart 3_TENASKA REGULATORY ASSET" xfId="4302"/>
    <cellStyle name="_Portfolio SPlan Base Case.xls Chart 3_TENASKA REGULATORY ASSET 2" xfId="4303"/>
    <cellStyle name="_Portfolio SPlan Base Case.xls Chart 3_TENASKA REGULATORY ASSET 2 2" xfId="4304"/>
    <cellStyle name="_Portfolio SPlan Base Case.xls Chart 3_TENASKA REGULATORY ASSET 3" xfId="4305"/>
    <cellStyle name="_Portfolio SPlan Base Case.xls Chart 3_TENASKA REGULATORY ASSET 4" xfId="4306"/>
    <cellStyle name="_Power Cost Value Copy 11.30.05 gas 1.09.06 AURORA at 1.10.06" xfId="4307"/>
    <cellStyle name="_Power Cost Value Copy 11.30.05 gas 1.09.06 AURORA at 1.10.06 2" xfId="4308"/>
    <cellStyle name="_Power Cost Value Copy 11.30.05 gas 1.09.06 AURORA at 1.10.06 2 2" xfId="4309"/>
    <cellStyle name="_Power Cost Value Copy 11.30.05 gas 1.09.06 AURORA at 1.10.06 2 2 2" xfId="4310"/>
    <cellStyle name="_Power Cost Value Copy 11.30.05 gas 1.09.06 AURORA at 1.10.06 2 3" xfId="4311"/>
    <cellStyle name="_Power Cost Value Copy 11.30.05 gas 1.09.06 AURORA at 1.10.06 3" xfId="4312"/>
    <cellStyle name="_Power Cost Value Copy 11.30.05 gas 1.09.06 AURORA at 1.10.06 3 2" xfId="4313"/>
    <cellStyle name="_Power Cost Value Copy 11.30.05 gas 1.09.06 AURORA at 1.10.06 4" xfId="4314"/>
    <cellStyle name="_Power Cost Value Copy 11.30.05 gas 1.09.06 AURORA at 1.10.06 4 2" xfId="4315"/>
    <cellStyle name="_Power Cost Value Copy 11.30.05 gas 1.09.06 AURORA at 1.10.06 5" xfId="4316"/>
    <cellStyle name="_Power Cost Value Copy 11.30.05 gas 1.09.06 AURORA at 1.10.06_04 07E Wild Horse Wind Expansion (C) (2)" xfId="4317"/>
    <cellStyle name="_Power Cost Value Copy 11.30.05 gas 1.09.06 AURORA at 1.10.06_04 07E Wild Horse Wind Expansion (C) (2) 2" xfId="4318"/>
    <cellStyle name="_Power Cost Value Copy 11.30.05 gas 1.09.06 AURORA at 1.10.06_04 07E Wild Horse Wind Expansion (C) (2) 2 2" xfId="4319"/>
    <cellStyle name="_Power Cost Value Copy 11.30.05 gas 1.09.06 AURORA at 1.10.06_04 07E Wild Horse Wind Expansion (C) (2) 3" xfId="4320"/>
    <cellStyle name="_Power Cost Value Copy 11.30.05 gas 1.09.06 AURORA at 1.10.06_04 07E Wild Horse Wind Expansion (C) (2) 4" xfId="4321"/>
    <cellStyle name="_Power Cost Value Copy 11.30.05 gas 1.09.06 AURORA at 1.10.06_04 07E Wild Horse Wind Expansion (C) (2)_Adj Bench DR 3 for Initial Briefs (Electric)" xfId="4322"/>
    <cellStyle name="_Power Cost Value Copy 11.30.05 gas 1.09.06 AURORA at 1.10.06_04 07E Wild Horse Wind Expansion (C) (2)_Adj Bench DR 3 for Initial Briefs (Electric) 2" xfId="4323"/>
    <cellStyle name="_Power Cost Value Copy 11.30.05 gas 1.09.06 AURORA at 1.10.06_04 07E Wild Horse Wind Expansion (C) (2)_Adj Bench DR 3 for Initial Briefs (Electric) 2 2" xfId="4324"/>
    <cellStyle name="_Power Cost Value Copy 11.30.05 gas 1.09.06 AURORA at 1.10.06_04 07E Wild Horse Wind Expansion (C) (2)_Adj Bench DR 3 for Initial Briefs (Electric) 3" xfId="4325"/>
    <cellStyle name="_Power Cost Value Copy 11.30.05 gas 1.09.06 AURORA at 1.10.06_04 07E Wild Horse Wind Expansion (C) (2)_Adj Bench DR 3 for Initial Briefs (Electric) 4" xfId="4326"/>
    <cellStyle name="_Power Cost Value Copy 11.30.05 gas 1.09.06 AURORA at 1.10.06_04 07E Wild Horse Wind Expansion (C) (2)_Book1" xfId="4327"/>
    <cellStyle name="_Power Cost Value Copy 11.30.05 gas 1.09.06 AURORA at 1.10.06_04 07E Wild Horse Wind Expansion (C) (2)_Electric Rev Req Model (2009 GRC) " xfId="4328"/>
    <cellStyle name="_Power Cost Value Copy 11.30.05 gas 1.09.06 AURORA at 1.10.06_04 07E Wild Horse Wind Expansion (C) (2)_Electric Rev Req Model (2009 GRC)  2" xfId="4329"/>
    <cellStyle name="_Power Cost Value Copy 11.30.05 gas 1.09.06 AURORA at 1.10.06_04 07E Wild Horse Wind Expansion (C) (2)_Electric Rev Req Model (2009 GRC)  2 2" xfId="4330"/>
    <cellStyle name="_Power Cost Value Copy 11.30.05 gas 1.09.06 AURORA at 1.10.06_04 07E Wild Horse Wind Expansion (C) (2)_Electric Rev Req Model (2009 GRC)  3" xfId="4331"/>
    <cellStyle name="_Power Cost Value Copy 11.30.05 gas 1.09.06 AURORA at 1.10.06_04 07E Wild Horse Wind Expansion (C) (2)_Electric Rev Req Model (2009 GRC)  4" xfId="4332"/>
    <cellStyle name="_Power Cost Value Copy 11.30.05 gas 1.09.06 AURORA at 1.10.06_04 07E Wild Horse Wind Expansion (C) (2)_Electric Rev Req Model (2009 GRC) Rebuttal" xfId="4333"/>
    <cellStyle name="_Power Cost Value Copy 11.30.05 gas 1.09.06 AURORA at 1.10.06_04 07E Wild Horse Wind Expansion (C) (2)_Electric Rev Req Model (2009 GRC) Rebuttal 2" xfId="4334"/>
    <cellStyle name="_Power Cost Value Copy 11.30.05 gas 1.09.06 AURORA at 1.10.06_04 07E Wild Horse Wind Expansion (C) (2)_Electric Rev Req Model (2009 GRC) Rebuttal 2 2" xfId="4335"/>
    <cellStyle name="_Power Cost Value Copy 11.30.05 gas 1.09.06 AURORA at 1.10.06_04 07E Wild Horse Wind Expansion (C) (2)_Electric Rev Req Model (2009 GRC) Rebuttal 3" xfId="4336"/>
    <cellStyle name="_Power Cost Value Copy 11.30.05 gas 1.09.06 AURORA at 1.10.06_04 07E Wild Horse Wind Expansion (C) (2)_Electric Rev Req Model (2009 GRC) Rebuttal 4" xfId="4337"/>
    <cellStyle name="_Power Cost Value Copy 11.30.05 gas 1.09.06 AURORA at 1.10.06_04 07E Wild Horse Wind Expansion (C) (2)_Electric Rev Req Model (2009 GRC) Rebuttal REmoval of New  WH Solar AdjustMI" xfId="4338"/>
    <cellStyle name="_Power Cost Value Copy 11.30.05 gas 1.09.06 AURORA at 1.10.06_04 07E Wild Horse Wind Expansion (C) (2)_Electric Rev Req Model (2009 GRC) Rebuttal REmoval of New  WH Solar AdjustMI 2" xfId="4339"/>
    <cellStyle name="_Power Cost Value Copy 11.30.05 gas 1.09.06 AURORA at 1.10.06_04 07E Wild Horse Wind Expansion (C) (2)_Electric Rev Req Model (2009 GRC) Rebuttal REmoval of New  WH Solar AdjustMI 2 2" xfId="4340"/>
    <cellStyle name="_Power Cost Value Copy 11.30.05 gas 1.09.06 AURORA at 1.10.06_04 07E Wild Horse Wind Expansion (C) (2)_Electric Rev Req Model (2009 GRC) Rebuttal REmoval of New  WH Solar AdjustMI 3" xfId="4341"/>
    <cellStyle name="_Power Cost Value Copy 11.30.05 gas 1.09.06 AURORA at 1.10.06_04 07E Wild Horse Wind Expansion (C) (2)_Electric Rev Req Model (2009 GRC) Rebuttal REmoval of New  WH Solar AdjustMI 4" xfId="4342"/>
    <cellStyle name="_Power Cost Value Copy 11.30.05 gas 1.09.06 AURORA at 1.10.06_04 07E Wild Horse Wind Expansion (C) (2)_Electric Rev Req Model (2009 GRC) Revised 01-18-2010" xfId="4343"/>
    <cellStyle name="_Power Cost Value Copy 11.30.05 gas 1.09.06 AURORA at 1.10.06_04 07E Wild Horse Wind Expansion (C) (2)_Electric Rev Req Model (2009 GRC) Revised 01-18-2010 2" xfId="4344"/>
    <cellStyle name="_Power Cost Value Copy 11.30.05 gas 1.09.06 AURORA at 1.10.06_04 07E Wild Horse Wind Expansion (C) (2)_Electric Rev Req Model (2009 GRC) Revised 01-18-2010 2 2" xfId="4345"/>
    <cellStyle name="_Power Cost Value Copy 11.30.05 gas 1.09.06 AURORA at 1.10.06_04 07E Wild Horse Wind Expansion (C) (2)_Electric Rev Req Model (2009 GRC) Revised 01-18-2010 3" xfId="4346"/>
    <cellStyle name="_Power Cost Value Copy 11.30.05 gas 1.09.06 AURORA at 1.10.06_04 07E Wild Horse Wind Expansion (C) (2)_Electric Rev Req Model (2009 GRC) Revised 01-18-2010 4" xfId="4347"/>
    <cellStyle name="_Power Cost Value Copy 11.30.05 gas 1.09.06 AURORA at 1.10.06_04 07E Wild Horse Wind Expansion (C) (2)_Electric Rev Req Model (2010 GRC)" xfId="4348"/>
    <cellStyle name="_Power Cost Value Copy 11.30.05 gas 1.09.06 AURORA at 1.10.06_04 07E Wild Horse Wind Expansion (C) (2)_Electric Rev Req Model (2010 GRC) SF" xfId="4349"/>
    <cellStyle name="_Power Cost Value Copy 11.30.05 gas 1.09.06 AURORA at 1.10.06_04 07E Wild Horse Wind Expansion (C) (2)_Final Order Electric EXHIBIT A-1" xfId="4350"/>
    <cellStyle name="_Power Cost Value Copy 11.30.05 gas 1.09.06 AURORA at 1.10.06_04 07E Wild Horse Wind Expansion (C) (2)_Final Order Electric EXHIBIT A-1 2" xfId="4351"/>
    <cellStyle name="_Power Cost Value Copy 11.30.05 gas 1.09.06 AURORA at 1.10.06_04 07E Wild Horse Wind Expansion (C) (2)_Final Order Electric EXHIBIT A-1 2 2" xfId="4352"/>
    <cellStyle name="_Power Cost Value Copy 11.30.05 gas 1.09.06 AURORA at 1.10.06_04 07E Wild Horse Wind Expansion (C) (2)_Final Order Electric EXHIBIT A-1 3" xfId="4353"/>
    <cellStyle name="_Power Cost Value Copy 11.30.05 gas 1.09.06 AURORA at 1.10.06_04 07E Wild Horse Wind Expansion (C) (2)_Final Order Electric EXHIBIT A-1 4" xfId="4354"/>
    <cellStyle name="_Power Cost Value Copy 11.30.05 gas 1.09.06 AURORA at 1.10.06_04 07E Wild Horse Wind Expansion (C) (2)_TENASKA REGULATORY ASSET" xfId="4355"/>
    <cellStyle name="_Power Cost Value Copy 11.30.05 gas 1.09.06 AURORA at 1.10.06_04 07E Wild Horse Wind Expansion (C) (2)_TENASKA REGULATORY ASSET 2" xfId="4356"/>
    <cellStyle name="_Power Cost Value Copy 11.30.05 gas 1.09.06 AURORA at 1.10.06_04 07E Wild Horse Wind Expansion (C) (2)_TENASKA REGULATORY ASSET 2 2" xfId="4357"/>
    <cellStyle name="_Power Cost Value Copy 11.30.05 gas 1.09.06 AURORA at 1.10.06_04 07E Wild Horse Wind Expansion (C) (2)_TENASKA REGULATORY ASSET 3" xfId="4358"/>
    <cellStyle name="_Power Cost Value Copy 11.30.05 gas 1.09.06 AURORA at 1.10.06_04 07E Wild Horse Wind Expansion (C) (2)_TENASKA REGULATORY ASSET 4" xfId="4359"/>
    <cellStyle name="_Power Cost Value Copy 11.30.05 gas 1.09.06 AURORA at 1.10.06_16.37E Wild Horse Expansion DeferralRevwrkingfile SF" xfId="4360"/>
    <cellStyle name="_Power Cost Value Copy 11.30.05 gas 1.09.06 AURORA at 1.10.06_16.37E Wild Horse Expansion DeferralRevwrkingfile SF 2" xfId="4361"/>
    <cellStyle name="_Power Cost Value Copy 11.30.05 gas 1.09.06 AURORA at 1.10.06_16.37E Wild Horse Expansion DeferralRevwrkingfile SF 2 2" xfId="4362"/>
    <cellStyle name="_Power Cost Value Copy 11.30.05 gas 1.09.06 AURORA at 1.10.06_16.37E Wild Horse Expansion DeferralRevwrkingfile SF 3" xfId="4363"/>
    <cellStyle name="_Power Cost Value Copy 11.30.05 gas 1.09.06 AURORA at 1.10.06_16.37E Wild Horse Expansion DeferralRevwrkingfile SF 4" xfId="4364"/>
    <cellStyle name="_Power Cost Value Copy 11.30.05 gas 1.09.06 AURORA at 1.10.06_2009 Compliance Filing PCA Exhibits for GRC" xfId="4365"/>
    <cellStyle name="_Power Cost Value Copy 11.30.05 gas 1.09.06 AURORA at 1.10.06_2009 Compliance Filing PCA Exhibits for GRC 2" xfId="4366"/>
    <cellStyle name="_Power Cost Value Copy 11.30.05 gas 1.09.06 AURORA at 1.10.06_2009 GRC Compl Filing - Exhibit D" xfId="4367"/>
    <cellStyle name="_Power Cost Value Copy 11.30.05 gas 1.09.06 AURORA at 1.10.06_2009 GRC Compl Filing - Exhibit D 2" xfId="4368"/>
    <cellStyle name="_Power Cost Value Copy 11.30.05 gas 1.09.06 AURORA at 1.10.06_3.01 Income Statement" xfId="4369"/>
    <cellStyle name="_Power Cost Value Copy 11.30.05 gas 1.09.06 AURORA at 1.10.06_4 31 Regulatory Assets and Liabilities  7 06- Exhibit D" xfId="4370"/>
    <cellStyle name="_Power Cost Value Copy 11.30.05 gas 1.09.06 AURORA at 1.10.06_4 31 Regulatory Assets and Liabilities  7 06- Exhibit D 2" xfId="4371"/>
    <cellStyle name="_Power Cost Value Copy 11.30.05 gas 1.09.06 AURORA at 1.10.06_4 31 Regulatory Assets and Liabilities  7 06- Exhibit D 2 2" xfId="4372"/>
    <cellStyle name="_Power Cost Value Copy 11.30.05 gas 1.09.06 AURORA at 1.10.06_4 31 Regulatory Assets and Liabilities  7 06- Exhibit D 3" xfId="4373"/>
    <cellStyle name="_Power Cost Value Copy 11.30.05 gas 1.09.06 AURORA at 1.10.06_4 31 Regulatory Assets and Liabilities  7 06- Exhibit D 4" xfId="4374"/>
    <cellStyle name="_Power Cost Value Copy 11.30.05 gas 1.09.06 AURORA at 1.10.06_4 31 Regulatory Assets and Liabilities  7 06- Exhibit D_NIM Summary" xfId="4375"/>
    <cellStyle name="_Power Cost Value Copy 11.30.05 gas 1.09.06 AURORA at 1.10.06_4 31 Regulatory Assets and Liabilities  7 06- Exhibit D_NIM Summary 2" xfId="4376"/>
    <cellStyle name="_Power Cost Value Copy 11.30.05 gas 1.09.06 AURORA at 1.10.06_4 32 Regulatory Assets and Liabilities  7 06- Exhibit D" xfId="4377"/>
    <cellStyle name="_Power Cost Value Copy 11.30.05 gas 1.09.06 AURORA at 1.10.06_4 32 Regulatory Assets and Liabilities  7 06- Exhibit D 2" xfId="4378"/>
    <cellStyle name="_Power Cost Value Copy 11.30.05 gas 1.09.06 AURORA at 1.10.06_4 32 Regulatory Assets and Liabilities  7 06- Exhibit D 2 2" xfId="4379"/>
    <cellStyle name="_Power Cost Value Copy 11.30.05 gas 1.09.06 AURORA at 1.10.06_4 32 Regulatory Assets and Liabilities  7 06- Exhibit D 3" xfId="4380"/>
    <cellStyle name="_Power Cost Value Copy 11.30.05 gas 1.09.06 AURORA at 1.10.06_4 32 Regulatory Assets and Liabilities  7 06- Exhibit D 4" xfId="4381"/>
    <cellStyle name="_Power Cost Value Copy 11.30.05 gas 1.09.06 AURORA at 1.10.06_4 32 Regulatory Assets and Liabilities  7 06- Exhibit D_NIM Summary" xfId="4382"/>
    <cellStyle name="_Power Cost Value Copy 11.30.05 gas 1.09.06 AURORA at 1.10.06_4 32 Regulatory Assets and Liabilities  7 06- Exhibit D_NIM Summary 2" xfId="4383"/>
    <cellStyle name="_Power Cost Value Copy 11.30.05 gas 1.09.06 AURORA at 1.10.06_ACCOUNTS" xfId="4384"/>
    <cellStyle name="_Power Cost Value Copy 11.30.05 gas 1.09.06 AURORA at 1.10.06_AURORA Total New" xfId="4385"/>
    <cellStyle name="_Power Cost Value Copy 11.30.05 gas 1.09.06 AURORA at 1.10.06_AURORA Total New 2" xfId="4386"/>
    <cellStyle name="_Power Cost Value Copy 11.30.05 gas 1.09.06 AURORA at 1.10.06_Book2" xfId="4387"/>
    <cellStyle name="_Power Cost Value Copy 11.30.05 gas 1.09.06 AURORA at 1.10.06_Book2 2" xfId="4388"/>
    <cellStyle name="_Power Cost Value Copy 11.30.05 gas 1.09.06 AURORA at 1.10.06_Book2 2 2" xfId="4389"/>
    <cellStyle name="_Power Cost Value Copy 11.30.05 gas 1.09.06 AURORA at 1.10.06_Book2 3" xfId="4390"/>
    <cellStyle name="_Power Cost Value Copy 11.30.05 gas 1.09.06 AURORA at 1.10.06_Book2 4" xfId="4391"/>
    <cellStyle name="_Power Cost Value Copy 11.30.05 gas 1.09.06 AURORA at 1.10.06_Book2_Adj Bench DR 3 for Initial Briefs (Electric)" xfId="4392"/>
    <cellStyle name="_Power Cost Value Copy 11.30.05 gas 1.09.06 AURORA at 1.10.06_Book2_Adj Bench DR 3 for Initial Briefs (Electric) 2" xfId="4393"/>
    <cellStyle name="_Power Cost Value Copy 11.30.05 gas 1.09.06 AURORA at 1.10.06_Book2_Adj Bench DR 3 for Initial Briefs (Electric) 2 2" xfId="4394"/>
    <cellStyle name="_Power Cost Value Copy 11.30.05 gas 1.09.06 AURORA at 1.10.06_Book2_Adj Bench DR 3 for Initial Briefs (Electric) 3" xfId="4395"/>
    <cellStyle name="_Power Cost Value Copy 11.30.05 gas 1.09.06 AURORA at 1.10.06_Book2_Adj Bench DR 3 for Initial Briefs (Electric) 4" xfId="4396"/>
    <cellStyle name="_Power Cost Value Copy 11.30.05 gas 1.09.06 AURORA at 1.10.06_Book2_Electric Rev Req Model (2009 GRC) Rebuttal" xfId="4397"/>
    <cellStyle name="_Power Cost Value Copy 11.30.05 gas 1.09.06 AURORA at 1.10.06_Book2_Electric Rev Req Model (2009 GRC) Rebuttal 2" xfId="4398"/>
    <cellStyle name="_Power Cost Value Copy 11.30.05 gas 1.09.06 AURORA at 1.10.06_Book2_Electric Rev Req Model (2009 GRC) Rebuttal 2 2" xfId="4399"/>
    <cellStyle name="_Power Cost Value Copy 11.30.05 gas 1.09.06 AURORA at 1.10.06_Book2_Electric Rev Req Model (2009 GRC) Rebuttal 3" xfId="4400"/>
    <cellStyle name="_Power Cost Value Copy 11.30.05 gas 1.09.06 AURORA at 1.10.06_Book2_Electric Rev Req Model (2009 GRC) Rebuttal 4" xfId="4401"/>
    <cellStyle name="_Power Cost Value Copy 11.30.05 gas 1.09.06 AURORA at 1.10.06_Book2_Electric Rev Req Model (2009 GRC) Rebuttal REmoval of New  WH Solar AdjustMI" xfId="4402"/>
    <cellStyle name="_Power Cost Value Copy 11.30.05 gas 1.09.06 AURORA at 1.10.06_Book2_Electric Rev Req Model (2009 GRC) Rebuttal REmoval of New  WH Solar AdjustMI 2" xfId="4403"/>
    <cellStyle name="_Power Cost Value Copy 11.30.05 gas 1.09.06 AURORA at 1.10.06_Book2_Electric Rev Req Model (2009 GRC) Rebuttal REmoval of New  WH Solar AdjustMI 2 2" xfId="4404"/>
    <cellStyle name="_Power Cost Value Copy 11.30.05 gas 1.09.06 AURORA at 1.10.06_Book2_Electric Rev Req Model (2009 GRC) Rebuttal REmoval of New  WH Solar AdjustMI 3" xfId="4405"/>
    <cellStyle name="_Power Cost Value Copy 11.30.05 gas 1.09.06 AURORA at 1.10.06_Book2_Electric Rev Req Model (2009 GRC) Rebuttal REmoval of New  WH Solar AdjustMI 4" xfId="4406"/>
    <cellStyle name="_Power Cost Value Copy 11.30.05 gas 1.09.06 AURORA at 1.10.06_Book2_Electric Rev Req Model (2009 GRC) Revised 01-18-2010" xfId="4407"/>
    <cellStyle name="_Power Cost Value Copy 11.30.05 gas 1.09.06 AURORA at 1.10.06_Book2_Electric Rev Req Model (2009 GRC) Revised 01-18-2010 2" xfId="4408"/>
    <cellStyle name="_Power Cost Value Copy 11.30.05 gas 1.09.06 AURORA at 1.10.06_Book2_Electric Rev Req Model (2009 GRC) Revised 01-18-2010 2 2" xfId="4409"/>
    <cellStyle name="_Power Cost Value Copy 11.30.05 gas 1.09.06 AURORA at 1.10.06_Book2_Electric Rev Req Model (2009 GRC) Revised 01-18-2010 3" xfId="4410"/>
    <cellStyle name="_Power Cost Value Copy 11.30.05 gas 1.09.06 AURORA at 1.10.06_Book2_Electric Rev Req Model (2009 GRC) Revised 01-18-2010 4" xfId="4411"/>
    <cellStyle name="_Power Cost Value Copy 11.30.05 gas 1.09.06 AURORA at 1.10.06_Book2_Final Order Electric EXHIBIT A-1" xfId="4412"/>
    <cellStyle name="_Power Cost Value Copy 11.30.05 gas 1.09.06 AURORA at 1.10.06_Book2_Final Order Electric EXHIBIT A-1 2" xfId="4413"/>
    <cellStyle name="_Power Cost Value Copy 11.30.05 gas 1.09.06 AURORA at 1.10.06_Book2_Final Order Electric EXHIBIT A-1 2 2" xfId="4414"/>
    <cellStyle name="_Power Cost Value Copy 11.30.05 gas 1.09.06 AURORA at 1.10.06_Book2_Final Order Electric EXHIBIT A-1 3" xfId="4415"/>
    <cellStyle name="_Power Cost Value Copy 11.30.05 gas 1.09.06 AURORA at 1.10.06_Book2_Final Order Electric EXHIBIT A-1 4" xfId="4416"/>
    <cellStyle name="_Power Cost Value Copy 11.30.05 gas 1.09.06 AURORA at 1.10.06_Book4" xfId="4417"/>
    <cellStyle name="_Power Cost Value Copy 11.30.05 gas 1.09.06 AURORA at 1.10.06_Book4 2" xfId="4418"/>
    <cellStyle name="_Power Cost Value Copy 11.30.05 gas 1.09.06 AURORA at 1.10.06_Book4 2 2" xfId="4419"/>
    <cellStyle name="_Power Cost Value Copy 11.30.05 gas 1.09.06 AURORA at 1.10.06_Book4 3" xfId="4420"/>
    <cellStyle name="_Power Cost Value Copy 11.30.05 gas 1.09.06 AURORA at 1.10.06_Book4 4" xfId="4421"/>
    <cellStyle name="_Power Cost Value Copy 11.30.05 gas 1.09.06 AURORA at 1.10.06_Book9" xfId="4422"/>
    <cellStyle name="_Power Cost Value Copy 11.30.05 gas 1.09.06 AURORA at 1.10.06_Book9 2" xfId="4423"/>
    <cellStyle name="_Power Cost Value Copy 11.30.05 gas 1.09.06 AURORA at 1.10.06_Book9 2 2" xfId="4424"/>
    <cellStyle name="_Power Cost Value Copy 11.30.05 gas 1.09.06 AURORA at 1.10.06_Book9 3" xfId="4425"/>
    <cellStyle name="_Power Cost Value Copy 11.30.05 gas 1.09.06 AURORA at 1.10.06_Book9 4" xfId="4426"/>
    <cellStyle name="_Power Cost Value Copy 11.30.05 gas 1.09.06 AURORA at 1.10.06_Check the Interest Calculation" xfId="4427"/>
    <cellStyle name="_Power Cost Value Copy 11.30.05 gas 1.09.06 AURORA at 1.10.06_Check the Interest Calculation_Scenario 1 REC vs PTC Offset" xfId="4428"/>
    <cellStyle name="_Power Cost Value Copy 11.30.05 gas 1.09.06 AURORA at 1.10.06_Check the Interest Calculation_Scenario 3" xfId="4429"/>
    <cellStyle name="_Power Cost Value Copy 11.30.05 gas 1.09.06 AURORA at 1.10.06_Chelan PUD Power Costs (8-10)" xfId="4430"/>
    <cellStyle name="_Power Cost Value Copy 11.30.05 gas 1.09.06 AURORA at 1.10.06_Direct Assignment Distribution Plant 2008" xfId="4431"/>
    <cellStyle name="_Power Cost Value Copy 11.30.05 gas 1.09.06 AURORA at 1.10.06_Direct Assignment Distribution Plant 2008 2" xfId="4432"/>
    <cellStyle name="_Power Cost Value Copy 11.30.05 gas 1.09.06 AURORA at 1.10.06_Direct Assignment Distribution Plant 2008 2 2" xfId="4433"/>
    <cellStyle name="_Power Cost Value Copy 11.30.05 gas 1.09.06 AURORA at 1.10.06_Direct Assignment Distribution Plant 2008 2 2 2" xfId="4434"/>
    <cellStyle name="_Power Cost Value Copy 11.30.05 gas 1.09.06 AURORA at 1.10.06_Direct Assignment Distribution Plant 2008 2 3" xfId="4435"/>
    <cellStyle name="_Power Cost Value Copy 11.30.05 gas 1.09.06 AURORA at 1.10.06_Direct Assignment Distribution Plant 2008 2 3 2" xfId="4436"/>
    <cellStyle name="_Power Cost Value Copy 11.30.05 gas 1.09.06 AURORA at 1.10.06_Direct Assignment Distribution Plant 2008 2 4" xfId="4437"/>
    <cellStyle name="_Power Cost Value Copy 11.30.05 gas 1.09.06 AURORA at 1.10.06_Direct Assignment Distribution Plant 2008 2 4 2" xfId="4438"/>
    <cellStyle name="_Power Cost Value Copy 11.30.05 gas 1.09.06 AURORA at 1.10.06_Direct Assignment Distribution Plant 2008 3" xfId="4439"/>
    <cellStyle name="_Power Cost Value Copy 11.30.05 gas 1.09.06 AURORA at 1.10.06_Direct Assignment Distribution Plant 2008 3 2" xfId="4440"/>
    <cellStyle name="_Power Cost Value Copy 11.30.05 gas 1.09.06 AURORA at 1.10.06_Direct Assignment Distribution Plant 2008 4" xfId="4441"/>
    <cellStyle name="_Power Cost Value Copy 11.30.05 gas 1.09.06 AURORA at 1.10.06_Direct Assignment Distribution Plant 2008 4 2" xfId="4442"/>
    <cellStyle name="_Power Cost Value Copy 11.30.05 gas 1.09.06 AURORA at 1.10.06_Direct Assignment Distribution Plant 2008 5" xfId="4443"/>
    <cellStyle name="_Power Cost Value Copy 11.30.05 gas 1.09.06 AURORA at 1.10.06_Direct Assignment Distribution Plant 2008 6" xfId="4444"/>
    <cellStyle name="_Power Cost Value Copy 11.30.05 gas 1.09.06 AURORA at 1.10.06_Electric COS Inputs" xfId="4445"/>
    <cellStyle name="_Power Cost Value Copy 11.30.05 gas 1.09.06 AURORA at 1.10.06_Electric COS Inputs 2" xfId="4446"/>
    <cellStyle name="_Power Cost Value Copy 11.30.05 gas 1.09.06 AURORA at 1.10.06_Electric COS Inputs 2 2" xfId="4447"/>
    <cellStyle name="_Power Cost Value Copy 11.30.05 gas 1.09.06 AURORA at 1.10.06_Electric COS Inputs 2 2 2" xfId="4448"/>
    <cellStyle name="_Power Cost Value Copy 11.30.05 gas 1.09.06 AURORA at 1.10.06_Electric COS Inputs 2 3" xfId="4449"/>
    <cellStyle name="_Power Cost Value Copy 11.30.05 gas 1.09.06 AURORA at 1.10.06_Electric COS Inputs 2 3 2" xfId="4450"/>
    <cellStyle name="_Power Cost Value Copy 11.30.05 gas 1.09.06 AURORA at 1.10.06_Electric COS Inputs 2 4" xfId="4451"/>
    <cellStyle name="_Power Cost Value Copy 11.30.05 gas 1.09.06 AURORA at 1.10.06_Electric COS Inputs 2 4 2" xfId="4452"/>
    <cellStyle name="_Power Cost Value Copy 11.30.05 gas 1.09.06 AURORA at 1.10.06_Electric COS Inputs 3" xfId="4453"/>
    <cellStyle name="_Power Cost Value Copy 11.30.05 gas 1.09.06 AURORA at 1.10.06_Electric COS Inputs 3 2" xfId="4454"/>
    <cellStyle name="_Power Cost Value Copy 11.30.05 gas 1.09.06 AURORA at 1.10.06_Electric COS Inputs 4" xfId="4455"/>
    <cellStyle name="_Power Cost Value Copy 11.30.05 gas 1.09.06 AURORA at 1.10.06_Electric COS Inputs 4 2" xfId="4456"/>
    <cellStyle name="_Power Cost Value Copy 11.30.05 gas 1.09.06 AURORA at 1.10.06_Electric COS Inputs 5" xfId="4457"/>
    <cellStyle name="_Power Cost Value Copy 11.30.05 gas 1.09.06 AURORA at 1.10.06_Electric COS Inputs 6" xfId="4458"/>
    <cellStyle name="_Power Cost Value Copy 11.30.05 gas 1.09.06 AURORA at 1.10.06_Electric Rate Spread and Rate Design 3.23.09" xfId="4459"/>
    <cellStyle name="_Power Cost Value Copy 11.30.05 gas 1.09.06 AURORA at 1.10.06_Electric Rate Spread and Rate Design 3.23.09 2" xfId="4460"/>
    <cellStyle name="_Power Cost Value Copy 11.30.05 gas 1.09.06 AURORA at 1.10.06_Electric Rate Spread and Rate Design 3.23.09 2 2" xfId="4461"/>
    <cellStyle name="_Power Cost Value Copy 11.30.05 gas 1.09.06 AURORA at 1.10.06_Electric Rate Spread and Rate Design 3.23.09 2 2 2" xfId="4462"/>
    <cellStyle name="_Power Cost Value Copy 11.30.05 gas 1.09.06 AURORA at 1.10.06_Electric Rate Spread and Rate Design 3.23.09 2 3" xfId="4463"/>
    <cellStyle name="_Power Cost Value Copy 11.30.05 gas 1.09.06 AURORA at 1.10.06_Electric Rate Spread and Rate Design 3.23.09 2 3 2" xfId="4464"/>
    <cellStyle name="_Power Cost Value Copy 11.30.05 gas 1.09.06 AURORA at 1.10.06_Electric Rate Spread and Rate Design 3.23.09 2 4" xfId="4465"/>
    <cellStyle name="_Power Cost Value Copy 11.30.05 gas 1.09.06 AURORA at 1.10.06_Electric Rate Spread and Rate Design 3.23.09 2 4 2" xfId="4466"/>
    <cellStyle name="_Power Cost Value Copy 11.30.05 gas 1.09.06 AURORA at 1.10.06_Electric Rate Spread and Rate Design 3.23.09 3" xfId="4467"/>
    <cellStyle name="_Power Cost Value Copy 11.30.05 gas 1.09.06 AURORA at 1.10.06_Electric Rate Spread and Rate Design 3.23.09 3 2" xfId="4468"/>
    <cellStyle name="_Power Cost Value Copy 11.30.05 gas 1.09.06 AURORA at 1.10.06_Electric Rate Spread and Rate Design 3.23.09 4" xfId="4469"/>
    <cellStyle name="_Power Cost Value Copy 11.30.05 gas 1.09.06 AURORA at 1.10.06_Electric Rate Spread and Rate Design 3.23.09 4 2" xfId="4470"/>
    <cellStyle name="_Power Cost Value Copy 11.30.05 gas 1.09.06 AURORA at 1.10.06_Electric Rate Spread and Rate Design 3.23.09 5" xfId="4471"/>
    <cellStyle name="_Power Cost Value Copy 11.30.05 gas 1.09.06 AURORA at 1.10.06_Electric Rate Spread and Rate Design 3.23.09 6" xfId="4472"/>
    <cellStyle name="_Power Cost Value Copy 11.30.05 gas 1.09.06 AURORA at 1.10.06_Exhibit D fr R Gho 12-31-08" xfId="4473"/>
    <cellStyle name="_Power Cost Value Copy 11.30.05 gas 1.09.06 AURORA at 1.10.06_Exhibit D fr R Gho 12-31-08 2" xfId="4474"/>
    <cellStyle name="_Power Cost Value Copy 11.30.05 gas 1.09.06 AURORA at 1.10.06_Exhibit D fr R Gho 12-31-08 3" xfId="4475"/>
    <cellStyle name="_Power Cost Value Copy 11.30.05 gas 1.09.06 AURORA at 1.10.06_Exhibit D fr R Gho 12-31-08 v2" xfId="4476"/>
    <cellStyle name="_Power Cost Value Copy 11.30.05 gas 1.09.06 AURORA at 1.10.06_Exhibit D fr R Gho 12-31-08 v2 2" xfId="4477"/>
    <cellStyle name="_Power Cost Value Copy 11.30.05 gas 1.09.06 AURORA at 1.10.06_Exhibit D fr R Gho 12-31-08 v2 3" xfId="4478"/>
    <cellStyle name="_Power Cost Value Copy 11.30.05 gas 1.09.06 AURORA at 1.10.06_Exhibit D fr R Gho 12-31-08 v2_NIM Summary" xfId="4479"/>
    <cellStyle name="_Power Cost Value Copy 11.30.05 gas 1.09.06 AURORA at 1.10.06_Exhibit D fr R Gho 12-31-08 v2_NIM Summary 2" xfId="4480"/>
    <cellStyle name="_Power Cost Value Copy 11.30.05 gas 1.09.06 AURORA at 1.10.06_Exhibit D fr R Gho 12-31-08_NIM Summary" xfId="4481"/>
    <cellStyle name="_Power Cost Value Copy 11.30.05 gas 1.09.06 AURORA at 1.10.06_Exhibit D fr R Gho 12-31-08_NIM Summary 2" xfId="4482"/>
    <cellStyle name="_Power Cost Value Copy 11.30.05 gas 1.09.06 AURORA at 1.10.06_Gas Rev Req Model (2010 GRC)" xfId="4483"/>
    <cellStyle name="_Power Cost Value Copy 11.30.05 gas 1.09.06 AURORA at 1.10.06_Hopkins Ridge Prepaid Tran - Interest Earned RY 12ME Feb  '11" xfId="4484"/>
    <cellStyle name="_Power Cost Value Copy 11.30.05 gas 1.09.06 AURORA at 1.10.06_Hopkins Ridge Prepaid Tran - Interest Earned RY 12ME Feb  '11 2" xfId="4485"/>
    <cellStyle name="_Power Cost Value Copy 11.30.05 gas 1.09.06 AURORA at 1.10.06_Hopkins Ridge Prepaid Tran - Interest Earned RY 12ME Feb  '11_NIM Summary" xfId="4486"/>
    <cellStyle name="_Power Cost Value Copy 11.30.05 gas 1.09.06 AURORA at 1.10.06_Hopkins Ridge Prepaid Tran - Interest Earned RY 12ME Feb  '11_NIM Summary 2" xfId="4487"/>
    <cellStyle name="_Power Cost Value Copy 11.30.05 gas 1.09.06 AURORA at 1.10.06_Hopkins Ridge Prepaid Tran - Interest Earned RY 12ME Feb  '11_Transmission Workbook for May BOD" xfId="4488"/>
    <cellStyle name="_Power Cost Value Copy 11.30.05 gas 1.09.06 AURORA at 1.10.06_Hopkins Ridge Prepaid Tran - Interest Earned RY 12ME Feb  '11_Transmission Workbook for May BOD 2" xfId="4489"/>
    <cellStyle name="_Power Cost Value Copy 11.30.05 gas 1.09.06 AURORA at 1.10.06_INPUTS" xfId="4490"/>
    <cellStyle name="_Power Cost Value Copy 11.30.05 gas 1.09.06 AURORA at 1.10.06_INPUTS 2" xfId="4491"/>
    <cellStyle name="_Power Cost Value Copy 11.30.05 gas 1.09.06 AURORA at 1.10.06_INPUTS 2 2" xfId="4492"/>
    <cellStyle name="_Power Cost Value Copy 11.30.05 gas 1.09.06 AURORA at 1.10.06_INPUTS 2 2 2" xfId="4493"/>
    <cellStyle name="_Power Cost Value Copy 11.30.05 gas 1.09.06 AURORA at 1.10.06_INPUTS 2 3" xfId="4494"/>
    <cellStyle name="_Power Cost Value Copy 11.30.05 gas 1.09.06 AURORA at 1.10.06_INPUTS 2 3 2" xfId="4495"/>
    <cellStyle name="_Power Cost Value Copy 11.30.05 gas 1.09.06 AURORA at 1.10.06_INPUTS 2 4" xfId="4496"/>
    <cellStyle name="_Power Cost Value Copy 11.30.05 gas 1.09.06 AURORA at 1.10.06_INPUTS 2 4 2" xfId="4497"/>
    <cellStyle name="_Power Cost Value Copy 11.30.05 gas 1.09.06 AURORA at 1.10.06_INPUTS 3" xfId="4498"/>
    <cellStyle name="_Power Cost Value Copy 11.30.05 gas 1.09.06 AURORA at 1.10.06_INPUTS 3 2" xfId="4499"/>
    <cellStyle name="_Power Cost Value Copy 11.30.05 gas 1.09.06 AURORA at 1.10.06_INPUTS 4" xfId="4500"/>
    <cellStyle name="_Power Cost Value Copy 11.30.05 gas 1.09.06 AURORA at 1.10.06_INPUTS 4 2" xfId="4501"/>
    <cellStyle name="_Power Cost Value Copy 11.30.05 gas 1.09.06 AURORA at 1.10.06_INPUTS 5" xfId="4502"/>
    <cellStyle name="_Power Cost Value Copy 11.30.05 gas 1.09.06 AURORA at 1.10.06_INPUTS 6" xfId="4503"/>
    <cellStyle name="_Power Cost Value Copy 11.30.05 gas 1.09.06 AURORA at 1.10.06_Leased Transformer &amp; Substation Plant &amp; Rev 12-2009" xfId="4504"/>
    <cellStyle name="_Power Cost Value Copy 11.30.05 gas 1.09.06 AURORA at 1.10.06_Leased Transformer &amp; Substation Plant &amp; Rev 12-2009 2" xfId="4505"/>
    <cellStyle name="_Power Cost Value Copy 11.30.05 gas 1.09.06 AURORA at 1.10.06_Leased Transformer &amp; Substation Plant &amp; Rev 12-2009 2 2" xfId="4506"/>
    <cellStyle name="_Power Cost Value Copy 11.30.05 gas 1.09.06 AURORA at 1.10.06_Leased Transformer &amp; Substation Plant &amp; Rev 12-2009 2 2 2" xfId="4507"/>
    <cellStyle name="_Power Cost Value Copy 11.30.05 gas 1.09.06 AURORA at 1.10.06_Leased Transformer &amp; Substation Plant &amp; Rev 12-2009 2 3" xfId="4508"/>
    <cellStyle name="_Power Cost Value Copy 11.30.05 gas 1.09.06 AURORA at 1.10.06_Leased Transformer &amp; Substation Plant &amp; Rev 12-2009 2 3 2" xfId="4509"/>
    <cellStyle name="_Power Cost Value Copy 11.30.05 gas 1.09.06 AURORA at 1.10.06_Leased Transformer &amp; Substation Plant &amp; Rev 12-2009 2 4" xfId="4510"/>
    <cellStyle name="_Power Cost Value Copy 11.30.05 gas 1.09.06 AURORA at 1.10.06_Leased Transformer &amp; Substation Plant &amp; Rev 12-2009 2 4 2" xfId="4511"/>
    <cellStyle name="_Power Cost Value Copy 11.30.05 gas 1.09.06 AURORA at 1.10.06_Leased Transformer &amp; Substation Plant &amp; Rev 12-2009 3" xfId="4512"/>
    <cellStyle name="_Power Cost Value Copy 11.30.05 gas 1.09.06 AURORA at 1.10.06_Leased Transformer &amp; Substation Plant &amp; Rev 12-2009 3 2" xfId="4513"/>
    <cellStyle name="_Power Cost Value Copy 11.30.05 gas 1.09.06 AURORA at 1.10.06_Leased Transformer &amp; Substation Plant &amp; Rev 12-2009 4" xfId="4514"/>
    <cellStyle name="_Power Cost Value Copy 11.30.05 gas 1.09.06 AURORA at 1.10.06_Leased Transformer &amp; Substation Plant &amp; Rev 12-2009 4 2" xfId="4515"/>
    <cellStyle name="_Power Cost Value Copy 11.30.05 gas 1.09.06 AURORA at 1.10.06_Leased Transformer &amp; Substation Plant &amp; Rev 12-2009 5" xfId="4516"/>
    <cellStyle name="_Power Cost Value Copy 11.30.05 gas 1.09.06 AURORA at 1.10.06_Leased Transformer &amp; Substation Plant &amp; Rev 12-2009 6" xfId="4517"/>
    <cellStyle name="_Power Cost Value Copy 11.30.05 gas 1.09.06 AURORA at 1.10.06_NIM Summary" xfId="4518"/>
    <cellStyle name="_Power Cost Value Copy 11.30.05 gas 1.09.06 AURORA at 1.10.06_NIM Summary 09GRC" xfId="4519"/>
    <cellStyle name="_Power Cost Value Copy 11.30.05 gas 1.09.06 AURORA at 1.10.06_NIM Summary 09GRC 2" xfId="4520"/>
    <cellStyle name="_Power Cost Value Copy 11.30.05 gas 1.09.06 AURORA at 1.10.06_NIM Summary 2" xfId="4521"/>
    <cellStyle name="_Power Cost Value Copy 11.30.05 gas 1.09.06 AURORA at 1.10.06_NIM Summary 3" xfId="4522"/>
    <cellStyle name="_Power Cost Value Copy 11.30.05 gas 1.09.06 AURORA at 1.10.06_NIM Summary 4" xfId="4523"/>
    <cellStyle name="_Power Cost Value Copy 11.30.05 gas 1.09.06 AURORA at 1.10.06_NIM Summary 5" xfId="4524"/>
    <cellStyle name="_Power Cost Value Copy 11.30.05 gas 1.09.06 AURORA at 1.10.06_NIM Summary 6" xfId="4525"/>
    <cellStyle name="_Power Cost Value Copy 11.30.05 gas 1.09.06 AURORA at 1.10.06_NIM Summary 7" xfId="4526"/>
    <cellStyle name="_Power Cost Value Copy 11.30.05 gas 1.09.06 AURORA at 1.10.06_NIM Summary 8" xfId="4527"/>
    <cellStyle name="_Power Cost Value Copy 11.30.05 gas 1.09.06 AURORA at 1.10.06_NIM Summary 9" xfId="4528"/>
    <cellStyle name="_Power Cost Value Copy 11.30.05 gas 1.09.06 AURORA at 1.10.06_PCA 10 -  Exhibit D from A Kellogg Jan 2011" xfId="4529"/>
    <cellStyle name="_Power Cost Value Copy 11.30.05 gas 1.09.06 AURORA at 1.10.06_PCA 10 -  Exhibit D from A Kellogg July 2011" xfId="4530"/>
    <cellStyle name="_Power Cost Value Copy 11.30.05 gas 1.09.06 AURORA at 1.10.06_PCA 10 -  Exhibit D from S Free Rcv'd 12-11" xfId="4531"/>
    <cellStyle name="_Power Cost Value Copy 11.30.05 gas 1.09.06 AURORA at 1.10.06_PCA 7 - Exhibit D update 11_30_08 (2)" xfId="4532"/>
    <cellStyle name="_Power Cost Value Copy 11.30.05 gas 1.09.06 AURORA at 1.10.06_PCA 7 - Exhibit D update 11_30_08 (2) 2" xfId="4533"/>
    <cellStyle name="_Power Cost Value Copy 11.30.05 gas 1.09.06 AURORA at 1.10.06_PCA 7 - Exhibit D update 11_30_08 (2) 2 2" xfId="4534"/>
    <cellStyle name="_Power Cost Value Copy 11.30.05 gas 1.09.06 AURORA at 1.10.06_PCA 7 - Exhibit D update 11_30_08 (2) 3" xfId="4535"/>
    <cellStyle name="_Power Cost Value Copy 11.30.05 gas 1.09.06 AURORA at 1.10.06_PCA 7 - Exhibit D update 11_30_08 (2) 4" xfId="4536"/>
    <cellStyle name="_Power Cost Value Copy 11.30.05 gas 1.09.06 AURORA at 1.10.06_PCA 7 - Exhibit D update 11_30_08 (2)_NIM Summary" xfId="4537"/>
    <cellStyle name="_Power Cost Value Copy 11.30.05 gas 1.09.06 AURORA at 1.10.06_PCA 7 - Exhibit D update 11_30_08 (2)_NIM Summary 2" xfId="4538"/>
    <cellStyle name="_Power Cost Value Copy 11.30.05 gas 1.09.06 AURORA at 1.10.06_PCA 8 - Exhibit D update 12_31_09" xfId="4539"/>
    <cellStyle name="_Power Cost Value Copy 11.30.05 gas 1.09.06 AURORA at 1.10.06_PCA 8 - Exhibit D update 12_31_09 2" xfId="4540"/>
    <cellStyle name="_Power Cost Value Copy 11.30.05 gas 1.09.06 AURORA at 1.10.06_PCA 9 -  Exhibit D April 2010" xfId="4541"/>
    <cellStyle name="_Power Cost Value Copy 11.30.05 gas 1.09.06 AURORA at 1.10.06_PCA 9 -  Exhibit D April 2010 (3)" xfId="4542"/>
    <cellStyle name="_Power Cost Value Copy 11.30.05 gas 1.09.06 AURORA at 1.10.06_PCA 9 -  Exhibit D April 2010 (3) 2" xfId="4543"/>
    <cellStyle name="_Power Cost Value Copy 11.30.05 gas 1.09.06 AURORA at 1.10.06_PCA 9 -  Exhibit D April 2010 2" xfId="4544"/>
    <cellStyle name="_Power Cost Value Copy 11.30.05 gas 1.09.06 AURORA at 1.10.06_PCA 9 -  Exhibit D April 2010 3" xfId="4545"/>
    <cellStyle name="_Power Cost Value Copy 11.30.05 gas 1.09.06 AURORA at 1.10.06_PCA 9 -  Exhibit D Feb 2010" xfId="4546"/>
    <cellStyle name="_Power Cost Value Copy 11.30.05 gas 1.09.06 AURORA at 1.10.06_PCA 9 -  Exhibit D Feb 2010 2" xfId="4547"/>
    <cellStyle name="_Power Cost Value Copy 11.30.05 gas 1.09.06 AURORA at 1.10.06_PCA 9 -  Exhibit D Feb 2010 v2" xfId="4548"/>
    <cellStyle name="_Power Cost Value Copy 11.30.05 gas 1.09.06 AURORA at 1.10.06_PCA 9 -  Exhibit D Feb 2010 v2 2" xfId="4549"/>
    <cellStyle name="_Power Cost Value Copy 11.30.05 gas 1.09.06 AURORA at 1.10.06_PCA 9 -  Exhibit D Feb 2010 WF" xfId="4550"/>
    <cellStyle name="_Power Cost Value Copy 11.30.05 gas 1.09.06 AURORA at 1.10.06_PCA 9 -  Exhibit D Feb 2010 WF 2" xfId="4551"/>
    <cellStyle name="_Power Cost Value Copy 11.30.05 gas 1.09.06 AURORA at 1.10.06_PCA 9 -  Exhibit D Jan 2010" xfId="4552"/>
    <cellStyle name="_Power Cost Value Copy 11.30.05 gas 1.09.06 AURORA at 1.10.06_PCA 9 -  Exhibit D Jan 2010 2" xfId="4553"/>
    <cellStyle name="_Power Cost Value Copy 11.30.05 gas 1.09.06 AURORA at 1.10.06_PCA 9 -  Exhibit D March 2010 (2)" xfId="4554"/>
    <cellStyle name="_Power Cost Value Copy 11.30.05 gas 1.09.06 AURORA at 1.10.06_PCA 9 -  Exhibit D March 2010 (2) 2" xfId="4555"/>
    <cellStyle name="_Power Cost Value Copy 11.30.05 gas 1.09.06 AURORA at 1.10.06_PCA 9 -  Exhibit D Nov 2010" xfId="4556"/>
    <cellStyle name="_Power Cost Value Copy 11.30.05 gas 1.09.06 AURORA at 1.10.06_PCA 9 -  Exhibit D Nov 2010 2" xfId="4557"/>
    <cellStyle name="_Power Cost Value Copy 11.30.05 gas 1.09.06 AURORA at 1.10.06_PCA 9 - Exhibit D at August 2010" xfId="4558"/>
    <cellStyle name="_Power Cost Value Copy 11.30.05 gas 1.09.06 AURORA at 1.10.06_PCA 9 - Exhibit D at August 2010 2" xfId="4559"/>
    <cellStyle name="_Power Cost Value Copy 11.30.05 gas 1.09.06 AURORA at 1.10.06_PCA 9 - Exhibit D June 2010 GRC" xfId="4560"/>
    <cellStyle name="_Power Cost Value Copy 11.30.05 gas 1.09.06 AURORA at 1.10.06_PCA 9 - Exhibit D June 2010 GRC 2" xfId="4561"/>
    <cellStyle name="_Power Cost Value Copy 11.30.05 gas 1.09.06 AURORA at 1.10.06_Power Costs - Comparison bx Rbtl-Staff-Jt-PC" xfId="4562"/>
    <cellStyle name="_Power Cost Value Copy 11.30.05 gas 1.09.06 AURORA at 1.10.06_Power Costs - Comparison bx Rbtl-Staff-Jt-PC 2" xfId="4563"/>
    <cellStyle name="_Power Cost Value Copy 11.30.05 gas 1.09.06 AURORA at 1.10.06_Power Costs - Comparison bx Rbtl-Staff-Jt-PC 2 2" xfId="4564"/>
    <cellStyle name="_Power Cost Value Copy 11.30.05 gas 1.09.06 AURORA at 1.10.06_Power Costs - Comparison bx Rbtl-Staff-Jt-PC 3" xfId="4565"/>
    <cellStyle name="_Power Cost Value Copy 11.30.05 gas 1.09.06 AURORA at 1.10.06_Power Costs - Comparison bx Rbtl-Staff-Jt-PC 4" xfId="4566"/>
    <cellStyle name="_Power Cost Value Copy 11.30.05 gas 1.09.06 AURORA at 1.10.06_Power Costs - Comparison bx Rbtl-Staff-Jt-PC_Adj Bench DR 3 for Initial Briefs (Electric)" xfId="4567"/>
    <cellStyle name="_Power Cost Value Copy 11.30.05 gas 1.09.06 AURORA at 1.10.06_Power Costs - Comparison bx Rbtl-Staff-Jt-PC_Adj Bench DR 3 for Initial Briefs (Electric) 2" xfId="4568"/>
    <cellStyle name="_Power Cost Value Copy 11.30.05 gas 1.09.06 AURORA at 1.10.06_Power Costs - Comparison bx Rbtl-Staff-Jt-PC_Adj Bench DR 3 for Initial Briefs (Electric) 2 2" xfId="4569"/>
    <cellStyle name="_Power Cost Value Copy 11.30.05 gas 1.09.06 AURORA at 1.10.06_Power Costs - Comparison bx Rbtl-Staff-Jt-PC_Adj Bench DR 3 for Initial Briefs (Electric) 3" xfId="4570"/>
    <cellStyle name="_Power Cost Value Copy 11.30.05 gas 1.09.06 AURORA at 1.10.06_Power Costs - Comparison bx Rbtl-Staff-Jt-PC_Adj Bench DR 3 for Initial Briefs (Electric) 4" xfId="4571"/>
    <cellStyle name="_Power Cost Value Copy 11.30.05 gas 1.09.06 AURORA at 1.10.06_Power Costs - Comparison bx Rbtl-Staff-Jt-PC_Electric Rev Req Model (2009 GRC) Rebuttal" xfId="4572"/>
    <cellStyle name="_Power Cost Value Copy 11.30.05 gas 1.09.06 AURORA at 1.10.06_Power Costs - Comparison bx Rbtl-Staff-Jt-PC_Electric Rev Req Model (2009 GRC) Rebuttal 2" xfId="4573"/>
    <cellStyle name="_Power Cost Value Copy 11.30.05 gas 1.09.06 AURORA at 1.10.06_Power Costs - Comparison bx Rbtl-Staff-Jt-PC_Electric Rev Req Model (2009 GRC) Rebuttal 2 2" xfId="4574"/>
    <cellStyle name="_Power Cost Value Copy 11.30.05 gas 1.09.06 AURORA at 1.10.06_Power Costs - Comparison bx Rbtl-Staff-Jt-PC_Electric Rev Req Model (2009 GRC) Rebuttal 3" xfId="4575"/>
    <cellStyle name="_Power Cost Value Copy 11.30.05 gas 1.09.06 AURORA at 1.10.06_Power Costs - Comparison bx Rbtl-Staff-Jt-PC_Electric Rev Req Model (2009 GRC) Rebuttal 4" xfId="4576"/>
    <cellStyle name="_Power Cost Value Copy 11.30.05 gas 1.09.06 AURORA at 1.10.06_Power Costs - Comparison bx Rbtl-Staff-Jt-PC_Electric Rev Req Model (2009 GRC) Rebuttal REmoval of New  WH Solar AdjustMI" xfId="4577"/>
    <cellStyle name="_Power Cost Value Copy 11.30.05 gas 1.09.06 AURORA at 1.10.06_Power Costs - Comparison bx Rbtl-Staff-Jt-PC_Electric Rev Req Model (2009 GRC) Rebuttal REmoval of New  WH Solar AdjustMI 2" xfId="4578"/>
    <cellStyle name="_Power Cost Value Copy 11.30.05 gas 1.09.06 AURORA at 1.10.06_Power Costs - Comparison bx Rbtl-Staff-Jt-PC_Electric Rev Req Model (2009 GRC) Rebuttal REmoval of New  WH Solar AdjustMI 2 2" xfId="4579"/>
    <cellStyle name="_Power Cost Value Copy 11.30.05 gas 1.09.06 AURORA at 1.10.06_Power Costs - Comparison bx Rbtl-Staff-Jt-PC_Electric Rev Req Model (2009 GRC) Rebuttal REmoval of New  WH Solar AdjustMI 3" xfId="4580"/>
    <cellStyle name="_Power Cost Value Copy 11.30.05 gas 1.09.06 AURORA at 1.10.06_Power Costs - Comparison bx Rbtl-Staff-Jt-PC_Electric Rev Req Model (2009 GRC) Rebuttal REmoval of New  WH Solar AdjustMI 4" xfId="4581"/>
    <cellStyle name="_Power Cost Value Copy 11.30.05 gas 1.09.06 AURORA at 1.10.06_Power Costs - Comparison bx Rbtl-Staff-Jt-PC_Electric Rev Req Model (2009 GRC) Revised 01-18-2010" xfId="4582"/>
    <cellStyle name="_Power Cost Value Copy 11.30.05 gas 1.09.06 AURORA at 1.10.06_Power Costs - Comparison bx Rbtl-Staff-Jt-PC_Electric Rev Req Model (2009 GRC) Revised 01-18-2010 2" xfId="4583"/>
    <cellStyle name="_Power Cost Value Copy 11.30.05 gas 1.09.06 AURORA at 1.10.06_Power Costs - Comparison bx Rbtl-Staff-Jt-PC_Electric Rev Req Model (2009 GRC) Revised 01-18-2010 2 2" xfId="4584"/>
    <cellStyle name="_Power Cost Value Copy 11.30.05 gas 1.09.06 AURORA at 1.10.06_Power Costs - Comparison bx Rbtl-Staff-Jt-PC_Electric Rev Req Model (2009 GRC) Revised 01-18-2010 3" xfId="4585"/>
    <cellStyle name="_Power Cost Value Copy 11.30.05 gas 1.09.06 AURORA at 1.10.06_Power Costs - Comparison bx Rbtl-Staff-Jt-PC_Electric Rev Req Model (2009 GRC) Revised 01-18-2010 4" xfId="4586"/>
    <cellStyle name="_Power Cost Value Copy 11.30.05 gas 1.09.06 AURORA at 1.10.06_Power Costs - Comparison bx Rbtl-Staff-Jt-PC_Final Order Electric EXHIBIT A-1" xfId="4587"/>
    <cellStyle name="_Power Cost Value Copy 11.30.05 gas 1.09.06 AURORA at 1.10.06_Power Costs - Comparison bx Rbtl-Staff-Jt-PC_Final Order Electric EXHIBIT A-1 2" xfId="4588"/>
    <cellStyle name="_Power Cost Value Copy 11.30.05 gas 1.09.06 AURORA at 1.10.06_Power Costs - Comparison bx Rbtl-Staff-Jt-PC_Final Order Electric EXHIBIT A-1 2 2" xfId="4589"/>
    <cellStyle name="_Power Cost Value Copy 11.30.05 gas 1.09.06 AURORA at 1.10.06_Power Costs - Comparison bx Rbtl-Staff-Jt-PC_Final Order Electric EXHIBIT A-1 3" xfId="4590"/>
    <cellStyle name="_Power Cost Value Copy 11.30.05 gas 1.09.06 AURORA at 1.10.06_Power Costs - Comparison bx Rbtl-Staff-Jt-PC_Final Order Electric EXHIBIT A-1 4" xfId="4591"/>
    <cellStyle name="_Power Cost Value Copy 11.30.05 gas 1.09.06 AURORA at 1.10.06_Production Adj 4.37" xfId="4592"/>
    <cellStyle name="_Power Cost Value Copy 11.30.05 gas 1.09.06 AURORA at 1.10.06_Production Adj 4.37 2" xfId="4593"/>
    <cellStyle name="_Power Cost Value Copy 11.30.05 gas 1.09.06 AURORA at 1.10.06_Production Adj 4.37 2 2" xfId="4594"/>
    <cellStyle name="_Power Cost Value Copy 11.30.05 gas 1.09.06 AURORA at 1.10.06_Production Adj 4.37 3" xfId="4595"/>
    <cellStyle name="_Power Cost Value Copy 11.30.05 gas 1.09.06 AURORA at 1.10.06_Purchased Power Adj 4.03" xfId="4596"/>
    <cellStyle name="_Power Cost Value Copy 11.30.05 gas 1.09.06 AURORA at 1.10.06_Purchased Power Adj 4.03 2" xfId="4597"/>
    <cellStyle name="_Power Cost Value Copy 11.30.05 gas 1.09.06 AURORA at 1.10.06_Purchased Power Adj 4.03 2 2" xfId="4598"/>
    <cellStyle name="_Power Cost Value Copy 11.30.05 gas 1.09.06 AURORA at 1.10.06_Purchased Power Adj 4.03 3" xfId="4599"/>
    <cellStyle name="_Power Cost Value Copy 11.30.05 gas 1.09.06 AURORA at 1.10.06_Rate Design Sch 24" xfId="4600"/>
    <cellStyle name="_Power Cost Value Copy 11.30.05 gas 1.09.06 AURORA at 1.10.06_Rate Design Sch 24 2" xfId="4601"/>
    <cellStyle name="_Power Cost Value Copy 11.30.05 gas 1.09.06 AURORA at 1.10.06_Rate Design Sch 25" xfId="4602"/>
    <cellStyle name="_Power Cost Value Copy 11.30.05 gas 1.09.06 AURORA at 1.10.06_Rate Design Sch 25 2" xfId="4603"/>
    <cellStyle name="_Power Cost Value Copy 11.30.05 gas 1.09.06 AURORA at 1.10.06_Rate Design Sch 25 2 2" xfId="4604"/>
    <cellStyle name="_Power Cost Value Copy 11.30.05 gas 1.09.06 AURORA at 1.10.06_Rate Design Sch 25 3" xfId="4605"/>
    <cellStyle name="_Power Cost Value Copy 11.30.05 gas 1.09.06 AURORA at 1.10.06_Rate Design Sch 26" xfId="4606"/>
    <cellStyle name="_Power Cost Value Copy 11.30.05 gas 1.09.06 AURORA at 1.10.06_Rate Design Sch 26 2" xfId="4607"/>
    <cellStyle name="_Power Cost Value Copy 11.30.05 gas 1.09.06 AURORA at 1.10.06_Rate Design Sch 26 2 2" xfId="4608"/>
    <cellStyle name="_Power Cost Value Copy 11.30.05 gas 1.09.06 AURORA at 1.10.06_Rate Design Sch 26 3" xfId="4609"/>
    <cellStyle name="_Power Cost Value Copy 11.30.05 gas 1.09.06 AURORA at 1.10.06_Rate Design Sch 31" xfId="4610"/>
    <cellStyle name="_Power Cost Value Copy 11.30.05 gas 1.09.06 AURORA at 1.10.06_Rate Design Sch 31 2" xfId="4611"/>
    <cellStyle name="_Power Cost Value Copy 11.30.05 gas 1.09.06 AURORA at 1.10.06_Rate Design Sch 31 2 2" xfId="4612"/>
    <cellStyle name="_Power Cost Value Copy 11.30.05 gas 1.09.06 AURORA at 1.10.06_Rate Design Sch 31 3" xfId="4613"/>
    <cellStyle name="_Power Cost Value Copy 11.30.05 gas 1.09.06 AURORA at 1.10.06_Rate Design Sch 43" xfId="4614"/>
    <cellStyle name="_Power Cost Value Copy 11.30.05 gas 1.09.06 AURORA at 1.10.06_Rate Design Sch 43 2" xfId="4615"/>
    <cellStyle name="_Power Cost Value Copy 11.30.05 gas 1.09.06 AURORA at 1.10.06_Rate Design Sch 43 2 2" xfId="4616"/>
    <cellStyle name="_Power Cost Value Copy 11.30.05 gas 1.09.06 AURORA at 1.10.06_Rate Design Sch 43 3" xfId="4617"/>
    <cellStyle name="_Power Cost Value Copy 11.30.05 gas 1.09.06 AURORA at 1.10.06_Rate Design Sch 448-449" xfId="4618"/>
    <cellStyle name="_Power Cost Value Copy 11.30.05 gas 1.09.06 AURORA at 1.10.06_Rate Design Sch 448-449 2" xfId="4619"/>
    <cellStyle name="_Power Cost Value Copy 11.30.05 gas 1.09.06 AURORA at 1.10.06_Rate Design Sch 46" xfId="4620"/>
    <cellStyle name="_Power Cost Value Copy 11.30.05 gas 1.09.06 AURORA at 1.10.06_Rate Design Sch 46 2" xfId="4621"/>
    <cellStyle name="_Power Cost Value Copy 11.30.05 gas 1.09.06 AURORA at 1.10.06_Rate Design Sch 46 2 2" xfId="4622"/>
    <cellStyle name="_Power Cost Value Copy 11.30.05 gas 1.09.06 AURORA at 1.10.06_Rate Design Sch 46 3" xfId="4623"/>
    <cellStyle name="_Power Cost Value Copy 11.30.05 gas 1.09.06 AURORA at 1.10.06_Rate Spread" xfId="4624"/>
    <cellStyle name="_Power Cost Value Copy 11.30.05 gas 1.09.06 AURORA at 1.10.06_Rate Spread 2" xfId="4625"/>
    <cellStyle name="_Power Cost Value Copy 11.30.05 gas 1.09.06 AURORA at 1.10.06_Rate Spread 2 2" xfId="4626"/>
    <cellStyle name="_Power Cost Value Copy 11.30.05 gas 1.09.06 AURORA at 1.10.06_Rate Spread 3" xfId="4627"/>
    <cellStyle name="_Power Cost Value Copy 11.30.05 gas 1.09.06 AURORA at 1.10.06_Rebuttal Power Costs" xfId="4628"/>
    <cellStyle name="_Power Cost Value Copy 11.30.05 gas 1.09.06 AURORA at 1.10.06_Rebuttal Power Costs 2" xfId="4629"/>
    <cellStyle name="_Power Cost Value Copy 11.30.05 gas 1.09.06 AURORA at 1.10.06_Rebuttal Power Costs 2 2" xfId="4630"/>
    <cellStyle name="_Power Cost Value Copy 11.30.05 gas 1.09.06 AURORA at 1.10.06_Rebuttal Power Costs 3" xfId="4631"/>
    <cellStyle name="_Power Cost Value Copy 11.30.05 gas 1.09.06 AURORA at 1.10.06_Rebuttal Power Costs 4" xfId="4632"/>
    <cellStyle name="_Power Cost Value Copy 11.30.05 gas 1.09.06 AURORA at 1.10.06_Rebuttal Power Costs_Adj Bench DR 3 for Initial Briefs (Electric)" xfId="4633"/>
    <cellStyle name="_Power Cost Value Copy 11.30.05 gas 1.09.06 AURORA at 1.10.06_Rebuttal Power Costs_Adj Bench DR 3 for Initial Briefs (Electric) 2" xfId="4634"/>
    <cellStyle name="_Power Cost Value Copy 11.30.05 gas 1.09.06 AURORA at 1.10.06_Rebuttal Power Costs_Adj Bench DR 3 for Initial Briefs (Electric) 2 2" xfId="4635"/>
    <cellStyle name="_Power Cost Value Copy 11.30.05 gas 1.09.06 AURORA at 1.10.06_Rebuttal Power Costs_Adj Bench DR 3 for Initial Briefs (Electric) 3" xfId="4636"/>
    <cellStyle name="_Power Cost Value Copy 11.30.05 gas 1.09.06 AURORA at 1.10.06_Rebuttal Power Costs_Adj Bench DR 3 for Initial Briefs (Electric) 4" xfId="4637"/>
    <cellStyle name="_Power Cost Value Copy 11.30.05 gas 1.09.06 AURORA at 1.10.06_Rebuttal Power Costs_Electric Rev Req Model (2009 GRC) Rebuttal" xfId="4638"/>
    <cellStyle name="_Power Cost Value Copy 11.30.05 gas 1.09.06 AURORA at 1.10.06_Rebuttal Power Costs_Electric Rev Req Model (2009 GRC) Rebuttal 2" xfId="4639"/>
    <cellStyle name="_Power Cost Value Copy 11.30.05 gas 1.09.06 AURORA at 1.10.06_Rebuttal Power Costs_Electric Rev Req Model (2009 GRC) Rebuttal 2 2" xfId="4640"/>
    <cellStyle name="_Power Cost Value Copy 11.30.05 gas 1.09.06 AURORA at 1.10.06_Rebuttal Power Costs_Electric Rev Req Model (2009 GRC) Rebuttal 3" xfId="4641"/>
    <cellStyle name="_Power Cost Value Copy 11.30.05 gas 1.09.06 AURORA at 1.10.06_Rebuttal Power Costs_Electric Rev Req Model (2009 GRC) Rebuttal 4" xfId="4642"/>
    <cellStyle name="_Power Cost Value Copy 11.30.05 gas 1.09.06 AURORA at 1.10.06_Rebuttal Power Costs_Electric Rev Req Model (2009 GRC) Rebuttal REmoval of New  WH Solar AdjustMI" xfId="4643"/>
    <cellStyle name="_Power Cost Value Copy 11.30.05 gas 1.09.06 AURORA at 1.10.06_Rebuttal Power Costs_Electric Rev Req Model (2009 GRC) Rebuttal REmoval of New  WH Solar AdjustMI 2" xfId="4644"/>
    <cellStyle name="_Power Cost Value Copy 11.30.05 gas 1.09.06 AURORA at 1.10.06_Rebuttal Power Costs_Electric Rev Req Model (2009 GRC) Rebuttal REmoval of New  WH Solar AdjustMI 2 2" xfId="4645"/>
    <cellStyle name="_Power Cost Value Copy 11.30.05 gas 1.09.06 AURORA at 1.10.06_Rebuttal Power Costs_Electric Rev Req Model (2009 GRC) Rebuttal REmoval of New  WH Solar AdjustMI 3" xfId="4646"/>
    <cellStyle name="_Power Cost Value Copy 11.30.05 gas 1.09.06 AURORA at 1.10.06_Rebuttal Power Costs_Electric Rev Req Model (2009 GRC) Rebuttal REmoval of New  WH Solar AdjustMI 4" xfId="4647"/>
    <cellStyle name="_Power Cost Value Copy 11.30.05 gas 1.09.06 AURORA at 1.10.06_Rebuttal Power Costs_Electric Rev Req Model (2009 GRC) Revised 01-18-2010" xfId="4648"/>
    <cellStyle name="_Power Cost Value Copy 11.30.05 gas 1.09.06 AURORA at 1.10.06_Rebuttal Power Costs_Electric Rev Req Model (2009 GRC) Revised 01-18-2010 2" xfId="4649"/>
    <cellStyle name="_Power Cost Value Copy 11.30.05 gas 1.09.06 AURORA at 1.10.06_Rebuttal Power Costs_Electric Rev Req Model (2009 GRC) Revised 01-18-2010 2 2" xfId="4650"/>
    <cellStyle name="_Power Cost Value Copy 11.30.05 gas 1.09.06 AURORA at 1.10.06_Rebuttal Power Costs_Electric Rev Req Model (2009 GRC) Revised 01-18-2010 3" xfId="4651"/>
    <cellStyle name="_Power Cost Value Copy 11.30.05 gas 1.09.06 AURORA at 1.10.06_Rebuttal Power Costs_Electric Rev Req Model (2009 GRC) Revised 01-18-2010 4" xfId="4652"/>
    <cellStyle name="_Power Cost Value Copy 11.30.05 gas 1.09.06 AURORA at 1.10.06_Rebuttal Power Costs_Final Order Electric EXHIBIT A-1" xfId="4653"/>
    <cellStyle name="_Power Cost Value Copy 11.30.05 gas 1.09.06 AURORA at 1.10.06_Rebuttal Power Costs_Final Order Electric EXHIBIT A-1 2" xfId="4654"/>
    <cellStyle name="_Power Cost Value Copy 11.30.05 gas 1.09.06 AURORA at 1.10.06_Rebuttal Power Costs_Final Order Electric EXHIBIT A-1 2 2" xfId="4655"/>
    <cellStyle name="_Power Cost Value Copy 11.30.05 gas 1.09.06 AURORA at 1.10.06_Rebuttal Power Costs_Final Order Electric EXHIBIT A-1 3" xfId="4656"/>
    <cellStyle name="_Power Cost Value Copy 11.30.05 gas 1.09.06 AURORA at 1.10.06_Rebuttal Power Costs_Final Order Electric EXHIBIT A-1 4" xfId="4657"/>
    <cellStyle name="_Power Cost Value Copy 11.30.05 gas 1.09.06 AURORA at 1.10.06_ROR 5.02" xfId="4658"/>
    <cellStyle name="_Power Cost Value Copy 11.30.05 gas 1.09.06 AURORA at 1.10.06_ROR 5.02 2" xfId="4659"/>
    <cellStyle name="_Power Cost Value Copy 11.30.05 gas 1.09.06 AURORA at 1.10.06_ROR 5.02 2 2" xfId="4660"/>
    <cellStyle name="_Power Cost Value Copy 11.30.05 gas 1.09.06 AURORA at 1.10.06_ROR 5.02 3" xfId="4661"/>
    <cellStyle name="_Power Cost Value Copy 11.30.05 gas 1.09.06 AURORA at 1.10.06_Sch 40 Feeder OH 2008" xfId="4662"/>
    <cellStyle name="_Power Cost Value Copy 11.30.05 gas 1.09.06 AURORA at 1.10.06_Sch 40 Feeder OH 2008 2" xfId="4663"/>
    <cellStyle name="_Power Cost Value Copy 11.30.05 gas 1.09.06 AURORA at 1.10.06_Sch 40 Feeder OH 2008 2 2" xfId="4664"/>
    <cellStyle name="_Power Cost Value Copy 11.30.05 gas 1.09.06 AURORA at 1.10.06_Sch 40 Feeder OH 2008 3" xfId="4665"/>
    <cellStyle name="_Power Cost Value Copy 11.30.05 gas 1.09.06 AURORA at 1.10.06_Sch 40 Interim Energy Rates " xfId="4666"/>
    <cellStyle name="_Power Cost Value Copy 11.30.05 gas 1.09.06 AURORA at 1.10.06_Sch 40 Interim Energy Rates  2" xfId="4667"/>
    <cellStyle name="_Power Cost Value Copy 11.30.05 gas 1.09.06 AURORA at 1.10.06_Sch 40 Interim Energy Rates  2 2" xfId="4668"/>
    <cellStyle name="_Power Cost Value Copy 11.30.05 gas 1.09.06 AURORA at 1.10.06_Sch 40 Interim Energy Rates  3" xfId="4669"/>
    <cellStyle name="_Power Cost Value Copy 11.30.05 gas 1.09.06 AURORA at 1.10.06_Sch 40 Substation A&amp;G 2008" xfId="4670"/>
    <cellStyle name="_Power Cost Value Copy 11.30.05 gas 1.09.06 AURORA at 1.10.06_Sch 40 Substation A&amp;G 2008 2" xfId="4671"/>
    <cellStyle name="_Power Cost Value Copy 11.30.05 gas 1.09.06 AURORA at 1.10.06_Sch 40 Substation A&amp;G 2008 2 2" xfId="4672"/>
    <cellStyle name="_Power Cost Value Copy 11.30.05 gas 1.09.06 AURORA at 1.10.06_Sch 40 Substation A&amp;G 2008 3" xfId="4673"/>
    <cellStyle name="_Power Cost Value Copy 11.30.05 gas 1.09.06 AURORA at 1.10.06_Sch 40 Substation O&amp;M 2008" xfId="4674"/>
    <cellStyle name="_Power Cost Value Copy 11.30.05 gas 1.09.06 AURORA at 1.10.06_Sch 40 Substation O&amp;M 2008 2" xfId="4675"/>
    <cellStyle name="_Power Cost Value Copy 11.30.05 gas 1.09.06 AURORA at 1.10.06_Sch 40 Substation O&amp;M 2008 2 2" xfId="4676"/>
    <cellStyle name="_Power Cost Value Copy 11.30.05 gas 1.09.06 AURORA at 1.10.06_Sch 40 Substation O&amp;M 2008 3" xfId="4677"/>
    <cellStyle name="_Power Cost Value Copy 11.30.05 gas 1.09.06 AURORA at 1.10.06_Subs 2008" xfId="4678"/>
    <cellStyle name="_Power Cost Value Copy 11.30.05 gas 1.09.06 AURORA at 1.10.06_Subs 2008 2" xfId="4679"/>
    <cellStyle name="_Power Cost Value Copy 11.30.05 gas 1.09.06 AURORA at 1.10.06_Subs 2008 2 2" xfId="4680"/>
    <cellStyle name="_Power Cost Value Copy 11.30.05 gas 1.09.06 AURORA at 1.10.06_Subs 2008 3" xfId="4681"/>
    <cellStyle name="_Power Cost Value Copy 11.30.05 gas 1.09.06 AURORA at 1.10.06_Transmission Workbook for May BOD" xfId="4682"/>
    <cellStyle name="_Power Cost Value Copy 11.30.05 gas 1.09.06 AURORA at 1.10.06_Transmission Workbook for May BOD 2" xfId="4683"/>
    <cellStyle name="_Power Cost Value Copy 11.30.05 gas 1.09.06 AURORA at 1.10.06_Wind Integration 10GRC" xfId="4684"/>
    <cellStyle name="_Power Cost Value Copy 11.30.05 gas 1.09.06 AURORA at 1.10.06_Wind Integration 10GRC 2" xfId="4685"/>
    <cellStyle name="_Power Costs Rate Year 11-13-07" xfId="4686"/>
    <cellStyle name="_Price Output" xfId="4687"/>
    <cellStyle name="_Price Output 2" xfId="4688"/>
    <cellStyle name="_Price Output_NIM Summary" xfId="4689"/>
    <cellStyle name="_Price Output_NIM Summary 2" xfId="4690"/>
    <cellStyle name="_Price Output_Wind Integration 10GRC" xfId="4691"/>
    <cellStyle name="_Price Output_Wind Integration 10GRC 2" xfId="4692"/>
    <cellStyle name="_Prices" xfId="4693"/>
    <cellStyle name="_Prices 2" xfId="4694"/>
    <cellStyle name="_Prices_NIM Summary" xfId="4695"/>
    <cellStyle name="_Prices_NIM Summary 2" xfId="4696"/>
    <cellStyle name="_Prices_Wind Integration 10GRC" xfId="4697"/>
    <cellStyle name="_Prices_Wind Integration 10GRC 2" xfId="4698"/>
    <cellStyle name="_Pro Forma Rev 07 GRC" xfId="4699"/>
    <cellStyle name="_x0013__Rebuttal Power Costs" xfId="4700"/>
    <cellStyle name="_x0013__Rebuttal Power Costs 2" xfId="4701"/>
    <cellStyle name="_x0013__Rebuttal Power Costs 2 2" xfId="4702"/>
    <cellStyle name="_x0013__Rebuttal Power Costs 3" xfId="4703"/>
    <cellStyle name="_x0013__Rebuttal Power Costs 4" xfId="4704"/>
    <cellStyle name="_x0013__Rebuttal Power Costs_Adj Bench DR 3 for Initial Briefs (Electric)" xfId="4705"/>
    <cellStyle name="_x0013__Rebuttal Power Costs_Adj Bench DR 3 for Initial Briefs (Electric) 2" xfId="4706"/>
    <cellStyle name="_x0013__Rebuttal Power Costs_Adj Bench DR 3 for Initial Briefs (Electric) 2 2" xfId="4707"/>
    <cellStyle name="_x0013__Rebuttal Power Costs_Adj Bench DR 3 for Initial Briefs (Electric) 3" xfId="4708"/>
    <cellStyle name="_x0013__Rebuttal Power Costs_Adj Bench DR 3 for Initial Briefs (Electric) 4" xfId="4709"/>
    <cellStyle name="_x0013__Rebuttal Power Costs_Electric Rev Req Model (2009 GRC) Rebuttal" xfId="4710"/>
    <cellStyle name="_x0013__Rebuttal Power Costs_Electric Rev Req Model (2009 GRC) Rebuttal 2" xfId="4711"/>
    <cellStyle name="_x0013__Rebuttal Power Costs_Electric Rev Req Model (2009 GRC) Rebuttal 2 2" xfId="4712"/>
    <cellStyle name="_x0013__Rebuttal Power Costs_Electric Rev Req Model (2009 GRC) Rebuttal 3" xfId="4713"/>
    <cellStyle name="_x0013__Rebuttal Power Costs_Electric Rev Req Model (2009 GRC) Rebuttal 4" xfId="4714"/>
    <cellStyle name="_x0013__Rebuttal Power Costs_Electric Rev Req Model (2009 GRC) Rebuttal REmoval of New  WH Solar AdjustMI" xfId="4715"/>
    <cellStyle name="_x0013__Rebuttal Power Costs_Electric Rev Req Model (2009 GRC) Rebuttal REmoval of New  WH Solar AdjustMI 2" xfId="4716"/>
    <cellStyle name="_x0013__Rebuttal Power Costs_Electric Rev Req Model (2009 GRC) Rebuttal REmoval of New  WH Solar AdjustMI 2 2" xfId="4717"/>
    <cellStyle name="_x0013__Rebuttal Power Costs_Electric Rev Req Model (2009 GRC) Rebuttal REmoval of New  WH Solar AdjustMI 3" xfId="4718"/>
    <cellStyle name="_x0013__Rebuttal Power Costs_Electric Rev Req Model (2009 GRC) Rebuttal REmoval of New  WH Solar AdjustMI 4" xfId="4719"/>
    <cellStyle name="_x0013__Rebuttal Power Costs_Electric Rev Req Model (2009 GRC) Revised 01-18-2010" xfId="4720"/>
    <cellStyle name="_x0013__Rebuttal Power Costs_Electric Rev Req Model (2009 GRC) Revised 01-18-2010 2" xfId="4721"/>
    <cellStyle name="_x0013__Rebuttal Power Costs_Electric Rev Req Model (2009 GRC) Revised 01-18-2010 2 2" xfId="4722"/>
    <cellStyle name="_x0013__Rebuttal Power Costs_Electric Rev Req Model (2009 GRC) Revised 01-18-2010 3" xfId="4723"/>
    <cellStyle name="_x0013__Rebuttal Power Costs_Electric Rev Req Model (2009 GRC) Revised 01-18-2010 4" xfId="4724"/>
    <cellStyle name="_x0013__Rebuttal Power Costs_Final Order Electric EXHIBIT A-1" xfId="4725"/>
    <cellStyle name="_x0013__Rebuttal Power Costs_Final Order Electric EXHIBIT A-1 2" xfId="4726"/>
    <cellStyle name="_x0013__Rebuttal Power Costs_Final Order Electric EXHIBIT A-1 2 2" xfId="4727"/>
    <cellStyle name="_x0013__Rebuttal Power Costs_Final Order Electric EXHIBIT A-1 3" xfId="4728"/>
    <cellStyle name="_x0013__Rebuttal Power Costs_Final Order Electric EXHIBIT A-1 4" xfId="4729"/>
    <cellStyle name="_recommendation" xfId="4730"/>
    <cellStyle name="_recommendation 2" xfId="4731"/>
    <cellStyle name="_recommendation_DEM-WP(C) Wind Integration Summary 2010GRC" xfId="4732"/>
    <cellStyle name="_recommendation_DEM-WP(C) Wind Integration Summary 2010GRC 2" xfId="4733"/>
    <cellStyle name="_recommendation_NIM Summary" xfId="4734"/>
    <cellStyle name="_recommendation_NIM Summary 2" xfId="4735"/>
    <cellStyle name="_Recon to Darrin's 5.11.05 proforma" xfId="4736"/>
    <cellStyle name="_Recon to Darrin's 5.11.05 proforma 2" xfId="4737"/>
    <cellStyle name="_Recon to Darrin's 5.11.05 proforma 2 2" xfId="4738"/>
    <cellStyle name="_Recon to Darrin's 5.11.05 proforma 2 2 2" xfId="4739"/>
    <cellStyle name="_Recon to Darrin's 5.11.05 proforma 2 3" xfId="4740"/>
    <cellStyle name="_Recon to Darrin's 5.11.05 proforma 3" xfId="4741"/>
    <cellStyle name="_Recon to Darrin's 5.11.05 proforma 3 2" xfId="4742"/>
    <cellStyle name="_Recon to Darrin's 5.11.05 proforma 3 2 2" xfId="4743"/>
    <cellStyle name="_Recon to Darrin's 5.11.05 proforma 3 3" xfId="4744"/>
    <cellStyle name="_Recon to Darrin's 5.11.05 proforma 3 3 2" xfId="4745"/>
    <cellStyle name="_Recon to Darrin's 5.11.05 proforma 3 4" xfId="4746"/>
    <cellStyle name="_Recon to Darrin's 5.11.05 proforma 3 4 2" xfId="4747"/>
    <cellStyle name="_Recon to Darrin's 5.11.05 proforma 4" xfId="4748"/>
    <cellStyle name="_Recon to Darrin's 5.11.05 proforma 4 2" xfId="4749"/>
    <cellStyle name="_Recon to Darrin's 5.11.05 proforma 5" xfId="4750"/>
    <cellStyle name="_Recon to Darrin's 5.11.05 proforma 6" xfId="4751"/>
    <cellStyle name="_Recon to Darrin's 5.11.05 proforma 7" xfId="4752"/>
    <cellStyle name="_Recon to Darrin's 5.11.05 proforma_(C) WHE Proforma with ITC cash grant 10 Yr Amort_for deferral_102809" xfId="4753"/>
    <cellStyle name="_Recon to Darrin's 5.11.05 proforma_(C) WHE Proforma with ITC cash grant 10 Yr Amort_for deferral_102809 2" xfId="4754"/>
    <cellStyle name="_Recon to Darrin's 5.11.05 proforma_(C) WHE Proforma with ITC cash grant 10 Yr Amort_for deferral_102809 2 2" xfId="4755"/>
    <cellStyle name="_Recon to Darrin's 5.11.05 proforma_(C) WHE Proforma with ITC cash grant 10 Yr Amort_for deferral_102809 3" xfId="4756"/>
    <cellStyle name="_Recon to Darrin's 5.11.05 proforma_(C) WHE Proforma with ITC cash grant 10 Yr Amort_for deferral_102809 4" xfId="4757"/>
    <cellStyle name="_Recon to Darrin's 5.11.05 proforma_(C) WHE Proforma with ITC cash grant 10 Yr Amort_for deferral_102809_16.07E Wild Horse Wind Expansionwrkingfile" xfId="4758"/>
    <cellStyle name="_Recon to Darrin's 5.11.05 proforma_(C) WHE Proforma with ITC cash grant 10 Yr Amort_for deferral_102809_16.07E Wild Horse Wind Expansionwrkingfile 2" xfId="4759"/>
    <cellStyle name="_Recon to Darrin's 5.11.05 proforma_(C) WHE Proforma with ITC cash grant 10 Yr Amort_for deferral_102809_16.07E Wild Horse Wind Expansionwrkingfile 2 2" xfId="4760"/>
    <cellStyle name="_Recon to Darrin's 5.11.05 proforma_(C) WHE Proforma with ITC cash grant 10 Yr Amort_for deferral_102809_16.07E Wild Horse Wind Expansionwrkingfile 3" xfId="4761"/>
    <cellStyle name="_Recon to Darrin's 5.11.05 proforma_(C) WHE Proforma with ITC cash grant 10 Yr Amort_for deferral_102809_16.07E Wild Horse Wind Expansionwrkingfile 4" xfId="4762"/>
    <cellStyle name="_Recon to Darrin's 5.11.05 proforma_(C) WHE Proforma with ITC cash grant 10 Yr Amort_for deferral_102809_16.07E Wild Horse Wind Expansionwrkingfile SF" xfId="4763"/>
    <cellStyle name="_Recon to Darrin's 5.11.05 proforma_(C) WHE Proforma with ITC cash grant 10 Yr Amort_for deferral_102809_16.07E Wild Horse Wind Expansionwrkingfile SF 2" xfId="4764"/>
    <cellStyle name="_Recon to Darrin's 5.11.05 proforma_(C) WHE Proforma with ITC cash grant 10 Yr Amort_for deferral_102809_16.07E Wild Horse Wind Expansionwrkingfile SF 2 2" xfId="4765"/>
    <cellStyle name="_Recon to Darrin's 5.11.05 proforma_(C) WHE Proforma with ITC cash grant 10 Yr Amort_for deferral_102809_16.07E Wild Horse Wind Expansionwrkingfile SF 3" xfId="4766"/>
    <cellStyle name="_Recon to Darrin's 5.11.05 proforma_(C) WHE Proforma with ITC cash grant 10 Yr Amort_for deferral_102809_16.07E Wild Horse Wind Expansionwrkingfile SF 4" xfId="4767"/>
    <cellStyle name="_Recon to Darrin's 5.11.05 proforma_(C) WHE Proforma with ITC cash grant 10 Yr Amort_for deferral_102809_16.37E Wild Horse Expansion DeferralRevwrkingfile SF" xfId="4768"/>
    <cellStyle name="_Recon to Darrin's 5.11.05 proforma_(C) WHE Proforma with ITC cash grant 10 Yr Amort_for deferral_102809_16.37E Wild Horse Expansion DeferralRevwrkingfile SF 2" xfId="4769"/>
    <cellStyle name="_Recon to Darrin's 5.11.05 proforma_(C) WHE Proforma with ITC cash grant 10 Yr Amort_for deferral_102809_16.37E Wild Horse Expansion DeferralRevwrkingfile SF 2 2" xfId="4770"/>
    <cellStyle name="_Recon to Darrin's 5.11.05 proforma_(C) WHE Proforma with ITC cash grant 10 Yr Amort_for deferral_102809_16.37E Wild Horse Expansion DeferralRevwrkingfile SF 3" xfId="4771"/>
    <cellStyle name="_Recon to Darrin's 5.11.05 proforma_(C) WHE Proforma with ITC cash grant 10 Yr Amort_for deferral_102809_16.37E Wild Horse Expansion DeferralRevwrkingfile SF 4" xfId="4772"/>
    <cellStyle name="_Recon to Darrin's 5.11.05 proforma_(C) WHE Proforma with ITC cash grant 10 Yr Amort_for rebuttal_120709" xfId="4773"/>
    <cellStyle name="_Recon to Darrin's 5.11.05 proforma_(C) WHE Proforma with ITC cash grant 10 Yr Amort_for rebuttal_120709 2" xfId="4774"/>
    <cellStyle name="_Recon to Darrin's 5.11.05 proforma_(C) WHE Proforma with ITC cash grant 10 Yr Amort_for rebuttal_120709 2 2" xfId="4775"/>
    <cellStyle name="_Recon to Darrin's 5.11.05 proforma_(C) WHE Proforma with ITC cash grant 10 Yr Amort_for rebuttal_120709 3" xfId="4776"/>
    <cellStyle name="_Recon to Darrin's 5.11.05 proforma_(C) WHE Proforma with ITC cash grant 10 Yr Amort_for rebuttal_120709 4" xfId="4777"/>
    <cellStyle name="_Recon to Darrin's 5.11.05 proforma_04.07E Wild Horse Wind Expansion" xfId="4778"/>
    <cellStyle name="_Recon to Darrin's 5.11.05 proforma_04.07E Wild Horse Wind Expansion 2" xfId="4779"/>
    <cellStyle name="_Recon to Darrin's 5.11.05 proforma_04.07E Wild Horse Wind Expansion 2 2" xfId="4780"/>
    <cellStyle name="_Recon to Darrin's 5.11.05 proforma_04.07E Wild Horse Wind Expansion 3" xfId="4781"/>
    <cellStyle name="_Recon to Darrin's 5.11.05 proforma_04.07E Wild Horse Wind Expansion 4" xfId="4782"/>
    <cellStyle name="_Recon to Darrin's 5.11.05 proforma_04.07E Wild Horse Wind Expansion_16.07E Wild Horse Wind Expansionwrkingfile" xfId="4783"/>
    <cellStyle name="_Recon to Darrin's 5.11.05 proforma_04.07E Wild Horse Wind Expansion_16.07E Wild Horse Wind Expansionwrkingfile 2" xfId="4784"/>
    <cellStyle name="_Recon to Darrin's 5.11.05 proforma_04.07E Wild Horse Wind Expansion_16.07E Wild Horse Wind Expansionwrkingfile 2 2" xfId="4785"/>
    <cellStyle name="_Recon to Darrin's 5.11.05 proforma_04.07E Wild Horse Wind Expansion_16.07E Wild Horse Wind Expansionwrkingfile 3" xfId="4786"/>
    <cellStyle name="_Recon to Darrin's 5.11.05 proforma_04.07E Wild Horse Wind Expansion_16.07E Wild Horse Wind Expansionwrkingfile 4" xfId="4787"/>
    <cellStyle name="_Recon to Darrin's 5.11.05 proforma_04.07E Wild Horse Wind Expansion_16.07E Wild Horse Wind Expansionwrkingfile SF" xfId="4788"/>
    <cellStyle name="_Recon to Darrin's 5.11.05 proforma_04.07E Wild Horse Wind Expansion_16.07E Wild Horse Wind Expansionwrkingfile SF 2" xfId="4789"/>
    <cellStyle name="_Recon to Darrin's 5.11.05 proforma_04.07E Wild Horse Wind Expansion_16.07E Wild Horse Wind Expansionwrkingfile SF 2 2" xfId="4790"/>
    <cellStyle name="_Recon to Darrin's 5.11.05 proforma_04.07E Wild Horse Wind Expansion_16.07E Wild Horse Wind Expansionwrkingfile SF 3" xfId="4791"/>
    <cellStyle name="_Recon to Darrin's 5.11.05 proforma_04.07E Wild Horse Wind Expansion_16.07E Wild Horse Wind Expansionwrkingfile SF 4" xfId="4792"/>
    <cellStyle name="_Recon to Darrin's 5.11.05 proforma_04.07E Wild Horse Wind Expansion_16.37E Wild Horse Expansion DeferralRevwrkingfile SF" xfId="4793"/>
    <cellStyle name="_Recon to Darrin's 5.11.05 proforma_04.07E Wild Horse Wind Expansion_16.37E Wild Horse Expansion DeferralRevwrkingfile SF 2" xfId="4794"/>
    <cellStyle name="_Recon to Darrin's 5.11.05 proforma_04.07E Wild Horse Wind Expansion_16.37E Wild Horse Expansion DeferralRevwrkingfile SF 2 2" xfId="4795"/>
    <cellStyle name="_Recon to Darrin's 5.11.05 proforma_04.07E Wild Horse Wind Expansion_16.37E Wild Horse Expansion DeferralRevwrkingfile SF 3" xfId="4796"/>
    <cellStyle name="_Recon to Darrin's 5.11.05 proforma_04.07E Wild Horse Wind Expansion_16.37E Wild Horse Expansion DeferralRevwrkingfile SF 4" xfId="4797"/>
    <cellStyle name="_Recon to Darrin's 5.11.05 proforma_16.07E Wild Horse Wind Expansionwrkingfile" xfId="4798"/>
    <cellStyle name="_Recon to Darrin's 5.11.05 proforma_16.07E Wild Horse Wind Expansionwrkingfile 2" xfId="4799"/>
    <cellStyle name="_Recon to Darrin's 5.11.05 proforma_16.07E Wild Horse Wind Expansionwrkingfile 2 2" xfId="4800"/>
    <cellStyle name="_Recon to Darrin's 5.11.05 proforma_16.07E Wild Horse Wind Expansionwrkingfile 3" xfId="4801"/>
    <cellStyle name="_Recon to Darrin's 5.11.05 proforma_16.07E Wild Horse Wind Expansionwrkingfile 4" xfId="4802"/>
    <cellStyle name="_Recon to Darrin's 5.11.05 proforma_16.07E Wild Horse Wind Expansionwrkingfile SF" xfId="4803"/>
    <cellStyle name="_Recon to Darrin's 5.11.05 proforma_16.07E Wild Horse Wind Expansionwrkingfile SF 2" xfId="4804"/>
    <cellStyle name="_Recon to Darrin's 5.11.05 proforma_16.07E Wild Horse Wind Expansionwrkingfile SF 2 2" xfId="4805"/>
    <cellStyle name="_Recon to Darrin's 5.11.05 proforma_16.07E Wild Horse Wind Expansionwrkingfile SF 3" xfId="4806"/>
    <cellStyle name="_Recon to Darrin's 5.11.05 proforma_16.07E Wild Horse Wind Expansionwrkingfile SF 4" xfId="4807"/>
    <cellStyle name="_Recon to Darrin's 5.11.05 proforma_16.37E Wild Horse Expansion DeferralRevwrkingfile SF" xfId="4808"/>
    <cellStyle name="_Recon to Darrin's 5.11.05 proforma_16.37E Wild Horse Expansion DeferralRevwrkingfile SF 2" xfId="4809"/>
    <cellStyle name="_Recon to Darrin's 5.11.05 proforma_16.37E Wild Horse Expansion DeferralRevwrkingfile SF 2 2" xfId="4810"/>
    <cellStyle name="_Recon to Darrin's 5.11.05 proforma_16.37E Wild Horse Expansion DeferralRevwrkingfile SF 3" xfId="4811"/>
    <cellStyle name="_Recon to Darrin's 5.11.05 proforma_16.37E Wild Horse Expansion DeferralRevwrkingfile SF 4" xfId="4812"/>
    <cellStyle name="_Recon to Darrin's 5.11.05 proforma_2009 Compliance Filing PCA Exhibits for GRC" xfId="4813"/>
    <cellStyle name="_Recon to Darrin's 5.11.05 proforma_2009 Compliance Filing PCA Exhibits for GRC 2" xfId="4814"/>
    <cellStyle name="_Recon to Darrin's 5.11.05 proforma_2009 GRC Compl Filing - Exhibit D" xfId="4815"/>
    <cellStyle name="_Recon to Darrin's 5.11.05 proforma_2009 GRC Compl Filing - Exhibit D 2" xfId="4816"/>
    <cellStyle name="_Recon to Darrin's 5.11.05 proforma_3.01 Income Statement" xfId="4817"/>
    <cellStyle name="_Recon to Darrin's 5.11.05 proforma_4 31 Regulatory Assets and Liabilities  7 06- Exhibit D" xfId="4818"/>
    <cellStyle name="_Recon to Darrin's 5.11.05 proforma_4 31 Regulatory Assets and Liabilities  7 06- Exhibit D 2" xfId="4819"/>
    <cellStyle name="_Recon to Darrin's 5.11.05 proforma_4 31 Regulatory Assets and Liabilities  7 06- Exhibit D 2 2" xfId="4820"/>
    <cellStyle name="_Recon to Darrin's 5.11.05 proforma_4 31 Regulatory Assets and Liabilities  7 06- Exhibit D 3" xfId="4821"/>
    <cellStyle name="_Recon to Darrin's 5.11.05 proforma_4 31 Regulatory Assets and Liabilities  7 06- Exhibit D 4" xfId="4822"/>
    <cellStyle name="_Recon to Darrin's 5.11.05 proforma_4 31 Regulatory Assets and Liabilities  7 06- Exhibit D_NIM Summary" xfId="4823"/>
    <cellStyle name="_Recon to Darrin's 5.11.05 proforma_4 31 Regulatory Assets and Liabilities  7 06- Exhibit D_NIM Summary 2" xfId="4824"/>
    <cellStyle name="_Recon to Darrin's 5.11.05 proforma_4 32 Regulatory Assets and Liabilities  7 06- Exhibit D" xfId="4825"/>
    <cellStyle name="_Recon to Darrin's 5.11.05 proforma_4 32 Regulatory Assets and Liabilities  7 06- Exhibit D 2" xfId="4826"/>
    <cellStyle name="_Recon to Darrin's 5.11.05 proforma_4 32 Regulatory Assets and Liabilities  7 06- Exhibit D 2 2" xfId="4827"/>
    <cellStyle name="_Recon to Darrin's 5.11.05 proforma_4 32 Regulatory Assets and Liabilities  7 06- Exhibit D 3" xfId="4828"/>
    <cellStyle name="_Recon to Darrin's 5.11.05 proforma_4 32 Regulatory Assets and Liabilities  7 06- Exhibit D 4" xfId="4829"/>
    <cellStyle name="_Recon to Darrin's 5.11.05 proforma_4 32 Regulatory Assets and Liabilities  7 06- Exhibit D_NIM Summary" xfId="4830"/>
    <cellStyle name="_Recon to Darrin's 5.11.05 proforma_4 32 Regulatory Assets and Liabilities  7 06- Exhibit D_NIM Summary 2" xfId="4831"/>
    <cellStyle name="_Recon to Darrin's 5.11.05 proforma_ACCOUNTS" xfId="4832"/>
    <cellStyle name="_Recon to Darrin's 5.11.05 proforma_AURORA Total New" xfId="4833"/>
    <cellStyle name="_Recon to Darrin's 5.11.05 proforma_AURORA Total New 2" xfId="4834"/>
    <cellStyle name="_Recon to Darrin's 5.11.05 proforma_Book2" xfId="4835"/>
    <cellStyle name="_Recon to Darrin's 5.11.05 proforma_Book2 2" xfId="4836"/>
    <cellStyle name="_Recon to Darrin's 5.11.05 proforma_Book2 2 2" xfId="4837"/>
    <cellStyle name="_Recon to Darrin's 5.11.05 proforma_Book2 3" xfId="4838"/>
    <cellStyle name="_Recon to Darrin's 5.11.05 proforma_Book2 4" xfId="4839"/>
    <cellStyle name="_Recon to Darrin's 5.11.05 proforma_Book2_Adj Bench DR 3 for Initial Briefs (Electric)" xfId="4840"/>
    <cellStyle name="_Recon to Darrin's 5.11.05 proforma_Book2_Adj Bench DR 3 for Initial Briefs (Electric) 2" xfId="4841"/>
    <cellStyle name="_Recon to Darrin's 5.11.05 proforma_Book2_Adj Bench DR 3 for Initial Briefs (Electric) 2 2" xfId="4842"/>
    <cellStyle name="_Recon to Darrin's 5.11.05 proforma_Book2_Adj Bench DR 3 for Initial Briefs (Electric) 3" xfId="4843"/>
    <cellStyle name="_Recon to Darrin's 5.11.05 proforma_Book2_Adj Bench DR 3 for Initial Briefs (Electric) 4" xfId="4844"/>
    <cellStyle name="_Recon to Darrin's 5.11.05 proforma_Book2_Electric Rev Req Model (2009 GRC) Rebuttal" xfId="4845"/>
    <cellStyle name="_Recon to Darrin's 5.11.05 proforma_Book2_Electric Rev Req Model (2009 GRC) Rebuttal 2" xfId="4846"/>
    <cellStyle name="_Recon to Darrin's 5.11.05 proforma_Book2_Electric Rev Req Model (2009 GRC) Rebuttal 2 2" xfId="4847"/>
    <cellStyle name="_Recon to Darrin's 5.11.05 proforma_Book2_Electric Rev Req Model (2009 GRC) Rebuttal 3" xfId="4848"/>
    <cellStyle name="_Recon to Darrin's 5.11.05 proforma_Book2_Electric Rev Req Model (2009 GRC) Rebuttal 4" xfId="4849"/>
    <cellStyle name="_Recon to Darrin's 5.11.05 proforma_Book2_Electric Rev Req Model (2009 GRC) Rebuttal REmoval of New  WH Solar AdjustMI" xfId="4850"/>
    <cellStyle name="_Recon to Darrin's 5.11.05 proforma_Book2_Electric Rev Req Model (2009 GRC) Rebuttal REmoval of New  WH Solar AdjustMI 2" xfId="4851"/>
    <cellStyle name="_Recon to Darrin's 5.11.05 proforma_Book2_Electric Rev Req Model (2009 GRC) Rebuttal REmoval of New  WH Solar AdjustMI 2 2" xfId="4852"/>
    <cellStyle name="_Recon to Darrin's 5.11.05 proforma_Book2_Electric Rev Req Model (2009 GRC) Rebuttal REmoval of New  WH Solar AdjustMI 3" xfId="4853"/>
    <cellStyle name="_Recon to Darrin's 5.11.05 proforma_Book2_Electric Rev Req Model (2009 GRC) Rebuttal REmoval of New  WH Solar AdjustMI 4" xfId="4854"/>
    <cellStyle name="_Recon to Darrin's 5.11.05 proforma_Book2_Electric Rev Req Model (2009 GRC) Revised 01-18-2010" xfId="4855"/>
    <cellStyle name="_Recon to Darrin's 5.11.05 proforma_Book2_Electric Rev Req Model (2009 GRC) Revised 01-18-2010 2" xfId="4856"/>
    <cellStyle name="_Recon to Darrin's 5.11.05 proforma_Book2_Electric Rev Req Model (2009 GRC) Revised 01-18-2010 2 2" xfId="4857"/>
    <cellStyle name="_Recon to Darrin's 5.11.05 proforma_Book2_Electric Rev Req Model (2009 GRC) Revised 01-18-2010 3" xfId="4858"/>
    <cellStyle name="_Recon to Darrin's 5.11.05 proforma_Book2_Electric Rev Req Model (2009 GRC) Revised 01-18-2010 4" xfId="4859"/>
    <cellStyle name="_Recon to Darrin's 5.11.05 proforma_Book2_Final Order Electric EXHIBIT A-1" xfId="4860"/>
    <cellStyle name="_Recon to Darrin's 5.11.05 proforma_Book2_Final Order Electric EXHIBIT A-1 2" xfId="4861"/>
    <cellStyle name="_Recon to Darrin's 5.11.05 proforma_Book2_Final Order Electric EXHIBIT A-1 2 2" xfId="4862"/>
    <cellStyle name="_Recon to Darrin's 5.11.05 proforma_Book2_Final Order Electric EXHIBIT A-1 3" xfId="4863"/>
    <cellStyle name="_Recon to Darrin's 5.11.05 proforma_Book2_Final Order Electric EXHIBIT A-1 4" xfId="4864"/>
    <cellStyle name="_Recon to Darrin's 5.11.05 proforma_Book4" xfId="4865"/>
    <cellStyle name="_Recon to Darrin's 5.11.05 proforma_Book4 2" xfId="4866"/>
    <cellStyle name="_Recon to Darrin's 5.11.05 proforma_Book4 2 2" xfId="4867"/>
    <cellStyle name="_Recon to Darrin's 5.11.05 proforma_Book4 3" xfId="4868"/>
    <cellStyle name="_Recon to Darrin's 5.11.05 proforma_Book4 4" xfId="4869"/>
    <cellStyle name="_Recon to Darrin's 5.11.05 proforma_Book9" xfId="4870"/>
    <cellStyle name="_Recon to Darrin's 5.11.05 proforma_Book9 2" xfId="4871"/>
    <cellStyle name="_Recon to Darrin's 5.11.05 proforma_Book9 2 2" xfId="4872"/>
    <cellStyle name="_Recon to Darrin's 5.11.05 proforma_Book9 3" xfId="4873"/>
    <cellStyle name="_Recon to Darrin's 5.11.05 proforma_Book9 4" xfId="4874"/>
    <cellStyle name="_Recon to Darrin's 5.11.05 proforma_Check the Interest Calculation" xfId="4875"/>
    <cellStyle name="_Recon to Darrin's 5.11.05 proforma_Check the Interest Calculation_Scenario 1 REC vs PTC Offset" xfId="4876"/>
    <cellStyle name="_Recon to Darrin's 5.11.05 proforma_Check the Interest Calculation_Scenario 3" xfId="4877"/>
    <cellStyle name="_Recon to Darrin's 5.11.05 proforma_Chelan PUD Power Costs (8-10)" xfId="4878"/>
    <cellStyle name="_Recon to Darrin's 5.11.05 proforma_Exhibit D fr R Gho 12-31-08" xfId="4879"/>
    <cellStyle name="_Recon to Darrin's 5.11.05 proforma_Exhibit D fr R Gho 12-31-08 2" xfId="4880"/>
    <cellStyle name="_Recon to Darrin's 5.11.05 proforma_Exhibit D fr R Gho 12-31-08 3" xfId="4881"/>
    <cellStyle name="_Recon to Darrin's 5.11.05 proforma_Exhibit D fr R Gho 12-31-08 v2" xfId="4882"/>
    <cellStyle name="_Recon to Darrin's 5.11.05 proforma_Exhibit D fr R Gho 12-31-08 v2 2" xfId="4883"/>
    <cellStyle name="_Recon to Darrin's 5.11.05 proforma_Exhibit D fr R Gho 12-31-08 v2 3" xfId="4884"/>
    <cellStyle name="_Recon to Darrin's 5.11.05 proforma_Exhibit D fr R Gho 12-31-08 v2_NIM Summary" xfId="4885"/>
    <cellStyle name="_Recon to Darrin's 5.11.05 proforma_Exhibit D fr R Gho 12-31-08 v2_NIM Summary 2" xfId="4886"/>
    <cellStyle name="_Recon to Darrin's 5.11.05 proforma_Exhibit D fr R Gho 12-31-08_NIM Summary" xfId="4887"/>
    <cellStyle name="_Recon to Darrin's 5.11.05 proforma_Exhibit D fr R Gho 12-31-08_NIM Summary 2" xfId="4888"/>
    <cellStyle name="_Recon to Darrin's 5.11.05 proforma_Gas Rev Req Model (2010 GRC)" xfId="4889"/>
    <cellStyle name="_Recon to Darrin's 5.11.05 proforma_Hopkins Ridge Prepaid Tran - Interest Earned RY 12ME Feb  '11" xfId="4890"/>
    <cellStyle name="_Recon to Darrin's 5.11.05 proforma_Hopkins Ridge Prepaid Tran - Interest Earned RY 12ME Feb  '11 2" xfId="4891"/>
    <cellStyle name="_Recon to Darrin's 5.11.05 proforma_Hopkins Ridge Prepaid Tran - Interest Earned RY 12ME Feb  '11_NIM Summary" xfId="4892"/>
    <cellStyle name="_Recon to Darrin's 5.11.05 proforma_Hopkins Ridge Prepaid Tran - Interest Earned RY 12ME Feb  '11_NIM Summary 2" xfId="4893"/>
    <cellStyle name="_Recon to Darrin's 5.11.05 proforma_Hopkins Ridge Prepaid Tran - Interest Earned RY 12ME Feb  '11_Transmission Workbook for May BOD" xfId="4894"/>
    <cellStyle name="_Recon to Darrin's 5.11.05 proforma_Hopkins Ridge Prepaid Tran - Interest Earned RY 12ME Feb  '11_Transmission Workbook for May BOD 2" xfId="4895"/>
    <cellStyle name="_Recon to Darrin's 5.11.05 proforma_INPUTS" xfId="4896"/>
    <cellStyle name="_Recon to Darrin's 5.11.05 proforma_INPUTS 2" xfId="4897"/>
    <cellStyle name="_Recon to Darrin's 5.11.05 proforma_INPUTS 2 2" xfId="4898"/>
    <cellStyle name="_Recon to Darrin's 5.11.05 proforma_INPUTS 3" xfId="4899"/>
    <cellStyle name="_Recon to Darrin's 5.11.05 proforma_NIM Summary" xfId="4900"/>
    <cellStyle name="_Recon to Darrin's 5.11.05 proforma_NIM Summary 09GRC" xfId="4901"/>
    <cellStyle name="_Recon to Darrin's 5.11.05 proforma_NIM Summary 09GRC 2" xfId="4902"/>
    <cellStyle name="_Recon to Darrin's 5.11.05 proforma_NIM Summary 2" xfId="4903"/>
    <cellStyle name="_Recon to Darrin's 5.11.05 proforma_NIM Summary 3" xfId="4904"/>
    <cellStyle name="_Recon to Darrin's 5.11.05 proforma_NIM Summary 4" xfId="4905"/>
    <cellStyle name="_Recon to Darrin's 5.11.05 proforma_NIM Summary 5" xfId="4906"/>
    <cellStyle name="_Recon to Darrin's 5.11.05 proforma_NIM Summary 6" xfId="4907"/>
    <cellStyle name="_Recon to Darrin's 5.11.05 proforma_NIM Summary 7" xfId="4908"/>
    <cellStyle name="_Recon to Darrin's 5.11.05 proforma_NIM Summary 8" xfId="4909"/>
    <cellStyle name="_Recon to Darrin's 5.11.05 proforma_NIM Summary 9" xfId="4910"/>
    <cellStyle name="_Recon to Darrin's 5.11.05 proforma_PCA 10 -  Exhibit D from A Kellogg Jan 2011" xfId="4911"/>
    <cellStyle name="_Recon to Darrin's 5.11.05 proforma_PCA 10 -  Exhibit D from A Kellogg July 2011" xfId="4912"/>
    <cellStyle name="_Recon to Darrin's 5.11.05 proforma_PCA 10 -  Exhibit D from S Free Rcv'd 12-11" xfId="4913"/>
    <cellStyle name="_Recon to Darrin's 5.11.05 proforma_PCA 7 - Exhibit D update 11_30_08 (2)" xfId="4914"/>
    <cellStyle name="_Recon to Darrin's 5.11.05 proforma_PCA 7 - Exhibit D update 11_30_08 (2) 2" xfId="4915"/>
    <cellStyle name="_Recon to Darrin's 5.11.05 proforma_PCA 7 - Exhibit D update 11_30_08 (2) 2 2" xfId="4916"/>
    <cellStyle name="_Recon to Darrin's 5.11.05 proforma_PCA 7 - Exhibit D update 11_30_08 (2) 3" xfId="4917"/>
    <cellStyle name="_Recon to Darrin's 5.11.05 proforma_PCA 7 - Exhibit D update 11_30_08 (2) 4" xfId="4918"/>
    <cellStyle name="_Recon to Darrin's 5.11.05 proforma_PCA 7 - Exhibit D update 11_30_08 (2)_NIM Summary" xfId="4919"/>
    <cellStyle name="_Recon to Darrin's 5.11.05 proforma_PCA 7 - Exhibit D update 11_30_08 (2)_NIM Summary 2" xfId="4920"/>
    <cellStyle name="_Recon to Darrin's 5.11.05 proforma_PCA 8 - Exhibit D update 12_31_09" xfId="4921"/>
    <cellStyle name="_Recon to Darrin's 5.11.05 proforma_PCA 8 - Exhibit D update 12_31_09 2" xfId="4922"/>
    <cellStyle name="_Recon to Darrin's 5.11.05 proforma_PCA 9 -  Exhibit D April 2010" xfId="4923"/>
    <cellStyle name="_Recon to Darrin's 5.11.05 proforma_PCA 9 -  Exhibit D April 2010 (3)" xfId="4924"/>
    <cellStyle name="_Recon to Darrin's 5.11.05 proforma_PCA 9 -  Exhibit D April 2010 (3) 2" xfId="4925"/>
    <cellStyle name="_Recon to Darrin's 5.11.05 proforma_PCA 9 -  Exhibit D April 2010 2" xfId="4926"/>
    <cellStyle name="_Recon to Darrin's 5.11.05 proforma_PCA 9 -  Exhibit D April 2010 3" xfId="4927"/>
    <cellStyle name="_Recon to Darrin's 5.11.05 proforma_PCA 9 -  Exhibit D Feb 2010" xfId="4928"/>
    <cellStyle name="_Recon to Darrin's 5.11.05 proforma_PCA 9 -  Exhibit D Feb 2010 2" xfId="4929"/>
    <cellStyle name="_Recon to Darrin's 5.11.05 proforma_PCA 9 -  Exhibit D Feb 2010 v2" xfId="4930"/>
    <cellStyle name="_Recon to Darrin's 5.11.05 proforma_PCA 9 -  Exhibit D Feb 2010 v2 2" xfId="4931"/>
    <cellStyle name="_Recon to Darrin's 5.11.05 proforma_PCA 9 -  Exhibit D Feb 2010 WF" xfId="4932"/>
    <cellStyle name="_Recon to Darrin's 5.11.05 proforma_PCA 9 -  Exhibit D Feb 2010 WF 2" xfId="4933"/>
    <cellStyle name="_Recon to Darrin's 5.11.05 proforma_PCA 9 -  Exhibit D Jan 2010" xfId="4934"/>
    <cellStyle name="_Recon to Darrin's 5.11.05 proforma_PCA 9 -  Exhibit D Jan 2010 2" xfId="4935"/>
    <cellStyle name="_Recon to Darrin's 5.11.05 proforma_PCA 9 -  Exhibit D March 2010 (2)" xfId="4936"/>
    <cellStyle name="_Recon to Darrin's 5.11.05 proforma_PCA 9 -  Exhibit D March 2010 (2) 2" xfId="4937"/>
    <cellStyle name="_Recon to Darrin's 5.11.05 proforma_PCA 9 -  Exhibit D Nov 2010" xfId="4938"/>
    <cellStyle name="_Recon to Darrin's 5.11.05 proforma_PCA 9 -  Exhibit D Nov 2010 2" xfId="4939"/>
    <cellStyle name="_Recon to Darrin's 5.11.05 proforma_PCA 9 - Exhibit D at August 2010" xfId="4940"/>
    <cellStyle name="_Recon to Darrin's 5.11.05 proforma_PCA 9 - Exhibit D at August 2010 2" xfId="4941"/>
    <cellStyle name="_Recon to Darrin's 5.11.05 proforma_PCA 9 - Exhibit D June 2010 GRC" xfId="4942"/>
    <cellStyle name="_Recon to Darrin's 5.11.05 proforma_PCA 9 - Exhibit D June 2010 GRC 2" xfId="4943"/>
    <cellStyle name="_Recon to Darrin's 5.11.05 proforma_Power Costs - Comparison bx Rbtl-Staff-Jt-PC" xfId="4944"/>
    <cellStyle name="_Recon to Darrin's 5.11.05 proforma_Power Costs - Comparison bx Rbtl-Staff-Jt-PC 2" xfId="4945"/>
    <cellStyle name="_Recon to Darrin's 5.11.05 proforma_Power Costs - Comparison bx Rbtl-Staff-Jt-PC 2 2" xfId="4946"/>
    <cellStyle name="_Recon to Darrin's 5.11.05 proforma_Power Costs - Comparison bx Rbtl-Staff-Jt-PC 3" xfId="4947"/>
    <cellStyle name="_Recon to Darrin's 5.11.05 proforma_Power Costs - Comparison bx Rbtl-Staff-Jt-PC 4" xfId="4948"/>
    <cellStyle name="_Recon to Darrin's 5.11.05 proforma_Power Costs - Comparison bx Rbtl-Staff-Jt-PC_Adj Bench DR 3 for Initial Briefs (Electric)" xfId="4949"/>
    <cellStyle name="_Recon to Darrin's 5.11.05 proforma_Power Costs - Comparison bx Rbtl-Staff-Jt-PC_Adj Bench DR 3 for Initial Briefs (Electric) 2" xfId="4950"/>
    <cellStyle name="_Recon to Darrin's 5.11.05 proforma_Power Costs - Comparison bx Rbtl-Staff-Jt-PC_Adj Bench DR 3 for Initial Briefs (Electric) 2 2" xfId="4951"/>
    <cellStyle name="_Recon to Darrin's 5.11.05 proforma_Power Costs - Comparison bx Rbtl-Staff-Jt-PC_Adj Bench DR 3 for Initial Briefs (Electric) 3" xfId="4952"/>
    <cellStyle name="_Recon to Darrin's 5.11.05 proforma_Power Costs - Comparison bx Rbtl-Staff-Jt-PC_Adj Bench DR 3 for Initial Briefs (Electric) 4" xfId="4953"/>
    <cellStyle name="_Recon to Darrin's 5.11.05 proforma_Power Costs - Comparison bx Rbtl-Staff-Jt-PC_Electric Rev Req Model (2009 GRC) Rebuttal" xfId="4954"/>
    <cellStyle name="_Recon to Darrin's 5.11.05 proforma_Power Costs - Comparison bx Rbtl-Staff-Jt-PC_Electric Rev Req Model (2009 GRC) Rebuttal 2" xfId="4955"/>
    <cellStyle name="_Recon to Darrin's 5.11.05 proforma_Power Costs - Comparison bx Rbtl-Staff-Jt-PC_Electric Rev Req Model (2009 GRC) Rebuttal 2 2" xfId="4956"/>
    <cellStyle name="_Recon to Darrin's 5.11.05 proforma_Power Costs - Comparison bx Rbtl-Staff-Jt-PC_Electric Rev Req Model (2009 GRC) Rebuttal 3" xfId="4957"/>
    <cellStyle name="_Recon to Darrin's 5.11.05 proforma_Power Costs - Comparison bx Rbtl-Staff-Jt-PC_Electric Rev Req Model (2009 GRC) Rebuttal 4" xfId="4958"/>
    <cellStyle name="_Recon to Darrin's 5.11.05 proforma_Power Costs - Comparison bx Rbtl-Staff-Jt-PC_Electric Rev Req Model (2009 GRC) Rebuttal REmoval of New  WH Solar AdjustMI" xfId="4959"/>
    <cellStyle name="_Recon to Darrin's 5.11.05 proforma_Power Costs - Comparison bx Rbtl-Staff-Jt-PC_Electric Rev Req Model (2009 GRC) Rebuttal REmoval of New  WH Solar AdjustMI 2" xfId="4960"/>
    <cellStyle name="_Recon to Darrin's 5.11.05 proforma_Power Costs - Comparison bx Rbtl-Staff-Jt-PC_Electric Rev Req Model (2009 GRC) Rebuttal REmoval of New  WH Solar AdjustMI 2 2" xfId="4961"/>
    <cellStyle name="_Recon to Darrin's 5.11.05 proforma_Power Costs - Comparison bx Rbtl-Staff-Jt-PC_Electric Rev Req Model (2009 GRC) Rebuttal REmoval of New  WH Solar AdjustMI 3" xfId="4962"/>
    <cellStyle name="_Recon to Darrin's 5.11.05 proforma_Power Costs - Comparison bx Rbtl-Staff-Jt-PC_Electric Rev Req Model (2009 GRC) Rebuttal REmoval of New  WH Solar AdjustMI 4" xfId="4963"/>
    <cellStyle name="_Recon to Darrin's 5.11.05 proforma_Power Costs - Comparison bx Rbtl-Staff-Jt-PC_Electric Rev Req Model (2009 GRC) Revised 01-18-2010" xfId="4964"/>
    <cellStyle name="_Recon to Darrin's 5.11.05 proforma_Power Costs - Comparison bx Rbtl-Staff-Jt-PC_Electric Rev Req Model (2009 GRC) Revised 01-18-2010 2" xfId="4965"/>
    <cellStyle name="_Recon to Darrin's 5.11.05 proforma_Power Costs - Comparison bx Rbtl-Staff-Jt-PC_Electric Rev Req Model (2009 GRC) Revised 01-18-2010 2 2" xfId="4966"/>
    <cellStyle name="_Recon to Darrin's 5.11.05 proforma_Power Costs - Comparison bx Rbtl-Staff-Jt-PC_Electric Rev Req Model (2009 GRC) Revised 01-18-2010 3" xfId="4967"/>
    <cellStyle name="_Recon to Darrin's 5.11.05 proforma_Power Costs - Comparison bx Rbtl-Staff-Jt-PC_Electric Rev Req Model (2009 GRC) Revised 01-18-2010 4" xfId="4968"/>
    <cellStyle name="_Recon to Darrin's 5.11.05 proforma_Power Costs - Comparison bx Rbtl-Staff-Jt-PC_Final Order Electric EXHIBIT A-1" xfId="4969"/>
    <cellStyle name="_Recon to Darrin's 5.11.05 proforma_Power Costs - Comparison bx Rbtl-Staff-Jt-PC_Final Order Electric EXHIBIT A-1 2" xfId="4970"/>
    <cellStyle name="_Recon to Darrin's 5.11.05 proforma_Power Costs - Comparison bx Rbtl-Staff-Jt-PC_Final Order Electric EXHIBIT A-1 2 2" xfId="4971"/>
    <cellStyle name="_Recon to Darrin's 5.11.05 proforma_Power Costs - Comparison bx Rbtl-Staff-Jt-PC_Final Order Electric EXHIBIT A-1 3" xfId="4972"/>
    <cellStyle name="_Recon to Darrin's 5.11.05 proforma_Power Costs - Comparison bx Rbtl-Staff-Jt-PC_Final Order Electric EXHIBIT A-1 4" xfId="4973"/>
    <cellStyle name="_Recon to Darrin's 5.11.05 proforma_Production Adj 4.37" xfId="4974"/>
    <cellStyle name="_Recon to Darrin's 5.11.05 proforma_Production Adj 4.37 2" xfId="4975"/>
    <cellStyle name="_Recon to Darrin's 5.11.05 proforma_Production Adj 4.37 2 2" xfId="4976"/>
    <cellStyle name="_Recon to Darrin's 5.11.05 proforma_Production Adj 4.37 3" xfId="4977"/>
    <cellStyle name="_Recon to Darrin's 5.11.05 proforma_Purchased Power Adj 4.03" xfId="4978"/>
    <cellStyle name="_Recon to Darrin's 5.11.05 proforma_Purchased Power Adj 4.03 2" xfId="4979"/>
    <cellStyle name="_Recon to Darrin's 5.11.05 proforma_Purchased Power Adj 4.03 2 2" xfId="4980"/>
    <cellStyle name="_Recon to Darrin's 5.11.05 proforma_Purchased Power Adj 4.03 3" xfId="4981"/>
    <cellStyle name="_Recon to Darrin's 5.11.05 proforma_Rebuttal Power Costs" xfId="4982"/>
    <cellStyle name="_Recon to Darrin's 5.11.05 proforma_Rebuttal Power Costs 2" xfId="4983"/>
    <cellStyle name="_Recon to Darrin's 5.11.05 proforma_Rebuttal Power Costs 2 2" xfId="4984"/>
    <cellStyle name="_Recon to Darrin's 5.11.05 proforma_Rebuttal Power Costs 3" xfId="4985"/>
    <cellStyle name="_Recon to Darrin's 5.11.05 proforma_Rebuttal Power Costs 4" xfId="4986"/>
    <cellStyle name="_Recon to Darrin's 5.11.05 proforma_Rebuttal Power Costs_Adj Bench DR 3 for Initial Briefs (Electric)" xfId="4987"/>
    <cellStyle name="_Recon to Darrin's 5.11.05 proforma_Rebuttal Power Costs_Adj Bench DR 3 for Initial Briefs (Electric) 2" xfId="4988"/>
    <cellStyle name="_Recon to Darrin's 5.11.05 proforma_Rebuttal Power Costs_Adj Bench DR 3 for Initial Briefs (Electric) 2 2" xfId="4989"/>
    <cellStyle name="_Recon to Darrin's 5.11.05 proforma_Rebuttal Power Costs_Adj Bench DR 3 for Initial Briefs (Electric) 3" xfId="4990"/>
    <cellStyle name="_Recon to Darrin's 5.11.05 proforma_Rebuttal Power Costs_Adj Bench DR 3 for Initial Briefs (Electric) 4" xfId="4991"/>
    <cellStyle name="_Recon to Darrin's 5.11.05 proforma_Rebuttal Power Costs_Electric Rev Req Model (2009 GRC) Rebuttal" xfId="4992"/>
    <cellStyle name="_Recon to Darrin's 5.11.05 proforma_Rebuttal Power Costs_Electric Rev Req Model (2009 GRC) Rebuttal 2" xfId="4993"/>
    <cellStyle name="_Recon to Darrin's 5.11.05 proforma_Rebuttal Power Costs_Electric Rev Req Model (2009 GRC) Rebuttal 2 2" xfId="4994"/>
    <cellStyle name="_Recon to Darrin's 5.11.05 proforma_Rebuttal Power Costs_Electric Rev Req Model (2009 GRC) Rebuttal 3" xfId="4995"/>
    <cellStyle name="_Recon to Darrin's 5.11.05 proforma_Rebuttal Power Costs_Electric Rev Req Model (2009 GRC) Rebuttal 4" xfId="4996"/>
    <cellStyle name="_Recon to Darrin's 5.11.05 proforma_Rebuttal Power Costs_Electric Rev Req Model (2009 GRC) Rebuttal REmoval of New  WH Solar AdjustMI" xfId="4997"/>
    <cellStyle name="_Recon to Darrin's 5.11.05 proforma_Rebuttal Power Costs_Electric Rev Req Model (2009 GRC) Rebuttal REmoval of New  WH Solar AdjustMI 2" xfId="4998"/>
    <cellStyle name="_Recon to Darrin's 5.11.05 proforma_Rebuttal Power Costs_Electric Rev Req Model (2009 GRC) Rebuttal REmoval of New  WH Solar AdjustMI 2 2" xfId="4999"/>
    <cellStyle name="_Recon to Darrin's 5.11.05 proforma_Rebuttal Power Costs_Electric Rev Req Model (2009 GRC) Rebuttal REmoval of New  WH Solar AdjustMI 3" xfId="5000"/>
    <cellStyle name="_Recon to Darrin's 5.11.05 proforma_Rebuttal Power Costs_Electric Rev Req Model (2009 GRC) Rebuttal REmoval of New  WH Solar AdjustMI 4" xfId="5001"/>
    <cellStyle name="_Recon to Darrin's 5.11.05 proforma_Rebuttal Power Costs_Electric Rev Req Model (2009 GRC) Revised 01-18-2010" xfId="5002"/>
    <cellStyle name="_Recon to Darrin's 5.11.05 proforma_Rebuttal Power Costs_Electric Rev Req Model (2009 GRC) Revised 01-18-2010 2" xfId="5003"/>
    <cellStyle name="_Recon to Darrin's 5.11.05 proforma_Rebuttal Power Costs_Electric Rev Req Model (2009 GRC) Revised 01-18-2010 2 2" xfId="5004"/>
    <cellStyle name="_Recon to Darrin's 5.11.05 proforma_Rebuttal Power Costs_Electric Rev Req Model (2009 GRC) Revised 01-18-2010 3" xfId="5005"/>
    <cellStyle name="_Recon to Darrin's 5.11.05 proforma_Rebuttal Power Costs_Electric Rev Req Model (2009 GRC) Revised 01-18-2010 4" xfId="5006"/>
    <cellStyle name="_Recon to Darrin's 5.11.05 proforma_Rebuttal Power Costs_Final Order Electric EXHIBIT A-1" xfId="5007"/>
    <cellStyle name="_Recon to Darrin's 5.11.05 proforma_Rebuttal Power Costs_Final Order Electric EXHIBIT A-1 2" xfId="5008"/>
    <cellStyle name="_Recon to Darrin's 5.11.05 proforma_Rebuttal Power Costs_Final Order Electric EXHIBIT A-1 2 2" xfId="5009"/>
    <cellStyle name="_Recon to Darrin's 5.11.05 proforma_Rebuttal Power Costs_Final Order Electric EXHIBIT A-1 3" xfId="5010"/>
    <cellStyle name="_Recon to Darrin's 5.11.05 proforma_Rebuttal Power Costs_Final Order Electric EXHIBIT A-1 4" xfId="5011"/>
    <cellStyle name="_Recon to Darrin's 5.11.05 proforma_ROR &amp; CONV FACTOR" xfId="5012"/>
    <cellStyle name="_Recon to Darrin's 5.11.05 proforma_ROR &amp; CONV FACTOR 2" xfId="5013"/>
    <cellStyle name="_Recon to Darrin's 5.11.05 proforma_ROR &amp; CONV FACTOR 2 2" xfId="5014"/>
    <cellStyle name="_Recon to Darrin's 5.11.05 proforma_ROR &amp; CONV FACTOR 3" xfId="5015"/>
    <cellStyle name="_Recon to Darrin's 5.11.05 proforma_ROR 5.02" xfId="5016"/>
    <cellStyle name="_Recon to Darrin's 5.11.05 proforma_ROR 5.02 2" xfId="5017"/>
    <cellStyle name="_Recon to Darrin's 5.11.05 proforma_ROR 5.02 2 2" xfId="5018"/>
    <cellStyle name="_Recon to Darrin's 5.11.05 proforma_ROR 5.02 3" xfId="5019"/>
    <cellStyle name="_Recon to Darrin's 5.11.05 proforma_Transmission Workbook for May BOD" xfId="5020"/>
    <cellStyle name="_Recon to Darrin's 5.11.05 proforma_Transmission Workbook for May BOD 2" xfId="5021"/>
    <cellStyle name="_Recon to Darrin's 5.11.05 proforma_Wind Integration 10GRC" xfId="5022"/>
    <cellStyle name="_Recon to Darrin's 5.11.05 proforma_Wind Integration 10GRC 2" xfId="5023"/>
    <cellStyle name="_Revenue" xfId="5024"/>
    <cellStyle name="_Revenue_2.01G Temp Normalization(C) NEW WAY DM" xfId="5025"/>
    <cellStyle name="_Revenue_2.02G Revenues and Expenses NEW WAY DM" xfId="5026"/>
    <cellStyle name="_Revenue_4.01G Temp Normalization (C)" xfId="5027"/>
    <cellStyle name="_Revenue_4.01G Temp Normalization(HC)" xfId="5028"/>
    <cellStyle name="_Revenue_4.01G Temp Normalization(HC)new" xfId="5029"/>
    <cellStyle name="_Revenue_4.01G Temp Normalization(not used)" xfId="5030"/>
    <cellStyle name="_Revenue_Book1" xfId="5031"/>
    <cellStyle name="_Revenue_Data" xfId="5032"/>
    <cellStyle name="_Revenue_Data_1" xfId="5033"/>
    <cellStyle name="_Revenue_Data_Pro Forma Rev 09 GRC" xfId="5034"/>
    <cellStyle name="_Revenue_Data_Pro Forma Rev 2010 GRC" xfId="5035"/>
    <cellStyle name="_Revenue_Data_Pro Forma Rev 2010 GRC_Preliminary" xfId="5036"/>
    <cellStyle name="_Revenue_Data_Revenue (Feb 09 - Jan 10)" xfId="5037"/>
    <cellStyle name="_Revenue_Data_Revenue (Jan 09 - Dec 09)" xfId="5038"/>
    <cellStyle name="_Revenue_Data_Revenue (Mar 09 - Feb 10)" xfId="5039"/>
    <cellStyle name="_Revenue_Data_Volume Exhibit (Jan09 - Dec09)" xfId="5040"/>
    <cellStyle name="_Revenue_Mins" xfId="5041"/>
    <cellStyle name="_Revenue_Pro Forma Rev 07 GRC" xfId="5042"/>
    <cellStyle name="_Revenue_Pro Forma Rev 08 GRC" xfId="5043"/>
    <cellStyle name="_Revenue_Pro Forma Rev 09 GRC" xfId="5044"/>
    <cellStyle name="_Revenue_Pro Forma Rev 2010 GRC" xfId="5045"/>
    <cellStyle name="_Revenue_Pro Forma Rev 2010 GRC_Preliminary" xfId="5046"/>
    <cellStyle name="_Revenue_Revenue (Feb 09 - Jan 10)" xfId="5047"/>
    <cellStyle name="_Revenue_Revenue (Jan 09 - Dec 09)" xfId="5048"/>
    <cellStyle name="_Revenue_Revenue (Mar 09 - Feb 10)" xfId="5049"/>
    <cellStyle name="_Revenue_Revenue Proforma_Restating Gas 11-16-07" xfId="5050"/>
    <cellStyle name="_Revenue_Sheet2" xfId="5051"/>
    <cellStyle name="_Revenue_Therms Data" xfId="5052"/>
    <cellStyle name="_Revenue_Therms Data Rerun" xfId="5053"/>
    <cellStyle name="_Revenue_Volume Exhibit (Jan09 - Dec09)" xfId="5054"/>
    <cellStyle name="_x0013__Scenario 1 REC vs PTC Offset" xfId="5055"/>
    <cellStyle name="_x0013__Scenario 3" xfId="5056"/>
    <cellStyle name="_Sumas Proforma - 11-09-07" xfId="5057"/>
    <cellStyle name="_Sumas Proforma - 11-09-07 2" xfId="5058"/>
    <cellStyle name="_Sumas Property Taxes v1" xfId="5059"/>
    <cellStyle name="_Sumas Property Taxes v1 2" xfId="5060"/>
    <cellStyle name="_Tenaska Comparison" xfId="5061"/>
    <cellStyle name="_Tenaska Comparison 2" xfId="5062"/>
    <cellStyle name="_Tenaska Comparison 2 2" xfId="5063"/>
    <cellStyle name="_Tenaska Comparison 2 2 2" xfId="5064"/>
    <cellStyle name="_Tenaska Comparison 2 3" xfId="5065"/>
    <cellStyle name="_Tenaska Comparison 3" xfId="5066"/>
    <cellStyle name="_Tenaska Comparison 3 2" xfId="5067"/>
    <cellStyle name="_Tenaska Comparison 4" xfId="5068"/>
    <cellStyle name="_Tenaska Comparison 4 2" xfId="5069"/>
    <cellStyle name="_Tenaska Comparison 5" xfId="5070"/>
    <cellStyle name="_Tenaska Comparison_(C) WHE Proforma with ITC cash grant 10 Yr Amort_for deferral_102809" xfId="5071"/>
    <cellStyle name="_Tenaska Comparison_(C) WHE Proforma with ITC cash grant 10 Yr Amort_for deferral_102809 2" xfId="5072"/>
    <cellStyle name="_Tenaska Comparison_(C) WHE Proforma with ITC cash grant 10 Yr Amort_for deferral_102809 2 2" xfId="5073"/>
    <cellStyle name="_Tenaska Comparison_(C) WHE Proforma with ITC cash grant 10 Yr Amort_for deferral_102809 3" xfId="5074"/>
    <cellStyle name="_Tenaska Comparison_(C) WHE Proforma with ITC cash grant 10 Yr Amort_for deferral_102809 4" xfId="5075"/>
    <cellStyle name="_Tenaska Comparison_(C) WHE Proforma with ITC cash grant 10 Yr Amort_for deferral_102809_16.07E Wild Horse Wind Expansionwrkingfile" xfId="5076"/>
    <cellStyle name="_Tenaska Comparison_(C) WHE Proforma with ITC cash grant 10 Yr Amort_for deferral_102809_16.07E Wild Horse Wind Expansionwrkingfile 2" xfId="5077"/>
    <cellStyle name="_Tenaska Comparison_(C) WHE Proforma with ITC cash grant 10 Yr Amort_for deferral_102809_16.07E Wild Horse Wind Expansionwrkingfile 2 2" xfId="5078"/>
    <cellStyle name="_Tenaska Comparison_(C) WHE Proforma with ITC cash grant 10 Yr Amort_for deferral_102809_16.07E Wild Horse Wind Expansionwrkingfile 3" xfId="5079"/>
    <cellStyle name="_Tenaska Comparison_(C) WHE Proforma with ITC cash grant 10 Yr Amort_for deferral_102809_16.07E Wild Horse Wind Expansionwrkingfile 4" xfId="5080"/>
    <cellStyle name="_Tenaska Comparison_(C) WHE Proforma with ITC cash grant 10 Yr Amort_for deferral_102809_16.07E Wild Horse Wind Expansionwrkingfile SF" xfId="5081"/>
    <cellStyle name="_Tenaska Comparison_(C) WHE Proforma with ITC cash grant 10 Yr Amort_for deferral_102809_16.07E Wild Horse Wind Expansionwrkingfile SF 2" xfId="5082"/>
    <cellStyle name="_Tenaska Comparison_(C) WHE Proforma with ITC cash grant 10 Yr Amort_for deferral_102809_16.07E Wild Horse Wind Expansionwrkingfile SF 2 2" xfId="5083"/>
    <cellStyle name="_Tenaska Comparison_(C) WHE Proforma with ITC cash grant 10 Yr Amort_for deferral_102809_16.07E Wild Horse Wind Expansionwrkingfile SF 3" xfId="5084"/>
    <cellStyle name="_Tenaska Comparison_(C) WHE Proforma with ITC cash grant 10 Yr Amort_for deferral_102809_16.07E Wild Horse Wind Expansionwrkingfile SF 4" xfId="5085"/>
    <cellStyle name="_Tenaska Comparison_(C) WHE Proforma with ITC cash grant 10 Yr Amort_for deferral_102809_16.37E Wild Horse Expansion DeferralRevwrkingfile SF" xfId="5086"/>
    <cellStyle name="_Tenaska Comparison_(C) WHE Proforma with ITC cash grant 10 Yr Amort_for deferral_102809_16.37E Wild Horse Expansion DeferralRevwrkingfile SF 2" xfId="5087"/>
    <cellStyle name="_Tenaska Comparison_(C) WHE Proforma with ITC cash grant 10 Yr Amort_for deferral_102809_16.37E Wild Horse Expansion DeferralRevwrkingfile SF 2 2" xfId="5088"/>
    <cellStyle name="_Tenaska Comparison_(C) WHE Proforma with ITC cash grant 10 Yr Amort_for deferral_102809_16.37E Wild Horse Expansion DeferralRevwrkingfile SF 3" xfId="5089"/>
    <cellStyle name="_Tenaska Comparison_(C) WHE Proforma with ITC cash grant 10 Yr Amort_for deferral_102809_16.37E Wild Horse Expansion DeferralRevwrkingfile SF 4" xfId="5090"/>
    <cellStyle name="_Tenaska Comparison_(C) WHE Proforma with ITC cash grant 10 Yr Amort_for rebuttal_120709" xfId="5091"/>
    <cellStyle name="_Tenaska Comparison_(C) WHE Proforma with ITC cash grant 10 Yr Amort_for rebuttal_120709 2" xfId="5092"/>
    <cellStyle name="_Tenaska Comparison_(C) WHE Proforma with ITC cash grant 10 Yr Amort_for rebuttal_120709 2 2" xfId="5093"/>
    <cellStyle name="_Tenaska Comparison_(C) WHE Proforma with ITC cash grant 10 Yr Amort_for rebuttal_120709 3" xfId="5094"/>
    <cellStyle name="_Tenaska Comparison_(C) WHE Proforma with ITC cash grant 10 Yr Amort_for rebuttal_120709 4" xfId="5095"/>
    <cellStyle name="_Tenaska Comparison_04.07E Wild Horse Wind Expansion" xfId="5096"/>
    <cellStyle name="_Tenaska Comparison_04.07E Wild Horse Wind Expansion 2" xfId="5097"/>
    <cellStyle name="_Tenaska Comparison_04.07E Wild Horse Wind Expansion 2 2" xfId="5098"/>
    <cellStyle name="_Tenaska Comparison_04.07E Wild Horse Wind Expansion 3" xfId="5099"/>
    <cellStyle name="_Tenaska Comparison_04.07E Wild Horse Wind Expansion 4" xfId="5100"/>
    <cellStyle name="_Tenaska Comparison_04.07E Wild Horse Wind Expansion_16.07E Wild Horse Wind Expansionwrkingfile" xfId="5101"/>
    <cellStyle name="_Tenaska Comparison_04.07E Wild Horse Wind Expansion_16.07E Wild Horse Wind Expansionwrkingfile 2" xfId="5102"/>
    <cellStyle name="_Tenaska Comparison_04.07E Wild Horse Wind Expansion_16.07E Wild Horse Wind Expansionwrkingfile 2 2" xfId="5103"/>
    <cellStyle name="_Tenaska Comparison_04.07E Wild Horse Wind Expansion_16.07E Wild Horse Wind Expansionwrkingfile 3" xfId="5104"/>
    <cellStyle name="_Tenaska Comparison_04.07E Wild Horse Wind Expansion_16.07E Wild Horse Wind Expansionwrkingfile 4" xfId="5105"/>
    <cellStyle name="_Tenaska Comparison_04.07E Wild Horse Wind Expansion_16.07E Wild Horse Wind Expansionwrkingfile SF" xfId="5106"/>
    <cellStyle name="_Tenaska Comparison_04.07E Wild Horse Wind Expansion_16.07E Wild Horse Wind Expansionwrkingfile SF 2" xfId="5107"/>
    <cellStyle name="_Tenaska Comparison_04.07E Wild Horse Wind Expansion_16.07E Wild Horse Wind Expansionwrkingfile SF 2 2" xfId="5108"/>
    <cellStyle name="_Tenaska Comparison_04.07E Wild Horse Wind Expansion_16.07E Wild Horse Wind Expansionwrkingfile SF 3" xfId="5109"/>
    <cellStyle name="_Tenaska Comparison_04.07E Wild Horse Wind Expansion_16.07E Wild Horse Wind Expansionwrkingfile SF 4" xfId="5110"/>
    <cellStyle name="_Tenaska Comparison_04.07E Wild Horse Wind Expansion_16.37E Wild Horse Expansion DeferralRevwrkingfile SF" xfId="5111"/>
    <cellStyle name="_Tenaska Comparison_04.07E Wild Horse Wind Expansion_16.37E Wild Horse Expansion DeferralRevwrkingfile SF 2" xfId="5112"/>
    <cellStyle name="_Tenaska Comparison_04.07E Wild Horse Wind Expansion_16.37E Wild Horse Expansion DeferralRevwrkingfile SF 2 2" xfId="5113"/>
    <cellStyle name="_Tenaska Comparison_04.07E Wild Horse Wind Expansion_16.37E Wild Horse Expansion DeferralRevwrkingfile SF 3" xfId="5114"/>
    <cellStyle name="_Tenaska Comparison_04.07E Wild Horse Wind Expansion_16.37E Wild Horse Expansion DeferralRevwrkingfile SF 4" xfId="5115"/>
    <cellStyle name="_Tenaska Comparison_16.07E Wild Horse Wind Expansionwrkingfile" xfId="5116"/>
    <cellStyle name="_Tenaska Comparison_16.07E Wild Horse Wind Expansionwrkingfile 2" xfId="5117"/>
    <cellStyle name="_Tenaska Comparison_16.07E Wild Horse Wind Expansionwrkingfile 2 2" xfId="5118"/>
    <cellStyle name="_Tenaska Comparison_16.07E Wild Horse Wind Expansionwrkingfile 3" xfId="5119"/>
    <cellStyle name="_Tenaska Comparison_16.07E Wild Horse Wind Expansionwrkingfile 4" xfId="5120"/>
    <cellStyle name="_Tenaska Comparison_16.07E Wild Horse Wind Expansionwrkingfile SF" xfId="5121"/>
    <cellStyle name="_Tenaska Comparison_16.07E Wild Horse Wind Expansionwrkingfile SF 2" xfId="5122"/>
    <cellStyle name="_Tenaska Comparison_16.07E Wild Horse Wind Expansionwrkingfile SF 2 2" xfId="5123"/>
    <cellStyle name="_Tenaska Comparison_16.07E Wild Horse Wind Expansionwrkingfile SF 3" xfId="5124"/>
    <cellStyle name="_Tenaska Comparison_16.07E Wild Horse Wind Expansionwrkingfile SF 4" xfId="5125"/>
    <cellStyle name="_Tenaska Comparison_16.37E Wild Horse Expansion DeferralRevwrkingfile SF" xfId="5126"/>
    <cellStyle name="_Tenaska Comparison_16.37E Wild Horse Expansion DeferralRevwrkingfile SF 2" xfId="5127"/>
    <cellStyle name="_Tenaska Comparison_16.37E Wild Horse Expansion DeferralRevwrkingfile SF 2 2" xfId="5128"/>
    <cellStyle name="_Tenaska Comparison_16.37E Wild Horse Expansion DeferralRevwrkingfile SF 3" xfId="5129"/>
    <cellStyle name="_Tenaska Comparison_16.37E Wild Horse Expansion DeferralRevwrkingfile SF 4" xfId="5130"/>
    <cellStyle name="_Tenaska Comparison_2009 Compliance Filing PCA Exhibits for GRC" xfId="5131"/>
    <cellStyle name="_Tenaska Comparison_2009 Compliance Filing PCA Exhibits for GRC 2" xfId="5132"/>
    <cellStyle name="_Tenaska Comparison_2009 GRC Compl Filing - Exhibit D" xfId="5133"/>
    <cellStyle name="_Tenaska Comparison_2009 GRC Compl Filing - Exhibit D 2" xfId="5134"/>
    <cellStyle name="_Tenaska Comparison_2009 GRC Compl Filing - Exhibit D 3" xfId="5135"/>
    <cellStyle name="_Tenaska Comparison_3.01 Income Statement" xfId="5136"/>
    <cellStyle name="_Tenaska Comparison_4 31 Regulatory Assets and Liabilities  7 06- Exhibit D" xfId="5137"/>
    <cellStyle name="_Tenaska Comparison_4 31 Regulatory Assets and Liabilities  7 06- Exhibit D 2" xfId="5138"/>
    <cellStyle name="_Tenaska Comparison_4 31 Regulatory Assets and Liabilities  7 06- Exhibit D 2 2" xfId="5139"/>
    <cellStyle name="_Tenaska Comparison_4 31 Regulatory Assets and Liabilities  7 06- Exhibit D 3" xfId="5140"/>
    <cellStyle name="_Tenaska Comparison_4 31 Regulatory Assets and Liabilities  7 06- Exhibit D 4" xfId="5141"/>
    <cellStyle name="_Tenaska Comparison_4 31 Regulatory Assets and Liabilities  7 06- Exhibit D_NIM Summary" xfId="5142"/>
    <cellStyle name="_Tenaska Comparison_4 31 Regulatory Assets and Liabilities  7 06- Exhibit D_NIM Summary 2" xfId="5143"/>
    <cellStyle name="_Tenaska Comparison_4 32 Regulatory Assets and Liabilities  7 06- Exhibit D" xfId="5144"/>
    <cellStyle name="_Tenaska Comparison_4 32 Regulatory Assets and Liabilities  7 06- Exhibit D 2" xfId="5145"/>
    <cellStyle name="_Tenaska Comparison_4 32 Regulatory Assets and Liabilities  7 06- Exhibit D 2 2" xfId="5146"/>
    <cellStyle name="_Tenaska Comparison_4 32 Regulatory Assets and Liabilities  7 06- Exhibit D 3" xfId="5147"/>
    <cellStyle name="_Tenaska Comparison_4 32 Regulatory Assets and Liabilities  7 06- Exhibit D 4" xfId="5148"/>
    <cellStyle name="_Tenaska Comparison_4 32 Regulatory Assets and Liabilities  7 06- Exhibit D_NIM Summary" xfId="5149"/>
    <cellStyle name="_Tenaska Comparison_4 32 Regulatory Assets and Liabilities  7 06- Exhibit D_NIM Summary 2" xfId="5150"/>
    <cellStyle name="_Tenaska Comparison_AURORA Total New" xfId="5151"/>
    <cellStyle name="_Tenaska Comparison_AURORA Total New 2" xfId="5152"/>
    <cellStyle name="_Tenaska Comparison_Book2" xfId="5153"/>
    <cellStyle name="_Tenaska Comparison_Book2 2" xfId="5154"/>
    <cellStyle name="_Tenaska Comparison_Book2 2 2" xfId="5155"/>
    <cellStyle name="_Tenaska Comparison_Book2 3" xfId="5156"/>
    <cellStyle name="_Tenaska Comparison_Book2 4" xfId="5157"/>
    <cellStyle name="_Tenaska Comparison_Book2_Adj Bench DR 3 for Initial Briefs (Electric)" xfId="5158"/>
    <cellStyle name="_Tenaska Comparison_Book2_Adj Bench DR 3 for Initial Briefs (Electric) 2" xfId="5159"/>
    <cellStyle name="_Tenaska Comparison_Book2_Adj Bench DR 3 for Initial Briefs (Electric) 2 2" xfId="5160"/>
    <cellStyle name="_Tenaska Comparison_Book2_Adj Bench DR 3 for Initial Briefs (Electric) 3" xfId="5161"/>
    <cellStyle name="_Tenaska Comparison_Book2_Adj Bench DR 3 for Initial Briefs (Electric) 4" xfId="5162"/>
    <cellStyle name="_Tenaska Comparison_Book2_Electric Rev Req Model (2009 GRC) Rebuttal" xfId="5163"/>
    <cellStyle name="_Tenaska Comparison_Book2_Electric Rev Req Model (2009 GRC) Rebuttal 2" xfId="5164"/>
    <cellStyle name="_Tenaska Comparison_Book2_Electric Rev Req Model (2009 GRC) Rebuttal 2 2" xfId="5165"/>
    <cellStyle name="_Tenaska Comparison_Book2_Electric Rev Req Model (2009 GRC) Rebuttal 3" xfId="5166"/>
    <cellStyle name="_Tenaska Comparison_Book2_Electric Rev Req Model (2009 GRC) Rebuttal 4" xfId="5167"/>
    <cellStyle name="_Tenaska Comparison_Book2_Electric Rev Req Model (2009 GRC) Rebuttal REmoval of New  WH Solar AdjustMI" xfId="5168"/>
    <cellStyle name="_Tenaska Comparison_Book2_Electric Rev Req Model (2009 GRC) Rebuttal REmoval of New  WH Solar AdjustMI 2" xfId="5169"/>
    <cellStyle name="_Tenaska Comparison_Book2_Electric Rev Req Model (2009 GRC) Rebuttal REmoval of New  WH Solar AdjustMI 2 2" xfId="5170"/>
    <cellStyle name="_Tenaska Comparison_Book2_Electric Rev Req Model (2009 GRC) Rebuttal REmoval of New  WH Solar AdjustMI 3" xfId="5171"/>
    <cellStyle name="_Tenaska Comparison_Book2_Electric Rev Req Model (2009 GRC) Rebuttal REmoval of New  WH Solar AdjustMI 4" xfId="5172"/>
    <cellStyle name="_Tenaska Comparison_Book2_Electric Rev Req Model (2009 GRC) Revised 01-18-2010" xfId="5173"/>
    <cellStyle name="_Tenaska Comparison_Book2_Electric Rev Req Model (2009 GRC) Revised 01-18-2010 2" xfId="5174"/>
    <cellStyle name="_Tenaska Comparison_Book2_Electric Rev Req Model (2009 GRC) Revised 01-18-2010 2 2" xfId="5175"/>
    <cellStyle name="_Tenaska Comparison_Book2_Electric Rev Req Model (2009 GRC) Revised 01-18-2010 3" xfId="5176"/>
    <cellStyle name="_Tenaska Comparison_Book2_Electric Rev Req Model (2009 GRC) Revised 01-18-2010 4" xfId="5177"/>
    <cellStyle name="_Tenaska Comparison_Book2_Final Order Electric EXHIBIT A-1" xfId="5178"/>
    <cellStyle name="_Tenaska Comparison_Book2_Final Order Electric EXHIBIT A-1 2" xfId="5179"/>
    <cellStyle name="_Tenaska Comparison_Book2_Final Order Electric EXHIBIT A-1 2 2" xfId="5180"/>
    <cellStyle name="_Tenaska Comparison_Book2_Final Order Electric EXHIBIT A-1 3" xfId="5181"/>
    <cellStyle name="_Tenaska Comparison_Book2_Final Order Electric EXHIBIT A-1 4" xfId="5182"/>
    <cellStyle name="_Tenaska Comparison_Book4" xfId="5183"/>
    <cellStyle name="_Tenaska Comparison_Book4 2" xfId="5184"/>
    <cellStyle name="_Tenaska Comparison_Book4 2 2" xfId="5185"/>
    <cellStyle name="_Tenaska Comparison_Book4 3" xfId="5186"/>
    <cellStyle name="_Tenaska Comparison_Book4 4" xfId="5187"/>
    <cellStyle name="_Tenaska Comparison_Book9" xfId="5188"/>
    <cellStyle name="_Tenaska Comparison_Book9 2" xfId="5189"/>
    <cellStyle name="_Tenaska Comparison_Book9 2 2" xfId="5190"/>
    <cellStyle name="_Tenaska Comparison_Book9 3" xfId="5191"/>
    <cellStyle name="_Tenaska Comparison_Book9 4" xfId="5192"/>
    <cellStyle name="_Tenaska Comparison_Chelan PUD Power Costs (8-10)" xfId="5193"/>
    <cellStyle name="_Tenaska Comparison_Electric COS Inputs" xfId="5194"/>
    <cellStyle name="_Tenaska Comparison_Electric COS Inputs 2" xfId="5195"/>
    <cellStyle name="_Tenaska Comparison_Electric COS Inputs 2 2" xfId="5196"/>
    <cellStyle name="_Tenaska Comparison_Electric COS Inputs 2 2 2" xfId="5197"/>
    <cellStyle name="_Tenaska Comparison_Electric COS Inputs 2 3" xfId="5198"/>
    <cellStyle name="_Tenaska Comparison_Electric COS Inputs 2 3 2" xfId="5199"/>
    <cellStyle name="_Tenaska Comparison_Electric COS Inputs 2 4" xfId="5200"/>
    <cellStyle name="_Tenaska Comparison_Electric COS Inputs 2 4 2" xfId="5201"/>
    <cellStyle name="_Tenaska Comparison_Electric COS Inputs 3" xfId="5202"/>
    <cellStyle name="_Tenaska Comparison_Electric COS Inputs 3 2" xfId="5203"/>
    <cellStyle name="_Tenaska Comparison_Electric COS Inputs 4" xfId="5204"/>
    <cellStyle name="_Tenaska Comparison_Electric COS Inputs 4 2" xfId="5205"/>
    <cellStyle name="_Tenaska Comparison_Electric COS Inputs 5" xfId="5206"/>
    <cellStyle name="_Tenaska Comparison_Electric COS Inputs 6" xfId="5207"/>
    <cellStyle name="_Tenaska Comparison_NIM Summary" xfId="5208"/>
    <cellStyle name="_Tenaska Comparison_NIM Summary 09GRC" xfId="5209"/>
    <cellStyle name="_Tenaska Comparison_NIM Summary 09GRC 2" xfId="5210"/>
    <cellStyle name="_Tenaska Comparison_NIM Summary 2" xfId="5211"/>
    <cellStyle name="_Tenaska Comparison_NIM Summary 3" xfId="5212"/>
    <cellStyle name="_Tenaska Comparison_NIM Summary 4" xfId="5213"/>
    <cellStyle name="_Tenaska Comparison_NIM Summary 5" xfId="5214"/>
    <cellStyle name="_Tenaska Comparison_NIM Summary 6" xfId="5215"/>
    <cellStyle name="_Tenaska Comparison_NIM Summary 7" xfId="5216"/>
    <cellStyle name="_Tenaska Comparison_NIM Summary 8" xfId="5217"/>
    <cellStyle name="_Tenaska Comparison_NIM Summary 9" xfId="5218"/>
    <cellStyle name="_Tenaska Comparison_PCA 10 -  Exhibit D from A Kellogg Jan 2011" xfId="5219"/>
    <cellStyle name="_Tenaska Comparison_PCA 10 -  Exhibit D from A Kellogg July 2011" xfId="5220"/>
    <cellStyle name="_Tenaska Comparison_PCA 10 -  Exhibit D from S Free Rcv'd 12-11" xfId="5221"/>
    <cellStyle name="_Tenaska Comparison_PCA 9 -  Exhibit D April 2010" xfId="5222"/>
    <cellStyle name="_Tenaska Comparison_PCA 9 -  Exhibit D April 2010 (3)" xfId="5223"/>
    <cellStyle name="_Tenaska Comparison_PCA 9 -  Exhibit D April 2010 (3) 2" xfId="5224"/>
    <cellStyle name="_Tenaska Comparison_PCA 9 -  Exhibit D April 2010 2" xfId="5225"/>
    <cellStyle name="_Tenaska Comparison_PCA 9 -  Exhibit D April 2010 3" xfId="5226"/>
    <cellStyle name="_Tenaska Comparison_PCA 9 -  Exhibit D Nov 2010" xfId="5227"/>
    <cellStyle name="_Tenaska Comparison_PCA 9 -  Exhibit D Nov 2010 2" xfId="5228"/>
    <cellStyle name="_Tenaska Comparison_PCA 9 - Exhibit D at August 2010" xfId="5229"/>
    <cellStyle name="_Tenaska Comparison_PCA 9 - Exhibit D at August 2010 2" xfId="5230"/>
    <cellStyle name="_Tenaska Comparison_PCA 9 - Exhibit D June 2010 GRC" xfId="5231"/>
    <cellStyle name="_Tenaska Comparison_PCA 9 - Exhibit D June 2010 GRC 2" xfId="5232"/>
    <cellStyle name="_Tenaska Comparison_Power Costs - Comparison bx Rbtl-Staff-Jt-PC" xfId="5233"/>
    <cellStyle name="_Tenaska Comparison_Power Costs - Comparison bx Rbtl-Staff-Jt-PC 2" xfId="5234"/>
    <cellStyle name="_Tenaska Comparison_Power Costs - Comparison bx Rbtl-Staff-Jt-PC 2 2" xfId="5235"/>
    <cellStyle name="_Tenaska Comparison_Power Costs - Comparison bx Rbtl-Staff-Jt-PC 3" xfId="5236"/>
    <cellStyle name="_Tenaska Comparison_Power Costs - Comparison bx Rbtl-Staff-Jt-PC 4" xfId="5237"/>
    <cellStyle name="_Tenaska Comparison_Power Costs - Comparison bx Rbtl-Staff-Jt-PC_Adj Bench DR 3 for Initial Briefs (Electric)" xfId="5238"/>
    <cellStyle name="_Tenaska Comparison_Power Costs - Comparison bx Rbtl-Staff-Jt-PC_Adj Bench DR 3 for Initial Briefs (Electric) 2" xfId="5239"/>
    <cellStyle name="_Tenaska Comparison_Power Costs - Comparison bx Rbtl-Staff-Jt-PC_Adj Bench DR 3 for Initial Briefs (Electric) 2 2" xfId="5240"/>
    <cellStyle name="_Tenaska Comparison_Power Costs - Comparison bx Rbtl-Staff-Jt-PC_Adj Bench DR 3 for Initial Briefs (Electric) 3" xfId="5241"/>
    <cellStyle name="_Tenaska Comparison_Power Costs - Comparison bx Rbtl-Staff-Jt-PC_Adj Bench DR 3 for Initial Briefs (Electric) 4" xfId="5242"/>
    <cellStyle name="_Tenaska Comparison_Power Costs - Comparison bx Rbtl-Staff-Jt-PC_Electric Rev Req Model (2009 GRC) Rebuttal" xfId="5243"/>
    <cellStyle name="_Tenaska Comparison_Power Costs - Comparison bx Rbtl-Staff-Jt-PC_Electric Rev Req Model (2009 GRC) Rebuttal 2" xfId="5244"/>
    <cellStyle name="_Tenaska Comparison_Power Costs - Comparison bx Rbtl-Staff-Jt-PC_Electric Rev Req Model (2009 GRC) Rebuttal 2 2" xfId="5245"/>
    <cellStyle name="_Tenaska Comparison_Power Costs - Comparison bx Rbtl-Staff-Jt-PC_Electric Rev Req Model (2009 GRC) Rebuttal 3" xfId="5246"/>
    <cellStyle name="_Tenaska Comparison_Power Costs - Comparison bx Rbtl-Staff-Jt-PC_Electric Rev Req Model (2009 GRC) Rebuttal 4" xfId="5247"/>
    <cellStyle name="_Tenaska Comparison_Power Costs - Comparison bx Rbtl-Staff-Jt-PC_Electric Rev Req Model (2009 GRC) Rebuttal REmoval of New  WH Solar AdjustMI" xfId="5248"/>
    <cellStyle name="_Tenaska Comparison_Power Costs - Comparison bx Rbtl-Staff-Jt-PC_Electric Rev Req Model (2009 GRC) Rebuttal REmoval of New  WH Solar AdjustMI 2" xfId="5249"/>
    <cellStyle name="_Tenaska Comparison_Power Costs - Comparison bx Rbtl-Staff-Jt-PC_Electric Rev Req Model (2009 GRC) Rebuttal REmoval of New  WH Solar AdjustMI 2 2" xfId="5250"/>
    <cellStyle name="_Tenaska Comparison_Power Costs - Comparison bx Rbtl-Staff-Jt-PC_Electric Rev Req Model (2009 GRC) Rebuttal REmoval of New  WH Solar AdjustMI 3" xfId="5251"/>
    <cellStyle name="_Tenaska Comparison_Power Costs - Comparison bx Rbtl-Staff-Jt-PC_Electric Rev Req Model (2009 GRC) Rebuttal REmoval of New  WH Solar AdjustMI 4" xfId="5252"/>
    <cellStyle name="_Tenaska Comparison_Power Costs - Comparison bx Rbtl-Staff-Jt-PC_Electric Rev Req Model (2009 GRC) Revised 01-18-2010" xfId="5253"/>
    <cellStyle name="_Tenaska Comparison_Power Costs - Comparison bx Rbtl-Staff-Jt-PC_Electric Rev Req Model (2009 GRC) Revised 01-18-2010 2" xfId="5254"/>
    <cellStyle name="_Tenaska Comparison_Power Costs - Comparison bx Rbtl-Staff-Jt-PC_Electric Rev Req Model (2009 GRC) Revised 01-18-2010 2 2" xfId="5255"/>
    <cellStyle name="_Tenaska Comparison_Power Costs - Comparison bx Rbtl-Staff-Jt-PC_Electric Rev Req Model (2009 GRC) Revised 01-18-2010 3" xfId="5256"/>
    <cellStyle name="_Tenaska Comparison_Power Costs - Comparison bx Rbtl-Staff-Jt-PC_Electric Rev Req Model (2009 GRC) Revised 01-18-2010 4" xfId="5257"/>
    <cellStyle name="_Tenaska Comparison_Power Costs - Comparison bx Rbtl-Staff-Jt-PC_Final Order Electric EXHIBIT A-1" xfId="5258"/>
    <cellStyle name="_Tenaska Comparison_Power Costs - Comparison bx Rbtl-Staff-Jt-PC_Final Order Electric EXHIBIT A-1 2" xfId="5259"/>
    <cellStyle name="_Tenaska Comparison_Power Costs - Comparison bx Rbtl-Staff-Jt-PC_Final Order Electric EXHIBIT A-1 2 2" xfId="5260"/>
    <cellStyle name="_Tenaska Comparison_Power Costs - Comparison bx Rbtl-Staff-Jt-PC_Final Order Electric EXHIBIT A-1 3" xfId="5261"/>
    <cellStyle name="_Tenaska Comparison_Power Costs - Comparison bx Rbtl-Staff-Jt-PC_Final Order Electric EXHIBIT A-1 4" xfId="5262"/>
    <cellStyle name="_Tenaska Comparison_Production Adj 4.37" xfId="5263"/>
    <cellStyle name="_Tenaska Comparison_Production Adj 4.37 2" xfId="5264"/>
    <cellStyle name="_Tenaska Comparison_Production Adj 4.37 2 2" xfId="5265"/>
    <cellStyle name="_Tenaska Comparison_Production Adj 4.37 3" xfId="5266"/>
    <cellStyle name="_Tenaska Comparison_Purchased Power Adj 4.03" xfId="5267"/>
    <cellStyle name="_Tenaska Comparison_Purchased Power Adj 4.03 2" xfId="5268"/>
    <cellStyle name="_Tenaska Comparison_Purchased Power Adj 4.03 2 2" xfId="5269"/>
    <cellStyle name="_Tenaska Comparison_Purchased Power Adj 4.03 3" xfId="5270"/>
    <cellStyle name="_Tenaska Comparison_Rebuttal Power Costs" xfId="5271"/>
    <cellStyle name="_Tenaska Comparison_Rebuttal Power Costs 2" xfId="5272"/>
    <cellStyle name="_Tenaska Comparison_Rebuttal Power Costs 2 2" xfId="5273"/>
    <cellStyle name="_Tenaska Comparison_Rebuttal Power Costs 3" xfId="5274"/>
    <cellStyle name="_Tenaska Comparison_Rebuttal Power Costs 4" xfId="5275"/>
    <cellStyle name="_Tenaska Comparison_Rebuttal Power Costs_Adj Bench DR 3 for Initial Briefs (Electric)" xfId="5276"/>
    <cellStyle name="_Tenaska Comparison_Rebuttal Power Costs_Adj Bench DR 3 for Initial Briefs (Electric) 2" xfId="5277"/>
    <cellStyle name="_Tenaska Comparison_Rebuttal Power Costs_Adj Bench DR 3 for Initial Briefs (Electric) 2 2" xfId="5278"/>
    <cellStyle name="_Tenaska Comparison_Rebuttal Power Costs_Adj Bench DR 3 for Initial Briefs (Electric) 3" xfId="5279"/>
    <cellStyle name="_Tenaska Comparison_Rebuttal Power Costs_Adj Bench DR 3 for Initial Briefs (Electric) 4" xfId="5280"/>
    <cellStyle name="_Tenaska Comparison_Rebuttal Power Costs_Electric Rev Req Model (2009 GRC) Rebuttal" xfId="5281"/>
    <cellStyle name="_Tenaska Comparison_Rebuttal Power Costs_Electric Rev Req Model (2009 GRC) Rebuttal 2" xfId="5282"/>
    <cellStyle name="_Tenaska Comparison_Rebuttal Power Costs_Electric Rev Req Model (2009 GRC) Rebuttal 2 2" xfId="5283"/>
    <cellStyle name="_Tenaska Comparison_Rebuttal Power Costs_Electric Rev Req Model (2009 GRC) Rebuttal 3" xfId="5284"/>
    <cellStyle name="_Tenaska Comparison_Rebuttal Power Costs_Electric Rev Req Model (2009 GRC) Rebuttal 4" xfId="5285"/>
    <cellStyle name="_Tenaska Comparison_Rebuttal Power Costs_Electric Rev Req Model (2009 GRC) Rebuttal REmoval of New  WH Solar AdjustMI" xfId="5286"/>
    <cellStyle name="_Tenaska Comparison_Rebuttal Power Costs_Electric Rev Req Model (2009 GRC) Rebuttal REmoval of New  WH Solar AdjustMI 2" xfId="5287"/>
    <cellStyle name="_Tenaska Comparison_Rebuttal Power Costs_Electric Rev Req Model (2009 GRC) Rebuttal REmoval of New  WH Solar AdjustMI 2 2" xfId="5288"/>
    <cellStyle name="_Tenaska Comparison_Rebuttal Power Costs_Electric Rev Req Model (2009 GRC) Rebuttal REmoval of New  WH Solar AdjustMI 3" xfId="5289"/>
    <cellStyle name="_Tenaska Comparison_Rebuttal Power Costs_Electric Rev Req Model (2009 GRC) Rebuttal REmoval of New  WH Solar AdjustMI 4" xfId="5290"/>
    <cellStyle name="_Tenaska Comparison_Rebuttal Power Costs_Electric Rev Req Model (2009 GRC) Revised 01-18-2010" xfId="5291"/>
    <cellStyle name="_Tenaska Comparison_Rebuttal Power Costs_Electric Rev Req Model (2009 GRC) Revised 01-18-2010 2" xfId="5292"/>
    <cellStyle name="_Tenaska Comparison_Rebuttal Power Costs_Electric Rev Req Model (2009 GRC) Revised 01-18-2010 2 2" xfId="5293"/>
    <cellStyle name="_Tenaska Comparison_Rebuttal Power Costs_Electric Rev Req Model (2009 GRC) Revised 01-18-2010 3" xfId="5294"/>
    <cellStyle name="_Tenaska Comparison_Rebuttal Power Costs_Electric Rev Req Model (2009 GRC) Revised 01-18-2010 4" xfId="5295"/>
    <cellStyle name="_Tenaska Comparison_Rebuttal Power Costs_Final Order Electric EXHIBIT A-1" xfId="5296"/>
    <cellStyle name="_Tenaska Comparison_Rebuttal Power Costs_Final Order Electric EXHIBIT A-1 2" xfId="5297"/>
    <cellStyle name="_Tenaska Comparison_Rebuttal Power Costs_Final Order Electric EXHIBIT A-1 2 2" xfId="5298"/>
    <cellStyle name="_Tenaska Comparison_Rebuttal Power Costs_Final Order Electric EXHIBIT A-1 3" xfId="5299"/>
    <cellStyle name="_Tenaska Comparison_Rebuttal Power Costs_Final Order Electric EXHIBIT A-1 4" xfId="5300"/>
    <cellStyle name="_Tenaska Comparison_ROR 5.02" xfId="5301"/>
    <cellStyle name="_Tenaska Comparison_ROR 5.02 2" xfId="5302"/>
    <cellStyle name="_Tenaska Comparison_ROR 5.02 2 2" xfId="5303"/>
    <cellStyle name="_Tenaska Comparison_ROR 5.02 3" xfId="5304"/>
    <cellStyle name="_Tenaska Comparison_Transmission Workbook for May BOD" xfId="5305"/>
    <cellStyle name="_Tenaska Comparison_Transmission Workbook for May BOD 2" xfId="5306"/>
    <cellStyle name="_Tenaska Comparison_Wind Integration 10GRC" xfId="5307"/>
    <cellStyle name="_Tenaska Comparison_Wind Integration 10GRC 2" xfId="5308"/>
    <cellStyle name="_x0013__TENASKA REGULATORY ASSET" xfId="5309"/>
    <cellStyle name="_x0013__TENASKA REGULATORY ASSET 2" xfId="5310"/>
    <cellStyle name="_x0013__TENASKA REGULATORY ASSET 2 2" xfId="5311"/>
    <cellStyle name="_x0013__TENASKA REGULATORY ASSET 3" xfId="5312"/>
    <cellStyle name="_x0013__TENASKA REGULATORY ASSET 4" xfId="5313"/>
    <cellStyle name="_Therms Data" xfId="5314"/>
    <cellStyle name="_Therms Data_Pro Forma Rev 09 GRC" xfId="5315"/>
    <cellStyle name="_Therms Data_Pro Forma Rev 2010 GRC" xfId="5316"/>
    <cellStyle name="_Therms Data_Pro Forma Rev 2010 GRC_Preliminary" xfId="5317"/>
    <cellStyle name="_Therms Data_Revenue (Feb 09 - Jan 10)" xfId="5318"/>
    <cellStyle name="_Therms Data_Revenue (Jan 09 - Dec 09)" xfId="5319"/>
    <cellStyle name="_Therms Data_Revenue (Mar 09 - Feb 10)" xfId="5320"/>
    <cellStyle name="_Therms Data_Volume Exhibit (Jan09 - Dec09)" xfId="5321"/>
    <cellStyle name="_Value Copy 11 30 05 gas 12 09 05 AURORA at 12 14 05" xfId="5322"/>
    <cellStyle name="_Value Copy 11 30 05 gas 12 09 05 AURORA at 12 14 05 2" xfId="5323"/>
    <cellStyle name="_Value Copy 11 30 05 gas 12 09 05 AURORA at 12 14 05 2 2" xfId="5324"/>
    <cellStyle name="_Value Copy 11 30 05 gas 12 09 05 AURORA at 12 14 05 2 2 2" xfId="5325"/>
    <cellStyle name="_Value Copy 11 30 05 gas 12 09 05 AURORA at 12 14 05 2 3" xfId="5326"/>
    <cellStyle name="_Value Copy 11 30 05 gas 12 09 05 AURORA at 12 14 05 3" xfId="5327"/>
    <cellStyle name="_Value Copy 11 30 05 gas 12 09 05 AURORA at 12 14 05 3 2" xfId="5328"/>
    <cellStyle name="_Value Copy 11 30 05 gas 12 09 05 AURORA at 12 14 05 4" xfId="5329"/>
    <cellStyle name="_Value Copy 11 30 05 gas 12 09 05 AURORA at 12 14 05 4 2" xfId="5330"/>
    <cellStyle name="_Value Copy 11 30 05 gas 12 09 05 AURORA at 12 14 05 5" xfId="5331"/>
    <cellStyle name="_Value Copy 11 30 05 gas 12 09 05 AURORA at 12 14 05_04 07E Wild Horse Wind Expansion (C) (2)" xfId="5332"/>
    <cellStyle name="_Value Copy 11 30 05 gas 12 09 05 AURORA at 12 14 05_04 07E Wild Horse Wind Expansion (C) (2) 2" xfId="5333"/>
    <cellStyle name="_Value Copy 11 30 05 gas 12 09 05 AURORA at 12 14 05_04 07E Wild Horse Wind Expansion (C) (2) 2 2" xfId="5334"/>
    <cellStyle name="_Value Copy 11 30 05 gas 12 09 05 AURORA at 12 14 05_04 07E Wild Horse Wind Expansion (C) (2) 3" xfId="5335"/>
    <cellStyle name="_Value Copy 11 30 05 gas 12 09 05 AURORA at 12 14 05_04 07E Wild Horse Wind Expansion (C) (2) 4" xfId="5336"/>
    <cellStyle name="_Value Copy 11 30 05 gas 12 09 05 AURORA at 12 14 05_04 07E Wild Horse Wind Expansion (C) (2)_Adj Bench DR 3 for Initial Briefs (Electric)" xfId="5337"/>
    <cellStyle name="_Value Copy 11 30 05 gas 12 09 05 AURORA at 12 14 05_04 07E Wild Horse Wind Expansion (C) (2)_Adj Bench DR 3 for Initial Briefs (Electric) 2" xfId="5338"/>
    <cellStyle name="_Value Copy 11 30 05 gas 12 09 05 AURORA at 12 14 05_04 07E Wild Horse Wind Expansion (C) (2)_Adj Bench DR 3 for Initial Briefs (Electric) 2 2" xfId="5339"/>
    <cellStyle name="_Value Copy 11 30 05 gas 12 09 05 AURORA at 12 14 05_04 07E Wild Horse Wind Expansion (C) (2)_Adj Bench DR 3 for Initial Briefs (Electric) 3" xfId="5340"/>
    <cellStyle name="_Value Copy 11 30 05 gas 12 09 05 AURORA at 12 14 05_04 07E Wild Horse Wind Expansion (C) (2)_Adj Bench DR 3 for Initial Briefs (Electric) 4" xfId="5341"/>
    <cellStyle name="_Value Copy 11 30 05 gas 12 09 05 AURORA at 12 14 05_04 07E Wild Horse Wind Expansion (C) (2)_Book1" xfId="5342"/>
    <cellStyle name="_Value Copy 11 30 05 gas 12 09 05 AURORA at 12 14 05_04 07E Wild Horse Wind Expansion (C) (2)_Electric Rev Req Model (2009 GRC) " xfId="5343"/>
    <cellStyle name="_Value Copy 11 30 05 gas 12 09 05 AURORA at 12 14 05_04 07E Wild Horse Wind Expansion (C) (2)_Electric Rev Req Model (2009 GRC)  2" xfId="5344"/>
    <cellStyle name="_Value Copy 11 30 05 gas 12 09 05 AURORA at 12 14 05_04 07E Wild Horse Wind Expansion (C) (2)_Electric Rev Req Model (2009 GRC)  2 2" xfId="5345"/>
    <cellStyle name="_Value Copy 11 30 05 gas 12 09 05 AURORA at 12 14 05_04 07E Wild Horse Wind Expansion (C) (2)_Electric Rev Req Model (2009 GRC)  3" xfId="5346"/>
    <cellStyle name="_Value Copy 11 30 05 gas 12 09 05 AURORA at 12 14 05_04 07E Wild Horse Wind Expansion (C) (2)_Electric Rev Req Model (2009 GRC)  4" xfId="5347"/>
    <cellStyle name="_Value Copy 11 30 05 gas 12 09 05 AURORA at 12 14 05_04 07E Wild Horse Wind Expansion (C) (2)_Electric Rev Req Model (2009 GRC) Rebuttal" xfId="5348"/>
    <cellStyle name="_Value Copy 11 30 05 gas 12 09 05 AURORA at 12 14 05_04 07E Wild Horse Wind Expansion (C) (2)_Electric Rev Req Model (2009 GRC) Rebuttal 2" xfId="5349"/>
    <cellStyle name="_Value Copy 11 30 05 gas 12 09 05 AURORA at 12 14 05_04 07E Wild Horse Wind Expansion (C) (2)_Electric Rev Req Model (2009 GRC) Rebuttal 2 2" xfId="5350"/>
    <cellStyle name="_Value Copy 11 30 05 gas 12 09 05 AURORA at 12 14 05_04 07E Wild Horse Wind Expansion (C) (2)_Electric Rev Req Model (2009 GRC) Rebuttal 3" xfId="5351"/>
    <cellStyle name="_Value Copy 11 30 05 gas 12 09 05 AURORA at 12 14 05_04 07E Wild Horse Wind Expansion (C) (2)_Electric Rev Req Model (2009 GRC) Rebuttal 4" xfId="5352"/>
    <cellStyle name="_Value Copy 11 30 05 gas 12 09 05 AURORA at 12 14 05_04 07E Wild Horse Wind Expansion (C) (2)_Electric Rev Req Model (2009 GRC) Rebuttal REmoval of New  WH Solar AdjustMI" xfId="5353"/>
    <cellStyle name="_Value Copy 11 30 05 gas 12 09 05 AURORA at 12 14 05_04 07E Wild Horse Wind Expansion (C) (2)_Electric Rev Req Model (2009 GRC) Rebuttal REmoval of New  WH Solar AdjustMI 2" xfId="5354"/>
    <cellStyle name="_Value Copy 11 30 05 gas 12 09 05 AURORA at 12 14 05_04 07E Wild Horse Wind Expansion (C) (2)_Electric Rev Req Model (2009 GRC) Rebuttal REmoval of New  WH Solar AdjustMI 2 2" xfId="5355"/>
    <cellStyle name="_Value Copy 11 30 05 gas 12 09 05 AURORA at 12 14 05_04 07E Wild Horse Wind Expansion (C) (2)_Electric Rev Req Model (2009 GRC) Rebuttal REmoval of New  WH Solar AdjustMI 3" xfId="5356"/>
    <cellStyle name="_Value Copy 11 30 05 gas 12 09 05 AURORA at 12 14 05_04 07E Wild Horse Wind Expansion (C) (2)_Electric Rev Req Model (2009 GRC) Rebuttal REmoval of New  WH Solar AdjustMI 4" xfId="5357"/>
    <cellStyle name="_Value Copy 11 30 05 gas 12 09 05 AURORA at 12 14 05_04 07E Wild Horse Wind Expansion (C) (2)_Electric Rev Req Model (2009 GRC) Revised 01-18-2010" xfId="5358"/>
    <cellStyle name="_Value Copy 11 30 05 gas 12 09 05 AURORA at 12 14 05_04 07E Wild Horse Wind Expansion (C) (2)_Electric Rev Req Model (2009 GRC) Revised 01-18-2010 2" xfId="5359"/>
    <cellStyle name="_Value Copy 11 30 05 gas 12 09 05 AURORA at 12 14 05_04 07E Wild Horse Wind Expansion (C) (2)_Electric Rev Req Model (2009 GRC) Revised 01-18-2010 2 2" xfId="5360"/>
    <cellStyle name="_Value Copy 11 30 05 gas 12 09 05 AURORA at 12 14 05_04 07E Wild Horse Wind Expansion (C) (2)_Electric Rev Req Model (2009 GRC) Revised 01-18-2010 3" xfId="5361"/>
    <cellStyle name="_Value Copy 11 30 05 gas 12 09 05 AURORA at 12 14 05_04 07E Wild Horse Wind Expansion (C) (2)_Electric Rev Req Model (2009 GRC) Revised 01-18-2010 4" xfId="5362"/>
    <cellStyle name="_Value Copy 11 30 05 gas 12 09 05 AURORA at 12 14 05_04 07E Wild Horse Wind Expansion (C) (2)_Electric Rev Req Model (2010 GRC)" xfId="5363"/>
    <cellStyle name="_Value Copy 11 30 05 gas 12 09 05 AURORA at 12 14 05_04 07E Wild Horse Wind Expansion (C) (2)_Electric Rev Req Model (2010 GRC) SF" xfId="5364"/>
    <cellStyle name="_Value Copy 11 30 05 gas 12 09 05 AURORA at 12 14 05_04 07E Wild Horse Wind Expansion (C) (2)_Final Order Electric EXHIBIT A-1" xfId="5365"/>
    <cellStyle name="_Value Copy 11 30 05 gas 12 09 05 AURORA at 12 14 05_04 07E Wild Horse Wind Expansion (C) (2)_Final Order Electric EXHIBIT A-1 2" xfId="5366"/>
    <cellStyle name="_Value Copy 11 30 05 gas 12 09 05 AURORA at 12 14 05_04 07E Wild Horse Wind Expansion (C) (2)_Final Order Electric EXHIBIT A-1 2 2" xfId="5367"/>
    <cellStyle name="_Value Copy 11 30 05 gas 12 09 05 AURORA at 12 14 05_04 07E Wild Horse Wind Expansion (C) (2)_Final Order Electric EXHIBIT A-1 3" xfId="5368"/>
    <cellStyle name="_Value Copy 11 30 05 gas 12 09 05 AURORA at 12 14 05_04 07E Wild Horse Wind Expansion (C) (2)_Final Order Electric EXHIBIT A-1 4" xfId="5369"/>
    <cellStyle name="_Value Copy 11 30 05 gas 12 09 05 AURORA at 12 14 05_04 07E Wild Horse Wind Expansion (C) (2)_TENASKA REGULATORY ASSET" xfId="5370"/>
    <cellStyle name="_Value Copy 11 30 05 gas 12 09 05 AURORA at 12 14 05_04 07E Wild Horse Wind Expansion (C) (2)_TENASKA REGULATORY ASSET 2" xfId="5371"/>
    <cellStyle name="_Value Copy 11 30 05 gas 12 09 05 AURORA at 12 14 05_04 07E Wild Horse Wind Expansion (C) (2)_TENASKA REGULATORY ASSET 2 2" xfId="5372"/>
    <cellStyle name="_Value Copy 11 30 05 gas 12 09 05 AURORA at 12 14 05_04 07E Wild Horse Wind Expansion (C) (2)_TENASKA REGULATORY ASSET 3" xfId="5373"/>
    <cellStyle name="_Value Copy 11 30 05 gas 12 09 05 AURORA at 12 14 05_04 07E Wild Horse Wind Expansion (C) (2)_TENASKA REGULATORY ASSET 4" xfId="5374"/>
    <cellStyle name="_Value Copy 11 30 05 gas 12 09 05 AURORA at 12 14 05_16.37E Wild Horse Expansion DeferralRevwrkingfile SF" xfId="5375"/>
    <cellStyle name="_Value Copy 11 30 05 gas 12 09 05 AURORA at 12 14 05_16.37E Wild Horse Expansion DeferralRevwrkingfile SF 2" xfId="5376"/>
    <cellStyle name="_Value Copy 11 30 05 gas 12 09 05 AURORA at 12 14 05_16.37E Wild Horse Expansion DeferralRevwrkingfile SF 2 2" xfId="5377"/>
    <cellStyle name="_Value Copy 11 30 05 gas 12 09 05 AURORA at 12 14 05_16.37E Wild Horse Expansion DeferralRevwrkingfile SF 3" xfId="5378"/>
    <cellStyle name="_Value Copy 11 30 05 gas 12 09 05 AURORA at 12 14 05_16.37E Wild Horse Expansion DeferralRevwrkingfile SF 4" xfId="5379"/>
    <cellStyle name="_Value Copy 11 30 05 gas 12 09 05 AURORA at 12 14 05_2009 Compliance Filing PCA Exhibits for GRC" xfId="5380"/>
    <cellStyle name="_Value Copy 11 30 05 gas 12 09 05 AURORA at 12 14 05_2009 Compliance Filing PCA Exhibits for GRC 2" xfId="5381"/>
    <cellStyle name="_Value Copy 11 30 05 gas 12 09 05 AURORA at 12 14 05_2009 GRC Compl Filing - Exhibit D" xfId="5382"/>
    <cellStyle name="_Value Copy 11 30 05 gas 12 09 05 AURORA at 12 14 05_2009 GRC Compl Filing - Exhibit D 2" xfId="5383"/>
    <cellStyle name="_Value Copy 11 30 05 gas 12 09 05 AURORA at 12 14 05_3.01 Income Statement" xfId="5384"/>
    <cellStyle name="_Value Copy 11 30 05 gas 12 09 05 AURORA at 12 14 05_4 31 Regulatory Assets and Liabilities  7 06- Exhibit D" xfId="5385"/>
    <cellStyle name="_Value Copy 11 30 05 gas 12 09 05 AURORA at 12 14 05_4 31 Regulatory Assets and Liabilities  7 06- Exhibit D 2" xfId="5386"/>
    <cellStyle name="_Value Copy 11 30 05 gas 12 09 05 AURORA at 12 14 05_4 31 Regulatory Assets and Liabilities  7 06- Exhibit D 2 2" xfId="5387"/>
    <cellStyle name="_Value Copy 11 30 05 gas 12 09 05 AURORA at 12 14 05_4 31 Regulatory Assets and Liabilities  7 06- Exhibit D 3" xfId="5388"/>
    <cellStyle name="_Value Copy 11 30 05 gas 12 09 05 AURORA at 12 14 05_4 31 Regulatory Assets and Liabilities  7 06- Exhibit D 4" xfId="5389"/>
    <cellStyle name="_Value Copy 11 30 05 gas 12 09 05 AURORA at 12 14 05_4 31 Regulatory Assets and Liabilities  7 06- Exhibit D_NIM Summary" xfId="5390"/>
    <cellStyle name="_Value Copy 11 30 05 gas 12 09 05 AURORA at 12 14 05_4 31 Regulatory Assets and Liabilities  7 06- Exhibit D_NIM Summary 2" xfId="5391"/>
    <cellStyle name="_Value Copy 11 30 05 gas 12 09 05 AURORA at 12 14 05_4 32 Regulatory Assets and Liabilities  7 06- Exhibit D" xfId="5392"/>
    <cellStyle name="_Value Copy 11 30 05 gas 12 09 05 AURORA at 12 14 05_4 32 Regulatory Assets and Liabilities  7 06- Exhibit D 2" xfId="5393"/>
    <cellStyle name="_Value Copy 11 30 05 gas 12 09 05 AURORA at 12 14 05_4 32 Regulatory Assets and Liabilities  7 06- Exhibit D 2 2" xfId="5394"/>
    <cellStyle name="_Value Copy 11 30 05 gas 12 09 05 AURORA at 12 14 05_4 32 Regulatory Assets and Liabilities  7 06- Exhibit D 3" xfId="5395"/>
    <cellStyle name="_Value Copy 11 30 05 gas 12 09 05 AURORA at 12 14 05_4 32 Regulatory Assets and Liabilities  7 06- Exhibit D 4" xfId="5396"/>
    <cellStyle name="_Value Copy 11 30 05 gas 12 09 05 AURORA at 12 14 05_4 32 Regulatory Assets and Liabilities  7 06- Exhibit D_NIM Summary" xfId="5397"/>
    <cellStyle name="_Value Copy 11 30 05 gas 12 09 05 AURORA at 12 14 05_4 32 Regulatory Assets and Liabilities  7 06- Exhibit D_NIM Summary 2" xfId="5398"/>
    <cellStyle name="_Value Copy 11 30 05 gas 12 09 05 AURORA at 12 14 05_ACCOUNTS" xfId="5399"/>
    <cellStyle name="_Value Copy 11 30 05 gas 12 09 05 AURORA at 12 14 05_AURORA Total New" xfId="5400"/>
    <cellStyle name="_Value Copy 11 30 05 gas 12 09 05 AURORA at 12 14 05_AURORA Total New 2" xfId="5401"/>
    <cellStyle name="_Value Copy 11 30 05 gas 12 09 05 AURORA at 12 14 05_Book2" xfId="5402"/>
    <cellStyle name="_Value Copy 11 30 05 gas 12 09 05 AURORA at 12 14 05_Book2 2" xfId="5403"/>
    <cellStyle name="_Value Copy 11 30 05 gas 12 09 05 AURORA at 12 14 05_Book2 2 2" xfId="5404"/>
    <cellStyle name="_Value Copy 11 30 05 gas 12 09 05 AURORA at 12 14 05_Book2 3" xfId="5405"/>
    <cellStyle name="_Value Copy 11 30 05 gas 12 09 05 AURORA at 12 14 05_Book2 4" xfId="5406"/>
    <cellStyle name="_Value Copy 11 30 05 gas 12 09 05 AURORA at 12 14 05_Book2_Adj Bench DR 3 for Initial Briefs (Electric)" xfId="5407"/>
    <cellStyle name="_Value Copy 11 30 05 gas 12 09 05 AURORA at 12 14 05_Book2_Adj Bench DR 3 for Initial Briefs (Electric) 2" xfId="5408"/>
    <cellStyle name="_Value Copy 11 30 05 gas 12 09 05 AURORA at 12 14 05_Book2_Adj Bench DR 3 for Initial Briefs (Electric) 2 2" xfId="5409"/>
    <cellStyle name="_Value Copy 11 30 05 gas 12 09 05 AURORA at 12 14 05_Book2_Adj Bench DR 3 for Initial Briefs (Electric) 3" xfId="5410"/>
    <cellStyle name="_Value Copy 11 30 05 gas 12 09 05 AURORA at 12 14 05_Book2_Adj Bench DR 3 for Initial Briefs (Electric) 4" xfId="5411"/>
    <cellStyle name="_Value Copy 11 30 05 gas 12 09 05 AURORA at 12 14 05_Book2_Electric Rev Req Model (2009 GRC) Rebuttal" xfId="5412"/>
    <cellStyle name="_Value Copy 11 30 05 gas 12 09 05 AURORA at 12 14 05_Book2_Electric Rev Req Model (2009 GRC) Rebuttal 2" xfId="5413"/>
    <cellStyle name="_Value Copy 11 30 05 gas 12 09 05 AURORA at 12 14 05_Book2_Electric Rev Req Model (2009 GRC) Rebuttal 2 2" xfId="5414"/>
    <cellStyle name="_Value Copy 11 30 05 gas 12 09 05 AURORA at 12 14 05_Book2_Electric Rev Req Model (2009 GRC) Rebuttal 3" xfId="5415"/>
    <cellStyle name="_Value Copy 11 30 05 gas 12 09 05 AURORA at 12 14 05_Book2_Electric Rev Req Model (2009 GRC) Rebuttal 4" xfId="5416"/>
    <cellStyle name="_Value Copy 11 30 05 gas 12 09 05 AURORA at 12 14 05_Book2_Electric Rev Req Model (2009 GRC) Rebuttal REmoval of New  WH Solar AdjustMI" xfId="5417"/>
    <cellStyle name="_Value Copy 11 30 05 gas 12 09 05 AURORA at 12 14 05_Book2_Electric Rev Req Model (2009 GRC) Rebuttal REmoval of New  WH Solar AdjustMI 2" xfId="5418"/>
    <cellStyle name="_Value Copy 11 30 05 gas 12 09 05 AURORA at 12 14 05_Book2_Electric Rev Req Model (2009 GRC) Rebuttal REmoval of New  WH Solar AdjustMI 2 2" xfId="5419"/>
    <cellStyle name="_Value Copy 11 30 05 gas 12 09 05 AURORA at 12 14 05_Book2_Electric Rev Req Model (2009 GRC) Rebuttal REmoval of New  WH Solar AdjustMI 3" xfId="5420"/>
    <cellStyle name="_Value Copy 11 30 05 gas 12 09 05 AURORA at 12 14 05_Book2_Electric Rev Req Model (2009 GRC) Rebuttal REmoval of New  WH Solar AdjustMI 4" xfId="5421"/>
    <cellStyle name="_Value Copy 11 30 05 gas 12 09 05 AURORA at 12 14 05_Book2_Electric Rev Req Model (2009 GRC) Revised 01-18-2010" xfId="5422"/>
    <cellStyle name="_Value Copy 11 30 05 gas 12 09 05 AURORA at 12 14 05_Book2_Electric Rev Req Model (2009 GRC) Revised 01-18-2010 2" xfId="5423"/>
    <cellStyle name="_Value Copy 11 30 05 gas 12 09 05 AURORA at 12 14 05_Book2_Electric Rev Req Model (2009 GRC) Revised 01-18-2010 2 2" xfId="5424"/>
    <cellStyle name="_Value Copy 11 30 05 gas 12 09 05 AURORA at 12 14 05_Book2_Electric Rev Req Model (2009 GRC) Revised 01-18-2010 3" xfId="5425"/>
    <cellStyle name="_Value Copy 11 30 05 gas 12 09 05 AURORA at 12 14 05_Book2_Electric Rev Req Model (2009 GRC) Revised 01-18-2010 4" xfId="5426"/>
    <cellStyle name="_Value Copy 11 30 05 gas 12 09 05 AURORA at 12 14 05_Book2_Final Order Electric EXHIBIT A-1" xfId="5427"/>
    <cellStyle name="_Value Copy 11 30 05 gas 12 09 05 AURORA at 12 14 05_Book2_Final Order Electric EXHIBIT A-1 2" xfId="5428"/>
    <cellStyle name="_Value Copy 11 30 05 gas 12 09 05 AURORA at 12 14 05_Book2_Final Order Electric EXHIBIT A-1 2 2" xfId="5429"/>
    <cellStyle name="_Value Copy 11 30 05 gas 12 09 05 AURORA at 12 14 05_Book2_Final Order Electric EXHIBIT A-1 3" xfId="5430"/>
    <cellStyle name="_Value Copy 11 30 05 gas 12 09 05 AURORA at 12 14 05_Book2_Final Order Electric EXHIBIT A-1 4" xfId="5431"/>
    <cellStyle name="_Value Copy 11 30 05 gas 12 09 05 AURORA at 12 14 05_Book4" xfId="5432"/>
    <cellStyle name="_Value Copy 11 30 05 gas 12 09 05 AURORA at 12 14 05_Book4 2" xfId="5433"/>
    <cellStyle name="_Value Copy 11 30 05 gas 12 09 05 AURORA at 12 14 05_Book4 2 2" xfId="5434"/>
    <cellStyle name="_Value Copy 11 30 05 gas 12 09 05 AURORA at 12 14 05_Book4 3" xfId="5435"/>
    <cellStyle name="_Value Copy 11 30 05 gas 12 09 05 AURORA at 12 14 05_Book4 4" xfId="5436"/>
    <cellStyle name="_Value Copy 11 30 05 gas 12 09 05 AURORA at 12 14 05_Book9" xfId="5437"/>
    <cellStyle name="_Value Copy 11 30 05 gas 12 09 05 AURORA at 12 14 05_Book9 2" xfId="5438"/>
    <cellStyle name="_Value Copy 11 30 05 gas 12 09 05 AURORA at 12 14 05_Book9 2 2" xfId="5439"/>
    <cellStyle name="_Value Copy 11 30 05 gas 12 09 05 AURORA at 12 14 05_Book9 3" xfId="5440"/>
    <cellStyle name="_Value Copy 11 30 05 gas 12 09 05 AURORA at 12 14 05_Book9 4" xfId="5441"/>
    <cellStyle name="_Value Copy 11 30 05 gas 12 09 05 AURORA at 12 14 05_Check the Interest Calculation" xfId="5442"/>
    <cellStyle name="_Value Copy 11 30 05 gas 12 09 05 AURORA at 12 14 05_Check the Interest Calculation_Scenario 1 REC vs PTC Offset" xfId="5443"/>
    <cellStyle name="_Value Copy 11 30 05 gas 12 09 05 AURORA at 12 14 05_Check the Interest Calculation_Scenario 3" xfId="5444"/>
    <cellStyle name="_Value Copy 11 30 05 gas 12 09 05 AURORA at 12 14 05_Chelan PUD Power Costs (8-10)" xfId="5445"/>
    <cellStyle name="_Value Copy 11 30 05 gas 12 09 05 AURORA at 12 14 05_Direct Assignment Distribution Plant 2008" xfId="5446"/>
    <cellStyle name="_Value Copy 11 30 05 gas 12 09 05 AURORA at 12 14 05_Direct Assignment Distribution Plant 2008 2" xfId="5447"/>
    <cellStyle name="_Value Copy 11 30 05 gas 12 09 05 AURORA at 12 14 05_Direct Assignment Distribution Plant 2008 2 2" xfId="5448"/>
    <cellStyle name="_Value Copy 11 30 05 gas 12 09 05 AURORA at 12 14 05_Direct Assignment Distribution Plant 2008 2 2 2" xfId="5449"/>
    <cellStyle name="_Value Copy 11 30 05 gas 12 09 05 AURORA at 12 14 05_Direct Assignment Distribution Plant 2008 2 3" xfId="5450"/>
    <cellStyle name="_Value Copy 11 30 05 gas 12 09 05 AURORA at 12 14 05_Direct Assignment Distribution Plant 2008 2 3 2" xfId="5451"/>
    <cellStyle name="_Value Copy 11 30 05 gas 12 09 05 AURORA at 12 14 05_Direct Assignment Distribution Plant 2008 2 4" xfId="5452"/>
    <cellStyle name="_Value Copy 11 30 05 gas 12 09 05 AURORA at 12 14 05_Direct Assignment Distribution Plant 2008 2 4 2" xfId="5453"/>
    <cellStyle name="_Value Copy 11 30 05 gas 12 09 05 AURORA at 12 14 05_Direct Assignment Distribution Plant 2008 3" xfId="5454"/>
    <cellStyle name="_Value Copy 11 30 05 gas 12 09 05 AURORA at 12 14 05_Direct Assignment Distribution Plant 2008 3 2" xfId="5455"/>
    <cellStyle name="_Value Copy 11 30 05 gas 12 09 05 AURORA at 12 14 05_Direct Assignment Distribution Plant 2008 4" xfId="5456"/>
    <cellStyle name="_Value Copy 11 30 05 gas 12 09 05 AURORA at 12 14 05_Direct Assignment Distribution Plant 2008 4 2" xfId="5457"/>
    <cellStyle name="_Value Copy 11 30 05 gas 12 09 05 AURORA at 12 14 05_Direct Assignment Distribution Plant 2008 5" xfId="5458"/>
    <cellStyle name="_Value Copy 11 30 05 gas 12 09 05 AURORA at 12 14 05_Direct Assignment Distribution Plant 2008 6" xfId="5459"/>
    <cellStyle name="_Value Copy 11 30 05 gas 12 09 05 AURORA at 12 14 05_Electric COS Inputs" xfId="5460"/>
    <cellStyle name="_Value Copy 11 30 05 gas 12 09 05 AURORA at 12 14 05_Electric COS Inputs 2" xfId="5461"/>
    <cellStyle name="_Value Copy 11 30 05 gas 12 09 05 AURORA at 12 14 05_Electric COS Inputs 2 2" xfId="5462"/>
    <cellStyle name="_Value Copy 11 30 05 gas 12 09 05 AURORA at 12 14 05_Electric COS Inputs 2 2 2" xfId="5463"/>
    <cellStyle name="_Value Copy 11 30 05 gas 12 09 05 AURORA at 12 14 05_Electric COS Inputs 2 3" xfId="5464"/>
    <cellStyle name="_Value Copy 11 30 05 gas 12 09 05 AURORA at 12 14 05_Electric COS Inputs 2 3 2" xfId="5465"/>
    <cellStyle name="_Value Copy 11 30 05 gas 12 09 05 AURORA at 12 14 05_Electric COS Inputs 2 4" xfId="5466"/>
    <cellStyle name="_Value Copy 11 30 05 gas 12 09 05 AURORA at 12 14 05_Electric COS Inputs 2 4 2" xfId="5467"/>
    <cellStyle name="_Value Copy 11 30 05 gas 12 09 05 AURORA at 12 14 05_Electric COS Inputs 3" xfId="5468"/>
    <cellStyle name="_Value Copy 11 30 05 gas 12 09 05 AURORA at 12 14 05_Electric COS Inputs 3 2" xfId="5469"/>
    <cellStyle name="_Value Copy 11 30 05 gas 12 09 05 AURORA at 12 14 05_Electric COS Inputs 4" xfId="5470"/>
    <cellStyle name="_Value Copy 11 30 05 gas 12 09 05 AURORA at 12 14 05_Electric COS Inputs 4 2" xfId="5471"/>
    <cellStyle name="_Value Copy 11 30 05 gas 12 09 05 AURORA at 12 14 05_Electric COS Inputs 5" xfId="5472"/>
    <cellStyle name="_Value Copy 11 30 05 gas 12 09 05 AURORA at 12 14 05_Electric COS Inputs 6" xfId="5473"/>
    <cellStyle name="_Value Copy 11 30 05 gas 12 09 05 AURORA at 12 14 05_Electric Rate Spread and Rate Design 3.23.09" xfId="5474"/>
    <cellStyle name="_Value Copy 11 30 05 gas 12 09 05 AURORA at 12 14 05_Electric Rate Spread and Rate Design 3.23.09 2" xfId="5475"/>
    <cellStyle name="_Value Copy 11 30 05 gas 12 09 05 AURORA at 12 14 05_Electric Rate Spread and Rate Design 3.23.09 2 2" xfId="5476"/>
    <cellStyle name="_Value Copy 11 30 05 gas 12 09 05 AURORA at 12 14 05_Electric Rate Spread and Rate Design 3.23.09 2 2 2" xfId="5477"/>
    <cellStyle name="_Value Copy 11 30 05 gas 12 09 05 AURORA at 12 14 05_Electric Rate Spread and Rate Design 3.23.09 2 3" xfId="5478"/>
    <cellStyle name="_Value Copy 11 30 05 gas 12 09 05 AURORA at 12 14 05_Electric Rate Spread and Rate Design 3.23.09 2 3 2" xfId="5479"/>
    <cellStyle name="_Value Copy 11 30 05 gas 12 09 05 AURORA at 12 14 05_Electric Rate Spread and Rate Design 3.23.09 2 4" xfId="5480"/>
    <cellStyle name="_Value Copy 11 30 05 gas 12 09 05 AURORA at 12 14 05_Electric Rate Spread and Rate Design 3.23.09 2 4 2" xfId="5481"/>
    <cellStyle name="_Value Copy 11 30 05 gas 12 09 05 AURORA at 12 14 05_Electric Rate Spread and Rate Design 3.23.09 3" xfId="5482"/>
    <cellStyle name="_Value Copy 11 30 05 gas 12 09 05 AURORA at 12 14 05_Electric Rate Spread and Rate Design 3.23.09 3 2" xfId="5483"/>
    <cellStyle name="_Value Copy 11 30 05 gas 12 09 05 AURORA at 12 14 05_Electric Rate Spread and Rate Design 3.23.09 4" xfId="5484"/>
    <cellStyle name="_Value Copy 11 30 05 gas 12 09 05 AURORA at 12 14 05_Electric Rate Spread and Rate Design 3.23.09 4 2" xfId="5485"/>
    <cellStyle name="_Value Copy 11 30 05 gas 12 09 05 AURORA at 12 14 05_Electric Rate Spread and Rate Design 3.23.09 5" xfId="5486"/>
    <cellStyle name="_Value Copy 11 30 05 gas 12 09 05 AURORA at 12 14 05_Electric Rate Spread and Rate Design 3.23.09 6" xfId="5487"/>
    <cellStyle name="_Value Copy 11 30 05 gas 12 09 05 AURORA at 12 14 05_Exhibit D fr R Gho 12-31-08" xfId="5488"/>
    <cellStyle name="_Value Copy 11 30 05 gas 12 09 05 AURORA at 12 14 05_Exhibit D fr R Gho 12-31-08 2" xfId="5489"/>
    <cellStyle name="_Value Copy 11 30 05 gas 12 09 05 AURORA at 12 14 05_Exhibit D fr R Gho 12-31-08 3" xfId="5490"/>
    <cellStyle name="_Value Copy 11 30 05 gas 12 09 05 AURORA at 12 14 05_Exhibit D fr R Gho 12-31-08 v2" xfId="5491"/>
    <cellStyle name="_Value Copy 11 30 05 gas 12 09 05 AURORA at 12 14 05_Exhibit D fr R Gho 12-31-08 v2 2" xfId="5492"/>
    <cellStyle name="_Value Copy 11 30 05 gas 12 09 05 AURORA at 12 14 05_Exhibit D fr R Gho 12-31-08 v2 3" xfId="5493"/>
    <cellStyle name="_Value Copy 11 30 05 gas 12 09 05 AURORA at 12 14 05_Exhibit D fr R Gho 12-31-08 v2_NIM Summary" xfId="5494"/>
    <cellStyle name="_Value Copy 11 30 05 gas 12 09 05 AURORA at 12 14 05_Exhibit D fr R Gho 12-31-08 v2_NIM Summary 2" xfId="5495"/>
    <cellStyle name="_Value Copy 11 30 05 gas 12 09 05 AURORA at 12 14 05_Exhibit D fr R Gho 12-31-08_NIM Summary" xfId="5496"/>
    <cellStyle name="_Value Copy 11 30 05 gas 12 09 05 AURORA at 12 14 05_Exhibit D fr R Gho 12-31-08_NIM Summary 2" xfId="5497"/>
    <cellStyle name="_Value Copy 11 30 05 gas 12 09 05 AURORA at 12 14 05_Gas Rev Req Model (2010 GRC)" xfId="5498"/>
    <cellStyle name="_Value Copy 11 30 05 gas 12 09 05 AURORA at 12 14 05_Hopkins Ridge Prepaid Tran - Interest Earned RY 12ME Feb  '11" xfId="5499"/>
    <cellStyle name="_Value Copy 11 30 05 gas 12 09 05 AURORA at 12 14 05_Hopkins Ridge Prepaid Tran - Interest Earned RY 12ME Feb  '11 2" xfId="5500"/>
    <cellStyle name="_Value Copy 11 30 05 gas 12 09 05 AURORA at 12 14 05_Hopkins Ridge Prepaid Tran - Interest Earned RY 12ME Feb  '11_NIM Summary" xfId="5501"/>
    <cellStyle name="_Value Copy 11 30 05 gas 12 09 05 AURORA at 12 14 05_Hopkins Ridge Prepaid Tran - Interest Earned RY 12ME Feb  '11_NIM Summary 2" xfId="5502"/>
    <cellStyle name="_Value Copy 11 30 05 gas 12 09 05 AURORA at 12 14 05_Hopkins Ridge Prepaid Tran - Interest Earned RY 12ME Feb  '11_Transmission Workbook for May BOD" xfId="5503"/>
    <cellStyle name="_Value Copy 11 30 05 gas 12 09 05 AURORA at 12 14 05_Hopkins Ridge Prepaid Tran - Interest Earned RY 12ME Feb  '11_Transmission Workbook for May BOD 2" xfId="5504"/>
    <cellStyle name="_Value Copy 11 30 05 gas 12 09 05 AURORA at 12 14 05_INPUTS" xfId="5505"/>
    <cellStyle name="_Value Copy 11 30 05 gas 12 09 05 AURORA at 12 14 05_INPUTS 2" xfId="5506"/>
    <cellStyle name="_Value Copy 11 30 05 gas 12 09 05 AURORA at 12 14 05_INPUTS 2 2" xfId="5507"/>
    <cellStyle name="_Value Copy 11 30 05 gas 12 09 05 AURORA at 12 14 05_INPUTS 2 2 2" xfId="5508"/>
    <cellStyle name="_Value Copy 11 30 05 gas 12 09 05 AURORA at 12 14 05_INPUTS 2 3" xfId="5509"/>
    <cellStyle name="_Value Copy 11 30 05 gas 12 09 05 AURORA at 12 14 05_INPUTS 2 3 2" xfId="5510"/>
    <cellStyle name="_Value Copy 11 30 05 gas 12 09 05 AURORA at 12 14 05_INPUTS 2 4" xfId="5511"/>
    <cellStyle name="_Value Copy 11 30 05 gas 12 09 05 AURORA at 12 14 05_INPUTS 2 4 2" xfId="5512"/>
    <cellStyle name="_Value Copy 11 30 05 gas 12 09 05 AURORA at 12 14 05_INPUTS 3" xfId="5513"/>
    <cellStyle name="_Value Copy 11 30 05 gas 12 09 05 AURORA at 12 14 05_INPUTS 3 2" xfId="5514"/>
    <cellStyle name="_Value Copy 11 30 05 gas 12 09 05 AURORA at 12 14 05_INPUTS 4" xfId="5515"/>
    <cellStyle name="_Value Copy 11 30 05 gas 12 09 05 AURORA at 12 14 05_INPUTS 4 2" xfId="5516"/>
    <cellStyle name="_Value Copy 11 30 05 gas 12 09 05 AURORA at 12 14 05_INPUTS 5" xfId="5517"/>
    <cellStyle name="_Value Copy 11 30 05 gas 12 09 05 AURORA at 12 14 05_INPUTS 6" xfId="5518"/>
    <cellStyle name="_Value Copy 11 30 05 gas 12 09 05 AURORA at 12 14 05_Leased Transformer &amp; Substation Plant &amp; Rev 12-2009" xfId="5519"/>
    <cellStyle name="_Value Copy 11 30 05 gas 12 09 05 AURORA at 12 14 05_Leased Transformer &amp; Substation Plant &amp; Rev 12-2009 2" xfId="5520"/>
    <cellStyle name="_Value Copy 11 30 05 gas 12 09 05 AURORA at 12 14 05_Leased Transformer &amp; Substation Plant &amp; Rev 12-2009 2 2" xfId="5521"/>
    <cellStyle name="_Value Copy 11 30 05 gas 12 09 05 AURORA at 12 14 05_Leased Transformer &amp; Substation Plant &amp; Rev 12-2009 2 2 2" xfId="5522"/>
    <cellStyle name="_Value Copy 11 30 05 gas 12 09 05 AURORA at 12 14 05_Leased Transformer &amp; Substation Plant &amp; Rev 12-2009 2 3" xfId="5523"/>
    <cellStyle name="_Value Copy 11 30 05 gas 12 09 05 AURORA at 12 14 05_Leased Transformer &amp; Substation Plant &amp; Rev 12-2009 2 3 2" xfId="5524"/>
    <cellStyle name="_Value Copy 11 30 05 gas 12 09 05 AURORA at 12 14 05_Leased Transformer &amp; Substation Plant &amp; Rev 12-2009 2 4" xfId="5525"/>
    <cellStyle name="_Value Copy 11 30 05 gas 12 09 05 AURORA at 12 14 05_Leased Transformer &amp; Substation Plant &amp; Rev 12-2009 2 4 2" xfId="5526"/>
    <cellStyle name="_Value Copy 11 30 05 gas 12 09 05 AURORA at 12 14 05_Leased Transformer &amp; Substation Plant &amp; Rev 12-2009 3" xfId="5527"/>
    <cellStyle name="_Value Copy 11 30 05 gas 12 09 05 AURORA at 12 14 05_Leased Transformer &amp; Substation Plant &amp; Rev 12-2009 3 2" xfId="5528"/>
    <cellStyle name="_Value Copy 11 30 05 gas 12 09 05 AURORA at 12 14 05_Leased Transformer &amp; Substation Plant &amp; Rev 12-2009 4" xfId="5529"/>
    <cellStyle name="_Value Copy 11 30 05 gas 12 09 05 AURORA at 12 14 05_Leased Transformer &amp; Substation Plant &amp; Rev 12-2009 4 2" xfId="5530"/>
    <cellStyle name="_Value Copy 11 30 05 gas 12 09 05 AURORA at 12 14 05_Leased Transformer &amp; Substation Plant &amp; Rev 12-2009 5" xfId="5531"/>
    <cellStyle name="_Value Copy 11 30 05 gas 12 09 05 AURORA at 12 14 05_Leased Transformer &amp; Substation Plant &amp; Rev 12-2009 6" xfId="5532"/>
    <cellStyle name="_Value Copy 11 30 05 gas 12 09 05 AURORA at 12 14 05_NIM Summary" xfId="5533"/>
    <cellStyle name="_Value Copy 11 30 05 gas 12 09 05 AURORA at 12 14 05_NIM Summary 09GRC" xfId="5534"/>
    <cellStyle name="_Value Copy 11 30 05 gas 12 09 05 AURORA at 12 14 05_NIM Summary 09GRC 2" xfId="5535"/>
    <cellStyle name="_Value Copy 11 30 05 gas 12 09 05 AURORA at 12 14 05_NIM Summary 2" xfId="5536"/>
    <cellStyle name="_Value Copy 11 30 05 gas 12 09 05 AURORA at 12 14 05_NIM Summary 3" xfId="5537"/>
    <cellStyle name="_Value Copy 11 30 05 gas 12 09 05 AURORA at 12 14 05_NIM Summary 4" xfId="5538"/>
    <cellStyle name="_Value Copy 11 30 05 gas 12 09 05 AURORA at 12 14 05_NIM Summary 5" xfId="5539"/>
    <cellStyle name="_Value Copy 11 30 05 gas 12 09 05 AURORA at 12 14 05_NIM Summary 6" xfId="5540"/>
    <cellStyle name="_Value Copy 11 30 05 gas 12 09 05 AURORA at 12 14 05_NIM Summary 7" xfId="5541"/>
    <cellStyle name="_Value Copy 11 30 05 gas 12 09 05 AURORA at 12 14 05_NIM Summary 8" xfId="5542"/>
    <cellStyle name="_Value Copy 11 30 05 gas 12 09 05 AURORA at 12 14 05_NIM Summary 9" xfId="5543"/>
    <cellStyle name="_Value Copy 11 30 05 gas 12 09 05 AURORA at 12 14 05_PCA 10 -  Exhibit D from A Kellogg Jan 2011" xfId="5544"/>
    <cellStyle name="_Value Copy 11 30 05 gas 12 09 05 AURORA at 12 14 05_PCA 10 -  Exhibit D from A Kellogg July 2011" xfId="5545"/>
    <cellStyle name="_Value Copy 11 30 05 gas 12 09 05 AURORA at 12 14 05_PCA 10 -  Exhibit D from S Free Rcv'd 12-11" xfId="5546"/>
    <cellStyle name="_Value Copy 11 30 05 gas 12 09 05 AURORA at 12 14 05_PCA 7 - Exhibit D update 11_30_08 (2)" xfId="5547"/>
    <cellStyle name="_Value Copy 11 30 05 gas 12 09 05 AURORA at 12 14 05_PCA 7 - Exhibit D update 11_30_08 (2) 2" xfId="5548"/>
    <cellStyle name="_Value Copy 11 30 05 gas 12 09 05 AURORA at 12 14 05_PCA 7 - Exhibit D update 11_30_08 (2) 2 2" xfId="5549"/>
    <cellStyle name="_Value Copy 11 30 05 gas 12 09 05 AURORA at 12 14 05_PCA 7 - Exhibit D update 11_30_08 (2) 3" xfId="5550"/>
    <cellStyle name="_Value Copy 11 30 05 gas 12 09 05 AURORA at 12 14 05_PCA 7 - Exhibit D update 11_30_08 (2) 4" xfId="5551"/>
    <cellStyle name="_Value Copy 11 30 05 gas 12 09 05 AURORA at 12 14 05_PCA 7 - Exhibit D update 11_30_08 (2)_NIM Summary" xfId="5552"/>
    <cellStyle name="_Value Copy 11 30 05 gas 12 09 05 AURORA at 12 14 05_PCA 7 - Exhibit D update 11_30_08 (2)_NIM Summary 2" xfId="5553"/>
    <cellStyle name="_Value Copy 11 30 05 gas 12 09 05 AURORA at 12 14 05_PCA 8 - Exhibit D update 12_31_09" xfId="5554"/>
    <cellStyle name="_Value Copy 11 30 05 gas 12 09 05 AURORA at 12 14 05_PCA 8 - Exhibit D update 12_31_09 2" xfId="5555"/>
    <cellStyle name="_Value Copy 11 30 05 gas 12 09 05 AURORA at 12 14 05_PCA 9 -  Exhibit D April 2010" xfId="5556"/>
    <cellStyle name="_Value Copy 11 30 05 gas 12 09 05 AURORA at 12 14 05_PCA 9 -  Exhibit D April 2010 (3)" xfId="5557"/>
    <cellStyle name="_Value Copy 11 30 05 gas 12 09 05 AURORA at 12 14 05_PCA 9 -  Exhibit D April 2010 (3) 2" xfId="5558"/>
    <cellStyle name="_Value Copy 11 30 05 gas 12 09 05 AURORA at 12 14 05_PCA 9 -  Exhibit D April 2010 2" xfId="5559"/>
    <cellStyle name="_Value Copy 11 30 05 gas 12 09 05 AURORA at 12 14 05_PCA 9 -  Exhibit D April 2010 3" xfId="5560"/>
    <cellStyle name="_Value Copy 11 30 05 gas 12 09 05 AURORA at 12 14 05_PCA 9 -  Exhibit D Feb 2010" xfId="5561"/>
    <cellStyle name="_Value Copy 11 30 05 gas 12 09 05 AURORA at 12 14 05_PCA 9 -  Exhibit D Feb 2010 2" xfId="5562"/>
    <cellStyle name="_Value Copy 11 30 05 gas 12 09 05 AURORA at 12 14 05_PCA 9 -  Exhibit D Feb 2010 v2" xfId="5563"/>
    <cellStyle name="_Value Copy 11 30 05 gas 12 09 05 AURORA at 12 14 05_PCA 9 -  Exhibit D Feb 2010 v2 2" xfId="5564"/>
    <cellStyle name="_Value Copy 11 30 05 gas 12 09 05 AURORA at 12 14 05_PCA 9 -  Exhibit D Feb 2010 WF" xfId="5565"/>
    <cellStyle name="_Value Copy 11 30 05 gas 12 09 05 AURORA at 12 14 05_PCA 9 -  Exhibit D Feb 2010 WF 2" xfId="5566"/>
    <cellStyle name="_Value Copy 11 30 05 gas 12 09 05 AURORA at 12 14 05_PCA 9 -  Exhibit D Jan 2010" xfId="5567"/>
    <cellStyle name="_Value Copy 11 30 05 gas 12 09 05 AURORA at 12 14 05_PCA 9 -  Exhibit D Jan 2010 2" xfId="5568"/>
    <cellStyle name="_Value Copy 11 30 05 gas 12 09 05 AURORA at 12 14 05_PCA 9 -  Exhibit D March 2010 (2)" xfId="5569"/>
    <cellStyle name="_Value Copy 11 30 05 gas 12 09 05 AURORA at 12 14 05_PCA 9 -  Exhibit D March 2010 (2) 2" xfId="5570"/>
    <cellStyle name="_Value Copy 11 30 05 gas 12 09 05 AURORA at 12 14 05_PCA 9 -  Exhibit D Nov 2010" xfId="5571"/>
    <cellStyle name="_Value Copy 11 30 05 gas 12 09 05 AURORA at 12 14 05_PCA 9 -  Exhibit D Nov 2010 2" xfId="5572"/>
    <cellStyle name="_Value Copy 11 30 05 gas 12 09 05 AURORA at 12 14 05_PCA 9 - Exhibit D at August 2010" xfId="5573"/>
    <cellStyle name="_Value Copy 11 30 05 gas 12 09 05 AURORA at 12 14 05_PCA 9 - Exhibit D at August 2010 2" xfId="5574"/>
    <cellStyle name="_Value Copy 11 30 05 gas 12 09 05 AURORA at 12 14 05_PCA 9 - Exhibit D June 2010 GRC" xfId="5575"/>
    <cellStyle name="_Value Copy 11 30 05 gas 12 09 05 AURORA at 12 14 05_PCA 9 - Exhibit D June 2010 GRC 2" xfId="5576"/>
    <cellStyle name="_Value Copy 11 30 05 gas 12 09 05 AURORA at 12 14 05_Power Costs - Comparison bx Rbtl-Staff-Jt-PC" xfId="5577"/>
    <cellStyle name="_Value Copy 11 30 05 gas 12 09 05 AURORA at 12 14 05_Power Costs - Comparison bx Rbtl-Staff-Jt-PC 2" xfId="5578"/>
    <cellStyle name="_Value Copy 11 30 05 gas 12 09 05 AURORA at 12 14 05_Power Costs - Comparison bx Rbtl-Staff-Jt-PC 2 2" xfId="5579"/>
    <cellStyle name="_Value Copy 11 30 05 gas 12 09 05 AURORA at 12 14 05_Power Costs - Comparison bx Rbtl-Staff-Jt-PC 3" xfId="5580"/>
    <cellStyle name="_Value Copy 11 30 05 gas 12 09 05 AURORA at 12 14 05_Power Costs - Comparison bx Rbtl-Staff-Jt-PC 4" xfId="5581"/>
    <cellStyle name="_Value Copy 11 30 05 gas 12 09 05 AURORA at 12 14 05_Power Costs - Comparison bx Rbtl-Staff-Jt-PC_Adj Bench DR 3 for Initial Briefs (Electric)" xfId="5582"/>
    <cellStyle name="_Value Copy 11 30 05 gas 12 09 05 AURORA at 12 14 05_Power Costs - Comparison bx Rbtl-Staff-Jt-PC_Adj Bench DR 3 for Initial Briefs (Electric) 2" xfId="5583"/>
    <cellStyle name="_Value Copy 11 30 05 gas 12 09 05 AURORA at 12 14 05_Power Costs - Comparison bx Rbtl-Staff-Jt-PC_Adj Bench DR 3 for Initial Briefs (Electric) 2 2" xfId="5584"/>
    <cellStyle name="_Value Copy 11 30 05 gas 12 09 05 AURORA at 12 14 05_Power Costs - Comparison bx Rbtl-Staff-Jt-PC_Adj Bench DR 3 for Initial Briefs (Electric) 3" xfId="5585"/>
    <cellStyle name="_Value Copy 11 30 05 gas 12 09 05 AURORA at 12 14 05_Power Costs - Comparison bx Rbtl-Staff-Jt-PC_Adj Bench DR 3 for Initial Briefs (Electric) 4" xfId="5586"/>
    <cellStyle name="_Value Copy 11 30 05 gas 12 09 05 AURORA at 12 14 05_Power Costs - Comparison bx Rbtl-Staff-Jt-PC_Electric Rev Req Model (2009 GRC) Rebuttal" xfId="5587"/>
    <cellStyle name="_Value Copy 11 30 05 gas 12 09 05 AURORA at 12 14 05_Power Costs - Comparison bx Rbtl-Staff-Jt-PC_Electric Rev Req Model (2009 GRC) Rebuttal 2" xfId="5588"/>
    <cellStyle name="_Value Copy 11 30 05 gas 12 09 05 AURORA at 12 14 05_Power Costs - Comparison bx Rbtl-Staff-Jt-PC_Electric Rev Req Model (2009 GRC) Rebuttal 2 2" xfId="5589"/>
    <cellStyle name="_Value Copy 11 30 05 gas 12 09 05 AURORA at 12 14 05_Power Costs - Comparison bx Rbtl-Staff-Jt-PC_Electric Rev Req Model (2009 GRC) Rebuttal 3" xfId="5590"/>
    <cellStyle name="_Value Copy 11 30 05 gas 12 09 05 AURORA at 12 14 05_Power Costs - Comparison bx Rbtl-Staff-Jt-PC_Electric Rev Req Model (2009 GRC) Rebuttal 4" xfId="5591"/>
    <cellStyle name="_Value Copy 11 30 05 gas 12 09 05 AURORA at 12 14 05_Power Costs - Comparison bx Rbtl-Staff-Jt-PC_Electric Rev Req Model (2009 GRC) Rebuttal REmoval of New  WH Solar AdjustMI" xfId="5592"/>
    <cellStyle name="_Value Copy 11 30 05 gas 12 09 05 AURORA at 12 14 05_Power Costs - Comparison bx Rbtl-Staff-Jt-PC_Electric Rev Req Model (2009 GRC) Rebuttal REmoval of New  WH Solar AdjustMI 2" xfId="5593"/>
    <cellStyle name="_Value Copy 11 30 05 gas 12 09 05 AURORA at 12 14 05_Power Costs - Comparison bx Rbtl-Staff-Jt-PC_Electric Rev Req Model (2009 GRC) Rebuttal REmoval of New  WH Solar AdjustMI 2 2" xfId="5594"/>
    <cellStyle name="_Value Copy 11 30 05 gas 12 09 05 AURORA at 12 14 05_Power Costs - Comparison bx Rbtl-Staff-Jt-PC_Electric Rev Req Model (2009 GRC) Rebuttal REmoval of New  WH Solar AdjustMI 3" xfId="5595"/>
    <cellStyle name="_Value Copy 11 30 05 gas 12 09 05 AURORA at 12 14 05_Power Costs - Comparison bx Rbtl-Staff-Jt-PC_Electric Rev Req Model (2009 GRC) Rebuttal REmoval of New  WH Solar AdjustMI 4" xfId="5596"/>
    <cellStyle name="_Value Copy 11 30 05 gas 12 09 05 AURORA at 12 14 05_Power Costs - Comparison bx Rbtl-Staff-Jt-PC_Electric Rev Req Model (2009 GRC) Revised 01-18-2010" xfId="5597"/>
    <cellStyle name="_Value Copy 11 30 05 gas 12 09 05 AURORA at 12 14 05_Power Costs - Comparison bx Rbtl-Staff-Jt-PC_Electric Rev Req Model (2009 GRC) Revised 01-18-2010 2" xfId="5598"/>
    <cellStyle name="_Value Copy 11 30 05 gas 12 09 05 AURORA at 12 14 05_Power Costs - Comparison bx Rbtl-Staff-Jt-PC_Electric Rev Req Model (2009 GRC) Revised 01-18-2010 2 2" xfId="5599"/>
    <cellStyle name="_Value Copy 11 30 05 gas 12 09 05 AURORA at 12 14 05_Power Costs - Comparison bx Rbtl-Staff-Jt-PC_Electric Rev Req Model (2009 GRC) Revised 01-18-2010 3" xfId="5600"/>
    <cellStyle name="_Value Copy 11 30 05 gas 12 09 05 AURORA at 12 14 05_Power Costs - Comparison bx Rbtl-Staff-Jt-PC_Electric Rev Req Model (2009 GRC) Revised 01-18-2010 4" xfId="5601"/>
    <cellStyle name="_Value Copy 11 30 05 gas 12 09 05 AURORA at 12 14 05_Power Costs - Comparison bx Rbtl-Staff-Jt-PC_Final Order Electric EXHIBIT A-1" xfId="5602"/>
    <cellStyle name="_Value Copy 11 30 05 gas 12 09 05 AURORA at 12 14 05_Power Costs - Comparison bx Rbtl-Staff-Jt-PC_Final Order Electric EXHIBIT A-1 2" xfId="5603"/>
    <cellStyle name="_Value Copy 11 30 05 gas 12 09 05 AURORA at 12 14 05_Power Costs - Comparison bx Rbtl-Staff-Jt-PC_Final Order Electric EXHIBIT A-1 2 2" xfId="5604"/>
    <cellStyle name="_Value Copy 11 30 05 gas 12 09 05 AURORA at 12 14 05_Power Costs - Comparison bx Rbtl-Staff-Jt-PC_Final Order Electric EXHIBIT A-1 3" xfId="5605"/>
    <cellStyle name="_Value Copy 11 30 05 gas 12 09 05 AURORA at 12 14 05_Power Costs - Comparison bx Rbtl-Staff-Jt-PC_Final Order Electric EXHIBIT A-1 4" xfId="5606"/>
    <cellStyle name="_Value Copy 11 30 05 gas 12 09 05 AURORA at 12 14 05_Production Adj 4.37" xfId="5607"/>
    <cellStyle name="_Value Copy 11 30 05 gas 12 09 05 AURORA at 12 14 05_Production Adj 4.37 2" xfId="5608"/>
    <cellStyle name="_Value Copy 11 30 05 gas 12 09 05 AURORA at 12 14 05_Production Adj 4.37 2 2" xfId="5609"/>
    <cellStyle name="_Value Copy 11 30 05 gas 12 09 05 AURORA at 12 14 05_Production Adj 4.37 3" xfId="5610"/>
    <cellStyle name="_Value Copy 11 30 05 gas 12 09 05 AURORA at 12 14 05_Purchased Power Adj 4.03" xfId="5611"/>
    <cellStyle name="_Value Copy 11 30 05 gas 12 09 05 AURORA at 12 14 05_Purchased Power Adj 4.03 2" xfId="5612"/>
    <cellStyle name="_Value Copy 11 30 05 gas 12 09 05 AURORA at 12 14 05_Purchased Power Adj 4.03 2 2" xfId="5613"/>
    <cellStyle name="_Value Copy 11 30 05 gas 12 09 05 AURORA at 12 14 05_Purchased Power Adj 4.03 3" xfId="5614"/>
    <cellStyle name="_Value Copy 11 30 05 gas 12 09 05 AURORA at 12 14 05_Rate Design Sch 24" xfId="5615"/>
    <cellStyle name="_Value Copy 11 30 05 gas 12 09 05 AURORA at 12 14 05_Rate Design Sch 24 2" xfId="5616"/>
    <cellStyle name="_Value Copy 11 30 05 gas 12 09 05 AURORA at 12 14 05_Rate Design Sch 25" xfId="5617"/>
    <cellStyle name="_Value Copy 11 30 05 gas 12 09 05 AURORA at 12 14 05_Rate Design Sch 25 2" xfId="5618"/>
    <cellStyle name="_Value Copy 11 30 05 gas 12 09 05 AURORA at 12 14 05_Rate Design Sch 25 2 2" xfId="5619"/>
    <cellStyle name="_Value Copy 11 30 05 gas 12 09 05 AURORA at 12 14 05_Rate Design Sch 25 3" xfId="5620"/>
    <cellStyle name="_Value Copy 11 30 05 gas 12 09 05 AURORA at 12 14 05_Rate Design Sch 26" xfId="5621"/>
    <cellStyle name="_Value Copy 11 30 05 gas 12 09 05 AURORA at 12 14 05_Rate Design Sch 26 2" xfId="5622"/>
    <cellStyle name="_Value Copy 11 30 05 gas 12 09 05 AURORA at 12 14 05_Rate Design Sch 26 2 2" xfId="5623"/>
    <cellStyle name="_Value Copy 11 30 05 gas 12 09 05 AURORA at 12 14 05_Rate Design Sch 26 3" xfId="5624"/>
    <cellStyle name="_Value Copy 11 30 05 gas 12 09 05 AURORA at 12 14 05_Rate Design Sch 31" xfId="5625"/>
    <cellStyle name="_Value Copy 11 30 05 gas 12 09 05 AURORA at 12 14 05_Rate Design Sch 31 2" xfId="5626"/>
    <cellStyle name="_Value Copy 11 30 05 gas 12 09 05 AURORA at 12 14 05_Rate Design Sch 31 2 2" xfId="5627"/>
    <cellStyle name="_Value Copy 11 30 05 gas 12 09 05 AURORA at 12 14 05_Rate Design Sch 31 3" xfId="5628"/>
    <cellStyle name="_Value Copy 11 30 05 gas 12 09 05 AURORA at 12 14 05_Rate Design Sch 43" xfId="5629"/>
    <cellStyle name="_Value Copy 11 30 05 gas 12 09 05 AURORA at 12 14 05_Rate Design Sch 43 2" xfId="5630"/>
    <cellStyle name="_Value Copy 11 30 05 gas 12 09 05 AURORA at 12 14 05_Rate Design Sch 43 2 2" xfId="5631"/>
    <cellStyle name="_Value Copy 11 30 05 gas 12 09 05 AURORA at 12 14 05_Rate Design Sch 43 3" xfId="5632"/>
    <cellStyle name="_Value Copy 11 30 05 gas 12 09 05 AURORA at 12 14 05_Rate Design Sch 448-449" xfId="5633"/>
    <cellStyle name="_Value Copy 11 30 05 gas 12 09 05 AURORA at 12 14 05_Rate Design Sch 448-449 2" xfId="5634"/>
    <cellStyle name="_Value Copy 11 30 05 gas 12 09 05 AURORA at 12 14 05_Rate Design Sch 46" xfId="5635"/>
    <cellStyle name="_Value Copy 11 30 05 gas 12 09 05 AURORA at 12 14 05_Rate Design Sch 46 2" xfId="5636"/>
    <cellStyle name="_Value Copy 11 30 05 gas 12 09 05 AURORA at 12 14 05_Rate Design Sch 46 2 2" xfId="5637"/>
    <cellStyle name="_Value Copy 11 30 05 gas 12 09 05 AURORA at 12 14 05_Rate Design Sch 46 3" xfId="5638"/>
    <cellStyle name="_Value Copy 11 30 05 gas 12 09 05 AURORA at 12 14 05_Rate Spread" xfId="5639"/>
    <cellStyle name="_Value Copy 11 30 05 gas 12 09 05 AURORA at 12 14 05_Rate Spread 2" xfId="5640"/>
    <cellStyle name="_Value Copy 11 30 05 gas 12 09 05 AURORA at 12 14 05_Rate Spread 2 2" xfId="5641"/>
    <cellStyle name="_Value Copy 11 30 05 gas 12 09 05 AURORA at 12 14 05_Rate Spread 3" xfId="5642"/>
    <cellStyle name="_Value Copy 11 30 05 gas 12 09 05 AURORA at 12 14 05_Rebuttal Power Costs" xfId="5643"/>
    <cellStyle name="_Value Copy 11 30 05 gas 12 09 05 AURORA at 12 14 05_Rebuttal Power Costs 2" xfId="5644"/>
    <cellStyle name="_Value Copy 11 30 05 gas 12 09 05 AURORA at 12 14 05_Rebuttal Power Costs 2 2" xfId="5645"/>
    <cellStyle name="_Value Copy 11 30 05 gas 12 09 05 AURORA at 12 14 05_Rebuttal Power Costs 3" xfId="5646"/>
    <cellStyle name="_Value Copy 11 30 05 gas 12 09 05 AURORA at 12 14 05_Rebuttal Power Costs 4" xfId="5647"/>
    <cellStyle name="_Value Copy 11 30 05 gas 12 09 05 AURORA at 12 14 05_Rebuttal Power Costs_Adj Bench DR 3 for Initial Briefs (Electric)" xfId="5648"/>
    <cellStyle name="_Value Copy 11 30 05 gas 12 09 05 AURORA at 12 14 05_Rebuttal Power Costs_Adj Bench DR 3 for Initial Briefs (Electric) 2" xfId="5649"/>
    <cellStyle name="_Value Copy 11 30 05 gas 12 09 05 AURORA at 12 14 05_Rebuttal Power Costs_Adj Bench DR 3 for Initial Briefs (Electric) 2 2" xfId="5650"/>
    <cellStyle name="_Value Copy 11 30 05 gas 12 09 05 AURORA at 12 14 05_Rebuttal Power Costs_Adj Bench DR 3 for Initial Briefs (Electric) 3" xfId="5651"/>
    <cellStyle name="_Value Copy 11 30 05 gas 12 09 05 AURORA at 12 14 05_Rebuttal Power Costs_Adj Bench DR 3 for Initial Briefs (Electric) 4" xfId="5652"/>
    <cellStyle name="_Value Copy 11 30 05 gas 12 09 05 AURORA at 12 14 05_Rebuttal Power Costs_Electric Rev Req Model (2009 GRC) Rebuttal" xfId="5653"/>
    <cellStyle name="_Value Copy 11 30 05 gas 12 09 05 AURORA at 12 14 05_Rebuttal Power Costs_Electric Rev Req Model (2009 GRC) Rebuttal 2" xfId="5654"/>
    <cellStyle name="_Value Copy 11 30 05 gas 12 09 05 AURORA at 12 14 05_Rebuttal Power Costs_Electric Rev Req Model (2009 GRC) Rebuttal 2 2" xfId="5655"/>
    <cellStyle name="_Value Copy 11 30 05 gas 12 09 05 AURORA at 12 14 05_Rebuttal Power Costs_Electric Rev Req Model (2009 GRC) Rebuttal 3" xfId="5656"/>
    <cellStyle name="_Value Copy 11 30 05 gas 12 09 05 AURORA at 12 14 05_Rebuttal Power Costs_Electric Rev Req Model (2009 GRC) Rebuttal 4" xfId="5657"/>
    <cellStyle name="_Value Copy 11 30 05 gas 12 09 05 AURORA at 12 14 05_Rebuttal Power Costs_Electric Rev Req Model (2009 GRC) Rebuttal REmoval of New  WH Solar AdjustMI" xfId="5658"/>
    <cellStyle name="_Value Copy 11 30 05 gas 12 09 05 AURORA at 12 14 05_Rebuttal Power Costs_Electric Rev Req Model (2009 GRC) Rebuttal REmoval of New  WH Solar AdjustMI 2" xfId="5659"/>
    <cellStyle name="_Value Copy 11 30 05 gas 12 09 05 AURORA at 12 14 05_Rebuttal Power Costs_Electric Rev Req Model (2009 GRC) Rebuttal REmoval of New  WH Solar AdjustMI 2 2" xfId="5660"/>
    <cellStyle name="_Value Copy 11 30 05 gas 12 09 05 AURORA at 12 14 05_Rebuttal Power Costs_Electric Rev Req Model (2009 GRC) Rebuttal REmoval of New  WH Solar AdjustMI 3" xfId="5661"/>
    <cellStyle name="_Value Copy 11 30 05 gas 12 09 05 AURORA at 12 14 05_Rebuttal Power Costs_Electric Rev Req Model (2009 GRC) Rebuttal REmoval of New  WH Solar AdjustMI 4" xfId="5662"/>
    <cellStyle name="_Value Copy 11 30 05 gas 12 09 05 AURORA at 12 14 05_Rebuttal Power Costs_Electric Rev Req Model (2009 GRC) Revised 01-18-2010" xfId="5663"/>
    <cellStyle name="_Value Copy 11 30 05 gas 12 09 05 AURORA at 12 14 05_Rebuttal Power Costs_Electric Rev Req Model (2009 GRC) Revised 01-18-2010 2" xfId="5664"/>
    <cellStyle name="_Value Copy 11 30 05 gas 12 09 05 AURORA at 12 14 05_Rebuttal Power Costs_Electric Rev Req Model (2009 GRC) Revised 01-18-2010 2 2" xfId="5665"/>
    <cellStyle name="_Value Copy 11 30 05 gas 12 09 05 AURORA at 12 14 05_Rebuttal Power Costs_Electric Rev Req Model (2009 GRC) Revised 01-18-2010 3" xfId="5666"/>
    <cellStyle name="_Value Copy 11 30 05 gas 12 09 05 AURORA at 12 14 05_Rebuttal Power Costs_Electric Rev Req Model (2009 GRC) Revised 01-18-2010 4" xfId="5667"/>
    <cellStyle name="_Value Copy 11 30 05 gas 12 09 05 AURORA at 12 14 05_Rebuttal Power Costs_Final Order Electric EXHIBIT A-1" xfId="5668"/>
    <cellStyle name="_Value Copy 11 30 05 gas 12 09 05 AURORA at 12 14 05_Rebuttal Power Costs_Final Order Electric EXHIBIT A-1 2" xfId="5669"/>
    <cellStyle name="_Value Copy 11 30 05 gas 12 09 05 AURORA at 12 14 05_Rebuttal Power Costs_Final Order Electric EXHIBIT A-1 2 2" xfId="5670"/>
    <cellStyle name="_Value Copy 11 30 05 gas 12 09 05 AURORA at 12 14 05_Rebuttal Power Costs_Final Order Electric EXHIBIT A-1 3" xfId="5671"/>
    <cellStyle name="_Value Copy 11 30 05 gas 12 09 05 AURORA at 12 14 05_Rebuttal Power Costs_Final Order Electric EXHIBIT A-1 4" xfId="5672"/>
    <cellStyle name="_Value Copy 11 30 05 gas 12 09 05 AURORA at 12 14 05_ROR 5.02" xfId="5673"/>
    <cellStyle name="_Value Copy 11 30 05 gas 12 09 05 AURORA at 12 14 05_ROR 5.02 2" xfId="5674"/>
    <cellStyle name="_Value Copy 11 30 05 gas 12 09 05 AURORA at 12 14 05_ROR 5.02 2 2" xfId="5675"/>
    <cellStyle name="_Value Copy 11 30 05 gas 12 09 05 AURORA at 12 14 05_ROR 5.02 3" xfId="5676"/>
    <cellStyle name="_Value Copy 11 30 05 gas 12 09 05 AURORA at 12 14 05_Sch 40 Feeder OH 2008" xfId="5677"/>
    <cellStyle name="_Value Copy 11 30 05 gas 12 09 05 AURORA at 12 14 05_Sch 40 Feeder OH 2008 2" xfId="5678"/>
    <cellStyle name="_Value Copy 11 30 05 gas 12 09 05 AURORA at 12 14 05_Sch 40 Feeder OH 2008 2 2" xfId="5679"/>
    <cellStyle name="_Value Copy 11 30 05 gas 12 09 05 AURORA at 12 14 05_Sch 40 Feeder OH 2008 3" xfId="5680"/>
    <cellStyle name="_Value Copy 11 30 05 gas 12 09 05 AURORA at 12 14 05_Sch 40 Interim Energy Rates " xfId="5681"/>
    <cellStyle name="_Value Copy 11 30 05 gas 12 09 05 AURORA at 12 14 05_Sch 40 Interim Energy Rates  2" xfId="5682"/>
    <cellStyle name="_Value Copy 11 30 05 gas 12 09 05 AURORA at 12 14 05_Sch 40 Interim Energy Rates  2 2" xfId="5683"/>
    <cellStyle name="_Value Copy 11 30 05 gas 12 09 05 AURORA at 12 14 05_Sch 40 Interim Energy Rates  3" xfId="5684"/>
    <cellStyle name="_Value Copy 11 30 05 gas 12 09 05 AURORA at 12 14 05_Sch 40 Substation A&amp;G 2008" xfId="5685"/>
    <cellStyle name="_Value Copy 11 30 05 gas 12 09 05 AURORA at 12 14 05_Sch 40 Substation A&amp;G 2008 2" xfId="5686"/>
    <cellStyle name="_Value Copy 11 30 05 gas 12 09 05 AURORA at 12 14 05_Sch 40 Substation A&amp;G 2008 2 2" xfId="5687"/>
    <cellStyle name="_Value Copy 11 30 05 gas 12 09 05 AURORA at 12 14 05_Sch 40 Substation A&amp;G 2008 3" xfId="5688"/>
    <cellStyle name="_Value Copy 11 30 05 gas 12 09 05 AURORA at 12 14 05_Sch 40 Substation O&amp;M 2008" xfId="5689"/>
    <cellStyle name="_Value Copy 11 30 05 gas 12 09 05 AURORA at 12 14 05_Sch 40 Substation O&amp;M 2008 2" xfId="5690"/>
    <cellStyle name="_Value Copy 11 30 05 gas 12 09 05 AURORA at 12 14 05_Sch 40 Substation O&amp;M 2008 2 2" xfId="5691"/>
    <cellStyle name="_Value Copy 11 30 05 gas 12 09 05 AURORA at 12 14 05_Sch 40 Substation O&amp;M 2008 3" xfId="5692"/>
    <cellStyle name="_Value Copy 11 30 05 gas 12 09 05 AURORA at 12 14 05_Subs 2008" xfId="5693"/>
    <cellStyle name="_Value Copy 11 30 05 gas 12 09 05 AURORA at 12 14 05_Subs 2008 2" xfId="5694"/>
    <cellStyle name="_Value Copy 11 30 05 gas 12 09 05 AURORA at 12 14 05_Subs 2008 2 2" xfId="5695"/>
    <cellStyle name="_Value Copy 11 30 05 gas 12 09 05 AURORA at 12 14 05_Subs 2008 3" xfId="5696"/>
    <cellStyle name="_Value Copy 11 30 05 gas 12 09 05 AURORA at 12 14 05_Transmission Workbook for May BOD" xfId="5697"/>
    <cellStyle name="_Value Copy 11 30 05 gas 12 09 05 AURORA at 12 14 05_Transmission Workbook for May BOD 2" xfId="5698"/>
    <cellStyle name="_Value Copy 11 30 05 gas 12 09 05 AURORA at 12 14 05_Wind Integration 10GRC" xfId="5699"/>
    <cellStyle name="_Value Copy 11 30 05 gas 12 09 05 AURORA at 12 14 05_Wind Integration 10GRC 2" xfId="5700"/>
    <cellStyle name="_VC 2007GRC PC 10312007" xfId="5701"/>
    <cellStyle name="_VC 6.15.06 update on 06GRC power costs.xls Chart 1" xfId="5702"/>
    <cellStyle name="_VC 6.15.06 update on 06GRC power costs.xls Chart 1 2" xfId="5703"/>
    <cellStyle name="_VC 6.15.06 update on 06GRC power costs.xls Chart 1 2 2" xfId="5704"/>
    <cellStyle name="_VC 6.15.06 update on 06GRC power costs.xls Chart 1 2 2 2" xfId="5705"/>
    <cellStyle name="_VC 6.15.06 update on 06GRC power costs.xls Chart 1 2 3" xfId="5706"/>
    <cellStyle name="_VC 6.15.06 update on 06GRC power costs.xls Chart 1 3" xfId="5707"/>
    <cellStyle name="_VC 6.15.06 update on 06GRC power costs.xls Chart 1 3 2" xfId="5708"/>
    <cellStyle name="_VC 6.15.06 update on 06GRC power costs.xls Chart 1 3 2 2" xfId="5709"/>
    <cellStyle name="_VC 6.15.06 update on 06GRC power costs.xls Chart 1 3 3" xfId="5710"/>
    <cellStyle name="_VC 6.15.06 update on 06GRC power costs.xls Chart 1 3 3 2" xfId="5711"/>
    <cellStyle name="_VC 6.15.06 update on 06GRC power costs.xls Chart 1 3 4" xfId="5712"/>
    <cellStyle name="_VC 6.15.06 update on 06GRC power costs.xls Chart 1 3 4 2" xfId="5713"/>
    <cellStyle name="_VC 6.15.06 update on 06GRC power costs.xls Chart 1 4" xfId="5714"/>
    <cellStyle name="_VC 6.15.06 update on 06GRC power costs.xls Chart 1 4 2" xfId="5715"/>
    <cellStyle name="_VC 6.15.06 update on 06GRC power costs.xls Chart 1 5" xfId="5716"/>
    <cellStyle name="_VC 6.15.06 update on 06GRC power costs.xls Chart 1 6" xfId="5717"/>
    <cellStyle name="_VC 6.15.06 update on 06GRC power costs.xls Chart 1 7" xfId="5718"/>
    <cellStyle name="_VC 6.15.06 update on 06GRC power costs.xls Chart 1_04 07E Wild Horse Wind Expansion (C) (2)" xfId="5719"/>
    <cellStyle name="_VC 6.15.06 update on 06GRC power costs.xls Chart 1_04 07E Wild Horse Wind Expansion (C) (2) 2" xfId="5720"/>
    <cellStyle name="_VC 6.15.06 update on 06GRC power costs.xls Chart 1_04 07E Wild Horse Wind Expansion (C) (2) 2 2" xfId="5721"/>
    <cellStyle name="_VC 6.15.06 update on 06GRC power costs.xls Chart 1_04 07E Wild Horse Wind Expansion (C) (2) 3" xfId="5722"/>
    <cellStyle name="_VC 6.15.06 update on 06GRC power costs.xls Chart 1_04 07E Wild Horse Wind Expansion (C) (2) 4" xfId="5723"/>
    <cellStyle name="_VC 6.15.06 update on 06GRC power costs.xls Chart 1_04 07E Wild Horse Wind Expansion (C) (2)_Adj Bench DR 3 for Initial Briefs (Electric)" xfId="5724"/>
    <cellStyle name="_VC 6.15.06 update on 06GRC power costs.xls Chart 1_04 07E Wild Horse Wind Expansion (C) (2)_Adj Bench DR 3 for Initial Briefs (Electric) 2" xfId="5725"/>
    <cellStyle name="_VC 6.15.06 update on 06GRC power costs.xls Chart 1_04 07E Wild Horse Wind Expansion (C) (2)_Adj Bench DR 3 for Initial Briefs (Electric) 2 2" xfId="5726"/>
    <cellStyle name="_VC 6.15.06 update on 06GRC power costs.xls Chart 1_04 07E Wild Horse Wind Expansion (C) (2)_Adj Bench DR 3 for Initial Briefs (Electric) 3" xfId="5727"/>
    <cellStyle name="_VC 6.15.06 update on 06GRC power costs.xls Chart 1_04 07E Wild Horse Wind Expansion (C) (2)_Adj Bench DR 3 for Initial Briefs (Electric) 4" xfId="5728"/>
    <cellStyle name="_VC 6.15.06 update on 06GRC power costs.xls Chart 1_04 07E Wild Horse Wind Expansion (C) (2)_Book1" xfId="5729"/>
    <cellStyle name="_VC 6.15.06 update on 06GRC power costs.xls Chart 1_04 07E Wild Horse Wind Expansion (C) (2)_Electric Rev Req Model (2009 GRC) " xfId="5730"/>
    <cellStyle name="_VC 6.15.06 update on 06GRC power costs.xls Chart 1_04 07E Wild Horse Wind Expansion (C) (2)_Electric Rev Req Model (2009 GRC)  2" xfId="5731"/>
    <cellStyle name="_VC 6.15.06 update on 06GRC power costs.xls Chart 1_04 07E Wild Horse Wind Expansion (C) (2)_Electric Rev Req Model (2009 GRC)  2 2" xfId="5732"/>
    <cellStyle name="_VC 6.15.06 update on 06GRC power costs.xls Chart 1_04 07E Wild Horse Wind Expansion (C) (2)_Electric Rev Req Model (2009 GRC)  3" xfId="5733"/>
    <cellStyle name="_VC 6.15.06 update on 06GRC power costs.xls Chart 1_04 07E Wild Horse Wind Expansion (C) (2)_Electric Rev Req Model (2009 GRC)  4" xfId="5734"/>
    <cellStyle name="_VC 6.15.06 update on 06GRC power costs.xls Chart 1_04 07E Wild Horse Wind Expansion (C) (2)_Electric Rev Req Model (2009 GRC) Rebuttal" xfId="5735"/>
    <cellStyle name="_VC 6.15.06 update on 06GRC power costs.xls Chart 1_04 07E Wild Horse Wind Expansion (C) (2)_Electric Rev Req Model (2009 GRC) Rebuttal 2" xfId="5736"/>
    <cellStyle name="_VC 6.15.06 update on 06GRC power costs.xls Chart 1_04 07E Wild Horse Wind Expansion (C) (2)_Electric Rev Req Model (2009 GRC) Rebuttal 2 2" xfId="5737"/>
    <cellStyle name="_VC 6.15.06 update on 06GRC power costs.xls Chart 1_04 07E Wild Horse Wind Expansion (C) (2)_Electric Rev Req Model (2009 GRC) Rebuttal 3" xfId="5738"/>
    <cellStyle name="_VC 6.15.06 update on 06GRC power costs.xls Chart 1_04 07E Wild Horse Wind Expansion (C) (2)_Electric Rev Req Model (2009 GRC) Rebuttal 4" xfId="5739"/>
    <cellStyle name="_VC 6.15.06 update on 06GRC power costs.xls Chart 1_04 07E Wild Horse Wind Expansion (C) (2)_Electric Rev Req Model (2009 GRC) Rebuttal REmoval of New  WH Solar AdjustMI" xfId="5740"/>
    <cellStyle name="_VC 6.15.06 update on 06GRC power costs.xls Chart 1_04 07E Wild Horse Wind Expansion (C) (2)_Electric Rev Req Model (2009 GRC) Rebuttal REmoval of New  WH Solar AdjustMI 2" xfId="5741"/>
    <cellStyle name="_VC 6.15.06 update on 06GRC power costs.xls Chart 1_04 07E Wild Horse Wind Expansion (C) (2)_Electric Rev Req Model (2009 GRC) Rebuttal REmoval of New  WH Solar AdjustMI 2 2" xfId="5742"/>
    <cellStyle name="_VC 6.15.06 update on 06GRC power costs.xls Chart 1_04 07E Wild Horse Wind Expansion (C) (2)_Electric Rev Req Model (2009 GRC) Rebuttal REmoval of New  WH Solar AdjustMI 3" xfId="5743"/>
    <cellStyle name="_VC 6.15.06 update on 06GRC power costs.xls Chart 1_04 07E Wild Horse Wind Expansion (C) (2)_Electric Rev Req Model (2009 GRC) Rebuttal REmoval of New  WH Solar AdjustMI 4" xfId="5744"/>
    <cellStyle name="_VC 6.15.06 update on 06GRC power costs.xls Chart 1_04 07E Wild Horse Wind Expansion (C) (2)_Electric Rev Req Model (2009 GRC) Revised 01-18-2010" xfId="5745"/>
    <cellStyle name="_VC 6.15.06 update on 06GRC power costs.xls Chart 1_04 07E Wild Horse Wind Expansion (C) (2)_Electric Rev Req Model (2009 GRC) Revised 01-18-2010 2" xfId="5746"/>
    <cellStyle name="_VC 6.15.06 update on 06GRC power costs.xls Chart 1_04 07E Wild Horse Wind Expansion (C) (2)_Electric Rev Req Model (2009 GRC) Revised 01-18-2010 2 2" xfId="5747"/>
    <cellStyle name="_VC 6.15.06 update on 06GRC power costs.xls Chart 1_04 07E Wild Horse Wind Expansion (C) (2)_Electric Rev Req Model (2009 GRC) Revised 01-18-2010 3" xfId="5748"/>
    <cellStyle name="_VC 6.15.06 update on 06GRC power costs.xls Chart 1_04 07E Wild Horse Wind Expansion (C) (2)_Electric Rev Req Model (2009 GRC) Revised 01-18-2010 4" xfId="5749"/>
    <cellStyle name="_VC 6.15.06 update on 06GRC power costs.xls Chart 1_04 07E Wild Horse Wind Expansion (C) (2)_Electric Rev Req Model (2010 GRC)" xfId="5750"/>
    <cellStyle name="_VC 6.15.06 update on 06GRC power costs.xls Chart 1_04 07E Wild Horse Wind Expansion (C) (2)_Electric Rev Req Model (2010 GRC) SF" xfId="5751"/>
    <cellStyle name="_VC 6.15.06 update on 06GRC power costs.xls Chart 1_04 07E Wild Horse Wind Expansion (C) (2)_Final Order Electric EXHIBIT A-1" xfId="5752"/>
    <cellStyle name="_VC 6.15.06 update on 06GRC power costs.xls Chart 1_04 07E Wild Horse Wind Expansion (C) (2)_Final Order Electric EXHIBIT A-1 2" xfId="5753"/>
    <cellStyle name="_VC 6.15.06 update on 06GRC power costs.xls Chart 1_04 07E Wild Horse Wind Expansion (C) (2)_Final Order Electric EXHIBIT A-1 2 2" xfId="5754"/>
    <cellStyle name="_VC 6.15.06 update on 06GRC power costs.xls Chart 1_04 07E Wild Horse Wind Expansion (C) (2)_Final Order Electric EXHIBIT A-1 3" xfId="5755"/>
    <cellStyle name="_VC 6.15.06 update on 06GRC power costs.xls Chart 1_04 07E Wild Horse Wind Expansion (C) (2)_Final Order Electric EXHIBIT A-1 4" xfId="5756"/>
    <cellStyle name="_VC 6.15.06 update on 06GRC power costs.xls Chart 1_04 07E Wild Horse Wind Expansion (C) (2)_TENASKA REGULATORY ASSET" xfId="5757"/>
    <cellStyle name="_VC 6.15.06 update on 06GRC power costs.xls Chart 1_04 07E Wild Horse Wind Expansion (C) (2)_TENASKA REGULATORY ASSET 2" xfId="5758"/>
    <cellStyle name="_VC 6.15.06 update on 06GRC power costs.xls Chart 1_04 07E Wild Horse Wind Expansion (C) (2)_TENASKA REGULATORY ASSET 2 2" xfId="5759"/>
    <cellStyle name="_VC 6.15.06 update on 06GRC power costs.xls Chart 1_04 07E Wild Horse Wind Expansion (C) (2)_TENASKA REGULATORY ASSET 3" xfId="5760"/>
    <cellStyle name="_VC 6.15.06 update on 06GRC power costs.xls Chart 1_04 07E Wild Horse Wind Expansion (C) (2)_TENASKA REGULATORY ASSET 4" xfId="5761"/>
    <cellStyle name="_VC 6.15.06 update on 06GRC power costs.xls Chart 1_16.37E Wild Horse Expansion DeferralRevwrkingfile SF" xfId="5762"/>
    <cellStyle name="_VC 6.15.06 update on 06GRC power costs.xls Chart 1_16.37E Wild Horse Expansion DeferralRevwrkingfile SF 2" xfId="5763"/>
    <cellStyle name="_VC 6.15.06 update on 06GRC power costs.xls Chart 1_16.37E Wild Horse Expansion DeferralRevwrkingfile SF 2 2" xfId="5764"/>
    <cellStyle name="_VC 6.15.06 update on 06GRC power costs.xls Chart 1_16.37E Wild Horse Expansion DeferralRevwrkingfile SF 3" xfId="5765"/>
    <cellStyle name="_VC 6.15.06 update on 06GRC power costs.xls Chart 1_16.37E Wild Horse Expansion DeferralRevwrkingfile SF 4" xfId="5766"/>
    <cellStyle name="_VC 6.15.06 update on 06GRC power costs.xls Chart 1_2009 Compliance Filing PCA Exhibits for GRC" xfId="5767"/>
    <cellStyle name="_VC 6.15.06 update on 06GRC power costs.xls Chart 1_2009 Compliance Filing PCA Exhibits for GRC 2" xfId="5768"/>
    <cellStyle name="_VC 6.15.06 update on 06GRC power costs.xls Chart 1_2009 GRC Compl Filing - Exhibit D" xfId="5769"/>
    <cellStyle name="_VC 6.15.06 update on 06GRC power costs.xls Chart 1_2009 GRC Compl Filing - Exhibit D 2" xfId="5770"/>
    <cellStyle name="_VC 6.15.06 update on 06GRC power costs.xls Chart 1_2009 GRC Compl Filing - Exhibit D 3" xfId="5771"/>
    <cellStyle name="_VC 6.15.06 update on 06GRC power costs.xls Chart 1_3.01 Income Statement" xfId="5772"/>
    <cellStyle name="_VC 6.15.06 update on 06GRC power costs.xls Chart 1_4 31 Regulatory Assets and Liabilities  7 06- Exhibit D" xfId="5773"/>
    <cellStyle name="_VC 6.15.06 update on 06GRC power costs.xls Chart 1_4 31 Regulatory Assets and Liabilities  7 06- Exhibit D 2" xfId="5774"/>
    <cellStyle name="_VC 6.15.06 update on 06GRC power costs.xls Chart 1_4 31 Regulatory Assets and Liabilities  7 06- Exhibit D 2 2" xfId="5775"/>
    <cellStyle name="_VC 6.15.06 update on 06GRC power costs.xls Chart 1_4 31 Regulatory Assets and Liabilities  7 06- Exhibit D 3" xfId="5776"/>
    <cellStyle name="_VC 6.15.06 update on 06GRC power costs.xls Chart 1_4 31 Regulatory Assets and Liabilities  7 06- Exhibit D 4" xfId="5777"/>
    <cellStyle name="_VC 6.15.06 update on 06GRC power costs.xls Chart 1_4 31 Regulatory Assets and Liabilities  7 06- Exhibit D_NIM Summary" xfId="5778"/>
    <cellStyle name="_VC 6.15.06 update on 06GRC power costs.xls Chart 1_4 31 Regulatory Assets and Liabilities  7 06- Exhibit D_NIM Summary 2" xfId="5779"/>
    <cellStyle name="_VC 6.15.06 update on 06GRC power costs.xls Chart 1_4 32 Regulatory Assets and Liabilities  7 06- Exhibit D" xfId="5780"/>
    <cellStyle name="_VC 6.15.06 update on 06GRC power costs.xls Chart 1_4 32 Regulatory Assets and Liabilities  7 06- Exhibit D 2" xfId="5781"/>
    <cellStyle name="_VC 6.15.06 update on 06GRC power costs.xls Chart 1_4 32 Regulatory Assets and Liabilities  7 06- Exhibit D 2 2" xfId="5782"/>
    <cellStyle name="_VC 6.15.06 update on 06GRC power costs.xls Chart 1_4 32 Regulatory Assets and Liabilities  7 06- Exhibit D 3" xfId="5783"/>
    <cellStyle name="_VC 6.15.06 update on 06GRC power costs.xls Chart 1_4 32 Regulatory Assets and Liabilities  7 06- Exhibit D 4" xfId="5784"/>
    <cellStyle name="_VC 6.15.06 update on 06GRC power costs.xls Chart 1_4 32 Regulatory Assets and Liabilities  7 06- Exhibit D_NIM Summary" xfId="5785"/>
    <cellStyle name="_VC 6.15.06 update on 06GRC power costs.xls Chart 1_4 32 Regulatory Assets and Liabilities  7 06- Exhibit D_NIM Summary 2" xfId="5786"/>
    <cellStyle name="_VC 6.15.06 update on 06GRC power costs.xls Chart 1_ACCOUNTS" xfId="5787"/>
    <cellStyle name="_VC 6.15.06 update on 06GRC power costs.xls Chart 1_AURORA Total New" xfId="5788"/>
    <cellStyle name="_VC 6.15.06 update on 06GRC power costs.xls Chart 1_AURORA Total New 2" xfId="5789"/>
    <cellStyle name="_VC 6.15.06 update on 06GRC power costs.xls Chart 1_Book2" xfId="5790"/>
    <cellStyle name="_VC 6.15.06 update on 06GRC power costs.xls Chart 1_Book2 2" xfId="5791"/>
    <cellStyle name="_VC 6.15.06 update on 06GRC power costs.xls Chart 1_Book2 2 2" xfId="5792"/>
    <cellStyle name="_VC 6.15.06 update on 06GRC power costs.xls Chart 1_Book2 3" xfId="5793"/>
    <cellStyle name="_VC 6.15.06 update on 06GRC power costs.xls Chart 1_Book2 4" xfId="5794"/>
    <cellStyle name="_VC 6.15.06 update on 06GRC power costs.xls Chart 1_Book2_Adj Bench DR 3 for Initial Briefs (Electric)" xfId="5795"/>
    <cellStyle name="_VC 6.15.06 update on 06GRC power costs.xls Chart 1_Book2_Adj Bench DR 3 for Initial Briefs (Electric) 2" xfId="5796"/>
    <cellStyle name="_VC 6.15.06 update on 06GRC power costs.xls Chart 1_Book2_Adj Bench DR 3 for Initial Briefs (Electric) 2 2" xfId="5797"/>
    <cellStyle name="_VC 6.15.06 update on 06GRC power costs.xls Chart 1_Book2_Adj Bench DR 3 for Initial Briefs (Electric) 3" xfId="5798"/>
    <cellStyle name="_VC 6.15.06 update on 06GRC power costs.xls Chart 1_Book2_Adj Bench DR 3 for Initial Briefs (Electric) 4" xfId="5799"/>
    <cellStyle name="_VC 6.15.06 update on 06GRC power costs.xls Chart 1_Book2_Electric Rev Req Model (2009 GRC) Rebuttal" xfId="5800"/>
    <cellStyle name="_VC 6.15.06 update on 06GRC power costs.xls Chart 1_Book2_Electric Rev Req Model (2009 GRC) Rebuttal 2" xfId="5801"/>
    <cellStyle name="_VC 6.15.06 update on 06GRC power costs.xls Chart 1_Book2_Electric Rev Req Model (2009 GRC) Rebuttal 2 2" xfId="5802"/>
    <cellStyle name="_VC 6.15.06 update on 06GRC power costs.xls Chart 1_Book2_Electric Rev Req Model (2009 GRC) Rebuttal 3" xfId="5803"/>
    <cellStyle name="_VC 6.15.06 update on 06GRC power costs.xls Chart 1_Book2_Electric Rev Req Model (2009 GRC) Rebuttal 4" xfId="5804"/>
    <cellStyle name="_VC 6.15.06 update on 06GRC power costs.xls Chart 1_Book2_Electric Rev Req Model (2009 GRC) Rebuttal REmoval of New  WH Solar AdjustMI" xfId="5805"/>
    <cellStyle name="_VC 6.15.06 update on 06GRC power costs.xls Chart 1_Book2_Electric Rev Req Model (2009 GRC) Rebuttal REmoval of New  WH Solar AdjustMI 2" xfId="5806"/>
    <cellStyle name="_VC 6.15.06 update on 06GRC power costs.xls Chart 1_Book2_Electric Rev Req Model (2009 GRC) Rebuttal REmoval of New  WH Solar AdjustMI 2 2" xfId="5807"/>
    <cellStyle name="_VC 6.15.06 update on 06GRC power costs.xls Chart 1_Book2_Electric Rev Req Model (2009 GRC) Rebuttal REmoval of New  WH Solar AdjustMI 3" xfId="5808"/>
    <cellStyle name="_VC 6.15.06 update on 06GRC power costs.xls Chart 1_Book2_Electric Rev Req Model (2009 GRC) Rebuttal REmoval of New  WH Solar AdjustMI 4" xfId="5809"/>
    <cellStyle name="_VC 6.15.06 update on 06GRC power costs.xls Chart 1_Book2_Electric Rev Req Model (2009 GRC) Revised 01-18-2010" xfId="5810"/>
    <cellStyle name="_VC 6.15.06 update on 06GRC power costs.xls Chart 1_Book2_Electric Rev Req Model (2009 GRC) Revised 01-18-2010 2" xfId="5811"/>
    <cellStyle name="_VC 6.15.06 update on 06GRC power costs.xls Chart 1_Book2_Electric Rev Req Model (2009 GRC) Revised 01-18-2010 2 2" xfId="5812"/>
    <cellStyle name="_VC 6.15.06 update on 06GRC power costs.xls Chart 1_Book2_Electric Rev Req Model (2009 GRC) Revised 01-18-2010 3" xfId="5813"/>
    <cellStyle name="_VC 6.15.06 update on 06GRC power costs.xls Chart 1_Book2_Electric Rev Req Model (2009 GRC) Revised 01-18-2010 4" xfId="5814"/>
    <cellStyle name="_VC 6.15.06 update on 06GRC power costs.xls Chart 1_Book2_Final Order Electric EXHIBIT A-1" xfId="5815"/>
    <cellStyle name="_VC 6.15.06 update on 06GRC power costs.xls Chart 1_Book2_Final Order Electric EXHIBIT A-1 2" xfId="5816"/>
    <cellStyle name="_VC 6.15.06 update on 06GRC power costs.xls Chart 1_Book2_Final Order Electric EXHIBIT A-1 2 2" xfId="5817"/>
    <cellStyle name="_VC 6.15.06 update on 06GRC power costs.xls Chart 1_Book2_Final Order Electric EXHIBIT A-1 3" xfId="5818"/>
    <cellStyle name="_VC 6.15.06 update on 06GRC power costs.xls Chart 1_Book2_Final Order Electric EXHIBIT A-1 4" xfId="5819"/>
    <cellStyle name="_VC 6.15.06 update on 06GRC power costs.xls Chart 1_Book4" xfId="5820"/>
    <cellStyle name="_VC 6.15.06 update on 06GRC power costs.xls Chart 1_Book4 2" xfId="5821"/>
    <cellStyle name="_VC 6.15.06 update on 06GRC power costs.xls Chart 1_Book4 2 2" xfId="5822"/>
    <cellStyle name="_VC 6.15.06 update on 06GRC power costs.xls Chart 1_Book4 3" xfId="5823"/>
    <cellStyle name="_VC 6.15.06 update on 06GRC power costs.xls Chart 1_Book4 4" xfId="5824"/>
    <cellStyle name="_VC 6.15.06 update on 06GRC power costs.xls Chart 1_Book9" xfId="5825"/>
    <cellStyle name="_VC 6.15.06 update on 06GRC power costs.xls Chart 1_Book9 2" xfId="5826"/>
    <cellStyle name="_VC 6.15.06 update on 06GRC power costs.xls Chart 1_Book9 2 2" xfId="5827"/>
    <cellStyle name="_VC 6.15.06 update on 06GRC power costs.xls Chart 1_Book9 3" xfId="5828"/>
    <cellStyle name="_VC 6.15.06 update on 06GRC power costs.xls Chart 1_Book9 4" xfId="5829"/>
    <cellStyle name="_VC 6.15.06 update on 06GRC power costs.xls Chart 1_Chelan PUD Power Costs (8-10)" xfId="5830"/>
    <cellStyle name="_VC 6.15.06 update on 06GRC power costs.xls Chart 1_Gas Rev Req Model (2010 GRC)" xfId="5831"/>
    <cellStyle name="_VC 6.15.06 update on 06GRC power costs.xls Chart 1_INPUTS" xfId="5832"/>
    <cellStyle name="_VC 6.15.06 update on 06GRC power costs.xls Chart 1_INPUTS 2" xfId="5833"/>
    <cellStyle name="_VC 6.15.06 update on 06GRC power costs.xls Chart 1_INPUTS 2 2" xfId="5834"/>
    <cellStyle name="_VC 6.15.06 update on 06GRC power costs.xls Chart 1_INPUTS 3" xfId="5835"/>
    <cellStyle name="_VC 6.15.06 update on 06GRC power costs.xls Chart 1_NIM Summary" xfId="5836"/>
    <cellStyle name="_VC 6.15.06 update on 06GRC power costs.xls Chart 1_NIM Summary 09GRC" xfId="5837"/>
    <cellStyle name="_VC 6.15.06 update on 06GRC power costs.xls Chart 1_NIM Summary 09GRC 2" xfId="5838"/>
    <cellStyle name="_VC 6.15.06 update on 06GRC power costs.xls Chart 1_NIM Summary 2" xfId="5839"/>
    <cellStyle name="_VC 6.15.06 update on 06GRC power costs.xls Chart 1_NIM Summary 3" xfId="5840"/>
    <cellStyle name="_VC 6.15.06 update on 06GRC power costs.xls Chart 1_NIM Summary 4" xfId="5841"/>
    <cellStyle name="_VC 6.15.06 update on 06GRC power costs.xls Chart 1_NIM Summary 5" xfId="5842"/>
    <cellStyle name="_VC 6.15.06 update on 06GRC power costs.xls Chart 1_NIM Summary 6" xfId="5843"/>
    <cellStyle name="_VC 6.15.06 update on 06GRC power costs.xls Chart 1_NIM Summary 7" xfId="5844"/>
    <cellStyle name="_VC 6.15.06 update on 06GRC power costs.xls Chart 1_NIM Summary 8" xfId="5845"/>
    <cellStyle name="_VC 6.15.06 update on 06GRC power costs.xls Chart 1_NIM Summary 9" xfId="5846"/>
    <cellStyle name="_VC 6.15.06 update on 06GRC power costs.xls Chart 1_PCA 10 -  Exhibit D from A Kellogg Jan 2011" xfId="5847"/>
    <cellStyle name="_VC 6.15.06 update on 06GRC power costs.xls Chart 1_PCA 10 -  Exhibit D from A Kellogg July 2011" xfId="5848"/>
    <cellStyle name="_VC 6.15.06 update on 06GRC power costs.xls Chart 1_PCA 10 -  Exhibit D from S Free Rcv'd 12-11" xfId="5849"/>
    <cellStyle name="_VC 6.15.06 update on 06GRC power costs.xls Chart 1_PCA 9 -  Exhibit D April 2010" xfId="5850"/>
    <cellStyle name="_VC 6.15.06 update on 06GRC power costs.xls Chart 1_PCA 9 -  Exhibit D April 2010 (3)" xfId="5851"/>
    <cellStyle name="_VC 6.15.06 update on 06GRC power costs.xls Chart 1_PCA 9 -  Exhibit D April 2010 (3) 2" xfId="5852"/>
    <cellStyle name="_VC 6.15.06 update on 06GRC power costs.xls Chart 1_PCA 9 -  Exhibit D April 2010 2" xfId="5853"/>
    <cellStyle name="_VC 6.15.06 update on 06GRC power costs.xls Chart 1_PCA 9 -  Exhibit D April 2010 3" xfId="5854"/>
    <cellStyle name="_VC 6.15.06 update on 06GRC power costs.xls Chart 1_PCA 9 -  Exhibit D Nov 2010" xfId="5855"/>
    <cellStyle name="_VC 6.15.06 update on 06GRC power costs.xls Chart 1_PCA 9 -  Exhibit D Nov 2010 2" xfId="5856"/>
    <cellStyle name="_VC 6.15.06 update on 06GRC power costs.xls Chart 1_PCA 9 - Exhibit D at August 2010" xfId="5857"/>
    <cellStyle name="_VC 6.15.06 update on 06GRC power costs.xls Chart 1_PCA 9 - Exhibit D at August 2010 2" xfId="5858"/>
    <cellStyle name="_VC 6.15.06 update on 06GRC power costs.xls Chart 1_PCA 9 - Exhibit D June 2010 GRC" xfId="5859"/>
    <cellStyle name="_VC 6.15.06 update on 06GRC power costs.xls Chart 1_PCA 9 - Exhibit D June 2010 GRC 2" xfId="5860"/>
    <cellStyle name="_VC 6.15.06 update on 06GRC power costs.xls Chart 1_Power Costs - Comparison bx Rbtl-Staff-Jt-PC" xfId="5861"/>
    <cellStyle name="_VC 6.15.06 update on 06GRC power costs.xls Chart 1_Power Costs - Comparison bx Rbtl-Staff-Jt-PC 2" xfId="5862"/>
    <cellStyle name="_VC 6.15.06 update on 06GRC power costs.xls Chart 1_Power Costs - Comparison bx Rbtl-Staff-Jt-PC 2 2" xfId="5863"/>
    <cellStyle name="_VC 6.15.06 update on 06GRC power costs.xls Chart 1_Power Costs - Comparison bx Rbtl-Staff-Jt-PC 3" xfId="5864"/>
    <cellStyle name="_VC 6.15.06 update on 06GRC power costs.xls Chart 1_Power Costs - Comparison bx Rbtl-Staff-Jt-PC 4" xfId="5865"/>
    <cellStyle name="_VC 6.15.06 update on 06GRC power costs.xls Chart 1_Power Costs - Comparison bx Rbtl-Staff-Jt-PC_Adj Bench DR 3 for Initial Briefs (Electric)" xfId="5866"/>
    <cellStyle name="_VC 6.15.06 update on 06GRC power costs.xls Chart 1_Power Costs - Comparison bx Rbtl-Staff-Jt-PC_Adj Bench DR 3 for Initial Briefs (Electric) 2" xfId="5867"/>
    <cellStyle name="_VC 6.15.06 update on 06GRC power costs.xls Chart 1_Power Costs - Comparison bx Rbtl-Staff-Jt-PC_Adj Bench DR 3 for Initial Briefs (Electric) 2 2" xfId="5868"/>
    <cellStyle name="_VC 6.15.06 update on 06GRC power costs.xls Chart 1_Power Costs - Comparison bx Rbtl-Staff-Jt-PC_Adj Bench DR 3 for Initial Briefs (Electric) 3" xfId="5869"/>
    <cellStyle name="_VC 6.15.06 update on 06GRC power costs.xls Chart 1_Power Costs - Comparison bx Rbtl-Staff-Jt-PC_Adj Bench DR 3 for Initial Briefs (Electric) 4" xfId="5870"/>
    <cellStyle name="_VC 6.15.06 update on 06GRC power costs.xls Chart 1_Power Costs - Comparison bx Rbtl-Staff-Jt-PC_Electric Rev Req Model (2009 GRC) Rebuttal" xfId="5871"/>
    <cellStyle name="_VC 6.15.06 update on 06GRC power costs.xls Chart 1_Power Costs - Comparison bx Rbtl-Staff-Jt-PC_Electric Rev Req Model (2009 GRC) Rebuttal 2" xfId="5872"/>
    <cellStyle name="_VC 6.15.06 update on 06GRC power costs.xls Chart 1_Power Costs - Comparison bx Rbtl-Staff-Jt-PC_Electric Rev Req Model (2009 GRC) Rebuttal 2 2" xfId="5873"/>
    <cellStyle name="_VC 6.15.06 update on 06GRC power costs.xls Chart 1_Power Costs - Comparison bx Rbtl-Staff-Jt-PC_Electric Rev Req Model (2009 GRC) Rebuttal 3" xfId="5874"/>
    <cellStyle name="_VC 6.15.06 update on 06GRC power costs.xls Chart 1_Power Costs - Comparison bx Rbtl-Staff-Jt-PC_Electric Rev Req Model (2009 GRC) Rebuttal 4" xfId="5875"/>
    <cellStyle name="_VC 6.15.06 update on 06GRC power costs.xls Chart 1_Power Costs - Comparison bx Rbtl-Staff-Jt-PC_Electric Rev Req Model (2009 GRC) Rebuttal REmoval of New  WH Solar AdjustMI" xfId="5876"/>
    <cellStyle name="_VC 6.15.06 update on 06GRC power costs.xls Chart 1_Power Costs - Comparison bx Rbtl-Staff-Jt-PC_Electric Rev Req Model (2009 GRC) Rebuttal REmoval of New  WH Solar AdjustMI 2" xfId="5877"/>
    <cellStyle name="_VC 6.15.06 update on 06GRC power costs.xls Chart 1_Power Costs - Comparison bx Rbtl-Staff-Jt-PC_Electric Rev Req Model (2009 GRC) Rebuttal REmoval of New  WH Solar AdjustMI 2 2" xfId="5878"/>
    <cellStyle name="_VC 6.15.06 update on 06GRC power costs.xls Chart 1_Power Costs - Comparison bx Rbtl-Staff-Jt-PC_Electric Rev Req Model (2009 GRC) Rebuttal REmoval of New  WH Solar AdjustMI 3" xfId="5879"/>
    <cellStyle name="_VC 6.15.06 update on 06GRC power costs.xls Chart 1_Power Costs - Comparison bx Rbtl-Staff-Jt-PC_Electric Rev Req Model (2009 GRC) Rebuttal REmoval of New  WH Solar AdjustMI 4" xfId="5880"/>
    <cellStyle name="_VC 6.15.06 update on 06GRC power costs.xls Chart 1_Power Costs - Comparison bx Rbtl-Staff-Jt-PC_Electric Rev Req Model (2009 GRC) Revised 01-18-2010" xfId="5881"/>
    <cellStyle name="_VC 6.15.06 update on 06GRC power costs.xls Chart 1_Power Costs - Comparison bx Rbtl-Staff-Jt-PC_Electric Rev Req Model (2009 GRC) Revised 01-18-2010 2" xfId="5882"/>
    <cellStyle name="_VC 6.15.06 update on 06GRC power costs.xls Chart 1_Power Costs - Comparison bx Rbtl-Staff-Jt-PC_Electric Rev Req Model (2009 GRC) Revised 01-18-2010 2 2" xfId="5883"/>
    <cellStyle name="_VC 6.15.06 update on 06GRC power costs.xls Chart 1_Power Costs - Comparison bx Rbtl-Staff-Jt-PC_Electric Rev Req Model (2009 GRC) Revised 01-18-2010 3" xfId="5884"/>
    <cellStyle name="_VC 6.15.06 update on 06GRC power costs.xls Chart 1_Power Costs - Comparison bx Rbtl-Staff-Jt-PC_Electric Rev Req Model (2009 GRC) Revised 01-18-2010 4" xfId="5885"/>
    <cellStyle name="_VC 6.15.06 update on 06GRC power costs.xls Chart 1_Power Costs - Comparison bx Rbtl-Staff-Jt-PC_Final Order Electric EXHIBIT A-1" xfId="5886"/>
    <cellStyle name="_VC 6.15.06 update on 06GRC power costs.xls Chart 1_Power Costs - Comparison bx Rbtl-Staff-Jt-PC_Final Order Electric EXHIBIT A-1 2" xfId="5887"/>
    <cellStyle name="_VC 6.15.06 update on 06GRC power costs.xls Chart 1_Power Costs - Comparison bx Rbtl-Staff-Jt-PC_Final Order Electric EXHIBIT A-1 2 2" xfId="5888"/>
    <cellStyle name="_VC 6.15.06 update on 06GRC power costs.xls Chart 1_Power Costs - Comparison bx Rbtl-Staff-Jt-PC_Final Order Electric EXHIBIT A-1 3" xfId="5889"/>
    <cellStyle name="_VC 6.15.06 update on 06GRC power costs.xls Chart 1_Power Costs - Comparison bx Rbtl-Staff-Jt-PC_Final Order Electric EXHIBIT A-1 4" xfId="5890"/>
    <cellStyle name="_VC 6.15.06 update on 06GRC power costs.xls Chart 1_Production Adj 4.37" xfId="5891"/>
    <cellStyle name="_VC 6.15.06 update on 06GRC power costs.xls Chart 1_Production Adj 4.37 2" xfId="5892"/>
    <cellStyle name="_VC 6.15.06 update on 06GRC power costs.xls Chart 1_Production Adj 4.37 2 2" xfId="5893"/>
    <cellStyle name="_VC 6.15.06 update on 06GRC power costs.xls Chart 1_Production Adj 4.37 3" xfId="5894"/>
    <cellStyle name="_VC 6.15.06 update on 06GRC power costs.xls Chart 1_Purchased Power Adj 4.03" xfId="5895"/>
    <cellStyle name="_VC 6.15.06 update on 06GRC power costs.xls Chart 1_Purchased Power Adj 4.03 2" xfId="5896"/>
    <cellStyle name="_VC 6.15.06 update on 06GRC power costs.xls Chart 1_Purchased Power Adj 4.03 2 2" xfId="5897"/>
    <cellStyle name="_VC 6.15.06 update on 06GRC power costs.xls Chart 1_Purchased Power Adj 4.03 3" xfId="5898"/>
    <cellStyle name="_VC 6.15.06 update on 06GRC power costs.xls Chart 1_Rebuttal Power Costs" xfId="5899"/>
    <cellStyle name="_VC 6.15.06 update on 06GRC power costs.xls Chart 1_Rebuttal Power Costs 2" xfId="5900"/>
    <cellStyle name="_VC 6.15.06 update on 06GRC power costs.xls Chart 1_Rebuttal Power Costs 2 2" xfId="5901"/>
    <cellStyle name="_VC 6.15.06 update on 06GRC power costs.xls Chart 1_Rebuttal Power Costs 3" xfId="5902"/>
    <cellStyle name="_VC 6.15.06 update on 06GRC power costs.xls Chart 1_Rebuttal Power Costs 4" xfId="5903"/>
    <cellStyle name="_VC 6.15.06 update on 06GRC power costs.xls Chart 1_Rebuttal Power Costs_Adj Bench DR 3 for Initial Briefs (Electric)" xfId="5904"/>
    <cellStyle name="_VC 6.15.06 update on 06GRC power costs.xls Chart 1_Rebuttal Power Costs_Adj Bench DR 3 for Initial Briefs (Electric) 2" xfId="5905"/>
    <cellStyle name="_VC 6.15.06 update on 06GRC power costs.xls Chart 1_Rebuttal Power Costs_Adj Bench DR 3 for Initial Briefs (Electric) 2 2" xfId="5906"/>
    <cellStyle name="_VC 6.15.06 update on 06GRC power costs.xls Chart 1_Rebuttal Power Costs_Adj Bench DR 3 for Initial Briefs (Electric) 3" xfId="5907"/>
    <cellStyle name="_VC 6.15.06 update on 06GRC power costs.xls Chart 1_Rebuttal Power Costs_Adj Bench DR 3 for Initial Briefs (Electric) 4" xfId="5908"/>
    <cellStyle name="_VC 6.15.06 update on 06GRC power costs.xls Chart 1_Rebuttal Power Costs_Electric Rev Req Model (2009 GRC) Rebuttal" xfId="5909"/>
    <cellStyle name="_VC 6.15.06 update on 06GRC power costs.xls Chart 1_Rebuttal Power Costs_Electric Rev Req Model (2009 GRC) Rebuttal 2" xfId="5910"/>
    <cellStyle name="_VC 6.15.06 update on 06GRC power costs.xls Chart 1_Rebuttal Power Costs_Electric Rev Req Model (2009 GRC) Rebuttal 2 2" xfId="5911"/>
    <cellStyle name="_VC 6.15.06 update on 06GRC power costs.xls Chart 1_Rebuttal Power Costs_Electric Rev Req Model (2009 GRC) Rebuttal 3" xfId="5912"/>
    <cellStyle name="_VC 6.15.06 update on 06GRC power costs.xls Chart 1_Rebuttal Power Costs_Electric Rev Req Model (2009 GRC) Rebuttal 4" xfId="5913"/>
    <cellStyle name="_VC 6.15.06 update on 06GRC power costs.xls Chart 1_Rebuttal Power Costs_Electric Rev Req Model (2009 GRC) Rebuttal REmoval of New  WH Solar AdjustMI" xfId="5914"/>
    <cellStyle name="_VC 6.15.06 update on 06GRC power costs.xls Chart 1_Rebuttal Power Costs_Electric Rev Req Model (2009 GRC) Rebuttal REmoval of New  WH Solar AdjustMI 2" xfId="5915"/>
    <cellStyle name="_VC 6.15.06 update on 06GRC power costs.xls Chart 1_Rebuttal Power Costs_Electric Rev Req Model (2009 GRC) Rebuttal REmoval of New  WH Solar AdjustMI 2 2" xfId="5916"/>
    <cellStyle name="_VC 6.15.06 update on 06GRC power costs.xls Chart 1_Rebuttal Power Costs_Electric Rev Req Model (2009 GRC) Rebuttal REmoval of New  WH Solar AdjustMI 3" xfId="5917"/>
    <cellStyle name="_VC 6.15.06 update on 06GRC power costs.xls Chart 1_Rebuttal Power Costs_Electric Rev Req Model (2009 GRC) Rebuttal REmoval of New  WH Solar AdjustMI 4" xfId="5918"/>
    <cellStyle name="_VC 6.15.06 update on 06GRC power costs.xls Chart 1_Rebuttal Power Costs_Electric Rev Req Model (2009 GRC) Revised 01-18-2010" xfId="5919"/>
    <cellStyle name="_VC 6.15.06 update on 06GRC power costs.xls Chart 1_Rebuttal Power Costs_Electric Rev Req Model (2009 GRC) Revised 01-18-2010 2" xfId="5920"/>
    <cellStyle name="_VC 6.15.06 update on 06GRC power costs.xls Chart 1_Rebuttal Power Costs_Electric Rev Req Model (2009 GRC) Revised 01-18-2010 2 2" xfId="5921"/>
    <cellStyle name="_VC 6.15.06 update on 06GRC power costs.xls Chart 1_Rebuttal Power Costs_Electric Rev Req Model (2009 GRC) Revised 01-18-2010 3" xfId="5922"/>
    <cellStyle name="_VC 6.15.06 update on 06GRC power costs.xls Chart 1_Rebuttal Power Costs_Electric Rev Req Model (2009 GRC) Revised 01-18-2010 4" xfId="5923"/>
    <cellStyle name="_VC 6.15.06 update on 06GRC power costs.xls Chart 1_Rebuttal Power Costs_Final Order Electric EXHIBIT A-1" xfId="5924"/>
    <cellStyle name="_VC 6.15.06 update on 06GRC power costs.xls Chart 1_Rebuttal Power Costs_Final Order Electric EXHIBIT A-1 2" xfId="5925"/>
    <cellStyle name="_VC 6.15.06 update on 06GRC power costs.xls Chart 1_Rebuttal Power Costs_Final Order Electric EXHIBIT A-1 2 2" xfId="5926"/>
    <cellStyle name="_VC 6.15.06 update on 06GRC power costs.xls Chart 1_Rebuttal Power Costs_Final Order Electric EXHIBIT A-1 3" xfId="5927"/>
    <cellStyle name="_VC 6.15.06 update on 06GRC power costs.xls Chart 1_Rebuttal Power Costs_Final Order Electric EXHIBIT A-1 4" xfId="5928"/>
    <cellStyle name="_VC 6.15.06 update on 06GRC power costs.xls Chart 1_ROR &amp; CONV FACTOR" xfId="5929"/>
    <cellStyle name="_VC 6.15.06 update on 06GRC power costs.xls Chart 1_ROR &amp; CONV FACTOR 2" xfId="5930"/>
    <cellStyle name="_VC 6.15.06 update on 06GRC power costs.xls Chart 1_ROR &amp; CONV FACTOR 2 2" xfId="5931"/>
    <cellStyle name="_VC 6.15.06 update on 06GRC power costs.xls Chart 1_ROR &amp; CONV FACTOR 3" xfId="5932"/>
    <cellStyle name="_VC 6.15.06 update on 06GRC power costs.xls Chart 1_ROR 5.02" xfId="5933"/>
    <cellStyle name="_VC 6.15.06 update on 06GRC power costs.xls Chart 1_ROR 5.02 2" xfId="5934"/>
    <cellStyle name="_VC 6.15.06 update on 06GRC power costs.xls Chart 1_ROR 5.02 2 2" xfId="5935"/>
    <cellStyle name="_VC 6.15.06 update on 06GRC power costs.xls Chart 1_ROR 5.02 3" xfId="5936"/>
    <cellStyle name="_VC 6.15.06 update on 06GRC power costs.xls Chart 1_Wind Integration 10GRC" xfId="5937"/>
    <cellStyle name="_VC 6.15.06 update on 06GRC power costs.xls Chart 1_Wind Integration 10GRC 2" xfId="5938"/>
    <cellStyle name="_VC 6.15.06 update on 06GRC power costs.xls Chart 2" xfId="5939"/>
    <cellStyle name="_VC 6.15.06 update on 06GRC power costs.xls Chart 2 2" xfId="5940"/>
    <cellStyle name="_VC 6.15.06 update on 06GRC power costs.xls Chart 2 2 2" xfId="5941"/>
    <cellStyle name="_VC 6.15.06 update on 06GRC power costs.xls Chart 2 2 2 2" xfId="5942"/>
    <cellStyle name="_VC 6.15.06 update on 06GRC power costs.xls Chart 2 2 3" xfId="5943"/>
    <cellStyle name="_VC 6.15.06 update on 06GRC power costs.xls Chart 2 3" xfId="5944"/>
    <cellStyle name="_VC 6.15.06 update on 06GRC power costs.xls Chart 2 3 2" xfId="5945"/>
    <cellStyle name="_VC 6.15.06 update on 06GRC power costs.xls Chart 2 3 2 2" xfId="5946"/>
    <cellStyle name="_VC 6.15.06 update on 06GRC power costs.xls Chart 2 3 3" xfId="5947"/>
    <cellStyle name="_VC 6.15.06 update on 06GRC power costs.xls Chart 2 3 3 2" xfId="5948"/>
    <cellStyle name="_VC 6.15.06 update on 06GRC power costs.xls Chart 2 3 4" xfId="5949"/>
    <cellStyle name="_VC 6.15.06 update on 06GRC power costs.xls Chart 2 3 4 2" xfId="5950"/>
    <cellStyle name="_VC 6.15.06 update on 06GRC power costs.xls Chart 2 4" xfId="5951"/>
    <cellStyle name="_VC 6.15.06 update on 06GRC power costs.xls Chart 2 4 2" xfId="5952"/>
    <cellStyle name="_VC 6.15.06 update on 06GRC power costs.xls Chart 2 5" xfId="5953"/>
    <cellStyle name="_VC 6.15.06 update on 06GRC power costs.xls Chart 2 6" xfId="5954"/>
    <cellStyle name="_VC 6.15.06 update on 06GRC power costs.xls Chart 2 7" xfId="5955"/>
    <cellStyle name="_VC 6.15.06 update on 06GRC power costs.xls Chart 2_04 07E Wild Horse Wind Expansion (C) (2)" xfId="5956"/>
    <cellStyle name="_VC 6.15.06 update on 06GRC power costs.xls Chart 2_04 07E Wild Horse Wind Expansion (C) (2) 2" xfId="5957"/>
    <cellStyle name="_VC 6.15.06 update on 06GRC power costs.xls Chart 2_04 07E Wild Horse Wind Expansion (C) (2) 2 2" xfId="5958"/>
    <cellStyle name="_VC 6.15.06 update on 06GRC power costs.xls Chart 2_04 07E Wild Horse Wind Expansion (C) (2) 3" xfId="5959"/>
    <cellStyle name="_VC 6.15.06 update on 06GRC power costs.xls Chart 2_04 07E Wild Horse Wind Expansion (C) (2) 4" xfId="5960"/>
    <cellStyle name="_VC 6.15.06 update on 06GRC power costs.xls Chart 2_04 07E Wild Horse Wind Expansion (C) (2)_Adj Bench DR 3 for Initial Briefs (Electric)" xfId="5961"/>
    <cellStyle name="_VC 6.15.06 update on 06GRC power costs.xls Chart 2_04 07E Wild Horse Wind Expansion (C) (2)_Adj Bench DR 3 for Initial Briefs (Electric) 2" xfId="5962"/>
    <cellStyle name="_VC 6.15.06 update on 06GRC power costs.xls Chart 2_04 07E Wild Horse Wind Expansion (C) (2)_Adj Bench DR 3 for Initial Briefs (Electric) 2 2" xfId="5963"/>
    <cellStyle name="_VC 6.15.06 update on 06GRC power costs.xls Chart 2_04 07E Wild Horse Wind Expansion (C) (2)_Adj Bench DR 3 for Initial Briefs (Electric) 3" xfId="5964"/>
    <cellStyle name="_VC 6.15.06 update on 06GRC power costs.xls Chart 2_04 07E Wild Horse Wind Expansion (C) (2)_Adj Bench DR 3 for Initial Briefs (Electric) 4" xfId="5965"/>
    <cellStyle name="_VC 6.15.06 update on 06GRC power costs.xls Chart 2_04 07E Wild Horse Wind Expansion (C) (2)_Book1" xfId="5966"/>
    <cellStyle name="_VC 6.15.06 update on 06GRC power costs.xls Chart 2_04 07E Wild Horse Wind Expansion (C) (2)_Electric Rev Req Model (2009 GRC) " xfId="5967"/>
    <cellStyle name="_VC 6.15.06 update on 06GRC power costs.xls Chart 2_04 07E Wild Horse Wind Expansion (C) (2)_Electric Rev Req Model (2009 GRC)  2" xfId="5968"/>
    <cellStyle name="_VC 6.15.06 update on 06GRC power costs.xls Chart 2_04 07E Wild Horse Wind Expansion (C) (2)_Electric Rev Req Model (2009 GRC)  2 2" xfId="5969"/>
    <cellStyle name="_VC 6.15.06 update on 06GRC power costs.xls Chart 2_04 07E Wild Horse Wind Expansion (C) (2)_Electric Rev Req Model (2009 GRC)  3" xfId="5970"/>
    <cellStyle name="_VC 6.15.06 update on 06GRC power costs.xls Chart 2_04 07E Wild Horse Wind Expansion (C) (2)_Electric Rev Req Model (2009 GRC)  4" xfId="5971"/>
    <cellStyle name="_VC 6.15.06 update on 06GRC power costs.xls Chart 2_04 07E Wild Horse Wind Expansion (C) (2)_Electric Rev Req Model (2009 GRC) Rebuttal" xfId="5972"/>
    <cellStyle name="_VC 6.15.06 update on 06GRC power costs.xls Chart 2_04 07E Wild Horse Wind Expansion (C) (2)_Electric Rev Req Model (2009 GRC) Rebuttal 2" xfId="5973"/>
    <cellStyle name="_VC 6.15.06 update on 06GRC power costs.xls Chart 2_04 07E Wild Horse Wind Expansion (C) (2)_Electric Rev Req Model (2009 GRC) Rebuttal 2 2" xfId="5974"/>
    <cellStyle name="_VC 6.15.06 update on 06GRC power costs.xls Chart 2_04 07E Wild Horse Wind Expansion (C) (2)_Electric Rev Req Model (2009 GRC) Rebuttal 3" xfId="5975"/>
    <cellStyle name="_VC 6.15.06 update on 06GRC power costs.xls Chart 2_04 07E Wild Horse Wind Expansion (C) (2)_Electric Rev Req Model (2009 GRC) Rebuttal 4" xfId="5976"/>
    <cellStyle name="_VC 6.15.06 update on 06GRC power costs.xls Chart 2_04 07E Wild Horse Wind Expansion (C) (2)_Electric Rev Req Model (2009 GRC) Rebuttal REmoval of New  WH Solar AdjustMI" xfId="5977"/>
    <cellStyle name="_VC 6.15.06 update on 06GRC power costs.xls Chart 2_04 07E Wild Horse Wind Expansion (C) (2)_Electric Rev Req Model (2009 GRC) Rebuttal REmoval of New  WH Solar AdjustMI 2" xfId="5978"/>
    <cellStyle name="_VC 6.15.06 update on 06GRC power costs.xls Chart 2_04 07E Wild Horse Wind Expansion (C) (2)_Electric Rev Req Model (2009 GRC) Rebuttal REmoval of New  WH Solar AdjustMI 2 2" xfId="5979"/>
    <cellStyle name="_VC 6.15.06 update on 06GRC power costs.xls Chart 2_04 07E Wild Horse Wind Expansion (C) (2)_Electric Rev Req Model (2009 GRC) Rebuttal REmoval of New  WH Solar AdjustMI 3" xfId="5980"/>
    <cellStyle name="_VC 6.15.06 update on 06GRC power costs.xls Chart 2_04 07E Wild Horse Wind Expansion (C) (2)_Electric Rev Req Model (2009 GRC) Rebuttal REmoval of New  WH Solar AdjustMI 4" xfId="5981"/>
    <cellStyle name="_VC 6.15.06 update on 06GRC power costs.xls Chart 2_04 07E Wild Horse Wind Expansion (C) (2)_Electric Rev Req Model (2009 GRC) Revised 01-18-2010" xfId="5982"/>
    <cellStyle name="_VC 6.15.06 update on 06GRC power costs.xls Chart 2_04 07E Wild Horse Wind Expansion (C) (2)_Electric Rev Req Model (2009 GRC) Revised 01-18-2010 2" xfId="5983"/>
    <cellStyle name="_VC 6.15.06 update on 06GRC power costs.xls Chart 2_04 07E Wild Horse Wind Expansion (C) (2)_Electric Rev Req Model (2009 GRC) Revised 01-18-2010 2 2" xfId="5984"/>
    <cellStyle name="_VC 6.15.06 update on 06GRC power costs.xls Chart 2_04 07E Wild Horse Wind Expansion (C) (2)_Electric Rev Req Model (2009 GRC) Revised 01-18-2010 3" xfId="5985"/>
    <cellStyle name="_VC 6.15.06 update on 06GRC power costs.xls Chart 2_04 07E Wild Horse Wind Expansion (C) (2)_Electric Rev Req Model (2009 GRC) Revised 01-18-2010 4" xfId="5986"/>
    <cellStyle name="_VC 6.15.06 update on 06GRC power costs.xls Chart 2_04 07E Wild Horse Wind Expansion (C) (2)_Electric Rev Req Model (2010 GRC)" xfId="5987"/>
    <cellStyle name="_VC 6.15.06 update on 06GRC power costs.xls Chart 2_04 07E Wild Horse Wind Expansion (C) (2)_Electric Rev Req Model (2010 GRC) SF" xfId="5988"/>
    <cellStyle name="_VC 6.15.06 update on 06GRC power costs.xls Chart 2_04 07E Wild Horse Wind Expansion (C) (2)_Final Order Electric EXHIBIT A-1" xfId="5989"/>
    <cellStyle name="_VC 6.15.06 update on 06GRC power costs.xls Chart 2_04 07E Wild Horse Wind Expansion (C) (2)_Final Order Electric EXHIBIT A-1 2" xfId="5990"/>
    <cellStyle name="_VC 6.15.06 update on 06GRC power costs.xls Chart 2_04 07E Wild Horse Wind Expansion (C) (2)_Final Order Electric EXHIBIT A-1 2 2" xfId="5991"/>
    <cellStyle name="_VC 6.15.06 update on 06GRC power costs.xls Chart 2_04 07E Wild Horse Wind Expansion (C) (2)_Final Order Electric EXHIBIT A-1 3" xfId="5992"/>
    <cellStyle name="_VC 6.15.06 update on 06GRC power costs.xls Chart 2_04 07E Wild Horse Wind Expansion (C) (2)_Final Order Electric EXHIBIT A-1 4" xfId="5993"/>
    <cellStyle name="_VC 6.15.06 update on 06GRC power costs.xls Chart 2_04 07E Wild Horse Wind Expansion (C) (2)_TENASKA REGULATORY ASSET" xfId="5994"/>
    <cellStyle name="_VC 6.15.06 update on 06GRC power costs.xls Chart 2_04 07E Wild Horse Wind Expansion (C) (2)_TENASKA REGULATORY ASSET 2" xfId="5995"/>
    <cellStyle name="_VC 6.15.06 update on 06GRC power costs.xls Chart 2_04 07E Wild Horse Wind Expansion (C) (2)_TENASKA REGULATORY ASSET 2 2" xfId="5996"/>
    <cellStyle name="_VC 6.15.06 update on 06GRC power costs.xls Chart 2_04 07E Wild Horse Wind Expansion (C) (2)_TENASKA REGULATORY ASSET 3" xfId="5997"/>
    <cellStyle name="_VC 6.15.06 update on 06GRC power costs.xls Chart 2_04 07E Wild Horse Wind Expansion (C) (2)_TENASKA REGULATORY ASSET 4" xfId="5998"/>
    <cellStyle name="_VC 6.15.06 update on 06GRC power costs.xls Chart 2_16.37E Wild Horse Expansion DeferralRevwrkingfile SF" xfId="5999"/>
    <cellStyle name="_VC 6.15.06 update on 06GRC power costs.xls Chart 2_16.37E Wild Horse Expansion DeferralRevwrkingfile SF 2" xfId="6000"/>
    <cellStyle name="_VC 6.15.06 update on 06GRC power costs.xls Chart 2_16.37E Wild Horse Expansion DeferralRevwrkingfile SF 2 2" xfId="6001"/>
    <cellStyle name="_VC 6.15.06 update on 06GRC power costs.xls Chart 2_16.37E Wild Horse Expansion DeferralRevwrkingfile SF 3" xfId="6002"/>
    <cellStyle name="_VC 6.15.06 update on 06GRC power costs.xls Chart 2_16.37E Wild Horse Expansion DeferralRevwrkingfile SF 4" xfId="6003"/>
    <cellStyle name="_VC 6.15.06 update on 06GRC power costs.xls Chart 2_2009 Compliance Filing PCA Exhibits for GRC" xfId="6004"/>
    <cellStyle name="_VC 6.15.06 update on 06GRC power costs.xls Chart 2_2009 Compliance Filing PCA Exhibits for GRC 2" xfId="6005"/>
    <cellStyle name="_VC 6.15.06 update on 06GRC power costs.xls Chart 2_2009 GRC Compl Filing - Exhibit D" xfId="6006"/>
    <cellStyle name="_VC 6.15.06 update on 06GRC power costs.xls Chart 2_2009 GRC Compl Filing - Exhibit D 2" xfId="6007"/>
    <cellStyle name="_VC 6.15.06 update on 06GRC power costs.xls Chart 2_2009 GRC Compl Filing - Exhibit D 3" xfId="6008"/>
    <cellStyle name="_VC 6.15.06 update on 06GRC power costs.xls Chart 2_3.01 Income Statement" xfId="6009"/>
    <cellStyle name="_VC 6.15.06 update on 06GRC power costs.xls Chart 2_4 31 Regulatory Assets and Liabilities  7 06- Exhibit D" xfId="6010"/>
    <cellStyle name="_VC 6.15.06 update on 06GRC power costs.xls Chart 2_4 31 Regulatory Assets and Liabilities  7 06- Exhibit D 2" xfId="6011"/>
    <cellStyle name="_VC 6.15.06 update on 06GRC power costs.xls Chart 2_4 31 Regulatory Assets and Liabilities  7 06- Exhibit D 2 2" xfId="6012"/>
    <cellStyle name="_VC 6.15.06 update on 06GRC power costs.xls Chart 2_4 31 Regulatory Assets and Liabilities  7 06- Exhibit D 3" xfId="6013"/>
    <cellStyle name="_VC 6.15.06 update on 06GRC power costs.xls Chart 2_4 31 Regulatory Assets and Liabilities  7 06- Exhibit D 4" xfId="6014"/>
    <cellStyle name="_VC 6.15.06 update on 06GRC power costs.xls Chart 2_4 31 Regulatory Assets and Liabilities  7 06- Exhibit D_NIM Summary" xfId="6015"/>
    <cellStyle name="_VC 6.15.06 update on 06GRC power costs.xls Chart 2_4 31 Regulatory Assets and Liabilities  7 06- Exhibit D_NIM Summary 2" xfId="6016"/>
    <cellStyle name="_VC 6.15.06 update on 06GRC power costs.xls Chart 2_4 32 Regulatory Assets and Liabilities  7 06- Exhibit D" xfId="6017"/>
    <cellStyle name="_VC 6.15.06 update on 06GRC power costs.xls Chart 2_4 32 Regulatory Assets and Liabilities  7 06- Exhibit D 2" xfId="6018"/>
    <cellStyle name="_VC 6.15.06 update on 06GRC power costs.xls Chart 2_4 32 Regulatory Assets and Liabilities  7 06- Exhibit D 2 2" xfId="6019"/>
    <cellStyle name="_VC 6.15.06 update on 06GRC power costs.xls Chart 2_4 32 Regulatory Assets and Liabilities  7 06- Exhibit D 3" xfId="6020"/>
    <cellStyle name="_VC 6.15.06 update on 06GRC power costs.xls Chart 2_4 32 Regulatory Assets and Liabilities  7 06- Exhibit D 4" xfId="6021"/>
    <cellStyle name="_VC 6.15.06 update on 06GRC power costs.xls Chart 2_4 32 Regulatory Assets and Liabilities  7 06- Exhibit D_NIM Summary" xfId="6022"/>
    <cellStyle name="_VC 6.15.06 update on 06GRC power costs.xls Chart 2_4 32 Regulatory Assets and Liabilities  7 06- Exhibit D_NIM Summary 2" xfId="6023"/>
    <cellStyle name="_VC 6.15.06 update on 06GRC power costs.xls Chart 2_ACCOUNTS" xfId="6024"/>
    <cellStyle name="_VC 6.15.06 update on 06GRC power costs.xls Chart 2_AURORA Total New" xfId="6025"/>
    <cellStyle name="_VC 6.15.06 update on 06GRC power costs.xls Chart 2_AURORA Total New 2" xfId="6026"/>
    <cellStyle name="_VC 6.15.06 update on 06GRC power costs.xls Chart 2_Book2" xfId="6027"/>
    <cellStyle name="_VC 6.15.06 update on 06GRC power costs.xls Chart 2_Book2 2" xfId="6028"/>
    <cellStyle name="_VC 6.15.06 update on 06GRC power costs.xls Chart 2_Book2 2 2" xfId="6029"/>
    <cellStyle name="_VC 6.15.06 update on 06GRC power costs.xls Chart 2_Book2 3" xfId="6030"/>
    <cellStyle name="_VC 6.15.06 update on 06GRC power costs.xls Chart 2_Book2 4" xfId="6031"/>
    <cellStyle name="_VC 6.15.06 update on 06GRC power costs.xls Chart 2_Book2_Adj Bench DR 3 for Initial Briefs (Electric)" xfId="6032"/>
    <cellStyle name="_VC 6.15.06 update on 06GRC power costs.xls Chart 2_Book2_Adj Bench DR 3 for Initial Briefs (Electric) 2" xfId="6033"/>
    <cellStyle name="_VC 6.15.06 update on 06GRC power costs.xls Chart 2_Book2_Adj Bench DR 3 for Initial Briefs (Electric) 2 2" xfId="6034"/>
    <cellStyle name="_VC 6.15.06 update on 06GRC power costs.xls Chart 2_Book2_Adj Bench DR 3 for Initial Briefs (Electric) 3" xfId="6035"/>
    <cellStyle name="_VC 6.15.06 update on 06GRC power costs.xls Chart 2_Book2_Adj Bench DR 3 for Initial Briefs (Electric) 4" xfId="6036"/>
    <cellStyle name="_VC 6.15.06 update on 06GRC power costs.xls Chart 2_Book2_Electric Rev Req Model (2009 GRC) Rebuttal" xfId="6037"/>
    <cellStyle name="_VC 6.15.06 update on 06GRC power costs.xls Chart 2_Book2_Electric Rev Req Model (2009 GRC) Rebuttal 2" xfId="6038"/>
    <cellStyle name="_VC 6.15.06 update on 06GRC power costs.xls Chart 2_Book2_Electric Rev Req Model (2009 GRC) Rebuttal 2 2" xfId="6039"/>
    <cellStyle name="_VC 6.15.06 update on 06GRC power costs.xls Chart 2_Book2_Electric Rev Req Model (2009 GRC) Rebuttal 3" xfId="6040"/>
    <cellStyle name="_VC 6.15.06 update on 06GRC power costs.xls Chart 2_Book2_Electric Rev Req Model (2009 GRC) Rebuttal 4" xfId="6041"/>
    <cellStyle name="_VC 6.15.06 update on 06GRC power costs.xls Chart 2_Book2_Electric Rev Req Model (2009 GRC) Rebuttal REmoval of New  WH Solar AdjustMI" xfId="6042"/>
    <cellStyle name="_VC 6.15.06 update on 06GRC power costs.xls Chart 2_Book2_Electric Rev Req Model (2009 GRC) Rebuttal REmoval of New  WH Solar AdjustMI 2" xfId="6043"/>
    <cellStyle name="_VC 6.15.06 update on 06GRC power costs.xls Chart 2_Book2_Electric Rev Req Model (2009 GRC) Rebuttal REmoval of New  WH Solar AdjustMI 2 2" xfId="6044"/>
    <cellStyle name="_VC 6.15.06 update on 06GRC power costs.xls Chart 2_Book2_Electric Rev Req Model (2009 GRC) Rebuttal REmoval of New  WH Solar AdjustMI 3" xfId="6045"/>
    <cellStyle name="_VC 6.15.06 update on 06GRC power costs.xls Chart 2_Book2_Electric Rev Req Model (2009 GRC) Rebuttal REmoval of New  WH Solar AdjustMI 4" xfId="6046"/>
    <cellStyle name="_VC 6.15.06 update on 06GRC power costs.xls Chart 2_Book2_Electric Rev Req Model (2009 GRC) Revised 01-18-2010" xfId="6047"/>
    <cellStyle name="_VC 6.15.06 update on 06GRC power costs.xls Chart 2_Book2_Electric Rev Req Model (2009 GRC) Revised 01-18-2010 2" xfId="6048"/>
    <cellStyle name="_VC 6.15.06 update on 06GRC power costs.xls Chart 2_Book2_Electric Rev Req Model (2009 GRC) Revised 01-18-2010 2 2" xfId="6049"/>
    <cellStyle name="_VC 6.15.06 update on 06GRC power costs.xls Chart 2_Book2_Electric Rev Req Model (2009 GRC) Revised 01-18-2010 3" xfId="6050"/>
    <cellStyle name="_VC 6.15.06 update on 06GRC power costs.xls Chart 2_Book2_Electric Rev Req Model (2009 GRC) Revised 01-18-2010 4" xfId="6051"/>
    <cellStyle name="_VC 6.15.06 update on 06GRC power costs.xls Chart 2_Book2_Final Order Electric EXHIBIT A-1" xfId="6052"/>
    <cellStyle name="_VC 6.15.06 update on 06GRC power costs.xls Chart 2_Book2_Final Order Electric EXHIBIT A-1 2" xfId="6053"/>
    <cellStyle name="_VC 6.15.06 update on 06GRC power costs.xls Chart 2_Book2_Final Order Electric EXHIBIT A-1 2 2" xfId="6054"/>
    <cellStyle name="_VC 6.15.06 update on 06GRC power costs.xls Chart 2_Book2_Final Order Electric EXHIBIT A-1 3" xfId="6055"/>
    <cellStyle name="_VC 6.15.06 update on 06GRC power costs.xls Chart 2_Book2_Final Order Electric EXHIBIT A-1 4" xfId="6056"/>
    <cellStyle name="_VC 6.15.06 update on 06GRC power costs.xls Chart 2_Book4" xfId="6057"/>
    <cellStyle name="_VC 6.15.06 update on 06GRC power costs.xls Chart 2_Book4 2" xfId="6058"/>
    <cellStyle name="_VC 6.15.06 update on 06GRC power costs.xls Chart 2_Book4 2 2" xfId="6059"/>
    <cellStyle name="_VC 6.15.06 update on 06GRC power costs.xls Chart 2_Book4 3" xfId="6060"/>
    <cellStyle name="_VC 6.15.06 update on 06GRC power costs.xls Chart 2_Book4 4" xfId="6061"/>
    <cellStyle name="_VC 6.15.06 update on 06GRC power costs.xls Chart 2_Book9" xfId="6062"/>
    <cellStyle name="_VC 6.15.06 update on 06GRC power costs.xls Chart 2_Book9 2" xfId="6063"/>
    <cellStyle name="_VC 6.15.06 update on 06GRC power costs.xls Chart 2_Book9 2 2" xfId="6064"/>
    <cellStyle name="_VC 6.15.06 update on 06GRC power costs.xls Chart 2_Book9 3" xfId="6065"/>
    <cellStyle name="_VC 6.15.06 update on 06GRC power costs.xls Chart 2_Book9 4" xfId="6066"/>
    <cellStyle name="_VC 6.15.06 update on 06GRC power costs.xls Chart 2_Chelan PUD Power Costs (8-10)" xfId="6067"/>
    <cellStyle name="_VC 6.15.06 update on 06GRC power costs.xls Chart 2_Gas Rev Req Model (2010 GRC)" xfId="6068"/>
    <cellStyle name="_VC 6.15.06 update on 06GRC power costs.xls Chart 2_INPUTS" xfId="6069"/>
    <cellStyle name="_VC 6.15.06 update on 06GRC power costs.xls Chart 2_INPUTS 2" xfId="6070"/>
    <cellStyle name="_VC 6.15.06 update on 06GRC power costs.xls Chart 2_INPUTS 2 2" xfId="6071"/>
    <cellStyle name="_VC 6.15.06 update on 06GRC power costs.xls Chart 2_INPUTS 3" xfId="6072"/>
    <cellStyle name="_VC 6.15.06 update on 06GRC power costs.xls Chart 2_NIM Summary" xfId="6073"/>
    <cellStyle name="_VC 6.15.06 update on 06GRC power costs.xls Chart 2_NIM Summary 09GRC" xfId="6074"/>
    <cellStyle name="_VC 6.15.06 update on 06GRC power costs.xls Chart 2_NIM Summary 09GRC 2" xfId="6075"/>
    <cellStyle name="_VC 6.15.06 update on 06GRC power costs.xls Chart 2_NIM Summary 2" xfId="6076"/>
    <cellStyle name="_VC 6.15.06 update on 06GRC power costs.xls Chart 2_NIM Summary 3" xfId="6077"/>
    <cellStyle name="_VC 6.15.06 update on 06GRC power costs.xls Chart 2_NIM Summary 4" xfId="6078"/>
    <cellStyle name="_VC 6.15.06 update on 06GRC power costs.xls Chart 2_NIM Summary 5" xfId="6079"/>
    <cellStyle name="_VC 6.15.06 update on 06GRC power costs.xls Chart 2_NIM Summary 6" xfId="6080"/>
    <cellStyle name="_VC 6.15.06 update on 06GRC power costs.xls Chart 2_NIM Summary 7" xfId="6081"/>
    <cellStyle name="_VC 6.15.06 update on 06GRC power costs.xls Chart 2_NIM Summary 8" xfId="6082"/>
    <cellStyle name="_VC 6.15.06 update on 06GRC power costs.xls Chart 2_NIM Summary 9" xfId="6083"/>
    <cellStyle name="_VC 6.15.06 update on 06GRC power costs.xls Chart 2_PCA 10 -  Exhibit D from A Kellogg Jan 2011" xfId="6084"/>
    <cellStyle name="_VC 6.15.06 update on 06GRC power costs.xls Chart 2_PCA 10 -  Exhibit D from A Kellogg July 2011" xfId="6085"/>
    <cellStyle name="_VC 6.15.06 update on 06GRC power costs.xls Chart 2_PCA 10 -  Exhibit D from S Free Rcv'd 12-11" xfId="6086"/>
    <cellStyle name="_VC 6.15.06 update on 06GRC power costs.xls Chart 2_PCA 9 -  Exhibit D April 2010" xfId="6087"/>
    <cellStyle name="_VC 6.15.06 update on 06GRC power costs.xls Chart 2_PCA 9 -  Exhibit D April 2010 (3)" xfId="6088"/>
    <cellStyle name="_VC 6.15.06 update on 06GRC power costs.xls Chart 2_PCA 9 -  Exhibit D April 2010 (3) 2" xfId="6089"/>
    <cellStyle name="_VC 6.15.06 update on 06GRC power costs.xls Chart 2_PCA 9 -  Exhibit D April 2010 2" xfId="6090"/>
    <cellStyle name="_VC 6.15.06 update on 06GRC power costs.xls Chart 2_PCA 9 -  Exhibit D April 2010 3" xfId="6091"/>
    <cellStyle name="_VC 6.15.06 update on 06GRC power costs.xls Chart 2_PCA 9 -  Exhibit D Nov 2010" xfId="6092"/>
    <cellStyle name="_VC 6.15.06 update on 06GRC power costs.xls Chart 2_PCA 9 -  Exhibit D Nov 2010 2" xfId="6093"/>
    <cellStyle name="_VC 6.15.06 update on 06GRC power costs.xls Chart 2_PCA 9 - Exhibit D at August 2010" xfId="6094"/>
    <cellStyle name="_VC 6.15.06 update on 06GRC power costs.xls Chart 2_PCA 9 - Exhibit D at August 2010 2" xfId="6095"/>
    <cellStyle name="_VC 6.15.06 update on 06GRC power costs.xls Chart 2_PCA 9 - Exhibit D June 2010 GRC" xfId="6096"/>
    <cellStyle name="_VC 6.15.06 update on 06GRC power costs.xls Chart 2_PCA 9 - Exhibit D June 2010 GRC 2" xfId="6097"/>
    <cellStyle name="_VC 6.15.06 update on 06GRC power costs.xls Chart 2_Power Costs - Comparison bx Rbtl-Staff-Jt-PC" xfId="6098"/>
    <cellStyle name="_VC 6.15.06 update on 06GRC power costs.xls Chart 2_Power Costs - Comparison bx Rbtl-Staff-Jt-PC 2" xfId="6099"/>
    <cellStyle name="_VC 6.15.06 update on 06GRC power costs.xls Chart 2_Power Costs - Comparison bx Rbtl-Staff-Jt-PC 2 2" xfId="6100"/>
    <cellStyle name="_VC 6.15.06 update on 06GRC power costs.xls Chart 2_Power Costs - Comparison bx Rbtl-Staff-Jt-PC 3" xfId="6101"/>
    <cellStyle name="_VC 6.15.06 update on 06GRC power costs.xls Chart 2_Power Costs - Comparison bx Rbtl-Staff-Jt-PC 4" xfId="6102"/>
    <cellStyle name="_VC 6.15.06 update on 06GRC power costs.xls Chart 2_Power Costs - Comparison bx Rbtl-Staff-Jt-PC_Adj Bench DR 3 for Initial Briefs (Electric)" xfId="6103"/>
    <cellStyle name="_VC 6.15.06 update on 06GRC power costs.xls Chart 2_Power Costs - Comparison bx Rbtl-Staff-Jt-PC_Adj Bench DR 3 for Initial Briefs (Electric) 2" xfId="6104"/>
    <cellStyle name="_VC 6.15.06 update on 06GRC power costs.xls Chart 2_Power Costs - Comparison bx Rbtl-Staff-Jt-PC_Adj Bench DR 3 for Initial Briefs (Electric) 2 2" xfId="6105"/>
    <cellStyle name="_VC 6.15.06 update on 06GRC power costs.xls Chart 2_Power Costs - Comparison bx Rbtl-Staff-Jt-PC_Adj Bench DR 3 for Initial Briefs (Electric) 3" xfId="6106"/>
    <cellStyle name="_VC 6.15.06 update on 06GRC power costs.xls Chart 2_Power Costs - Comparison bx Rbtl-Staff-Jt-PC_Adj Bench DR 3 for Initial Briefs (Electric) 4" xfId="6107"/>
    <cellStyle name="_VC 6.15.06 update on 06GRC power costs.xls Chart 2_Power Costs - Comparison bx Rbtl-Staff-Jt-PC_Electric Rev Req Model (2009 GRC) Rebuttal" xfId="6108"/>
    <cellStyle name="_VC 6.15.06 update on 06GRC power costs.xls Chart 2_Power Costs - Comparison bx Rbtl-Staff-Jt-PC_Electric Rev Req Model (2009 GRC) Rebuttal 2" xfId="6109"/>
    <cellStyle name="_VC 6.15.06 update on 06GRC power costs.xls Chart 2_Power Costs - Comparison bx Rbtl-Staff-Jt-PC_Electric Rev Req Model (2009 GRC) Rebuttal 2 2" xfId="6110"/>
    <cellStyle name="_VC 6.15.06 update on 06GRC power costs.xls Chart 2_Power Costs - Comparison bx Rbtl-Staff-Jt-PC_Electric Rev Req Model (2009 GRC) Rebuttal 3" xfId="6111"/>
    <cellStyle name="_VC 6.15.06 update on 06GRC power costs.xls Chart 2_Power Costs - Comparison bx Rbtl-Staff-Jt-PC_Electric Rev Req Model (2009 GRC) Rebuttal 4" xfId="6112"/>
    <cellStyle name="_VC 6.15.06 update on 06GRC power costs.xls Chart 2_Power Costs - Comparison bx Rbtl-Staff-Jt-PC_Electric Rev Req Model (2009 GRC) Rebuttal REmoval of New  WH Solar AdjustMI" xfId="6113"/>
    <cellStyle name="_VC 6.15.06 update on 06GRC power costs.xls Chart 2_Power Costs - Comparison bx Rbtl-Staff-Jt-PC_Electric Rev Req Model (2009 GRC) Rebuttal REmoval of New  WH Solar AdjustMI 2" xfId="6114"/>
    <cellStyle name="_VC 6.15.06 update on 06GRC power costs.xls Chart 2_Power Costs - Comparison bx Rbtl-Staff-Jt-PC_Electric Rev Req Model (2009 GRC) Rebuttal REmoval of New  WH Solar AdjustMI 2 2" xfId="6115"/>
    <cellStyle name="_VC 6.15.06 update on 06GRC power costs.xls Chart 2_Power Costs - Comparison bx Rbtl-Staff-Jt-PC_Electric Rev Req Model (2009 GRC) Rebuttal REmoval of New  WH Solar AdjustMI 3" xfId="6116"/>
    <cellStyle name="_VC 6.15.06 update on 06GRC power costs.xls Chart 2_Power Costs - Comparison bx Rbtl-Staff-Jt-PC_Electric Rev Req Model (2009 GRC) Rebuttal REmoval of New  WH Solar AdjustMI 4" xfId="6117"/>
    <cellStyle name="_VC 6.15.06 update on 06GRC power costs.xls Chart 2_Power Costs - Comparison bx Rbtl-Staff-Jt-PC_Electric Rev Req Model (2009 GRC) Revised 01-18-2010" xfId="6118"/>
    <cellStyle name="_VC 6.15.06 update on 06GRC power costs.xls Chart 2_Power Costs - Comparison bx Rbtl-Staff-Jt-PC_Electric Rev Req Model (2009 GRC) Revised 01-18-2010 2" xfId="6119"/>
    <cellStyle name="_VC 6.15.06 update on 06GRC power costs.xls Chart 2_Power Costs - Comparison bx Rbtl-Staff-Jt-PC_Electric Rev Req Model (2009 GRC) Revised 01-18-2010 2 2" xfId="6120"/>
    <cellStyle name="_VC 6.15.06 update on 06GRC power costs.xls Chart 2_Power Costs - Comparison bx Rbtl-Staff-Jt-PC_Electric Rev Req Model (2009 GRC) Revised 01-18-2010 3" xfId="6121"/>
    <cellStyle name="_VC 6.15.06 update on 06GRC power costs.xls Chart 2_Power Costs - Comparison bx Rbtl-Staff-Jt-PC_Electric Rev Req Model (2009 GRC) Revised 01-18-2010 4" xfId="6122"/>
    <cellStyle name="_VC 6.15.06 update on 06GRC power costs.xls Chart 2_Power Costs - Comparison bx Rbtl-Staff-Jt-PC_Final Order Electric EXHIBIT A-1" xfId="6123"/>
    <cellStyle name="_VC 6.15.06 update on 06GRC power costs.xls Chart 2_Power Costs - Comparison bx Rbtl-Staff-Jt-PC_Final Order Electric EXHIBIT A-1 2" xfId="6124"/>
    <cellStyle name="_VC 6.15.06 update on 06GRC power costs.xls Chart 2_Power Costs - Comparison bx Rbtl-Staff-Jt-PC_Final Order Electric EXHIBIT A-1 2 2" xfId="6125"/>
    <cellStyle name="_VC 6.15.06 update on 06GRC power costs.xls Chart 2_Power Costs - Comparison bx Rbtl-Staff-Jt-PC_Final Order Electric EXHIBIT A-1 3" xfId="6126"/>
    <cellStyle name="_VC 6.15.06 update on 06GRC power costs.xls Chart 2_Power Costs - Comparison bx Rbtl-Staff-Jt-PC_Final Order Electric EXHIBIT A-1 4" xfId="6127"/>
    <cellStyle name="_VC 6.15.06 update on 06GRC power costs.xls Chart 2_Production Adj 4.37" xfId="6128"/>
    <cellStyle name="_VC 6.15.06 update on 06GRC power costs.xls Chart 2_Production Adj 4.37 2" xfId="6129"/>
    <cellStyle name="_VC 6.15.06 update on 06GRC power costs.xls Chart 2_Production Adj 4.37 2 2" xfId="6130"/>
    <cellStyle name="_VC 6.15.06 update on 06GRC power costs.xls Chart 2_Production Adj 4.37 3" xfId="6131"/>
    <cellStyle name="_VC 6.15.06 update on 06GRC power costs.xls Chart 2_Purchased Power Adj 4.03" xfId="6132"/>
    <cellStyle name="_VC 6.15.06 update on 06GRC power costs.xls Chart 2_Purchased Power Adj 4.03 2" xfId="6133"/>
    <cellStyle name="_VC 6.15.06 update on 06GRC power costs.xls Chart 2_Purchased Power Adj 4.03 2 2" xfId="6134"/>
    <cellStyle name="_VC 6.15.06 update on 06GRC power costs.xls Chart 2_Purchased Power Adj 4.03 3" xfId="6135"/>
    <cellStyle name="_VC 6.15.06 update on 06GRC power costs.xls Chart 2_Rebuttal Power Costs" xfId="6136"/>
    <cellStyle name="_VC 6.15.06 update on 06GRC power costs.xls Chart 2_Rebuttal Power Costs 2" xfId="6137"/>
    <cellStyle name="_VC 6.15.06 update on 06GRC power costs.xls Chart 2_Rebuttal Power Costs 2 2" xfId="6138"/>
    <cellStyle name="_VC 6.15.06 update on 06GRC power costs.xls Chart 2_Rebuttal Power Costs 3" xfId="6139"/>
    <cellStyle name="_VC 6.15.06 update on 06GRC power costs.xls Chart 2_Rebuttal Power Costs 4" xfId="6140"/>
    <cellStyle name="_VC 6.15.06 update on 06GRC power costs.xls Chart 2_Rebuttal Power Costs_Adj Bench DR 3 for Initial Briefs (Electric)" xfId="6141"/>
    <cellStyle name="_VC 6.15.06 update on 06GRC power costs.xls Chart 2_Rebuttal Power Costs_Adj Bench DR 3 for Initial Briefs (Electric) 2" xfId="6142"/>
    <cellStyle name="_VC 6.15.06 update on 06GRC power costs.xls Chart 2_Rebuttal Power Costs_Adj Bench DR 3 for Initial Briefs (Electric) 2 2" xfId="6143"/>
    <cellStyle name="_VC 6.15.06 update on 06GRC power costs.xls Chart 2_Rebuttal Power Costs_Adj Bench DR 3 for Initial Briefs (Electric) 3" xfId="6144"/>
    <cellStyle name="_VC 6.15.06 update on 06GRC power costs.xls Chart 2_Rebuttal Power Costs_Adj Bench DR 3 for Initial Briefs (Electric) 4" xfId="6145"/>
    <cellStyle name="_VC 6.15.06 update on 06GRC power costs.xls Chart 2_Rebuttal Power Costs_Electric Rev Req Model (2009 GRC) Rebuttal" xfId="6146"/>
    <cellStyle name="_VC 6.15.06 update on 06GRC power costs.xls Chart 2_Rebuttal Power Costs_Electric Rev Req Model (2009 GRC) Rebuttal 2" xfId="6147"/>
    <cellStyle name="_VC 6.15.06 update on 06GRC power costs.xls Chart 2_Rebuttal Power Costs_Electric Rev Req Model (2009 GRC) Rebuttal 2 2" xfId="6148"/>
    <cellStyle name="_VC 6.15.06 update on 06GRC power costs.xls Chart 2_Rebuttal Power Costs_Electric Rev Req Model (2009 GRC) Rebuttal 3" xfId="6149"/>
    <cellStyle name="_VC 6.15.06 update on 06GRC power costs.xls Chart 2_Rebuttal Power Costs_Electric Rev Req Model (2009 GRC) Rebuttal 4" xfId="6150"/>
    <cellStyle name="_VC 6.15.06 update on 06GRC power costs.xls Chart 2_Rebuttal Power Costs_Electric Rev Req Model (2009 GRC) Rebuttal REmoval of New  WH Solar AdjustMI" xfId="6151"/>
    <cellStyle name="_VC 6.15.06 update on 06GRC power costs.xls Chart 2_Rebuttal Power Costs_Electric Rev Req Model (2009 GRC) Rebuttal REmoval of New  WH Solar AdjustMI 2" xfId="6152"/>
    <cellStyle name="_VC 6.15.06 update on 06GRC power costs.xls Chart 2_Rebuttal Power Costs_Electric Rev Req Model (2009 GRC) Rebuttal REmoval of New  WH Solar AdjustMI 2 2" xfId="6153"/>
    <cellStyle name="_VC 6.15.06 update on 06GRC power costs.xls Chart 2_Rebuttal Power Costs_Electric Rev Req Model (2009 GRC) Rebuttal REmoval of New  WH Solar AdjustMI 3" xfId="6154"/>
    <cellStyle name="_VC 6.15.06 update on 06GRC power costs.xls Chart 2_Rebuttal Power Costs_Electric Rev Req Model (2009 GRC) Rebuttal REmoval of New  WH Solar AdjustMI 4" xfId="6155"/>
    <cellStyle name="_VC 6.15.06 update on 06GRC power costs.xls Chart 2_Rebuttal Power Costs_Electric Rev Req Model (2009 GRC) Revised 01-18-2010" xfId="6156"/>
    <cellStyle name="_VC 6.15.06 update on 06GRC power costs.xls Chart 2_Rebuttal Power Costs_Electric Rev Req Model (2009 GRC) Revised 01-18-2010 2" xfId="6157"/>
    <cellStyle name="_VC 6.15.06 update on 06GRC power costs.xls Chart 2_Rebuttal Power Costs_Electric Rev Req Model (2009 GRC) Revised 01-18-2010 2 2" xfId="6158"/>
    <cellStyle name="_VC 6.15.06 update on 06GRC power costs.xls Chart 2_Rebuttal Power Costs_Electric Rev Req Model (2009 GRC) Revised 01-18-2010 3" xfId="6159"/>
    <cellStyle name="_VC 6.15.06 update on 06GRC power costs.xls Chart 2_Rebuttal Power Costs_Electric Rev Req Model (2009 GRC) Revised 01-18-2010 4" xfId="6160"/>
    <cellStyle name="_VC 6.15.06 update on 06GRC power costs.xls Chart 2_Rebuttal Power Costs_Final Order Electric EXHIBIT A-1" xfId="6161"/>
    <cellStyle name="_VC 6.15.06 update on 06GRC power costs.xls Chart 2_Rebuttal Power Costs_Final Order Electric EXHIBIT A-1 2" xfId="6162"/>
    <cellStyle name="_VC 6.15.06 update on 06GRC power costs.xls Chart 2_Rebuttal Power Costs_Final Order Electric EXHIBIT A-1 2 2" xfId="6163"/>
    <cellStyle name="_VC 6.15.06 update on 06GRC power costs.xls Chart 2_Rebuttal Power Costs_Final Order Electric EXHIBIT A-1 3" xfId="6164"/>
    <cellStyle name="_VC 6.15.06 update on 06GRC power costs.xls Chart 2_Rebuttal Power Costs_Final Order Electric EXHIBIT A-1 4" xfId="6165"/>
    <cellStyle name="_VC 6.15.06 update on 06GRC power costs.xls Chart 2_ROR &amp; CONV FACTOR" xfId="6166"/>
    <cellStyle name="_VC 6.15.06 update on 06GRC power costs.xls Chart 2_ROR &amp; CONV FACTOR 2" xfId="6167"/>
    <cellStyle name="_VC 6.15.06 update on 06GRC power costs.xls Chart 2_ROR &amp; CONV FACTOR 2 2" xfId="6168"/>
    <cellStyle name="_VC 6.15.06 update on 06GRC power costs.xls Chart 2_ROR &amp; CONV FACTOR 3" xfId="6169"/>
    <cellStyle name="_VC 6.15.06 update on 06GRC power costs.xls Chart 2_ROR 5.02" xfId="6170"/>
    <cellStyle name="_VC 6.15.06 update on 06GRC power costs.xls Chart 2_ROR 5.02 2" xfId="6171"/>
    <cellStyle name="_VC 6.15.06 update on 06GRC power costs.xls Chart 2_ROR 5.02 2 2" xfId="6172"/>
    <cellStyle name="_VC 6.15.06 update on 06GRC power costs.xls Chart 2_ROR 5.02 3" xfId="6173"/>
    <cellStyle name="_VC 6.15.06 update on 06GRC power costs.xls Chart 2_Wind Integration 10GRC" xfId="6174"/>
    <cellStyle name="_VC 6.15.06 update on 06GRC power costs.xls Chart 2_Wind Integration 10GRC 2" xfId="6175"/>
    <cellStyle name="_VC 6.15.06 update on 06GRC power costs.xls Chart 3" xfId="6176"/>
    <cellStyle name="_VC 6.15.06 update on 06GRC power costs.xls Chart 3 2" xfId="6177"/>
    <cellStyle name="_VC 6.15.06 update on 06GRC power costs.xls Chart 3 2 2" xfId="6178"/>
    <cellStyle name="_VC 6.15.06 update on 06GRC power costs.xls Chart 3 2 2 2" xfId="6179"/>
    <cellStyle name="_VC 6.15.06 update on 06GRC power costs.xls Chart 3 2 3" xfId="6180"/>
    <cellStyle name="_VC 6.15.06 update on 06GRC power costs.xls Chart 3 3" xfId="6181"/>
    <cellStyle name="_VC 6.15.06 update on 06GRC power costs.xls Chart 3 3 2" xfId="6182"/>
    <cellStyle name="_VC 6.15.06 update on 06GRC power costs.xls Chart 3 3 2 2" xfId="6183"/>
    <cellStyle name="_VC 6.15.06 update on 06GRC power costs.xls Chart 3 3 3" xfId="6184"/>
    <cellStyle name="_VC 6.15.06 update on 06GRC power costs.xls Chart 3 3 3 2" xfId="6185"/>
    <cellStyle name="_VC 6.15.06 update on 06GRC power costs.xls Chart 3 3 4" xfId="6186"/>
    <cellStyle name="_VC 6.15.06 update on 06GRC power costs.xls Chart 3 3 4 2" xfId="6187"/>
    <cellStyle name="_VC 6.15.06 update on 06GRC power costs.xls Chart 3 4" xfId="6188"/>
    <cellStyle name="_VC 6.15.06 update on 06GRC power costs.xls Chart 3 4 2" xfId="6189"/>
    <cellStyle name="_VC 6.15.06 update on 06GRC power costs.xls Chart 3 5" xfId="6190"/>
    <cellStyle name="_VC 6.15.06 update on 06GRC power costs.xls Chart 3 6" xfId="6191"/>
    <cellStyle name="_VC 6.15.06 update on 06GRC power costs.xls Chart 3 7" xfId="6192"/>
    <cellStyle name="_VC 6.15.06 update on 06GRC power costs.xls Chart 3_04 07E Wild Horse Wind Expansion (C) (2)" xfId="6193"/>
    <cellStyle name="_VC 6.15.06 update on 06GRC power costs.xls Chart 3_04 07E Wild Horse Wind Expansion (C) (2) 2" xfId="6194"/>
    <cellStyle name="_VC 6.15.06 update on 06GRC power costs.xls Chart 3_04 07E Wild Horse Wind Expansion (C) (2) 2 2" xfId="6195"/>
    <cellStyle name="_VC 6.15.06 update on 06GRC power costs.xls Chart 3_04 07E Wild Horse Wind Expansion (C) (2) 3" xfId="6196"/>
    <cellStyle name="_VC 6.15.06 update on 06GRC power costs.xls Chart 3_04 07E Wild Horse Wind Expansion (C) (2) 4" xfId="6197"/>
    <cellStyle name="_VC 6.15.06 update on 06GRC power costs.xls Chart 3_04 07E Wild Horse Wind Expansion (C) (2)_Adj Bench DR 3 for Initial Briefs (Electric)" xfId="6198"/>
    <cellStyle name="_VC 6.15.06 update on 06GRC power costs.xls Chart 3_04 07E Wild Horse Wind Expansion (C) (2)_Adj Bench DR 3 for Initial Briefs (Electric) 2" xfId="6199"/>
    <cellStyle name="_VC 6.15.06 update on 06GRC power costs.xls Chart 3_04 07E Wild Horse Wind Expansion (C) (2)_Adj Bench DR 3 for Initial Briefs (Electric) 2 2" xfId="6200"/>
    <cellStyle name="_VC 6.15.06 update on 06GRC power costs.xls Chart 3_04 07E Wild Horse Wind Expansion (C) (2)_Adj Bench DR 3 for Initial Briefs (Electric) 3" xfId="6201"/>
    <cellStyle name="_VC 6.15.06 update on 06GRC power costs.xls Chart 3_04 07E Wild Horse Wind Expansion (C) (2)_Adj Bench DR 3 for Initial Briefs (Electric) 4" xfId="6202"/>
    <cellStyle name="_VC 6.15.06 update on 06GRC power costs.xls Chart 3_04 07E Wild Horse Wind Expansion (C) (2)_Book1" xfId="6203"/>
    <cellStyle name="_VC 6.15.06 update on 06GRC power costs.xls Chart 3_04 07E Wild Horse Wind Expansion (C) (2)_Electric Rev Req Model (2009 GRC) " xfId="6204"/>
    <cellStyle name="_VC 6.15.06 update on 06GRC power costs.xls Chart 3_04 07E Wild Horse Wind Expansion (C) (2)_Electric Rev Req Model (2009 GRC)  2" xfId="6205"/>
    <cellStyle name="_VC 6.15.06 update on 06GRC power costs.xls Chart 3_04 07E Wild Horse Wind Expansion (C) (2)_Electric Rev Req Model (2009 GRC)  2 2" xfId="6206"/>
    <cellStyle name="_VC 6.15.06 update on 06GRC power costs.xls Chart 3_04 07E Wild Horse Wind Expansion (C) (2)_Electric Rev Req Model (2009 GRC)  3" xfId="6207"/>
    <cellStyle name="_VC 6.15.06 update on 06GRC power costs.xls Chart 3_04 07E Wild Horse Wind Expansion (C) (2)_Electric Rev Req Model (2009 GRC)  4" xfId="6208"/>
    <cellStyle name="_VC 6.15.06 update on 06GRC power costs.xls Chart 3_04 07E Wild Horse Wind Expansion (C) (2)_Electric Rev Req Model (2009 GRC) Rebuttal" xfId="6209"/>
    <cellStyle name="_VC 6.15.06 update on 06GRC power costs.xls Chart 3_04 07E Wild Horse Wind Expansion (C) (2)_Electric Rev Req Model (2009 GRC) Rebuttal 2" xfId="6210"/>
    <cellStyle name="_VC 6.15.06 update on 06GRC power costs.xls Chart 3_04 07E Wild Horse Wind Expansion (C) (2)_Electric Rev Req Model (2009 GRC) Rebuttal 2 2" xfId="6211"/>
    <cellStyle name="_VC 6.15.06 update on 06GRC power costs.xls Chart 3_04 07E Wild Horse Wind Expansion (C) (2)_Electric Rev Req Model (2009 GRC) Rebuttal 3" xfId="6212"/>
    <cellStyle name="_VC 6.15.06 update on 06GRC power costs.xls Chart 3_04 07E Wild Horse Wind Expansion (C) (2)_Electric Rev Req Model (2009 GRC) Rebuttal 4" xfId="6213"/>
    <cellStyle name="_VC 6.15.06 update on 06GRC power costs.xls Chart 3_04 07E Wild Horse Wind Expansion (C) (2)_Electric Rev Req Model (2009 GRC) Rebuttal REmoval of New  WH Solar AdjustMI" xfId="6214"/>
    <cellStyle name="_VC 6.15.06 update on 06GRC power costs.xls Chart 3_04 07E Wild Horse Wind Expansion (C) (2)_Electric Rev Req Model (2009 GRC) Rebuttal REmoval of New  WH Solar AdjustMI 2" xfId="6215"/>
    <cellStyle name="_VC 6.15.06 update on 06GRC power costs.xls Chart 3_04 07E Wild Horse Wind Expansion (C) (2)_Electric Rev Req Model (2009 GRC) Rebuttal REmoval of New  WH Solar AdjustMI 2 2" xfId="6216"/>
    <cellStyle name="_VC 6.15.06 update on 06GRC power costs.xls Chart 3_04 07E Wild Horse Wind Expansion (C) (2)_Electric Rev Req Model (2009 GRC) Rebuttal REmoval of New  WH Solar AdjustMI 3" xfId="6217"/>
    <cellStyle name="_VC 6.15.06 update on 06GRC power costs.xls Chart 3_04 07E Wild Horse Wind Expansion (C) (2)_Electric Rev Req Model (2009 GRC) Rebuttal REmoval of New  WH Solar AdjustMI 4" xfId="6218"/>
    <cellStyle name="_VC 6.15.06 update on 06GRC power costs.xls Chart 3_04 07E Wild Horse Wind Expansion (C) (2)_Electric Rev Req Model (2009 GRC) Revised 01-18-2010" xfId="6219"/>
    <cellStyle name="_VC 6.15.06 update on 06GRC power costs.xls Chart 3_04 07E Wild Horse Wind Expansion (C) (2)_Electric Rev Req Model (2009 GRC) Revised 01-18-2010 2" xfId="6220"/>
    <cellStyle name="_VC 6.15.06 update on 06GRC power costs.xls Chart 3_04 07E Wild Horse Wind Expansion (C) (2)_Electric Rev Req Model (2009 GRC) Revised 01-18-2010 2 2" xfId="6221"/>
    <cellStyle name="_VC 6.15.06 update on 06GRC power costs.xls Chart 3_04 07E Wild Horse Wind Expansion (C) (2)_Electric Rev Req Model (2009 GRC) Revised 01-18-2010 3" xfId="6222"/>
    <cellStyle name="_VC 6.15.06 update on 06GRC power costs.xls Chart 3_04 07E Wild Horse Wind Expansion (C) (2)_Electric Rev Req Model (2009 GRC) Revised 01-18-2010 4" xfId="6223"/>
    <cellStyle name="_VC 6.15.06 update on 06GRC power costs.xls Chart 3_04 07E Wild Horse Wind Expansion (C) (2)_Electric Rev Req Model (2010 GRC)" xfId="6224"/>
    <cellStyle name="_VC 6.15.06 update on 06GRC power costs.xls Chart 3_04 07E Wild Horse Wind Expansion (C) (2)_Electric Rev Req Model (2010 GRC) SF" xfId="6225"/>
    <cellStyle name="_VC 6.15.06 update on 06GRC power costs.xls Chart 3_04 07E Wild Horse Wind Expansion (C) (2)_Final Order Electric EXHIBIT A-1" xfId="6226"/>
    <cellStyle name="_VC 6.15.06 update on 06GRC power costs.xls Chart 3_04 07E Wild Horse Wind Expansion (C) (2)_Final Order Electric EXHIBIT A-1 2" xfId="6227"/>
    <cellStyle name="_VC 6.15.06 update on 06GRC power costs.xls Chart 3_04 07E Wild Horse Wind Expansion (C) (2)_Final Order Electric EXHIBIT A-1 2 2" xfId="6228"/>
    <cellStyle name="_VC 6.15.06 update on 06GRC power costs.xls Chart 3_04 07E Wild Horse Wind Expansion (C) (2)_Final Order Electric EXHIBIT A-1 3" xfId="6229"/>
    <cellStyle name="_VC 6.15.06 update on 06GRC power costs.xls Chart 3_04 07E Wild Horse Wind Expansion (C) (2)_Final Order Electric EXHIBIT A-1 4" xfId="6230"/>
    <cellStyle name="_VC 6.15.06 update on 06GRC power costs.xls Chart 3_04 07E Wild Horse Wind Expansion (C) (2)_TENASKA REGULATORY ASSET" xfId="6231"/>
    <cellStyle name="_VC 6.15.06 update on 06GRC power costs.xls Chart 3_04 07E Wild Horse Wind Expansion (C) (2)_TENASKA REGULATORY ASSET 2" xfId="6232"/>
    <cellStyle name="_VC 6.15.06 update on 06GRC power costs.xls Chart 3_04 07E Wild Horse Wind Expansion (C) (2)_TENASKA REGULATORY ASSET 2 2" xfId="6233"/>
    <cellStyle name="_VC 6.15.06 update on 06GRC power costs.xls Chart 3_04 07E Wild Horse Wind Expansion (C) (2)_TENASKA REGULATORY ASSET 3" xfId="6234"/>
    <cellStyle name="_VC 6.15.06 update on 06GRC power costs.xls Chart 3_04 07E Wild Horse Wind Expansion (C) (2)_TENASKA REGULATORY ASSET 4" xfId="6235"/>
    <cellStyle name="_VC 6.15.06 update on 06GRC power costs.xls Chart 3_16.37E Wild Horse Expansion DeferralRevwrkingfile SF" xfId="6236"/>
    <cellStyle name="_VC 6.15.06 update on 06GRC power costs.xls Chart 3_16.37E Wild Horse Expansion DeferralRevwrkingfile SF 2" xfId="6237"/>
    <cellStyle name="_VC 6.15.06 update on 06GRC power costs.xls Chart 3_16.37E Wild Horse Expansion DeferralRevwrkingfile SF 2 2" xfId="6238"/>
    <cellStyle name="_VC 6.15.06 update on 06GRC power costs.xls Chart 3_16.37E Wild Horse Expansion DeferralRevwrkingfile SF 3" xfId="6239"/>
    <cellStyle name="_VC 6.15.06 update on 06GRC power costs.xls Chart 3_16.37E Wild Horse Expansion DeferralRevwrkingfile SF 4" xfId="6240"/>
    <cellStyle name="_VC 6.15.06 update on 06GRC power costs.xls Chart 3_2009 Compliance Filing PCA Exhibits for GRC" xfId="6241"/>
    <cellStyle name="_VC 6.15.06 update on 06GRC power costs.xls Chart 3_2009 Compliance Filing PCA Exhibits for GRC 2" xfId="6242"/>
    <cellStyle name="_VC 6.15.06 update on 06GRC power costs.xls Chart 3_2009 GRC Compl Filing - Exhibit D" xfId="6243"/>
    <cellStyle name="_VC 6.15.06 update on 06GRC power costs.xls Chart 3_2009 GRC Compl Filing - Exhibit D 2" xfId="6244"/>
    <cellStyle name="_VC 6.15.06 update on 06GRC power costs.xls Chart 3_2009 GRC Compl Filing - Exhibit D 3" xfId="6245"/>
    <cellStyle name="_VC 6.15.06 update on 06GRC power costs.xls Chart 3_3.01 Income Statement" xfId="6246"/>
    <cellStyle name="_VC 6.15.06 update on 06GRC power costs.xls Chart 3_4 31 Regulatory Assets and Liabilities  7 06- Exhibit D" xfId="6247"/>
    <cellStyle name="_VC 6.15.06 update on 06GRC power costs.xls Chart 3_4 31 Regulatory Assets and Liabilities  7 06- Exhibit D 2" xfId="6248"/>
    <cellStyle name="_VC 6.15.06 update on 06GRC power costs.xls Chart 3_4 31 Regulatory Assets and Liabilities  7 06- Exhibit D 2 2" xfId="6249"/>
    <cellStyle name="_VC 6.15.06 update on 06GRC power costs.xls Chart 3_4 31 Regulatory Assets and Liabilities  7 06- Exhibit D 3" xfId="6250"/>
    <cellStyle name="_VC 6.15.06 update on 06GRC power costs.xls Chart 3_4 31 Regulatory Assets and Liabilities  7 06- Exhibit D 4" xfId="6251"/>
    <cellStyle name="_VC 6.15.06 update on 06GRC power costs.xls Chart 3_4 31 Regulatory Assets and Liabilities  7 06- Exhibit D_NIM Summary" xfId="6252"/>
    <cellStyle name="_VC 6.15.06 update on 06GRC power costs.xls Chart 3_4 31 Regulatory Assets and Liabilities  7 06- Exhibit D_NIM Summary 2" xfId="6253"/>
    <cellStyle name="_VC 6.15.06 update on 06GRC power costs.xls Chart 3_4 32 Regulatory Assets and Liabilities  7 06- Exhibit D" xfId="6254"/>
    <cellStyle name="_VC 6.15.06 update on 06GRC power costs.xls Chart 3_4 32 Regulatory Assets and Liabilities  7 06- Exhibit D 2" xfId="6255"/>
    <cellStyle name="_VC 6.15.06 update on 06GRC power costs.xls Chart 3_4 32 Regulatory Assets and Liabilities  7 06- Exhibit D 2 2" xfId="6256"/>
    <cellStyle name="_VC 6.15.06 update on 06GRC power costs.xls Chart 3_4 32 Regulatory Assets and Liabilities  7 06- Exhibit D 3" xfId="6257"/>
    <cellStyle name="_VC 6.15.06 update on 06GRC power costs.xls Chart 3_4 32 Regulatory Assets and Liabilities  7 06- Exhibit D 4" xfId="6258"/>
    <cellStyle name="_VC 6.15.06 update on 06GRC power costs.xls Chart 3_4 32 Regulatory Assets and Liabilities  7 06- Exhibit D_NIM Summary" xfId="6259"/>
    <cellStyle name="_VC 6.15.06 update on 06GRC power costs.xls Chart 3_4 32 Regulatory Assets and Liabilities  7 06- Exhibit D_NIM Summary 2" xfId="6260"/>
    <cellStyle name="_VC 6.15.06 update on 06GRC power costs.xls Chart 3_ACCOUNTS" xfId="6261"/>
    <cellStyle name="_VC 6.15.06 update on 06GRC power costs.xls Chart 3_AURORA Total New" xfId="6262"/>
    <cellStyle name="_VC 6.15.06 update on 06GRC power costs.xls Chart 3_AURORA Total New 2" xfId="6263"/>
    <cellStyle name="_VC 6.15.06 update on 06GRC power costs.xls Chart 3_Book2" xfId="6264"/>
    <cellStyle name="_VC 6.15.06 update on 06GRC power costs.xls Chart 3_Book2 2" xfId="6265"/>
    <cellStyle name="_VC 6.15.06 update on 06GRC power costs.xls Chart 3_Book2 2 2" xfId="6266"/>
    <cellStyle name="_VC 6.15.06 update on 06GRC power costs.xls Chart 3_Book2 3" xfId="6267"/>
    <cellStyle name="_VC 6.15.06 update on 06GRC power costs.xls Chart 3_Book2 4" xfId="6268"/>
    <cellStyle name="_VC 6.15.06 update on 06GRC power costs.xls Chart 3_Book2_Adj Bench DR 3 for Initial Briefs (Electric)" xfId="6269"/>
    <cellStyle name="_VC 6.15.06 update on 06GRC power costs.xls Chart 3_Book2_Adj Bench DR 3 for Initial Briefs (Electric) 2" xfId="6270"/>
    <cellStyle name="_VC 6.15.06 update on 06GRC power costs.xls Chart 3_Book2_Adj Bench DR 3 for Initial Briefs (Electric) 2 2" xfId="6271"/>
    <cellStyle name="_VC 6.15.06 update on 06GRC power costs.xls Chart 3_Book2_Adj Bench DR 3 for Initial Briefs (Electric) 3" xfId="6272"/>
    <cellStyle name="_VC 6.15.06 update on 06GRC power costs.xls Chart 3_Book2_Adj Bench DR 3 for Initial Briefs (Electric) 4" xfId="6273"/>
    <cellStyle name="_VC 6.15.06 update on 06GRC power costs.xls Chart 3_Book2_Electric Rev Req Model (2009 GRC) Rebuttal" xfId="6274"/>
    <cellStyle name="_VC 6.15.06 update on 06GRC power costs.xls Chart 3_Book2_Electric Rev Req Model (2009 GRC) Rebuttal 2" xfId="6275"/>
    <cellStyle name="_VC 6.15.06 update on 06GRC power costs.xls Chart 3_Book2_Electric Rev Req Model (2009 GRC) Rebuttal 2 2" xfId="6276"/>
    <cellStyle name="_VC 6.15.06 update on 06GRC power costs.xls Chart 3_Book2_Electric Rev Req Model (2009 GRC) Rebuttal 3" xfId="6277"/>
    <cellStyle name="_VC 6.15.06 update on 06GRC power costs.xls Chart 3_Book2_Electric Rev Req Model (2009 GRC) Rebuttal 4" xfId="6278"/>
    <cellStyle name="_VC 6.15.06 update on 06GRC power costs.xls Chart 3_Book2_Electric Rev Req Model (2009 GRC) Rebuttal REmoval of New  WH Solar AdjustMI" xfId="6279"/>
    <cellStyle name="_VC 6.15.06 update on 06GRC power costs.xls Chart 3_Book2_Electric Rev Req Model (2009 GRC) Rebuttal REmoval of New  WH Solar AdjustMI 2" xfId="6280"/>
    <cellStyle name="_VC 6.15.06 update on 06GRC power costs.xls Chart 3_Book2_Electric Rev Req Model (2009 GRC) Rebuttal REmoval of New  WH Solar AdjustMI 2 2" xfId="6281"/>
    <cellStyle name="_VC 6.15.06 update on 06GRC power costs.xls Chart 3_Book2_Electric Rev Req Model (2009 GRC) Rebuttal REmoval of New  WH Solar AdjustMI 3" xfId="6282"/>
    <cellStyle name="_VC 6.15.06 update on 06GRC power costs.xls Chart 3_Book2_Electric Rev Req Model (2009 GRC) Rebuttal REmoval of New  WH Solar AdjustMI 4" xfId="6283"/>
    <cellStyle name="_VC 6.15.06 update on 06GRC power costs.xls Chart 3_Book2_Electric Rev Req Model (2009 GRC) Revised 01-18-2010" xfId="6284"/>
    <cellStyle name="_VC 6.15.06 update on 06GRC power costs.xls Chart 3_Book2_Electric Rev Req Model (2009 GRC) Revised 01-18-2010 2" xfId="6285"/>
    <cellStyle name="_VC 6.15.06 update on 06GRC power costs.xls Chart 3_Book2_Electric Rev Req Model (2009 GRC) Revised 01-18-2010 2 2" xfId="6286"/>
    <cellStyle name="_VC 6.15.06 update on 06GRC power costs.xls Chart 3_Book2_Electric Rev Req Model (2009 GRC) Revised 01-18-2010 3" xfId="6287"/>
    <cellStyle name="_VC 6.15.06 update on 06GRC power costs.xls Chart 3_Book2_Electric Rev Req Model (2009 GRC) Revised 01-18-2010 4" xfId="6288"/>
    <cellStyle name="_VC 6.15.06 update on 06GRC power costs.xls Chart 3_Book2_Final Order Electric EXHIBIT A-1" xfId="6289"/>
    <cellStyle name="_VC 6.15.06 update on 06GRC power costs.xls Chart 3_Book2_Final Order Electric EXHIBIT A-1 2" xfId="6290"/>
    <cellStyle name="_VC 6.15.06 update on 06GRC power costs.xls Chart 3_Book2_Final Order Electric EXHIBIT A-1 2 2" xfId="6291"/>
    <cellStyle name="_VC 6.15.06 update on 06GRC power costs.xls Chart 3_Book2_Final Order Electric EXHIBIT A-1 3" xfId="6292"/>
    <cellStyle name="_VC 6.15.06 update on 06GRC power costs.xls Chart 3_Book2_Final Order Electric EXHIBIT A-1 4" xfId="6293"/>
    <cellStyle name="_VC 6.15.06 update on 06GRC power costs.xls Chart 3_Book4" xfId="6294"/>
    <cellStyle name="_VC 6.15.06 update on 06GRC power costs.xls Chart 3_Book4 2" xfId="6295"/>
    <cellStyle name="_VC 6.15.06 update on 06GRC power costs.xls Chart 3_Book4 2 2" xfId="6296"/>
    <cellStyle name="_VC 6.15.06 update on 06GRC power costs.xls Chart 3_Book4 3" xfId="6297"/>
    <cellStyle name="_VC 6.15.06 update on 06GRC power costs.xls Chart 3_Book4 4" xfId="6298"/>
    <cellStyle name="_VC 6.15.06 update on 06GRC power costs.xls Chart 3_Book9" xfId="6299"/>
    <cellStyle name="_VC 6.15.06 update on 06GRC power costs.xls Chart 3_Book9 2" xfId="6300"/>
    <cellStyle name="_VC 6.15.06 update on 06GRC power costs.xls Chart 3_Book9 2 2" xfId="6301"/>
    <cellStyle name="_VC 6.15.06 update on 06GRC power costs.xls Chart 3_Book9 3" xfId="6302"/>
    <cellStyle name="_VC 6.15.06 update on 06GRC power costs.xls Chart 3_Book9 4" xfId="6303"/>
    <cellStyle name="_VC 6.15.06 update on 06GRC power costs.xls Chart 3_Chelan PUD Power Costs (8-10)" xfId="6304"/>
    <cellStyle name="_VC 6.15.06 update on 06GRC power costs.xls Chart 3_Gas Rev Req Model (2010 GRC)" xfId="6305"/>
    <cellStyle name="_VC 6.15.06 update on 06GRC power costs.xls Chart 3_INPUTS" xfId="6306"/>
    <cellStyle name="_VC 6.15.06 update on 06GRC power costs.xls Chart 3_INPUTS 2" xfId="6307"/>
    <cellStyle name="_VC 6.15.06 update on 06GRC power costs.xls Chart 3_INPUTS 2 2" xfId="6308"/>
    <cellStyle name="_VC 6.15.06 update on 06GRC power costs.xls Chart 3_INPUTS 3" xfId="6309"/>
    <cellStyle name="_VC 6.15.06 update on 06GRC power costs.xls Chart 3_NIM Summary" xfId="6310"/>
    <cellStyle name="_VC 6.15.06 update on 06GRC power costs.xls Chart 3_NIM Summary 09GRC" xfId="6311"/>
    <cellStyle name="_VC 6.15.06 update on 06GRC power costs.xls Chart 3_NIM Summary 09GRC 2" xfId="6312"/>
    <cellStyle name="_VC 6.15.06 update on 06GRC power costs.xls Chart 3_NIM Summary 2" xfId="6313"/>
    <cellStyle name="_VC 6.15.06 update on 06GRC power costs.xls Chart 3_NIM Summary 3" xfId="6314"/>
    <cellStyle name="_VC 6.15.06 update on 06GRC power costs.xls Chart 3_NIM Summary 4" xfId="6315"/>
    <cellStyle name="_VC 6.15.06 update on 06GRC power costs.xls Chart 3_NIM Summary 5" xfId="6316"/>
    <cellStyle name="_VC 6.15.06 update on 06GRC power costs.xls Chart 3_NIM Summary 6" xfId="6317"/>
    <cellStyle name="_VC 6.15.06 update on 06GRC power costs.xls Chart 3_NIM Summary 7" xfId="6318"/>
    <cellStyle name="_VC 6.15.06 update on 06GRC power costs.xls Chart 3_NIM Summary 8" xfId="6319"/>
    <cellStyle name="_VC 6.15.06 update on 06GRC power costs.xls Chart 3_NIM Summary 9" xfId="6320"/>
    <cellStyle name="_VC 6.15.06 update on 06GRC power costs.xls Chart 3_PCA 10 -  Exhibit D from A Kellogg Jan 2011" xfId="6321"/>
    <cellStyle name="_VC 6.15.06 update on 06GRC power costs.xls Chart 3_PCA 10 -  Exhibit D from A Kellogg July 2011" xfId="6322"/>
    <cellStyle name="_VC 6.15.06 update on 06GRC power costs.xls Chart 3_PCA 10 -  Exhibit D from S Free Rcv'd 12-11" xfId="6323"/>
    <cellStyle name="_VC 6.15.06 update on 06GRC power costs.xls Chart 3_PCA 9 -  Exhibit D April 2010" xfId="6324"/>
    <cellStyle name="_VC 6.15.06 update on 06GRC power costs.xls Chart 3_PCA 9 -  Exhibit D April 2010 (3)" xfId="6325"/>
    <cellStyle name="_VC 6.15.06 update on 06GRC power costs.xls Chart 3_PCA 9 -  Exhibit D April 2010 (3) 2" xfId="6326"/>
    <cellStyle name="_VC 6.15.06 update on 06GRC power costs.xls Chart 3_PCA 9 -  Exhibit D April 2010 2" xfId="6327"/>
    <cellStyle name="_VC 6.15.06 update on 06GRC power costs.xls Chart 3_PCA 9 -  Exhibit D April 2010 3" xfId="6328"/>
    <cellStyle name="_VC 6.15.06 update on 06GRC power costs.xls Chart 3_PCA 9 -  Exhibit D Nov 2010" xfId="6329"/>
    <cellStyle name="_VC 6.15.06 update on 06GRC power costs.xls Chart 3_PCA 9 -  Exhibit D Nov 2010 2" xfId="6330"/>
    <cellStyle name="_VC 6.15.06 update on 06GRC power costs.xls Chart 3_PCA 9 - Exhibit D at August 2010" xfId="6331"/>
    <cellStyle name="_VC 6.15.06 update on 06GRC power costs.xls Chart 3_PCA 9 - Exhibit D at August 2010 2" xfId="6332"/>
    <cellStyle name="_VC 6.15.06 update on 06GRC power costs.xls Chart 3_PCA 9 - Exhibit D June 2010 GRC" xfId="6333"/>
    <cellStyle name="_VC 6.15.06 update on 06GRC power costs.xls Chart 3_PCA 9 - Exhibit D June 2010 GRC 2" xfId="6334"/>
    <cellStyle name="_VC 6.15.06 update on 06GRC power costs.xls Chart 3_Power Costs - Comparison bx Rbtl-Staff-Jt-PC" xfId="6335"/>
    <cellStyle name="_VC 6.15.06 update on 06GRC power costs.xls Chart 3_Power Costs - Comparison bx Rbtl-Staff-Jt-PC 2" xfId="6336"/>
    <cellStyle name="_VC 6.15.06 update on 06GRC power costs.xls Chart 3_Power Costs - Comparison bx Rbtl-Staff-Jt-PC 2 2" xfId="6337"/>
    <cellStyle name="_VC 6.15.06 update on 06GRC power costs.xls Chart 3_Power Costs - Comparison bx Rbtl-Staff-Jt-PC 3" xfId="6338"/>
    <cellStyle name="_VC 6.15.06 update on 06GRC power costs.xls Chart 3_Power Costs - Comparison bx Rbtl-Staff-Jt-PC 4" xfId="6339"/>
    <cellStyle name="_VC 6.15.06 update on 06GRC power costs.xls Chart 3_Power Costs - Comparison bx Rbtl-Staff-Jt-PC_Adj Bench DR 3 for Initial Briefs (Electric)" xfId="6340"/>
    <cellStyle name="_VC 6.15.06 update on 06GRC power costs.xls Chart 3_Power Costs - Comparison bx Rbtl-Staff-Jt-PC_Adj Bench DR 3 for Initial Briefs (Electric) 2" xfId="6341"/>
    <cellStyle name="_VC 6.15.06 update on 06GRC power costs.xls Chart 3_Power Costs - Comparison bx Rbtl-Staff-Jt-PC_Adj Bench DR 3 for Initial Briefs (Electric) 2 2" xfId="6342"/>
    <cellStyle name="_VC 6.15.06 update on 06GRC power costs.xls Chart 3_Power Costs - Comparison bx Rbtl-Staff-Jt-PC_Adj Bench DR 3 for Initial Briefs (Electric) 3" xfId="6343"/>
    <cellStyle name="_VC 6.15.06 update on 06GRC power costs.xls Chart 3_Power Costs - Comparison bx Rbtl-Staff-Jt-PC_Adj Bench DR 3 for Initial Briefs (Electric) 4" xfId="6344"/>
    <cellStyle name="_VC 6.15.06 update on 06GRC power costs.xls Chart 3_Power Costs - Comparison bx Rbtl-Staff-Jt-PC_Electric Rev Req Model (2009 GRC) Rebuttal" xfId="6345"/>
    <cellStyle name="_VC 6.15.06 update on 06GRC power costs.xls Chart 3_Power Costs - Comparison bx Rbtl-Staff-Jt-PC_Electric Rev Req Model (2009 GRC) Rebuttal 2" xfId="6346"/>
    <cellStyle name="_VC 6.15.06 update on 06GRC power costs.xls Chart 3_Power Costs - Comparison bx Rbtl-Staff-Jt-PC_Electric Rev Req Model (2009 GRC) Rebuttal 2 2" xfId="6347"/>
    <cellStyle name="_VC 6.15.06 update on 06GRC power costs.xls Chart 3_Power Costs - Comparison bx Rbtl-Staff-Jt-PC_Electric Rev Req Model (2009 GRC) Rebuttal 3" xfId="6348"/>
    <cellStyle name="_VC 6.15.06 update on 06GRC power costs.xls Chart 3_Power Costs - Comparison bx Rbtl-Staff-Jt-PC_Electric Rev Req Model (2009 GRC) Rebuttal 4" xfId="6349"/>
    <cellStyle name="_VC 6.15.06 update on 06GRC power costs.xls Chart 3_Power Costs - Comparison bx Rbtl-Staff-Jt-PC_Electric Rev Req Model (2009 GRC) Rebuttal REmoval of New  WH Solar AdjustMI" xfId="6350"/>
    <cellStyle name="_VC 6.15.06 update on 06GRC power costs.xls Chart 3_Power Costs - Comparison bx Rbtl-Staff-Jt-PC_Electric Rev Req Model (2009 GRC) Rebuttal REmoval of New  WH Solar AdjustMI 2" xfId="6351"/>
    <cellStyle name="_VC 6.15.06 update on 06GRC power costs.xls Chart 3_Power Costs - Comparison bx Rbtl-Staff-Jt-PC_Electric Rev Req Model (2009 GRC) Rebuttal REmoval of New  WH Solar AdjustMI 2 2" xfId="6352"/>
    <cellStyle name="_VC 6.15.06 update on 06GRC power costs.xls Chart 3_Power Costs - Comparison bx Rbtl-Staff-Jt-PC_Electric Rev Req Model (2009 GRC) Rebuttal REmoval of New  WH Solar AdjustMI 3" xfId="6353"/>
    <cellStyle name="_VC 6.15.06 update on 06GRC power costs.xls Chart 3_Power Costs - Comparison bx Rbtl-Staff-Jt-PC_Electric Rev Req Model (2009 GRC) Rebuttal REmoval of New  WH Solar AdjustMI 4" xfId="6354"/>
    <cellStyle name="_VC 6.15.06 update on 06GRC power costs.xls Chart 3_Power Costs - Comparison bx Rbtl-Staff-Jt-PC_Electric Rev Req Model (2009 GRC) Revised 01-18-2010" xfId="6355"/>
    <cellStyle name="_VC 6.15.06 update on 06GRC power costs.xls Chart 3_Power Costs - Comparison bx Rbtl-Staff-Jt-PC_Electric Rev Req Model (2009 GRC) Revised 01-18-2010 2" xfId="6356"/>
    <cellStyle name="_VC 6.15.06 update on 06GRC power costs.xls Chart 3_Power Costs - Comparison bx Rbtl-Staff-Jt-PC_Electric Rev Req Model (2009 GRC) Revised 01-18-2010 2 2" xfId="6357"/>
    <cellStyle name="_VC 6.15.06 update on 06GRC power costs.xls Chart 3_Power Costs - Comparison bx Rbtl-Staff-Jt-PC_Electric Rev Req Model (2009 GRC) Revised 01-18-2010 3" xfId="6358"/>
    <cellStyle name="_VC 6.15.06 update on 06GRC power costs.xls Chart 3_Power Costs - Comparison bx Rbtl-Staff-Jt-PC_Electric Rev Req Model (2009 GRC) Revised 01-18-2010 4" xfId="6359"/>
    <cellStyle name="_VC 6.15.06 update on 06GRC power costs.xls Chart 3_Power Costs - Comparison bx Rbtl-Staff-Jt-PC_Final Order Electric EXHIBIT A-1" xfId="6360"/>
    <cellStyle name="_VC 6.15.06 update on 06GRC power costs.xls Chart 3_Power Costs - Comparison bx Rbtl-Staff-Jt-PC_Final Order Electric EXHIBIT A-1 2" xfId="6361"/>
    <cellStyle name="_VC 6.15.06 update on 06GRC power costs.xls Chart 3_Power Costs - Comparison bx Rbtl-Staff-Jt-PC_Final Order Electric EXHIBIT A-1 2 2" xfId="6362"/>
    <cellStyle name="_VC 6.15.06 update on 06GRC power costs.xls Chart 3_Power Costs - Comparison bx Rbtl-Staff-Jt-PC_Final Order Electric EXHIBIT A-1 3" xfId="6363"/>
    <cellStyle name="_VC 6.15.06 update on 06GRC power costs.xls Chart 3_Power Costs - Comparison bx Rbtl-Staff-Jt-PC_Final Order Electric EXHIBIT A-1 4" xfId="6364"/>
    <cellStyle name="_VC 6.15.06 update on 06GRC power costs.xls Chart 3_Production Adj 4.37" xfId="6365"/>
    <cellStyle name="_VC 6.15.06 update on 06GRC power costs.xls Chart 3_Production Adj 4.37 2" xfId="6366"/>
    <cellStyle name="_VC 6.15.06 update on 06GRC power costs.xls Chart 3_Production Adj 4.37 2 2" xfId="6367"/>
    <cellStyle name="_VC 6.15.06 update on 06GRC power costs.xls Chart 3_Production Adj 4.37 3" xfId="6368"/>
    <cellStyle name="_VC 6.15.06 update on 06GRC power costs.xls Chart 3_Purchased Power Adj 4.03" xfId="6369"/>
    <cellStyle name="_VC 6.15.06 update on 06GRC power costs.xls Chart 3_Purchased Power Adj 4.03 2" xfId="6370"/>
    <cellStyle name="_VC 6.15.06 update on 06GRC power costs.xls Chart 3_Purchased Power Adj 4.03 2 2" xfId="6371"/>
    <cellStyle name="_VC 6.15.06 update on 06GRC power costs.xls Chart 3_Purchased Power Adj 4.03 3" xfId="6372"/>
    <cellStyle name="_VC 6.15.06 update on 06GRC power costs.xls Chart 3_Rebuttal Power Costs" xfId="6373"/>
    <cellStyle name="_VC 6.15.06 update on 06GRC power costs.xls Chart 3_Rebuttal Power Costs 2" xfId="6374"/>
    <cellStyle name="_VC 6.15.06 update on 06GRC power costs.xls Chart 3_Rebuttal Power Costs 2 2" xfId="6375"/>
    <cellStyle name="_VC 6.15.06 update on 06GRC power costs.xls Chart 3_Rebuttal Power Costs 3" xfId="6376"/>
    <cellStyle name="_VC 6.15.06 update on 06GRC power costs.xls Chart 3_Rebuttal Power Costs 4" xfId="6377"/>
    <cellStyle name="_VC 6.15.06 update on 06GRC power costs.xls Chart 3_Rebuttal Power Costs_Adj Bench DR 3 for Initial Briefs (Electric)" xfId="6378"/>
    <cellStyle name="_VC 6.15.06 update on 06GRC power costs.xls Chart 3_Rebuttal Power Costs_Adj Bench DR 3 for Initial Briefs (Electric) 2" xfId="6379"/>
    <cellStyle name="_VC 6.15.06 update on 06GRC power costs.xls Chart 3_Rebuttal Power Costs_Adj Bench DR 3 for Initial Briefs (Electric) 2 2" xfId="6380"/>
    <cellStyle name="_VC 6.15.06 update on 06GRC power costs.xls Chart 3_Rebuttal Power Costs_Adj Bench DR 3 for Initial Briefs (Electric) 3" xfId="6381"/>
    <cellStyle name="_VC 6.15.06 update on 06GRC power costs.xls Chart 3_Rebuttal Power Costs_Adj Bench DR 3 for Initial Briefs (Electric) 4" xfId="6382"/>
    <cellStyle name="_VC 6.15.06 update on 06GRC power costs.xls Chart 3_Rebuttal Power Costs_Electric Rev Req Model (2009 GRC) Rebuttal" xfId="6383"/>
    <cellStyle name="_VC 6.15.06 update on 06GRC power costs.xls Chart 3_Rebuttal Power Costs_Electric Rev Req Model (2009 GRC) Rebuttal 2" xfId="6384"/>
    <cellStyle name="_VC 6.15.06 update on 06GRC power costs.xls Chart 3_Rebuttal Power Costs_Electric Rev Req Model (2009 GRC) Rebuttal 2 2" xfId="6385"/>
    <cellStyle name="_VC 6.15.06 update on 06GRC power costs.xls Chart 3_Rebuttal Power Costs_Electric Rev Req Model (2009 GRC) Rebuttal 3" xfId="6386"/>
    <cellStyle name="_VC 6.15.06 update on 06GRC power costs.xls Chart 3_Rebuttal Power Costs_Electric Rev Req Model (2009 GRC) Rebuttal 4" xfId="6387"/>
    <cellStyle name="_VC 6.15.06 update on 06GRC power costs.xls Chart 3_Rebuttal Power Costs_Electric Rev Req Model (2009 GRC) Rebuttal REmoval of New  WH Solar AdjustMI" xfId="6388"/>
    <cellStyle name="_VC 6.15.06 update on 06GRC power costs.xls Chart 3_Rebuttal Power Costs_Electric Rev Req Model (2009 GRC) Rebuttal REmoval of New  WH Solar AdjustMI 2" xfId="6389"/>
    <cellStyle name="_VC 6.15.06 update on 06GRC power costs.xls Chart 3_Rebuttal Power Costs_Electric Rev Req Model (2009 GRC) Rebuttal REmoval of New  WH Solar AdjustMI 2 2" xfId="6390"/>
    <cellStyle name="_VC 6.15.06 update on 06GRC power costs.xls Chart 3_Rebuttal Power Costs_Electric Rev Req Model (2009 GRC) Rebuttal REmoval of New  WH Solar AdjustMI 3" xfId="6391"/>
    <cellStyle name="_VC 6.15.06 update on 06GRC power costs.xls Chart 3_Rebuttal Power Costs_Electric Rev Req Model (2009 GRC) Rebuttal REmoval of New  WH Solar AdjustMI 4" xfId="6392"/>
    <cellStyle name="_VC 6.15.06 update on 06GRC power costs.xls Chart 3_Rebuttal Power Costs_Electric Rev Req Model (2009 GRC) Revised 01-18-2010" xfId="6393"/>
    <cellStyle name="_VC 6.15.06 update on 06GRC power costs.xls Chart 3_Rebuttal Power Costs_Electric Rev Req Model (2009 GRC) Revised 01-18-2010 2" xfId="6394"/>
    <cellStyle name="_VC 6.15.06 update on 06GRC power costs.xls Chart 3_Rebuttal Power Costs_Electric Rev Req Model (2009 GRC) Revised 01-18-2010 2 2" xfId="6395"/>
    <cellStyle name="_VC 6.15.06 update on 06GRC power costs.xls Chart 3_Rebuttal Power Costs_Electric Rev Req Model (2009 GRC) Revised 01-18-2010 3" xfId="6396"/>
    <cellStyle name="_VC 6.15.06 update on 06GRC power costs.xls Chart 3_Rebuttal Power Costs_Electric Rev Req Model (2009 GRC) Revised 01-18-2010 4" xfId="6397"/>
    <cellStyle name="_VC 6.15.06 update on 06GRC power costs.xls Chart 3_Rebuttal Power Costs_Final Order Electric EXHIBIT A-1" xfId="6398"/>
    <cellStyle name="_VC 6.15.06 update on 06GRC power costs.xls Chart 3_Rebuttal Power Costs_Final Order Electric EXHIBIT A-1 2" xfId="6399"/>
    <cellStyle name="_VC 6.15.06 update on 06GRC power costs.xls Chart 3_Rebuttal Power Costs_Final Order Electric EXHIBIT A-1 2 2" xfId="6400"/>
    <cellStyle name="_VC 6.15.06 update on 06GRC power costs.xls Chart 3_Rebuttal Power Costs_Final Order Electric EXHIBIT A-1 3" xfId="6401"/>
    <cellStyle name="_VC 6.15.06 update on 06GRC power costs.xls Chart 3_Rebuttal Power Costs_Final Order Electric EXHIBIT A-1 4" xfId="6402"/>
    <cellStyle name="_VC 6.15.06 update on 06GRC power costs.xls Chart 3_ROR &amp; CONV FACTOR" xfId="6403"/>
    <cellStyle name="_VC 6.15.06 update on 06GRC power costs.xls Chart 3_ROR &amp; CONV FACTOR 2" xfId="6404"/>
    <cellStyle name="_VC 6.15.06 update on 06GRC power costs.xls Chart 3_ROR &amp; CONV FACTOR 2 2" xfId="6405"/>
    <cellStyle name="_VC 6.15.06 update on 06GRC power costs.xls Chart 3_ROR &amp; CONV FACTOR 3" xfId="6406"/>
    <cellStyle name="_VC 6.15.06 update on 06GRC power costs.xls Chart 3_ROR 5.02" xfId="6407"/>
    <cellStyle name="_VC 6.15.06 update on 06GRC power costs.xls Chart 3_ROR 5.02 2" xfId="6408"/>
    <cellStyle name="_VC 6.15.06 update on 06GRC power costs.xls Chart 3_ROR 5.02 2 2" xfId="6409"/>
    <cellStyle name="_VC 6.15.06 update on 06GRC power costs.xls Chart 3_ROR 5.02 3" xfId="6410"/>
    <cellStyle name="_VC 6.15.06 update on 06GRC power costs.xls Chart 3_Wind Integration 10GRC" xfId="6411"/>
    <cellStyle name="_VC 6.15.06 update on 06GRC power costs.xls Chart 3_Wind Integration 10GRC 2" xfId="6412"/>
    <cellStyle name="_Worksheet" xfId="6413"/>
    <cellStyle name="_Worksheet 2" xfId="6414"/>
    <cellStyle name="_Worksheet_Chelan PUD Power Costs (8-10)" xfId="6415"/>
    <cellStyle name="_Worksheet_NIM Summary" xfId="6416"/>
    <cellStyle name="_Worksheet_NIM Summary 2" xfId="6417"/>
    <cellStyle name="_Worksheet_Transmission Workbook for May BOD" xfId="6418"/>
    <cellStyle name="_Worksheet_Transmission Workbook for May BOD 2" xfId="6419"/>
    <cellStyle name="_Worksheet_Wind Integration 10GRC" xfId="6420"/>
    <cellStyle name="_Worksheet_Wind Integration 10GRC 2" xfId="6421"/>
    <cellStyle name="0,0_x000d__x000a_NA_x000d__x000a_" xfId="6422"/>
    <cellStyle name="0,0_x000d__x000a_NA_x000d__x000a_ 2" xfId="6423"/>
    <cellStyle name="0000" xfId="6424"/>
    <cellStyle name="000000" xfId="6425"/>
    <cellStyle name="14BLIN - Style8" xfId="6426"/>
    <cellStyle name="14-BT - Style1" xfId="6427"/>
    <cellStyle name="20% - Accent1 2" xfId="6428"/>
    <cellStyle name="20% - Accent1 2 2" xfId="6429"/>
    <cellStyle name="20% - Accent1 2 2 2" xfId="6430"/>
    <cellStyle name="20% - Accent1 2 2 2 2" xfId="17573"/>
    <cellStyle name="20% - Accent1 2 2 2 2 2" xfId="23766"/>
    <cellStyle name="20% - Accent1 2 2 2 2 3" xfId="29917"/>
    <cellStyle name="20% - Accent1 2 2 2 3" xfId="20700"/>
    <cellStyle name="20% - Accent1 2 2 2 4" xfId="26851"/>
    <cellStyle name="20% - Accent1 2 2 2 5" xfId="14492"/>
    <cellStyle name="20% - Accent1 2 2 3" xfId="6431"/>
    <cellStyle name="20% - Accent1 2 2 3 2" xfId="22232"/>
    <cellStyle name="20% - Accent1 2 2 3 3" xfId="28383"/>
    <cellStyle name="20% - Accent1 2 2 3 4" xfId="16039"/>
    <cellStyle name="20% - Accent1 2 2 4" xfId="19166"/>
    <cellStyle name="20% - Accent1 2 2 5" xfId="25317"/>
    <cellStyle name="20% - Accent1 2 2 6" xfId="12899"/>
    <cellStyle name="20% - Accent1 2 3" xfId="6432"/>
    <cellStyle name="20% - Accent1 2 3 2" xfId="6433"/>
    <cellStyle name="20% - Accent1 2 3 2 2" xfId="22997"/>
    <cellStyle name="20% - Accent1 2 3 2 3" xfId="29148"/>
    <cellStyle name="20% - Accent1 2 3 2 4" xfId="16804"/>
    <cellStyle name="20% - Accent1 2 3 3" xfId="19931"/>
    <cellStyle name="20% - Accent1 2 3 4" xfId="26082"/>
    <cellStyle name="20% - Accent1 2 3 5" xfId="13713"/>
    <cellStyle name="20% - Accent1 2 4" xfId="6434"/>
    <cellStyle name="20% - Accent1 2 4 2" xfId="6435"/>
    <cellStyle name="20% - Accent1 2 4 2 2" xfId="21463"/>
    <cellStyle name="20% - Accent1 2 4 3" xfId="27614"/>
    <cellStyle name="20% - Accent1 2 4 4" xfId="15272"/>
    <cellStyle name="20% - Accent1 2 5" xfId="6436"/>
    <cellStyle name="20% - Accent1 2 5 2" xfId="18397"/>
    <cellStyle name="20% - Accent1 2 6" xfId="24549"/>
    <cellStyle name="20% - Accent1 2 7" xfId="9697"/>
    <cellStyle name="20% - Accent1 2_2009 GRC Compl Filing - Exhibit D" xfId="6437"/>
    <cellStyle name="20% - Accent1 3" xfId="6438"/>
    <cellStyle name="20% - Accent1 3 2" xfId="6439"/>
    <cellStyle name="20% - Accent1 3 2 2" xfId="14493"/>
    <cellStyle name="20% - Accent1 3 2 2 2" xfId="17574"/>
    <cellStyle name="20% - Accent1 3 2 2 2 2" xfId="23767"/>
    <cellStyle name="20% - Accent1 3 2 2 2 3" xfId="29918"/>
    <cellStyle name="20% - Accent1 3 2 2 3" xfId="20701"/>
    <cellStyle name="20% - Accent1 3 2 2 4" xfId="26852"/>
    <cellStyle name="20% - Accent1 3 2 3" xfId="16040"/>
    <cellStyle name="20% - Accent1 3 2 3 2" xfId="22233"/>
    <cellStyle name="20% - Accent1 3 2 3 3" xfId="28384"/>
    <cellStyle name="20% - Accent1 3 2 4" xfId="19167"/>
    <cellStyle name="20% - Accent1 3 2 5" xfId="25318"/>
    <cellStyle name="20% - Accent1 3 2 6" xfId="12900"/>
    <cellStyle name="20% - Accent1 3 3" xfId="6440"/>
    <cellStyle name="20% - Accent1 3 3 2" xfId="16805"/>
    <cellStyle name="20% - Accent1 3 3 2 2" xfId="22998"/>
    <cellStyle name="20% - Accent1 3 3 2 3" xfId="29149"/>
    <cellStyle name="20% - Accent1 3 3 3" xfId="19932"/>
    <cellStyle name="20% - Accent1 3 3 4" xfId="26083"/>
    <cellStyle name="20% - Accent1 3 3 5" xfId="13714"/>
    <cellStyle name="20% - Accent1 3 4" xfId="6441"/>
    <cellStyle name="20% - Accent1 3 4 2" xfId="21464"/>
    <cellStyle name="20% - Accent1 3 4 3" xfId="27615"/>
    <cellStyle name="20% - Accent1 3 4 4" xfId="15273"/>
    <cellStyle name="20% - Accent1 3 5" xfId="18398"/>
    <cellStyle name="20% - Accent1 3 6" xfId="24550"/>
    <cellStyle name="20% - Accent1 3 7" xfId="9698"/>
    <cellStyle name="20% - Accent1 4" xfId="6442"/>
    <cellStyle name="20% - Accent1 4 2" xfId="6443"/>
    <cellStyle name="20% - Accent1 4 2 2" xfId="6444"/>
    <cellStyle name="20% - Accent1 4 2 2 2" xfId="17575"/>
    <cellStyle name="20% - Accent1 4 2 2 2 2" xfId="23768"/>
    <cellStyle name="20% - Accent1 4 2 2 2 3" xfId="29919"/>
    <cellStyle name="20% - Accent1 4 2 2 3" xfId="20702"/>
    <cellStyle name="20% - Accent1 4 2 2 4" xfId="26853"/>
    <cellStyle name="20% - Accent1 4 2 2 5" xfId="14494"/>
    <cellStyle name="20% - Accent1 4 2 3" xfId="6445"/>
    <cellStyle name="20% - Accent1 4 2 3 2" xfId="22234"/>
    <cellStyle name="20% - Accent1 4 2 3 3" xfId="28385"/>
    <cellStyle name="20% - Accent1 4 2 3 4" xfId="16041"/>
    <cellStyle name="20% - Accent1 4 2 4" xfId="6446"/>
    <cellStyle name="20% - Accent1 4 2 4 2" xfId="19168"/>
    <cellStyle name="20% - Accent1 4 2 5" xfId="25319"/>
    <cellStyle name="20% - Accent1 4 3" xfId="6447"/>
    <cellStyle name="20% - Accent1 4 3 2" xfId="6448"/>
    <cellStyle name="20% - Accent1 4 3 2 2" xfId="22999"/>
    <cellStyle name="20% - Accent1 4 3 2 3" xfId="29150"/>
    <cellStyle name="20% - Accent1 4 3 2 4" xfId="16806"/>
    <cellStyle name="20% - Accent1 4 3 3" xfId="19933"/>
    <cellStyle name="20% - Accent1 4 3 4" xfId="26084"/>
    <cellStyle name="20% - Accent1 4 3 5" xfId="13715"/>
    <cellStyle name="20% - Accent1 4 4" xfId="6449"/>
    <cellStyle name="20% - Accent1 4 4 2" xfId="21465"/>
    <cellStyle name="20% - Accent1 4 4 3" xfId="27616"/>
    <cellStyle name="20% - Accent1 4 4 4" xfId="15274"/>
    <cellStyle name="20% - Accent1 4 5" xfId="6450"/>
    <cellStyle name="20% - Accent1 4 5 2" xfId="18399"/>
    <cellStyle name="20% - Accent1 4 6" xfId="6451"/>
    <cellStyle name="20% - Accent1 4 6 2" xfId="24551"/>
    <cellStyle name="20% - Accent1 4 7" xfId="6452"/>
    <cellStyle name="20% - Accent1 4 8" xfId="6453"/>
    <cellStyle name="20% - Accent1 5" xfId="6454"/>
    <cellStyle name="20% - Accent1 5 2" xfId="6455"/>
    <cellStyle name="20% - Accent1 5 2 2" xfId="14495"/>
    <cellStyle name="20% - Accent1 5 2 2 2" xfId="17576"/>
    <cellStyle name="20% - Accent1 5 2 2 2 2" xfId="23769"/>
    <cellStyle name="20% - Accent1 5 2 2 2 3" xfId="29920"/>
    <cellStyle name="20% - Accent1 5 2 2 3" xfId="20703"/>
    <cellStyle name="20% - Accent1 5 2 2 4" xfId="26854"/>
    <cellStyle name="20% - Accent1 5 2 3" xfId="16042"/>
    <cellStyle name="20% - Accent1 5 2 3 2" xfId="22235"/>
    <cellStyle name="20% - Accent1 5 2 3 3" xfId="28386"/>
    <cellStyle name="20% - Accent1 5 2 4" xfId="19169"/>
    <cellStyle name="20% - Accent1 5 2 5" xfId="25320"/>
    <cellStyle name="20% - Accent1 5 2 6" xfId="12901"/>
    <cellStyle name="20% - Accent1 5 3" xfId="13716"/>
    <cellStyle name="20% - Accent1 5 3 2" xfId="16807"/>
    <cellStyle name="20% - Accent1 5 3 2 2" xfId="23000"/>
    <cellStyle name="20% - Accent1 5 3 2 3" xfId="29151"/>
    <cellStyle name="20% - Accent1 5 3 3" xfId="19934"/>
    <cellStyle name="20% - Accent1 5 3 4" xfId="26085"/>
    <cellStyle name="20% - Accent1 5 4" xfId="15275"/>
    <cellStyle name="20% - Accent1 5 4 2" xfId="21466"/>
    <cellStyle name="20% - Accent1 5 4 3" xfId="27617"/>
    <cellStyle name="20% - Accent1 5 5" xfId="18400"/>
    <cellStyle name="20% - Accent1 5 6" xfId="24552"/>
    <cellStyle name="20% - Accent1 5 7" xfId="9699"/>
    <cellStyle name="20% - Accent1 6" xfId="6456"/>
    <cellStyle name="20% - Accent1 6 2" xfId="9700"/>
    <cellStyle name="20% - Accent1 7" xfId="6457"/>
    <cellStyle name="20% - Accent1 8" xfId="6458"/>
    <cellStyle name="20% - Accent1 9" xfId="6459"/>
    <cellStyle name="20% - Accent2 2" xfId="6460"/>
    <cellStyle name="20% - Accent2 2 2" xfId="6461"/>
    <cellStyle name="20% - Accent2 2 2 2" xfId="6462"/>
    <cellStyle name="20% - Accent2 2 2 2 2" xfId="17577"/>
    <cellStyle name="20% - Accent2 2 2 2 2 2" xfId="23770"/>
    <cellStyle name="20% - Accent2 2 2 2 2 3" xfId="29921"/>
    <cellStyle name="20% - Accent2 2 2 2 3" xfId="20704"/>
    <cellStyle name="20% - Accent2 2 2 2 4" xfId="26855"/>
    <cellStyle name="20% - Accent2 2 2 2 5" xfId="14496"/>
    <cellStyle name="20% - Accent2 2 2 3" xfId="6463"/>
    <cellStyle name="20% - Accent2 2 2 3 2" xfId="22236"/>
    <cellStyle name="20% - Accent2 2 2 3 3" xfId="28387"/>
    <cellStyle name="20% - Accent2 2 2 3 4" xfId="16043"/>
    <cellStyle name="20% - Accent2 2 2 4" xfId="19170"/>
    <cellStyle name="20% - Accent2 2 2 5" xfId="25321"/>
    <cellStyle name="20% - Accent2 2 2 6" xfId="12902"/>
    <cellStyle name="20% - Accent2 2 3" xfId="6464"/>
    <cellStyle name="20% - Accent2 2 3 2" xfId="6465"/>
    <cellStyle name="20% - Accent2 2 3 2 2" xfId="23001"/>
    <cellStyle name="20% - Accent2 2 3 2 3" xfId="29152"/>
    <cellStyle name="20% - Accent2 2 3 2 4" xfId="16808"/>
    <cellStyle name="20% - Accent2 2 3 3" xfId="19935"/>
    <cellStyle name="20% - Accent2 2 3 4" xfId="26086"/>
    <cellStyle name="20% - Accent2 2 3 5" xfId="13717"/>
    <cellStyle name="20% - Accent2 2 4" xfId="6466"/>
    <cellStyle name="20% - Accent2 2 4 2" xfId="6467"/>
    <cellStyle name="20% - Accent2 2 4 2 2" xfId="21467"/>
    <cellStyle name="20% - Accent2 2 4 3" xfId="27618"/>
    <cellStyle name="20% - Accent2 2 4 4" xfId="15276"/>
    <cellStyle name="20% - Accent2 2 5" xfId="6468"/>
    <cellStyle name="20% - Accent2 2 5 2" xfId="18401"/>
    <cellStyle name="20% - Accent2 2 6" xfId="24553"/>
    <cellStyle name="20% - Accent2 2 7" xfId="9701"/>
    <cellStyle name="20% - Accent2 2_2009 GRC Compl Filing - Exhibit D" xfId="6469"/>
    <cellStyle name="20% - Accent2 3" xfId="6470"/>
    <cellStyle name="20% - Accent2 3 2" xfId="6471"/>
    <cellStyle name="20% - Accent2 3 2 2" xfId="14497"/>
    <cellStyle name="20% - Accent2 3 2 2 2" xfId="17578"/>
    <cellStyle name="20% - Accent2 3 2 2 2 2" xfId="23771"/>
    <cellStyle name="20% - Accent2 3 2 2 2 3" xfId="29922"/>
    <cellStyle name="20% - Accent2 3 2 2 3" xfId="20705"/>
    <cellStyle name="20% - Accent2 3 2 2 4" xfId="26856"/>
    <cellStyle name="20% - Accent2 3 2 3" xfId="16044"/>
    <cellStyle name="20% - Accent2 3 2 3 2" xfId="22237"/>
    <cellStyle name="20% - Accent2 3 2 3 3" xfId="28388"/>
    <cellStyle name="20% - Accent2 3 2 4" xfId="19171"/>
    <cellStyle name="20% - Accent2 3 2 5" xfId="25322"/>
    <cellStyle name="20% - Accent2 3 2 6" xfId="12903"/>
    <cellStyle name="20% - Accent2 3 3" xfId="6472"/>
    <cellStyle name="20% - Accent2 3 3 2" xfId="16809"/>
    <cellStyle name="20% - Accent2 3 3 2 2" xfId="23002"/>
    <cellStyle name="20% - Accent2 3 3 2 3" xfId="29153"/>
    <cellStyle name="20% - Accent2 3 3 3" xfId="19936"/>
    <cellStyle name="20% - Accent2 3 3 4" xfId="26087"/>
    <cellStyle name="20% - Accent2 3 3 5" xfId="13718"/>
    <cellStyle name="20% - Accent2 3 4" xfId="6473"/>
    <cellStyle name="20% - Accent2 3 4 2" xfId="21468"/>
    <cellStyle name="20% - Accent2 3 4 3" xfId="27619"/>
    <cellStyle name="20% - Accent2 3 4 4" xfId="15277"/>
    <cellStyle name="20% - Accent2 3 5" xfId="18402"/>
    <cellStyle name="20% - Accent2 3 6" xfId="24554"/>
    <cellStyle name="20% - Accent2 3 7" xfId="9702"/>
    <cellStyle name="20% - Accent2 4" xfId="6474"/>
    <cellStyle name="20% - Accent2 4 2" xfId="6475"/>
    <cellStyle name="20% - Accent2 4 2 2" xfId="6476"/>
    <cellStyle name="20% - Accent2 4 2 2 2" xfId="17579"/>
    <cellStyle name="20% - Accent2 4 2 2 2 2" xfId="23772"/>
    <cellStyle name="20% - Accent2 4 2 2 2 3" xfId="29923"/>
    <cellStyle name="20% - Accent2 4 2 2 3" xfId="20706"/>
    <cellStyle name="20% - Accent2 4 2 2 4" xfId="26857"/>
    <cellStyle name="20% - Accent2 4 2 2 5" xfId="14498"/>
    <cellStyle name="20% - Accent2 4 2 3" xfId="6477"/>
    <cellStyle name="20% - Accent2 4 2 3 2" xfId="22238"/>
    <cellStyle name="20% - Accent2 4 2 3 3" xfId="28389"/>
    <cellStyle name="20% - Accent2 4 2 3 4" xfId="16045"/>
    <cellStyle name="20% - Accent2 4 2 4" xfId="6478"/>
    <cellStyle name="20% - Accent2 4 2 4 2" xfId="19172"/>
    <cellStyle name="20% - Accent2 4 2 5" xfId="25323"/>
    <cellStyle name="20% - Accent2 4 3" xfId="6479"/>
    <cellStyle name="20% - Accent2 4 3 2" xfId="6480"/>
    <cellStyle name="20% - Accent2 4 3 2 2" xfId="23003"/>
    <cellStyle name="20% - Accent2 4 3 2 3" xfId="29154"/>
    <cellStyle name="20% - Accent2 4 3 2 4" xfId="16810"/>
    <cellStyle name="20% - Accent2 4 3 3" xfId="19937"/>
    <cellStyle name="20% - Accent2 4 3 4" xfId="26088"/>
    <cellStyle name="20% - Accent2 4 3 5" xfId="13719"/>
    <cellStyle name="20% - Accent2 4 4" xfId="6481"/>
    <cellStyle name="20% - Accent2 4 4 2" xfId="21469"/>
    <cellStyle name="20% - Accent2 4 4 3" xfId="27620"/>
    <cellStyle name="20% - Accent2 4 4 4" xfId="15278"/>
    <cellStyle name="20% - Accent2 4 5" xfId="6482"/>
    <cellStyle name="20% - Accent2 4 5 2" xfId="18403"/>
    <cellStyle name="20% - Accent2 4 6" xfId="6483"/>
    <cellStyle name="20% - Accent2 4 6 2" xfId="24555"/>
    <cellStyle name="20% - Accent2 4 7" xfId="6484"/>
    <cellStyle name="20% - Accent2 4 8" xfId="6485"/>
    <cellStyle name="20% - Accent2 5" xfId="6486"/>
    <cellStyle name="20% - Accent2 5 2" xfId="6487"/>
    <cellStyle name="20% - Accent2 5 2 2" xfId="14499"/>
    <cellStyle name="20% - Accent2 5 2 2 2" xfId="17580"/>
    <cellStyle name="20% - Accent2 5 2 2 2 2" xfId="23773"/>
    <cellStyle name="20% - Accent2 5 2 2 2 3" xfId="29924"/>
    <cellStyle name="20% - Accent2 5 2 2 3" xfId="20707"/>
    <cellStyle name="20% - Accent2 5 2 2 4" xfId="26858"/>
    <cellStyle name="20% - Accent2 5 2 3" xfId="16046"/>
    <cellStyle name="20% - Accent2 5 2 3 2" xfId="22239"/>
    <cellStyle name="20% - Accent2 5 2 3 3" xfId="28390"/>
    <cellStyle name="20% - Accent2 5 2 4" xfId="19173"/>
    <cellStyle name="20% - Accent2 5 2 5" xfId="25324"/>
    <cellStyle name="20% - Accent2 5 2 6" xfId="12904"/>
    <cellStyle name="20% - Accent2 5 3" xfId="13720"/>
    <cellStyle name="20% - Accent2 5 3 2" xfId="16811"/>
    <cellStyle name="20% - Accent2 5 3 2 2" xfId="23004"/>
    <cellStyle name="20% - Accent2 5 3 2 3" xfId="29155"/>
    <cellStyle name="20% - Accent2 5 3 3" xfId="19938"/>
    <cellStyle name="20% - Accent2 5 3 4" xfId="26089"/>
    <cellStyle name="20% - Accent2 5 4" xfId="15279"/>
    <cellStyle name="20% - Accent2 5 4 2" xfId="21470"/>
    <cellStyle name="20% - Accent2 5 4 3" xfId="27621"/>
    <cellStyle name="20% - Accent2 5 5" xfId="18404"/>
    <cellStyle name="20% - Accent2 5 6" xfId="24556"/>
    <cellStyle name="20% - Accent2 5 7" xfId="9703"/>
    <cellStyle name="20% - Accent2 6" xfId="6488"/>
    <cellStyle name="20% - Accent2 6 2" xfId="9704"/>
    <cellStyle name="20% - Accent2 7" xfId="6489"/>
    <cellStyle name="20% - Accent2 8" xfId="6490"/>
    <cellStyle name="20% - Accent2 9" xfId="6491"/>
    <cellStyle name="20% - Accent3 2" xfId="6492"/>
    <cellStyle name="20% - Accent3 2 2" xfId="6493"/>
    <cellStyle name="20% - Accent3 2 2 2" xfId="6494"/>
    <cellStyle name="20% - Accent3 2 2 2 2" xfId="17581"/>
    <cellStyle name="20% - Accent3 2 2 2 2 2" xfId="23774"/>
    <cellStyle name="20% - Accent3 2 2 2 2 3" xfId="29925"/>
    <cellStyle name="20% - Accent3 2 2 2 3" xfId="20708"/>
    <cellStyle name="20% - Accent3 2 2 2 4" xfId="26859"/>
    <cellStyle name="20% - Accent3 2 2 2 5" xfId="14500"/>
    <cellStyle name="20% - Accent3 2 2 3" xfId="6495"/>
    <cellStyle name="20% - Accent3 2 2 3 2" xfId="22240"/>
    <cellStyle name="20% - Accent3 2 2 3 3" xfId="28391"/>
    <cellStyle name="20% - Accent3 2 2 3 4" xfId="16047"/>
    <cellStyle name="20% - Accent3 2 2 4" xfId="19174"/>
    <cellStyle name="20% - Accent3 2 2 5" xfId="25325"/>
    <cellStyle name="20% - Accent3 2 2 6" xfId="12905"/>
    <cellStyle name="20% - Accent3 2 3" xfId="6496"/>
    <cellStyle name="20% - Accent3 2 3 2" xfId="6497"/>
    <cellStyle name="20% - Accent3 2 3 2 2" xfId="23005"/>
    <cellStyle name="20% - Accent3 2 3 2 3" xfId="29156"/>
    <cellStyle name="20% - Accent3 2 3 2 4" xfId="16812"/>
    <cellStyle name="20% - Accent3 2 3 3" xfId="19939"/>
    <cellStyle name="20% - Accent3 2 3 4" xfId="26090"/>
    <cellStyle name="20% - Accent3 2 3 5" xfId="13721"/>
    <cellStyle name="20% - Accent3 2 4" xfId="6498"/>
    <cellStyle name="20% - Accent3 2 4 2" xfId="6499"/>
    <cellStyle name="20% - Accent3 2 4 2 2" xfId="21471"/>
    <cellStyle name="20% - Accent3 2 4 3" xfId="27622"/>
    <cellStyle name="20% - Accent3 2 4 4" xfId="15280"/>
    <cellStyle name="20% - Accent3 2 5" xfId="6500"/>
    <cellStyle name="20% - Accent3 2 5 2" xfId="18405"/>
    <cellStyle name="20% - Accent3 2 6" xfId="24557"/>
    <cellStyle name="20% - Accent3 2 7" xfId="9705"/>
    <cellStyle name="20% - Accent3 2_2009 GRC Compl Filing - Exhibit D" xfId="6501"/>
    <cellStyle name="20% - Accent3 3" xfId="6502"/>
    <cellStyle name="20% - Accent3 3 2" xfId="6503"/>
    <cellStyle name="20% - Accent3 3 2 2" xfId="14501"/>
    <cellStyle name="20% - Accent3 3 2 2 2" xfId="17582"/>
    <cellStyle name="20% - Accent3 3 2 2 2 2" xfId="23775"/>
    <cellStyle name="20% - Accent3 3 2 2 2 3" xfId="29926"/>
    <cellStyle name="20% - Accent3 3 2 2 3" xfId="20709"/>
    <cellStyle name="20% - Accent3 3 2 2 4" xfId="26860"/>
    <cellStyle name="20% - Accent3 3 2 3" xfId="16048"/>
    <cellStyle name="20% - Accent3 3 2 3 2" xfId="22241"/>
    <cellStyle name="20% - Accent3 3 2 3 3" xfId="28392"/>
    <cellStyle name="20% - Accent3 3 2 4" xfId="19175"/>
    <cellStyle name="20% - Accent3 3 2 5" xfId="25326"/>
    <cellStyle name="20% - Accent3 3 2 6" xfId="12906"/>
    <cellStyle name="20% - Accent3 3 3" xfId="6504"/>
    <cellStyle name="20% - Accent3 3 3 2" xfId="16813"/>
    <cellStyle name="20% - Accent3 3 3 2 2" xfId="23006"/>
    <cellStyle name="20% - Accent3 3 3 2 3" xfId="29157"/>
    <cellStyle name="20% - Accent3 3 3 3" xfId="19940"/>
    <cellStyle name="20% - Accent3 3 3 4" xfId="26091"/>
    <cellStyle name="20% - Accent3 3 3 5" xfId="13722"/>
    <cellStyle name="20% - Accent3 3 4" xfId="6505"/>
    <cellStyle name="20% - Accent3 3 4 2" xfId="21472"/>
    <cellStyle name="20% - Accent3 3 4 3" xfId="27623"/>
    <cellStyle name="20% - Accent3 3 4 4" xfId="15281"/>
    <cellStyle name="20% - Accent3 3 5" xfId="18406"/>
    <cellStyle name="20% - Accent3 3 6" xfId="24558"/>
    <cellStyle name="20% - Accent3 3 7" xfId="9706"/>
    <cellStyle name="20% - Accent3 4" xfId="6506"/>
    <cellStyle name="20% - Accent3 4 2" xfId="6507"/>
    <cellStyle name="20% - Accent3 4 2 2" xfId="6508"/>
    <cellStyle name="20% - Accent3 4 2 2 2" xfId="17583"/>
    <cellStyle name="20% - Accent3 4 2 2 2 2" xfId="23776"/>
    <cellStyle name="20% - Accent3 4 2 2 2 3" xfId="29927"/>
    <cellStyle name="20% - Accent3 4 2 2 3" xfId="20710"/>
    <cellStyle name="20% - Accent3 4 2 2 4" xfId="26861"/>
    <cellStyle name="20% - Accent3 4 2 2 5" xfId="14502"/>
    <cellStyle name="20% - Accent3 4 2 3" xfId="6509"/>
    <cellStyle name="20% - Accent3 4 2 3 2" xfId="22242"/>
    <cellStyle name="20% - Accent3 4 2 3 3" xfId="28393"/>
    <cellStyle name="20% - Accent3 4 2 3 4" xfId="16049"/>
    <cellStyle name="20% - Accent3 4 2 4" xfId="6510"/>
    <cellStyle name="20% - Accent3 4 2 4 2" xfId="19176"/>
    <cellStyle name="20% - Accent3 4 2 5" xfId="25327"/>
    <cellStyle name="20% - Accent3 4 3" xfId="6511"/>
    <cellStyle name="20% - Accent3 4 3 2" xfId="6512"/>
    <cellStyle name="20% - Accent3 4 3 2 2" xfId="23007"/>
    <cellStyle name="20% - Accent3 4 3 2 3" xfId="29158"/>
    <cellStyle name="20% - Accent3 4 3 2 4" xfId="16814"/>
    <cellStyle name="20% - Accent3 4 3 3" xfId="19941"/>
    <cellStyle name="20% - Accent3 4 3 4" xfId="26092"/>
    <cellStyle name="20% - Accent3 4 3 5" xfId="13723"/>
    <cellStyle name="20% - Accent3 4 4" xfId="6513"/>
    <cellStyle name="20% - Accent3 4 4 2" xfId="21473"/>
    <cellStyle name="20% - Accent3 4 4 3" xfId="27624"/>
    <cellStyle name="20% - Accent3 4 4 4" xfId="15282"/>
    <cellStyle name="20% - Accent3 4 5" xfId="6514"/>
    <cellStyle name="20% - Accent3 4 5 2" xfId="18407"/>
    <cellStyle name="20% - Accent3 4 6" xfId="6515"/>
    <cellStyle name="20% - Accent3 4 6 2" xfId="24559"/>
    <cellStyle name="20% - Accent3 4 7" xfId="6516"/>
    <cellStyle name="20% - Accent3 4 8" xfId="6517"/>
    <cellStyle name="20% - Accent3 5" xfId="6518"/>
    <cellStyle name="20% - Accent3 5 2" xfId="6519"/>
    <cellStyle name="20% - Accent3 5 2 2" xfId="14503"/>
    <cellStyle name="20% - Accent3 5 2 2 2" xfId="17584"/>
    <cellStyle name="20% - Accent3 5 2 2 2 2" xfId="23777"/>
    <cellStyle name="20% - Accent3 5 2 2 2 3" xfId="29928"/>
    <cellStyle name="20% - Accent3 5 2 2 3" xfId="20711"/>
    <cellStyle name="20% - Accent3 5 2 2 4" xfId="26862"/>
    <cellStyle name="20% - Accent3 5 2 3" xfId="16050"/>
    <cellStyle name="20% - Accent3 5 2 3 2" xfId="22243"/>
    <cellStyle name="20% - Accent3 5 2 3 3" xfId="28394"/>
    <cellStyle name="20% - Accent3 5 2 4" xfId="19177"/>
    <cellStyle name="20% - Accent3 5 2 5" xfId="25328"/>
    <cellStyle name="20% - Accent3 5 2 6" xfId="12907"/>
    <cellStyle name="20% - Accent3 5 3" xfId="13724"/>
    <cellStyle name="20% - Accent3 5 3 2" xfId="16815"/>
    <cellStyle name="20% - Accent3 5 3 2 2" xfId="23008"/>
    <cellStyle name="20% - Accent3 5 3 2 3" xfId="29159"/>
    <cellStyle name="20% - Accent3 5 3 3" xfId="19942"/>
    <cellStyle name="20% - Accent3 5 3 4" xfId="26093"/>
    <cellStyle name="20% - Accent3 5 4" xfId="15283"/>
    <cellStyle name="20% - Accent3 5 4 2" xfId="21474"/>
    <cellStyle name="20% - Accent3 5 4 3" xfId="27625"/>
    <cellStyle name="20% - Accent3 5 5" xfId="18408"/>
    <cellStyle name="20% - Accent3 5 6" xfId="24560"/>
    <cellStyle name="20% - Accent3 5 7" xfId="9707"/>
    <cellStyle name="20% - Accent3 6" xfId="6520"/>
    <cellStyle name="20% - Accent3 6 2" xfId="9708"/>
    <cellStyle name="20% - Accent3 7" xfId="6521"/>
    <cellStyle name="20% - Accent3 8" xfId="6522"/>
    <cellStyle name="20% - Accent3 9" xfId="6523"/>
    <cellStyle name="20% - Accent4 2" xfId="6524"/>
    <cellStyle name="20% - Accent4 2 2" xfId="6525"/>
    <cellStyle name="20% - Accent4 2 2 2" xfId="6526"/>
    <cellStyle name="20% - Accent4 2 2 2 2" xfId="17585"/>
    <cellStyle name="20% - Accent4 2 2 2 2 2" xfId="23778"/>
    <cellStyle name="20% - Accent4 2 2 2 2 3" xfId="29929"/>
    <cellStyle name="20% - Accent4 2 2 2 3" xfId="20712"/>
    <cellStyle name="20% - Accent4 2 2 2 4" xfId="26863"/>
    <cellStyle name="20% - Accent4 2 2 2 5" xfId="14504"/>
    <cellStyle name="20% - Accent4 2 2 3" xfId="6527"/>
    <cellStyle name="20% - Accent4 2 2 3 2" xfId="22244"/>
    <cellStyle name="20% - Accent4 2 2 3 3" xfId="28395"/>
    <cellStyle name="20% - Accent4 2 2 3 4" xfId="16051"/>
    <cellStyle name="20% - Accent4 2 2 4" xfId="19178"/>
    <cellStyle name="20% - Accent4 2 2 5" xfId="25329"/>
    <cellStyle name="20% - Accent4 2 2 6" xfId="12908"/>
    <cellStyle name="20% - Accent4 2 3" xfId="6528"/>
    <cellStyle name="20% - Accent4 2 3 2" xfId="6529"/>
    <cellStyle name="20% - Accent4 2 3 2 2" xfId="23009"/>
    <cellStyle name="20% - Accent4 2 3 2 3" xfId="29160"/>
    <cellStyle name="20% - Accent4 2 3 2 4" xfId="16816"/>
    <cellStyle name="20% - Accent4 2 3 3" xfId="19943"/>
    <cellStyle name="20% - Accent4 2 3 4" xfId="26094"/>
    <cellStyle name="20% - Accent4 2 3 5" xfId="13725"/>
    <cellStyle name="20% - Accent4 2 4" xfId="6530"/>
    <cellStyle name="20% - Accent4 2 4 2" xfId="6531"/>
    <cellStyle name="20% - Accent4 2 4 2 2" xfId="21475"/>
    <cellStyle name="20% - Accent4 2 4 3" xfId="27626"/>
    <cellStyle name="20% - Accent4 2 4 4" xfId="15284"/>
    <cellStyle name="20% - Accent4 2 5" xfId="6532"/>
    <cellStyle name="20% - Accent4 2 5 2" xfId="18409"/>
    <cellStyle name="20% - Accent4 2 6" xfId="24561"/>
    <cellStyle name="20% - Accent4 2 7" xfId="9709"/>
    <cellStyle name="20% - Accent4 2_2009 GRC Compl Filing - Exhibit D" xfId="6533"/>
    <cellStyle name="20% - Accent4 3" xfId="6534"/>
    <cellStyle name="20% - Accent4 3 2" xfId="6535"/>
    <cellStyle name="20% - Accent4 3 2 2" xfId="14505"/>
    <cellStyle name="20% - Accent4 3 2 2 2" xfId="17586"/>
    <cellStyle name="20% - Accent4 3 2 2 2 2" xfId="23779"/>
    <cellStyle name="20% - Accent4 3 2 2 2 3" xfId="29930"/>
    <cellStyle name="20% - Accent4 3 2 2 3" xfId="20713"/>
    <cellStyle name="20% - Accent4 3 2 2 4" xfId="26864"/>
    <cellStyle name="20% - Accent4 3 2 3" xfId="16052"/>
    <cellStyle name="20% - Accent4 3 2 3 2" xfId="22245"/>
    <cellStyle name="20% - Accent4 3 2 3 3" xfId="28396"/>
    <cellStyle name="20% - Accent4 3 2 4" xfId="19179"/>
    <cellStyle name="20% - Accent4 3 2 5" xfId="25330"/>
    <cellStyle name="20% - Accent4 3 2 6" xfId="12909"/>
    <cellStyle name="20% - Accent4 3 3" xfId="6536"/>
    <cellStyle name="20% - Accent4 3 3 2" xfId="16817"/>
    <cellStyle name="20% - Accent4 3 3 2 2" xfId="23010"/>
    <cellStyle name="20% - Accent4 3 3 2 3" xfId="29161"/>
    <cellStyle name="20% - Accent4 3 3 3" xfId="19944"/>
    <cellStyle name="20% - Accent4 3 3 4" xfId="26095"/>
    <cellStyle name="20% - Accent4 3 3 5" xfId="13726"/>
    <cellStyle name="20% - Accent4 3 4" xfId="6537"/>
    <cellStyle name="20% - Accent4 3 4 2" xfId="21476"/>
    <cellStyle name="20% - Accent4 3 4 3" xfId="27627"/>
    <cellStyle name="20% - Accent4 3 4 4" xfId="15285"/>
    <cellStyle name="20% - Accent4 3 5" xfId="18410"/>
    <cellStyle name="20% - Accent4 3 6" xfId="24562"/>
    <cellStyle name="20% - Accent4 3 7" xfId="9710"/>
    <cellStyle name="20% - Accent4 4" xfId="6538"/>
    <cellStyle name="20% - Accent4 4 2" xfId="6539"/>
    <cellStyle name="20% - Accent4 4 2 2" xfId="6540"/>
    <cellStyle name="20% - Accent4 4 2 2 2" xfId="17587"/>
    <cellStyle name="20% - Accent4 4 2 2 2 2" xfId="23780"/>
    <cellStyle name="20% - Accent4 4 2 2 2 3" xfId="29931"/>
    <cellStyle name="20% - Accent4 4 2 2 3" xfId="20714"/>
    <cellStyle name="20% - Accent4 4 2 2 4" xfId="26865"/>
    <cellStyle name="20% - Accent4 4 2 2 5" xfId="14506"/>
    <cellStyle name="20% - Accent4 4 2 3" xfId="6541"/>
    <cellStyle name="20% - Accent4 4 2 3 2" xfId="22246"/>
    <cellStyle name="20% - Accent4 4 2 3 3" xfId="28397"/>
    <cellStyle name="20% - Accent4 4 2 3 4" xfId="16053"/>
    <cellStyle name="20% - Accent4 4 2 4" xfId="6542"/>
    <cellStyle name="20% - Accent4 4 2 4 2" xfId="19180"/>
    <cellStyle name="20% - Accent4 4 2 5" xfId="25331"/>
    <cellStyle name="20% - Accent4 4 3" xfId="6543"/>
    <cellStyle name="20% - Accent4 4 3 2" xfId="6544"/>
    <cellStyle name="20% - Accent4 4 3 2 2" xfId="23011"/>
    <cellStyle name="20% - Accent4 4 3 2 3" xfId="29162"/>
    <cellStyle name="20% - Accent4 4 3 2 4" xfId="16818"/>
    <cellStyle name="20% - Accent4 4 3 3" xfId="19945"/>
    <cellStyle name="20% - Accent4 4 3 4" xfId="26096"/>
    <cellStyle name="20% - Accent4 4 3 5" xfId="13727"/>
    <cellStyle name="20% - Accent4 4 4" xfId="6545"/>
    <cellStyle name="20% - Accent4 4 4 2" xfId="21477"/>
    <cellStyle name="20% - Accent4 4 4 3" xfId="27628"/>
    <cellStyle name="20% - Accent4 4 4 4" xfId="15286"/>
    <cellStyle name="20% - Accent4 4 5" xfId="6546"/>
    <cellStyle name="20% - Accent4 4 5 2" xfId="18411"/>
    <cellStyle name="20% - Accent4 4 6" xfId="6547"/>
    <cellStyle name="20% - Accent4 4 6 2" xfId="24563"/>
    <cellStyle name="20% - Accent4 4 7" xfId="6548"/>
    <cellStyle name="20% - Accent4 4 8" xfId="6549"/>
    <cellStyle name="20% - Accent4 5" xfId="6550"/>
    <cellStyle name="20% - Accent4 5 2" xfId="6551"/>
    <cellStyle name="20% - Accent4 5 2 2" xfId="14507"/>
    <cellStyle name="20% - Accent4 5 2 2 2" xfId="17588"/>
    <cellStyle name="20% - Accent4 5 2 2 2 2" xfId="23781"/>
    <cellStyle name="20% - Accent4 5 2 2 2 3" xfId="29932"/>
    <cellStyle name="20% - Accent4 5 2 2 3" xfId="20715"/>
    <cellStyle name="20% - Accent4 5 2 2 4" xfId="26866"/>
    <cellStyle name="20% - Accent4 5 2 3" xfId="16054"/>
    <cellStyle name="20% - Accent4 5 2 3 2" xfId="22247"/>
    <cellStyle name="20% - Accent4 5 2 3 3" xfId="28398"/>
    <cellStyle name="20% - Accent4 5 2 4" xfId="19181"/>
    <cellStyle name="20% - Accent4 5 2 5" xfId="25332"/>
    <cellStyle name="20% - Accent4 5 2 6" xfId="12910"/>
    <cellStyle name="20% - Accent4 5 3" xfId="13728"/>
    <cellStyle name="20% - Accent4 5 3 2" xfId="16819"/>
    <cellStyle name="20% - Accent4 5 3 2 2" xfId="23012"/>
    <cellStyle name="20% - Accent4 5 3 2 3" xfId="29163"/>
    <cellStyle name="20% - Accent4 5 3 3" xfId="19946"/>
    <cellStyle name="20% - Accent4 5 3 4" xfId="26097"/>
    <cellStyle name="20% - Accent4 5 4" xfId="15287"/>
    <cellStyle name="20% - Accent4 5 4 2" xfId="21478"/>
    <cellStyle name="20% - Accent4 5 4 3" xfId="27629"/>
    <cellStyle name="20% - Accent4 5 5" xfId="18412"/>
    <cellStyle name="20% - Accent4 5 6" xfId="24564"/>
    <cellStyle name="20% - Accent4 5 7" xfId="9711"/>
    <cellStyle name="20% - Accent4 6" xfId="6552"/>
    <cellStyle name="20% - Accent4 6 2" xfId="9712"/>
    <cellStyle name="20% - Accent4 7" xfId="6553"/>
    <cellStyle name="20% - Accent4 8" xfId="6554"/>
    <cellStyle name="20% - Accent4 9" xfId="6555"/>
    <cellStyle name="20% - Accent5 2" xfId="6556"/>
    <cellStyle name="20% - Accent5 2 2" xfId="6557"/>
    <cellStyle name="20% - Accent5 2 2 2" xfId="6558"/>
    <cellStyle name="20% - Accent5 2 2 2 2" xfId="17589"/>
    <cellStyle name="20% - Accent5 2 2 2 2 2" xfId="23782"/>
    <cellStyle name="20% - Accent5 2 2 2 2 3" xfId="29933"/>
    <cellStyle name="20% - Accent5 2 2 2 3" xfId="20716"/>
    <cellStyle name="20% - Accent5 2 2 2 4" xfId="26867"/>
    <cellStyle name="20% - Accent5 2 2 2 5" xfId="14508"/>
    <cellStyle name="20% - Accent5 2 2 3" xfId="6559"/>
    <cellStyle name="20% - Accent5 2 2 3 2" xfId="22248"/>
    <cellStyle name="20% - Accent5 2 2 3 3" xfId="28399"/>
    <cellStyle name="20% - Accent5 2 2 3 4" xfId="16055"/>
    <cellStyle name="20% - Accent5 2 2 4" xfId="19182"/>
    <cellStyle name="20% - Accent5 2 2 5" xfId="25333"/>
    <cellStyle name="20% - Accent5 2 2 6" xfId="12911"/>
    <cellStyle name="20% - Accent5 2 3" xfId="6560"/>
    <cellStyle name="20% - Accent5 2 3 2" xfId="6561"/>
    <cellStyle name="20% - Accent5 2 3 2 2" xfId="23013"/>
    <cellStyle name="20% - Accent5 2 3 2 3" xfId="29164"/>
    <cellStyle name="20% - Accent5 2 3 2 4" xfId="16820"/>
    <cellStyle name="20% - Accent5 2 3 3" xfId="19947"/>
    <cellStyle name="20% - Accent5 2 3 4" xfId="26098"/>
    <cellStyle name="20% - Accent5 2 3 5" xfId="13729"/>
    <cellStyle name="20% - Accent5 2 4" xfId="6562"/>
    <cellStyle name="20% - Accent5 2 4 2" xfId="21479"/>
    <cellStyle name="20% - Accent5 2 4 3" xfId="27630"/>
    <cellStyle name="20% - Accent5 2 4 4" xfId="15288"/>
    <cellStyle name="20% - Accent5 2 5" xfId="18413"/>
    <cellStyle name="20% - Accent5 2 6" xfId="24565"/>
    <cellStyle name="20% - Accent5 2 7" xfId="9713"/>
    <cellStyle name="20% - Accent5 2_2009 GRC Compl Filing - Exhibit D" xfId="6563"/>
    <cellStyle name="20% - Accent5 3" xfId="6564"/>
    <cellStyle name="20% - Accent5 3 2" xfId="6565"/>
    <cellStyle name="20% - Accent5 3 2 2" xfId="14509"/>
    <cellStyle name="20% - Accent5 3 2 2 2" xfId="17590"/>
    <cellStyle name="20% - Accent5 3 2 2 2 2" xfId="23783"/>
    <cellStyle name="20% - Accent5 3 2 2 2 3" xfId="29934"/>
    <cellStyle name="20% - Accent5 3 2 2 3" xfId="20717"/>
    <cellStyle name="20% - Accent5 3 2 2 4" xfId="26868"/>
    <cellStyle name="20% - Accent5 3 2 3" xfId="16056"/>
    <cellStyle name="20% - Accent5 3 2 3 2" xfId="22249"/>
    <cellStyle name="20% - Accent5 3 2 3 3" xfId="28400"/>
    <cellStyle name="20% - Accent5 3 2 4" xfId="19183"/>
    <cellStyle name="20% - Accent5 3 2 5" xfId="25334"/>
    <cellStyle name="20% - Accent5 3 2 6" xfId="12912"/>
    <cellStyle name="20% - Accent5 3 3" xfId="6566"/>
    <cellStyle name="20% - Accent5 3 3 2" xfId="16821"/>
    <cellStyle name="20% - Accent5 3 3 2 2" xfId="23014"/>
    <cellStyle name="20% - Accent5 3 3 2 3" xfId="29165"/>
    <cellStyle name="20% - Accent5 3 3 3" xfId="19948"/>
    <cellStyle name="20% - Accent5 3 3 4" xfId="26099"/>
    <cellStyle name="20% - Accent5 3 3 5" xfId="13730"/>
    <cellStyle name="20% - Accent5 3 4" xfId="6567"/>
    <cellStyle name="20% - Accent5 3 4 2" xfId="21480"/>
    <cellStyle name="20% - Accent5 3 4 3" xfId="27631"/>
    <cellStyle name="20% - Accent5 3 4 4" xfId="15289"/>
    <cellStyle name="20% - Accent5 3 5" xfId="18414"/>
    <cellStyle name="20% - Accent5 3 6" xfId="24566"/>
    <cellStyle name="20% - Accent5 3 7" xfId="9714"/>
    <cellStyle name="20% - Accent5 4" xfId="6568"/>
    <cellStyle name="20% - Accent5 4 2" xfId="6569"/>
    <cellStyle name="20% - Accent5 4 2 2" xfId="14510"/>
    <cellStyle name="20% - Accent5 4 2 2 2" xfId="17591"/>
    <cellStyle name="20% - Accent5 4 2 2 2 2" xfId="23784"/>
    <cellStyle name="20% - Accent5 4 2 2 2 3" xfId="29935"/>
    <cellStyle name="20% - Accent5 4 2 2 3" xfId="20718"/>
    <cellStyle name="20% - Accent5 4 2 2 4" xfId="26869"/>
    <cellStyle name="20% - Accent5 4 2 3" xfId="16057"/>
    <cellStyle name="20% - Accent5 4 2 3 2" xfId="22250"/>
    <cellStyle name="20% - Accent5 4 2 3 3" xfId="28401"/>
    <cellStyle name="20% - Accent5 4 2 4" xfId="19184"/>
    <cellStyle name="20% - Accent5 4 2 5" xfId="25335"/>
    <cellStyle name="20% - Accent5 4 3" xfId="6570"/>
    <cellStyle name="20% - Accent5 4 3 2" xfId="16822"/>
    <cellStyle name="20% - Accent5 4 3 2 2" xfId="23015"/>
    <cellStyle name="20% - Accent5 4 3 2 3" xfId="29166"/>
    <cellStyle name="20% - Accent5 4 3 3" xfId="19949"/>
    <cellStyle name="20% - Accent5 4 3 4" xfId="26100"/>
    <cellStyle name="20% - Accent5 4 4" xfId="6571"/>
    <cellStyle name="20% - Accent5 4 4 2" xfId="21481"/>
    <cellStyle name="20% - Accent5 4 4 3" xfId="27632"/>
    <cellStyle name="20% - Accent5 4 4 4" xfId="15290"/>
    <cellStyle name="20% - Accent5 4 5" xfId="18415"/>
    <cellStyle name="20% - Accent5 4 6" xfId="24567"/>
    <cellStyle name="20% - Accent5 5" xfId="6572"/>
    <cellStyle name="20% - Accent5 5 2" xfId="6573"/>
    <cellStyle name="20% - Accent5 5 3" xfId="9715"/>
    <cellStyle name="20% - Accent5 6" xfId="6574"/>
    <cellStyle name="20% - Accent5 6 2" xfId="6575"/>
    <cellStyle name="20% - Accent5 7" xfId="6576"/>
    <cellStyle name="20% - Accent5 8" xfId="6577"/>
    <cellStyle name="20% - Accent5 9" xfId="6578"/>
    <cellStyle name="20% - Accent6 2" xfId="6579"/>
    <cellStyle name="20% - Accent6 2 2" xfId="6580"/>
    <cellStyle name="20% - Accent6 2 2 2" xfId="6581"/>
    <cellStyle name="20% - Accent6 2 2 2 2" xfId="17592"/>
    <cellStyle name="20% - Accent6 2 2 2 2 2" xfId="23785"/>
    <cellStyle name="20% - Accent6 2 2 2 2 3" xfId="29936"/>
    <cellStyle name="20% - Accent6 2 2 2 3" xfId="20719"/>
    <cellStyle name="20% - Accent6 2 2 2 4" xfId="26870"/>
    <cellStyle name="20% - Accent6 2 2 2 5" xfId="14511"/>
    <cellStyle name="20% - Accent6 2 2 3" xfId="6582"/>
    <cellStyle name="20% - Accent6 2 2 3 2" xfId="22251"/>
    <cellStyle name="20% - Accent6 2 2 3 3" xfId="28402"/>
    <cellStyle name="20% - Accent6 2 2 3 4" xfId="16058"/>
    <cellStyle name="20% - Accent6 2 2 4" xfId="19185"/>
    <cellStyle name="20% - Accent6 2 2 5" xfId="25336"/>
    <cellStyle name="20% - Accent6 2 2 6" xfId="12913"/>
    <cellStyle name="20% - Accent6 2 3" xfId="6583"/>
    <cellStyle name="20% - Accent6 2 3 2" xfId="6584"/>
    <cellStyle name="20% - Accent6 2 3 2 2" xfId="23016"/>
    <cellStyle name="20% - Accent6 2 3 2 3" xfId="29167"/>
    <cellStyle name="20% - Accent6 2 3 2 4" xfId="16823"/>
    <cellStyle name="20% - Accent6 2 3 3" xfId="19950"/>
    <cellStyle name="20% - Accent6 2 3 4" xfId="26101"/>
    <cellStyle name="20% - Accent6 2 3 5" xfId="13731"/>
    <cellStyle name="20% - Accent6 2 4" xfId="6585"/>
    <cellStyle name="20% - Accent6 2 4 2" xfId="6586"/>
    <cellStyle name="20% - Accent6 2 4 2 2" xfId="21482"/>
    <cellStyle name="20% - Accent6 2 4 3" xfId="27633"/>
    <cellStyle name="20% - Accent6 2 4 4" xfId="15291"/>
    <cellStyle name="20% - Accent6 2 5" xfId="6587"/>
    <cellStyle name="20% - Accent6 2 5 2" xfId="18416"/>
    <cellStyle name="20% - Accent6 2 6" xfId="24568"/>
    <cellStyle name="20% - Accent6 2 7" xfId="9716"/>
    <cellStyle name="20% - Accent6 2_2009 GRC Compl Filing - Exhibit D" xfId="6588"/>
    <cellStyle name="20% - Accent6 3" xfId="6589"/>
    <cellStyle name="20% - Accent6 3 2" xfId="6590"/>
    <cellStyle name="20% - Accent6 3 2 2" xfId="14512"/>
    <cellStyle name="20% - Accent6 3 2 2 2" xfId="17593"/>
    <cellStyle name="20% - Accent6 3 2 2 2 2" xfId="23786"/>
    <cellStyle name="20% - Accent6 3 2 2 2 3" xfId="29937"/>
    <cellStyle name="20% - Accent6 3 2 2 3" xfId="20720"/>
    <cellStyle name="20% - Accent6 3 2 2 4" xfId="26871"/>
    <cellStyle name="20% - Accent6 3 2 3" xfId="16059"/>
    <cellStyle name="20% - Accent6 3 2 3 2" xfId="22252"/>
    <cellStyle name="20% - Accent6 3 2 3 3" xfId="28403"/>
    <cellStyle name="20% - Accent6 3 2 4" xfId="19186"/>
    <cellStyle name="20% - Accent6 3 2 5" xfId="25337"/>
    <cellStyle name="20% - Accent6 3 2 6" xfId="12914"/>
    <cellStyle name="20% - Accent6 3 3" xfId="6591"/>
    <cellStyle name="20% - Accent6 3 3 2" xfId="16824"/>
    <cellStyle name="20% - Accent6 3 3 2 2" xfId="23017"/>
    <cellStyle name="20% - Accent6 3 3 2 3" xfId="29168"/>
    <cellStyle name="20% - Accent6 3 3 3" xfId="19951"/>
    <cellStyle name="20% - Accent6 3 3 4" xfId="26102"/>
    <cellStyle name="20% - Accent6 3 3 5" xfId="13732"/>
    <cellStyle name="20% - Accent6 3 4" xfId="6592"/>
    <cellStyle name="20% - Accent6 3 4 2" xfId="21483"/>
    <cellStyle name="20% - Accent6 3 4 3" xfId="27634"/>
    <cellStyle name="20% - Accent6 3 4 4" xfId="15292"/>
    <cellStyle name="20% - Accent6 3 5" xfId="18417"/>
    <cellStyle name="20% - Accent6 3 6" xfId="24569"/>
    <cellStyle name="20% - Accent6 3 7" xfId="9717"/>
    <cellStyle name="20% - Accent6 4" xfId="6593"/>
    <cellStyle name="20% - Accent6 4 2" xfId="6594"/>
    <cellStyle name="20% - Accent6 4 2 2" xfId="6595"/>
    <cellStyle name="20% - Accent6 4 2 2 2" xfId="17594"/>
    <cellStyle name="20% - Accent6 4 2 2 2 2" xfId="23787"/>
    <cellStyle name="20% - Accent6 4 2 2 2 3" xfId="29938"/>
    <cellStyle name="20% - Accent6 4 2 2 3" xfId="20721"/>
    <cellStyle name="20% - Accent6 4 2 2 4" xfId="26872"/>
    <cellStyle name="20% - Accent6 4 2 2 5" xfId="14513"/>
    <cellStyle name="20% - Accent6 4 2 3" xfId="6596"/>
    <cellStyle name="20% - Accent6 4 2 3 2" xfId="22253"/>
    <cellStyle name="20% - Accent6 4 2 3 3" xfId="28404"/>
    <cellStyle name="20% - Accent6 4 2 3 4" xfId="16060"/>
    <cellStyle name="20% - Accent6 4 2 4" xfId="6597"/>
    <cellStyle name="20% - Accent6 4 2 4 2" xfId="19187"/>
    <cellStyle name="20% - Accent6 4 2 5" xfId="25338"/>
    <cellStyle name="20% - Accent6 4 3" xfId="6598"/>
    <cellStyle name="20% - Accent6 4 3 2" xfId="6599"/>
    <cellStyle name="20% - Accent6 4 3 2 2" xfId="23018"/>
    <cellStyle name="20% - Accent6 4 3 2 3" xfId="29169"/>
    <cellStyle name="20% - Accent6 4 3 2 4" xfId="16825"/>
    <cellStyle name="20% - Accent6 4 3 3" xfId="19952"/>
    <cellStyle name="20% - Accent6 4 3 4" xfId="26103"/>
    <cellStyle name="20% - Accent6 4 3 5" xfId="13733"/>
    <cellStyle name="20% - Accent6 4 4" xfId="6600"/>
    <cellStyle name="20% - Accent6 4 4 2" xfId="21484"/>
    <cellStyle name="20% - Accent6 4 4 3" xfId="27635"/>
    <cellStyle name="20% - Accent6 4 4 4" xfId="15293"/>
    <cellStyle name="20% - Accent6 4 5" xfId="6601"/>
    <cellStyle name="20% - Accent6 4 5 2" xfId="18418"/>
    <cellStyle name="20% - Accent6 4 6" xfId="6602"/>
    <cellStyle name="20% - Accent6 4 6 2" xfId="24570"/>
    <cellStyle name="20% - Accent6 4 7" xfId="6603"/>
    <cellStyle name="20% - Accent6 4 8" xfId="6604"/>
    <cellStyle name="20% - Accent6 5" xfId="6605"/>
    <cellStyle name="20% - Accent6 5 2" xfId="6606"/>
    <cellStyle name="20% - Accent6 5 3" xfId="9718"/>
    <cellStyle name="20% - Accent6 6" xfId="6607"/>
    <cellStyle name="20% - Accent6 7" xfId="6608"/>
    <cellStyle name="20% - Accent6 8" xfId="6609"/>
    <cellStyle name="20% - Accent6 9" xfId="6610"/>
    <cellStyle name="40% - Accent1 2" xfId="6611"/>
    <cellStyle name="40% - Accent1 2 2" xfId="6612"/>
    <cellStyle name="40% - Accent1 2 2 2" xfId="6613"/>
    <cellStyle name="40% - Accent1 2 2 2 2" xfId="17595"/>
    <cellStyle name="40% - Accent1 2 2 2 2 2" xfId="23788"/>
    <cellStyle name="40% - Accent1 2 2 2 2 3" xfId="29939"/>
    <cellStyle name="40% - Accent1 2 2 2 3" xfId="20722"/>
    <cellStyle name="40% - Accent1 2 2 2 4" xfId="26873"/>
    <cellStyle name="40% - Accent1 2 2 2 5" xfId="14514"/>
    <cellStyle name="40% - Accent1 2 2 3" xfId="6614"/>
    <cellStyle name="40% - Accent1 2 2 3 2" xfId="22254"/>
    <cellStyle name="40% - Accent1 2 2 3 3" xfId="28405"/>
    <cellStyle name="40% - Accent1 2 2 3 4" xfId="16061"/>
    <cellStyle name="40% - Accent1 2 2 4" xfId="19188"/>
    <cellStyle name="40% - Accent1 2 2 5" xfId="25339"/>
    <cellStyle name="40% - Accent1 2 2 6" xfId="12915"/>
    <cellStyle name="40% - Accent1 2 3" xfId="6615"/>
    <cellStyle name="40% - Accent1 2 3 2" xfId="6616"/>
    <cellStyle name="40% - Accent1 2 3 2 2" xfId="23019"/>
    <cellStyle name="40% - Accent1 2 3 2 3" xfId="29170"/>
    <cellStyle name="40% - Accent1 2 3 2 4" xfId="16826"/>
    <cellStyle name="40% - Accent1 2 3 3" xfId="19953"/>
    <cellStyle name="40% - Accent1 2 3 4" xfId="26104"/>
    <cellStyle name="40% - Accent1 2 3 5" xfId="13734"/>
    <cellStyle name="40% - Accent1 2 4" xfId="6617"/>
    <cellStyle name="40% - Accent1 2 4 2" xfId="6618"/>
    <cellStyle name="40% - Accent1 2 4 2 2" xfId="21485"/>
    <cellStyle name="40% - Accent1 2 4 3" xfId="27636"/>
    <cellStyle name="40% - Accent1 2 4 4" xfId="15294"/>
    <cellStyle name="40% - Accent1 2 5" xfId="6619"/>
    <cellStyle name="40% - Accent1 2 5 2" xfId="18419"/>
    <cellStyle name="40% - Accent1 2 6" xfId="24571"/>
    <cellStyle name="40% - Accent1 2 7" xfId="9719"/>
    <cellStyle name="40% - Accent1 2_2009 GRC Compl Filing - Exhibit D" xfId="6620"/>
    <cellStyle name="40% - Accent1 3" xfId="6621"/>
    <cellStyle name="40% - Accent1 3 2" xfId="6622"/>
    <cellStyle name="40% - Accent1 3 2 2" xfId="14515"/>
    <cellStyle name="40% - Accent1 3 2 2 2" xfId="17596"/>
    <cellStyle name="40% - Accent1 3 2 2 2 2" xfId="23789"/>
    <cellStyle name="40% - Accent1 3 2 2 2 3" xfId="29940"/>
    <cellStyle name="40% - Accent1 3 2 2 3" xfId="20723"/>
    <cellStyle name="40% - Accent1 3 2 2 4" xfId="26874"/>
    <cellStyle name="40% - Accent1 3 2 3" xfId="16062"/>
    <cellStyle name="40% - Accent1 3 2 3 2" xfId="22255"/>
    <cellStyle name="40% - Accent1 3 2 3 3" xfId="28406"/>
    <cellStyle name="40% - Accent1 3 2 4" xfId="19189"/>
    <cellStyle name="40% - Accent1 3 2 5" xfId="25340"/>
    <cellStyle name="40% - Accent1 3 2 6" xfId="12916"/>
    <cellStyle name="40% - Accent1 3 3" xfId="6623"/>
    <cellStyle name="40% - Accent1 3 3 2" xfId="16827"/>
    <cellStyle name="40% - Accent1 3 3 2 2" xfId="23020"/>
    <cellStyle name="40% - Accent1 3 3 2 3" xfId="29171"/>
    <cellStyle name="40% - Accent1 3 3 3" xfId="19954"/>
    <cellStyle name="40% - Accent1 3 3 4" xfId="26105"/>
    <cellStyle name="40% - Accent1 3 3 5" xfId="13735"/>
    <cellStyle name="40% - Accent1 3 4" xfId="6624"/>
    <cellStyle name="40% - Accent1 3 4 2" xfId="21486"/>
    <cellStyle name="40% - Accent1 3 4 3" xfId="27637"/>
    <cellStyle name="40% - Accent1 3 4 4" xfId="15295"/>
    <cellStyle name="40% - Accent1 3 5" xfId="18420"/>
    <cellStyle name="40% - Accent1 3 6" xfId="24572"/>
    <cellStyle name="40% - Accent1 3 7" xfId="9720"/>
    <cellStyle name="40% - Accent1 4" xfId="6625"/>
    <cellStyle name="40% - Accent1 4 2" xfId="6626"/>
    <cellStyle name="40% - Accent1 4 2 2" xfId="6627"/>
    <cellStyle name="40% - Accent1 4 2 2 2" xfId="17597"/>
    <cellStyle name="40% - Accent1 4 2 2 2 2" xfId="23790"/>
    <cellStyle name="40% - Accent1 4 2 2 2 3" xfId="29941"/>
    <cellStyle name="40% - Accent1 4 2 2 3" xfId="20724"/>
    <cellStyle name="40% - Accent1 4 2 2 4" xfId="26875"/>
    <cellStyle name="40% - Accent1 4 2 2 5" xfId="14516"/>
    <cellStyle name="40% - Accent1 4 2 3" xfId="6628"/>
    <cellStyle name="40% - Accent1 4 2 3 2" xfId="22256"/>
    <cellStyle name="40% - Accent1 4 2 3 3" xfId="28407"/>
    <cellStyle name="40% - Accent1 4 2 3 4" xfId="16063"/>
    <cellStyle name="40% - Accent1 4 2 4" xfId="6629"/>
    <cellStyle name="40% - Accent1 4 2 4 2" xfId="19190"/>
    <cellStyle name="40% - Accent1 4 2 5" xfId="25341"/>
    <cellStyle name="40% - Accent1 4 3" xfId="6630"/>
    <cellStyle name="40% - Accent1 4 3 2" xfId="6631"/>
    <cellStyle name="40% - Accent1 4 3 2 2" xfId="23021"/>
    <cellStyle name="40% - Accent1 4 3 2 3" xfId="29172"/>
    <cellStyle name="40% - Accent1 4 3 2 4" xfId="16828"/>
    <cellStyle name="40% - Accent1 4 3 3" xfId="19955"/>
    <cellStyle name="40% - Accent1 4 3 4" xfId="26106"/>
    <cellStyle name="40% - Accent1 4 3 5" xfId="13736"/>
    <cellStyle name="40% - Accent1 4 4" xfId="6632"/>
    <cellStyle name="40% - Accent1 4 4 2" xfId="21487"/>
    <cellStyle name="40% - Accent1 4 4 3" xfId="27638"/>
    <cellStyle name="40% - Accent1 4 4 4" xfId="15296"/>
    <cellStyle name="40% - Accent1 4 5" xfId="6633"/>
    <cellStyle name="40% - Accent1 4 5 2" xfId="18421"/>
    <cellStyle name="40% - Accent1 4 6" xfId="6634"/>
    <cellStyle name="40% - Accent1 4 6 2" xfId="24573"/>
    <cellStyle name="40% - Accent1 4 7" xfId="6635"/>
    <cellStyle name="40% - Accent1 4 8" xfId="6636"/>
    <cellStyle name="40% - Accent1 5" xfId="6637"/>
    <cellStyle name="40% - Accent1 5 2" xfId="6638"/>
    <cellStyle name="40% - Accent1 5 2 2" xfId="14517"/>
    <cellStyle name="40% - Accent1 5 2 2 2" xfId="17598"/>
    <cellStyle name="40% - Accent1 5 2 2 2 2" xfId="23791"/>
    <cellStyle name="40% - Accent1 5 2 2 2 3" xfId="29942"/>
    <cellStyle name="40% - Accent1 5 2 2 3" xfId="20725"/>
    <cellStyle name="40% - Accent1 5 2 2 4" xfId="26876"/>
    <cellStyle name="40% - Accent1 5 2 3" xfId="16064"/>
    <cellStyle name="40% - Accent1 5 2 3 2" xfId="22257"/>
    <cellStyle name="40% - Accent1 5 2 3 3" xfId="28408"/>
    <cellStyle name="40% - Accent1 5 2 4" xfId="19191"/>
    <cellStyle name="40% - Accent1 5 2 5" xfId="25342"/>
    <cellStyle name="40% - Accent1 5 2 6" xfId="12917"/>
    <cellStyle name="40% - Accent1 5 3" xfId="13737"/>
    <cellStyle name="40% - Accent1 5 3 2" xfId="16829"/>
    <cellStyle name="40% - Accent1 5 3 2 2" xfId="23022"/>
    <cellStyle name="40% - Accent1 5 3 2 3" xfId="29173"/>
    <cellStyle name="40% - Accent1 5 3 3" xfId="19956"/>
    <cellStyle name="40% - Accent1 5 3 4" xfId="26107"/>
    <cellStyle name="40% - Accent1 5 4" xfId="15297"/>
    <cellStyle name="40% - Accent1 5 4 2" xfId="21488"/>
    <cellStyle name="40% - Accent1 5 4 3" xfId="27639"/>
    <cellStyle name="40% - Accent1 5 5" xfId="18422"/>
    <cellStyle name="40% - Accent1 5 6" xfId="24574"/>
    <cellStyle name="40% - Accent1 5 7" xfId="9721"/>
    <cellStyle name="40% - Accent1 6" xfId="6639"/>
    <cellStyle name="40% - Accent1 6 2" xfId="9722"/>
    <cellStyle name="40% - Accent1 7" xfId="6640"/>
    <cellStyle name="40% - Accent1 8" xfId="6641"/>
    <cellStyle name="40% - Accent1 9" xfId="6642"/>
    <cellStyle name="40% - Accent2 2" xfId="6643"/>
    <cellStyle name="40% - Accent2 2 2" xfId="6644"/>
    <cellStyle name="40% - Accent2 2 2 2" xfId="6645"/>
    <cellStyle name="40% - Accent2 2 2 2 2" xfId="17599"/>
    <cellStyle name="40% - Accent2 2 2 2 2 2" xfId="23792"/>
    <cellStyle name="40% - Accent2 2 2 2 2 3" xfId="29943"/>
    <cellStyle name="40% - Accent2 2 2 2 3" xfId="20726"/>
    <cellStyle name="40% - Accent2 2 2 2 4" xfId="26877"/>
    <cellStyle name="40% - Accent2 2 2 2 5" xfId="14518"/>
    <cellStyle name="40% - Accent2 2 2 3" xfId="6646"/>
    <cellStyle name="40% - Accent2 2 2 3 2" xfId="22258"/>
    <cellStyle name="40% - Accent2 2 2 3 3" xfId="28409"/>
    <cellStyle name="40% - Accent2 2 2 3 4" xfId="16065"/>
    <cellStyle name="40% - Accent2 2 2 4" xfId="19192"/>
    <cellStyle name="40% - Accent2 2 2 5" xfId="25343"/>
    <cellStyle name="40% - Accent2 2 2 6" xfId="12918"/>
    <cellStyle name="40% - Accent2 2 3" xfId="6647"/>
    <cellStyle name="40% - Accent2 2 3 2" xfId="6648"/>
    <cellStyle name="40% - Accent2 2 3 2 2" xfId="23023"/>
    <cellStyle name="40% - Accent2 2 3 2 3" xfId="29174"/>
    <cellStyle name="40% - Accent2 2 3 2 4" xfId="16830"/>
    <cellStyle name="40% - Accent2 2 3 3" xfId="19957"/>
    <cellStyle name="40% - Accent2 2 3 4" xfId="26108"/>
    <cellStyle name="40% - Accent2 2 3 5" xfId="13738"/>
    <cellStyle name="40% - Accent2 2 4" xfId="6649"/>
    <cellStyle name="40% - Accent2 2 4 2" xfId="21489"/>
    <cellStyle name="40% - Accent2 2 4 3" xfId="27640"/>
    <cellStyle name="40% - Accent2 2 4 4" xfId="15298"/>
    <cellStyle name="40% - Accent2 2 5" xfId="18423"/>
    <cellStyle name="40% - Accent2 2 6" xfId="24575"/>
    <cellStyle name="40% - Accent2 2 7" xfId="9723"/>
    <cellStyle name="40% - Accent2 2_2009 GRC Compl Filing - Exhibit D" xfId="6650"/>
    <cellStyle name="40% - Accent2 3" xfId="6651"/>
    <cellStyle name="40% - Accent2 3 2" xfId="6652"/>
    <cellStyle name="40% - Accent2 3 2 2" xfId="14519"/>
    <cellStyle name="40% - Accent2 3 2 2 2" xfId="17600"/>
    <cellStyle name="40% - Accent2 3 2 2 2 2" xfId="23793"/>
    <cellStyle name="40% - Accent2 3 2 2 2 3" xfId="29944"/>
    <cellStyle name="40% - Accent2 3 2 2 3" xfId="20727"/>
    <cellStyle name="40% - Accent2 3 2 2 4" xfId="26878"/>
    <cellStyle name="40% - Accent2 3 2 3" xfId="16066"/>
    <cellStyle name="40% - Accent2 3 2 3 2" xfId="22259"/>
    <cellStyle name="40% - Accent2 3 2 3 3" xfId="28410"/>
    <cellStyle name="40% - Accent2 3 2 4" xfId="19193"/>
    <cellStyle name="40% - Accent2 3 2 5" xfId="25344"/>
    <cellStyle name="40% - Accent2 3 2 6" xfId="12919"/>
    <cellStyle name="40% - Accent2 3 3" xfId="6653"/>
    <cellStyle name="40% - Accent2 3 3 2" xfId="16831"/>
    <cellStyle name="40% - Accent2 3 3 2 2" xfId="23024"/>
    <cellStyle name="40% - Accent2 3 3 2 3" xfId="29175"/>
    <cellStyle name="40% - Accent2 3 3 3" xfId="19958"/>
    <cellStyle name="40% - Accent2 3 3 4" xfId="26109"/>
    <cellStyle name="40% - Accent2 3 3 5" xfId="13739"/>
    <cellStyle name="40% - Accent2 3 4" xfId="6654"/>
    <cellStyle name="40% - Accent2 3 4 2" xfId="21490"/>
    <cellStyle name="40% - Accent2 3 4 3" xfId="27641"/>
    <cellStyle name="40% - Accent2 3 4 4" xfId="15299"/>
    <cellStyle name="40% - Accent2 3 5" xfId="18424"/>
    <cellStyle name="40% - Accent2 3 6" xfId="24576"/>
    <cellStyle name="40% - Accent2 3 7" xfId="9724"/>
    <cellStyle name="40% - Accent2 4" xfId="6655"/>
    <cellStyle name="40% - Accent2 4 2" xfId="6656"/>
    <cellStyle name="40% - Accent2 4 2 2" xfId="14520"/>
    <cellStyle name="40% - Accent2 4 2 2 2" xfId="17601"/>
    <cellStyle name="40% - Accent2 4 2 2 2 2" xfId="23794"/>
    <cellStyle name="40% - Accent2 4 2 2 2 3" xfId="29945"/>
    <cellStyle name="40% - Accent2 4 2 2 3" xfId="20728"/>
    <cellStyle name="40% - Accent2 4 2 2 4" xfId="26879"/>
    <cellStyle name="40% - Accent2 4 2 3" xfId="16067"/>
    <cellStyle name="40% - Accent2 4 2 3 2" xfId="22260"/>
    <cellStyle name="40% - Accent2 4 2 3 3" xfId="28411"/>
    <cellStyle name="40% - Accent2 4 2 4" xfId="19194"/>
    <cellStyle name="40% - Accent2 4 2 5" xfId="25345"/>
    <cellStyle name="40% - Accent2 4 3" xfId="6657"/>
    <cellStyle name="40% - Accent2 4 3 2" xfId="16832"/>
    <cellStyle name="40% - Accent2 4 3 2 2" xfId="23025"/>
    <cellStyle name="40% - Accent2 4 3 2 3" xfId="29176"/>
    <cellStyle name="40% - Accent2 4 3 3" xfId="19959"/>
    <cellStyle name="40% - Accent2 4 3 4" xfId="26110"/>
    <cellStyle name="40% - Accent2 4 4" xfId="6658"/>
    <cellStyle name="40% - Accent2 4 4 2" xfId="21491"/>
    <cellStyle name="40% - Accent2 4 4 3" xfId="27642"/>
    <cellStyle name="40% - Accent2 4 4 4" xfId="15300"/>
    <cellStyle name="40% - Accent2 4 5" xfId="18425"/>
    <cellStyle name="40% - Accent2 4 6" xfId="24577"/>
    <cellStyle name="40% - Accent2 5" xfId="6659"/>
    <cellStyle name="40% - Accent2 5 2" xfId="6660"/>
    <cellStyle name="40% - Accent2 5 3" xfId="9725"/>
    <cellStyle name="40% - Accent2 6" xfId="6661"/>
    <cellStyle name="40% - Accent2 6 2" xfId="6662"/>
    <cellStyle name="40% - Accent2 7" xfId="6663"/>
    <cellStyle name="40% - Accent2 8" xfId="6664"/>
    <cellStyle name="40% - Accent2 9" xfId="6665"/>
    <cellStyle name="40% - Accent3 2" xfId="6666"/>
    <cellStyle name="40% - Accent3 2 2" xfId="6667"/>
    <cellStyle name="40% - Accent3 2 2 2" xfId="6668"/>
    <cellStyle name="40% - Accent3 2 2 2 2" xfId="17602"/>
    <cellStyle name="40% - Accent3 2 2 2 2 2" xfId="23795"/>
    <cellStyle name="40% - Accent3 2 2 2 2 3" xfId="29946"/>
    <cellStyle name="40% - Accent3 2 2 2 3" xfId="20729"/>
    <cellStyle name="40% - Accent3 2 2 2 4" xfId="26880"/>
    <cellStyle name="40% - Accent3 2 2 2 5" xfId="14521"/>
    <cellStyle name="40% - Accent3 2 2 3" xfId="6669"/>
    <cellStyle name="40% - Accent3 2 2 3 2" xfId="22261"/>
    <cellStyle name="40% - Accent3 2 2 3 3" xfId="28412"/>
    <cellStyle name="40% - Accent3 2 2 3 4" xfId="16068"/>
    <cellStyle name="40% - Accent3 2 2 4" xfId="19195"/>
    <cellStyle name="40% - Accent3 2 2 5" xfId="25346"/>
    <cellStyle name="40% - Accent3 2 2 6" xfId="12920"/>
    <cellStyle name="40% - Accent3 2 3" xfId="6670"/>
    <cellStyle name="40% - Accent3 2 3 2" xfId="6671"/>
    <cellStyle name="40% - Accent3 2 3 2 2" xfId="23026"/>
    <cellStyle name="40% - Accent3 2 3 2 3" xfId="29177"/>
    <cellStyle name="40% - Accent3 2 3 2 4" xfId="16833"/>
    <cellStyle name="40% - Accent3 2 3 3" xfId="19960"/>
    <cellStyle name="40% - Accent3 2 3 4" xfId="26111"/>
    <cellStyle name="40% - Accent3 2 3 5" xfId="13740"/>
    <cellStyle name="40% - Accent3 2 4" xfId="6672"/>
    <cellStyle name="40% - Accent3 2 4 2" xfId="6673"/>
    <cellStyle name="40% - Accent3 2 4 2 2" xfId="21492"/>
    <cellStyle name="40% - Accent3 2 4 3" xfId="27643"/>
    <cellStyle name="40% - Accent3 2 4 4" xfId="15301"/>
    <cellStyle name="40% - Accent3 2 5" xfId="6674"/>
    <cellStyle name="40% - Accent3 2 5 2" xfId="18426"/>
    <cellStyle name="40% - Accent3 2 6" xfId="24578"/>
    <cellStyle name="40% - Accent3 2 7" xfId="9726"/>
    <cellStyle name="40% - Accent3 2_2009 GRC Compl Filing - Exhibit D" xfId="6675"/>
    <cellStyle name="40% - Accent3 3" xfId="6676"/>
    <cellStyle name="40% - Accent3 3 2" xfId="6677"/>
    <cellStyle name="40% - Accent3 3 2 2" xfId="14522"/>
    <cellStyle name="40% - Accent3 3 2 2 2" xfId="17603"/>
    <cellStyle name="40% - Accent3 3 2 2 2 2" xfId="23796"/>
    <cellStyle name="40% - Accent3 3 2 2 2 3" xfId="29947"/>
    <cellStyle name="40% - Accent3 3 2 2 3" xfId="20730"/>
    <cellStyle name="40% - Accent3 3 2 2 4" xfId="26881"/>
    <cellStyle name="40% - Accent3 3 2 3" xfId="16069"/>
    <cellStyle name="40% - Accent3 3 2 3 2" xfId="22262"/>
    <cellStyle name="40% - Accent3 3 2 3 3" xfId="28413"/>
    <cellStyle name="40% - Accent3 3 2 4" xfId="19196"/>
    <cellStyle name="40% - Accent3 3 2 5" xfId="25347"/>
    <cellStyle name="40% - Accent3 3 2 6" xfId="12921"/>
    <cellStyle name="40% - Accent3 3 3" xfId="6678"/>
    <cellStyle name="40% - Accent3 3 3 2" xfId="16834"/>
    <cellStyle name="40% - Accent3 3 3 2 2" xfId="23027"/>
    <cellStyle name="40% - Accent3 3 3 2 3" xfId="29178"/>
    <cellStyle name="40% - Accent3 3 3 3" xfId="19961"/>
    <cellStyle name="40% - Accent3 3 3 4" xfId="26112"/>
    <cellStyle name="40% - Accent3 3 3 5" xfId="13741"/>
    <cellStyle name="40% - Accent3 3 4" xfId="6679"/>
    <cellStyle name="40% - Accent3 3 4 2" xfId="21493"/>
    <cellStyle name="40% - Accent3 3 4 3" xfId="27644"/>
    <cellStyle name="40% - Accent3 3 4 4" xfId="15302"/>
    <cellStyle name="40% - Accent3 3 5" xfId="18427"/>
    <cellStyle name="40% - Accent3 3 6" xfId="24579"/>
    <cellStyle name="40% - Accent3 3 7" xfId="9727"/>
    <cellStyle name="40% - Accent3 4" xfId="6680"/>
    <cellStyle name="40% - Accent3 4 2" xfId="6681"/>
    <cellStyle name="40% - Accent3 4 2 2" xfId="6682"/>
    <cellStyle name="40% - Accent3 4 2 2 2" xfId="17604"/>
    <cellStyle name="40% - Accent3 4 2 2 2 2" xfId="23797"/>
    <cellStyle name="40% - Accent3 4 2 2 2 3" xfId="29948"/>
    <cellStyle name="40% - Accent3 4 2 2 3" xfId="20731"/>
    <cellStyle name="40% - Accent3 4 2 2 4" xfId="26882"/>
    <cellStyle name="40% - Accent3 4 2 2 5" xfId="14523"/>
    <cellStyle name="40% - Accent3 4 2 3" xfId="6683"/>
    <cellStyle name="40% - Accent3 4 2 3 2" xfId="22263"/>
    <cellStyle name="40% - Accent3 4 2 3 3" xfId="28414"/>
    <cellStyle name="40% - Accent3 4 2 3 4" xfId="16070"/>
    <cellStyle name="40% - Accent3 4 2 4" xfId="6684"/>
    <cellStyle name="40% - Accent3 4 2 4 2" xfId="19197"/>
    <cellStyle name="40% - Accent3 4 2 5" xfId="25348"/>
    <cellStyle name="40% - Accent3 4 3" xfId="6685"/>
    <cellStyle name="40% - Accent3 4 3 2" xfId="6686"/>
    <cellStyle name="40% - Accent3 4 3 2 2" xfId="23028"/>
    <cellStyle name="40% - Accent3 4 3 2 3" xfId="29179"/>
    <cellStyle name="40% - Accent3 4 3 2 4" xfId="16835"/>
    <cellStyle name="40% - Accent3 4 3 3" xfId="19962"/>
    <cellStyle name="40% - Accent3 4 3 4" xfId="26113"/>
    <cellStyle name="40% - Accent3 4 3 5" xfId="13742"/>
    <cellStyle name="40% - Accent3 4 4" xfId="6687"/>
    <cellStyle name="40% - Accent3 4 4 2" xfId="21494"/>
    <cellStyle name="40% - Accent3 4 4 3" xfId="27645"/>
    <cellStyle name="40% - Accent3 4 4 4" xfId="15303"/>
    <cellStyle name="40% - Accent3 4 5" xfId="6688"/>
    <cellStyle name="40% - Accent3 4 5 2" xfId="18428"/>
    <cellStyle name="40% - Accent3 4 6" xfId="6689"/>
    <cellStyle name="40% - Accent3 4 6 2" xfId="24580"/>
    <cellStyle name="40% - Accent3 4 7" xfId="6690"/>
    <cellStyle name="40% - Accent3 4 8" xfId="6691"/>
    <cellStyle name="40% - Accent3 5" xfId="6692"/>
    <cellStyle name="40% - Accent3 5 2" xfId="6693"/>
    <cellStyle name="40% - Accent3 5 2 2" xfId="14524"/>
    <cellStyle name="40% - Accent3 5 2 2 2" xfId="17605"/>
    <cellStyle name="40% - Accent3 5 2 2 2 2" xfId="23798"/>
    <cellStyle name="40% - Accent3 5 2 2 2 3" xfId="29949"/>
    <cellStyle name="40% - Accent3 5 2 2 3" xfId="20732"/>
    <cellStyle name="40% - Accent3 5 2 2 4" xfId="26883"/>
    <cellStyle name="40% - Accent3 5 2 3" xfId="16071"/>
    <cellStyle name="40% - Accent3 5 2 3 2" xfId="22264"/>
    <cellStyle name="40% - Accent3 5 2 3 3" xfId="28415"/>
    <cellStyle name="40% - Accent3 5 2 4" xfId="19198"/>
    <cellStyle name="40% - Accent3 5 2 5" xfId="25349"/>
    <cellStyle name="40% - Accent3 5 2 6" xfId="12922"/>
    <cellStyle name="40% - Accent3 5 3" xfId="13743"/>
    <cellStyle name="40% - Accent3 5 3 2" xfId="16836"/>
    <cellStyle name="40% - Accent3 5 3 2 2" xfId="23029"/>
    <cellStyle name="40% - Accent3 5 3 2 3" xfId="29180"/>
    <cellStyle name="40% - Accent3 5 3 3" xfId="19963"/>
    <cellStyle name="40% - Accent3 5 3 4" xfId="26114"/>
    <cellStyle name="40% - Accent3 5 4" xfId="15304"/>
    <cellStyle name="40% - Accent3 5 4 2" xfId="21495"/>
    <cellStyle name="40% - Accent3 5 4 3" xfId="27646"/>
    <cellStyle name="40% - Accent3 5 5" xfId="18429"/>
    <cellStyle name="40% - Accent3 5 6" xfId="24581"/>
    <cellStyle name="40% - Accent3 5 7" xfId="9728"/>
    <cellStyle name="40% - Accent3 6" xfId="6694"/>
    <cellStyle name="40% - Accent3 6 2" xfId="9729"/>
    <cellStyle name="40% - Accent3 7" xfId="6695"/>
    <cellStyle name="40% - Accent3 8" xfId="6696"/>
    <cellStyle name="40% - Accent3 9" xfId="6697"/>
    <cellStyle name="40% - Accent4 2" xfId="6698"/>
    <cellStyle name="40% - Accent4 2 2" xfId="6699"/>
    <cellStyle name="40% - Accent4 2 2 2" xfId="6700"/>
    <cellStyle name="40% - Accent4 2 2 2 2" xfId="17606"/>
    <cellStyle name="40% - Accent4 2 2 2 2 2" xfId="23799"/>
    <cellStyle name="40% - Accent4 2 2 2 2 3" xfId="29950"/>
    <cellStyle name="40% - Accent4 2 2 2 3" xfId="20733"/>
    <cellStyle name="40% - Accent4 2 2 2 4" xfId="26884"/>
    <cellStyle name="40% - Accent4 2 2 2 5" xfId="14525"/>
    <cellStyle name="40% - Accent4 2 2 3" xfId="6701"/>
    <cellStyle name="40% - Accent4 2 2 3 2" xfId="22265"/>
    <cellStyle name="40% - Accent4 2 2 3 3" xfId="28416"/>
    <cellStyle name="40% - Accent4 2 2 3 4" xfId="16072"/>
    <cellStyle name="40% - Accent4 2 2 4" xfId="19199"/>
    <cellStyle name="40% - Accent4 2 2 5" xfId="25350"/>
    <cellStyle name="40% - Accent4 2 2 6" xfId="12923"/>
    <cellStyle name="40% - Accent4 2 3" xfId="6702"/>
    <cellStyle name="40% - Accent4 2 3 2" xfId="6703"/>
    <cellStyle name="40% - Accent4 2 3 2 2" xfId="23030"/>
    <cellStyle name="40% - Accent4 2 3 2 3" xfId="29181"/>
    <cellStyle name="40% - Accent4 2 3 2 4" xfId="16837"/>
    <cellStyle name="40% - Accent4 2 3 3" xfId="19964"/>
    <cellStyle name="40% - Accent4 2 3 4" xfId="26115"/>
    <cellStyle name="40% - Accent4 2 3 5" xfId="13744"/>
    <cellStyle name="40% - Accent4 2 4" xfId="6704"/>
    <cellStyle name="40% - Accent4 2 4 2" xfId="6705"/>
    <cellStyle name="40% - Accent4 2 4 2 2" xfId="21496"/>
    <cellStyle name="40% - Accent4 2 4 3" xfId="27647"/>
    <cellStyle name="40% - Accent4 2 4 4" xfId="15305"/>
    <cellStyle name="40% - Accent4 2 5" xfId="6706"/>
    <cellStyle name="40% - Accent4 2 5 2" xfId="18430"/>
    <cellStyle name="40% - Accent4 2 6" xfId="24582"/>
    <cellStyle name="40% - Accent4 2 7" xfId="9730"/>
    <cellStyle name="40% - Accent4 2_2009 GRC Compl Filing - Exhibit D" xfId="6707"/>
    <cellStyle name="40% - Accent4 3" xfId="6708"/>
    <cellStyle name="40% - Accent4 3 2" xfId="6709"/>
    <cellStyle name="40% - Accent4 3 2 2" xfId="14526"/>
    <cellStyle name="40% - Accent4 3 2 2 2" xfId="17607"/>
    <cellStyle name="40% - Accent4 3 2 2 2 2" xfId="23800"/>
    <cellStyle name="40% - Accent4 3 2 2 2 3" xfId="29951"/>
    <cellStyle name="40% - Accent4 3 2 2 3" xfId="20734"/>
    <cellStyle name="40% - Accent4 3 2 2 4" xfId="26885"/>
    <cellStyle name="40% - Accent4 3 2 3" xfId="16073"/>
    <cellStyle name="40% - Accent4 3 2 3 2" xfId="22266"/>
    <cellStyle name="40% - Accent4 3 2 3 3" xfId="28417"/>
    <cellStyle name="40% - Accent4 3 2 4" xfId="19200"/>
    <cellStyle name="40% - Accent4 3 2 5" xfId="25351"/>
    <cellStyle name="40% - Accent4 3 2 6" xfId="12924"/>
    <cellStyle name="40% - Accent4 3 3" xfId="6710"/>
    <cellStyle name="40% - Accent4 3 3 2" xfId="16838"/>
    <cellStyle name="40% - Accent4 3 3 2 2" xfId="23031"/>
    <cellStyle name="40% - Accent4 3 3 2 3" xfId="29182"/>
    <cellStyle name="40% - Accent4 3 3 3" xfId="19965"/>
    <cellStyle name="40% - Accent4 3 3 4" xfId="26116"/>
    <cellStyle name="40% - Accent4 3 3 5" xfId="13745"/>
    <cellStyle name="40% - Accent4 3 4" xfId="6711"/>
    <cellStyle name="40% - Accent4 3 4 2" xfId="21497"/>
    <cellStyle name="40% - Accent4 3 4 3" xfId="27648"/>
    <cellStyle name="40% - Accent4 3 4 4" xfId="15306"/>
    <cellStyle name="40% - Accent4 3 5" xfId="18431"/>
    <cellStyle name="40% - Accent4 3 6" xfId="24583"/>
    <cellStyle name="40% - Accent4 3 7" xfId="9731"/>
    <cellStyle name="40% - Accent4 4" xfId="6712"/>
    <cellStyle name="40% - Accent4 4 2" xfId="6713"/>
    <cellStyle name="40% - Accent4 4 2 2" xfId="6714"/>
    <cellStyle name="40% - Accent4 4 2 2 2" xfId="17608"/>
    <cellStyle name="40% - Accent4 4 2 2 2 2" xfId="23801"/>
    <cellStyle name="40% - Accent4 4 2 2 2 3" xfId="29952"/>
    <cellStyle name="40% - Accent4 4 2 2 3" xfId="20735"/>
    <cellStyle name="40% - Accent4 4 2 2 4" xfId="26886"/>
    <cellStyle name="40% - Accent4 4 2 2 5" xfId="14527"/>
    <cellStyle name="40% - Accent4 4 2 3" xfId="6715"/>
    <cellStyle name="40% - Accent4 4 2 3 2" xfId="22267"/>
    <cellStyle name="40% - Accent4 4 2 3 3" xfId="28418"/>
    <cellStyle name="40% - Accent4 4 2 3 4" xfId="16074"/>
    <cellStyle name="40% - Accent4 4 2 4" xfId="6716"/>
    <cellStyle name="40% - Accent4 4 2 4 2" xfId="19201"/>
    <cellStyle name="40% - Accent4 4 2 5" xfId="25352"/>
    <cellStyle name="40% - Accent4 4 3" xfId="6717"/>
    <cellStyle name="40% - Accent4 4 3 2" xfId="6718"/>
    <cellStyle name="40% - Accent4 4 3 2 2" xfId="23032"/>
    <cellStyle name="40% - Accent4 4 3 2 3" xfId="29183"/>
    <cellStyle name="40% - Accent4 4 3 2 4" xfId="16839"/>
    <cellStyle name="40% - Accent4 4 3 3" xfId="19966"/>
    <cellStyle name="40% - Accent4 4 3 4" xfId="26117"/>
    <cellStyle name="40% - Accent4 4 3 5" xfId="13746"/>
    <cellStyle name="40% - Accent4 4 4" xfId="6719"/>
    <cellStyle name="40% - Accent4 4 4 2" xfId="21498"/>
    <cellStyle name="40% - Accent4 4 4 3" xfId="27649"/>
    <cellStyle name="40% - Accent4 4 4 4" xfId="15307"/>
    <cellStyle name="40% - Accent4 4 5" xfId="6720"/>
    <cellStyle name="40% - Accent4 4 5 2" xfId="18432"/>
    <cellStyle name="40% - Accent4 4 6" xfId="6721"/>
    <cellStyle name="40% - Accent4 4 6 2" xfId="24584"/>
    <cellStyle name="40% - Accent4 4 7" xfId="6722"/>
    <cellStyle name="40% - Accent4 4 8" xfId="6723"/>
    <cellStyle name="40% - Accent4 5" xfId="6724"/>
    <cellStyle name="40% - Accent4 5 2" xfId="6725"/>
    <cellStyle name="40% - Accent4 5 2 2" xfId="14528"/>
    <cellStyle name="40% - Accent4 5 2 2 2" xfId="17609"/>
    <cellStyle name="40% - Accent4 5 2 2 2 2" xfId="23802"/>
    <cellStyle name="40% - Accent4 5 2 2 2 3" xfId="29953"/>
    <cellStyle name="40% - Accent4 5 2 2 3" xfId="20736"/>
    <cellStyle name="40% - Accent4 5 2 2 4" xfId="26887"/>
    <cellStyle name="40% - Accent4 5 2 3" xfId="16075"/>
    <cellStyle name="40% - Accent4 5 2 3 2" xfId="22268"/>
    <cellStyle name="40% - Accent4 5 2 3 3" xfId="28419"/>
    <cellStyle name="40% - Accent4 5 2 4" xfId="19202"/>
    <cellStyle name="40% - Accent4 5 2 5" xfId="25353"/>
    <cellStyle name="40% - Accent4 5 2 6" xfId="12925"/>
    <cellStyle name="40% - Accent4 5 3" xfId="13747"/>
    <cellStyle name="40% - Accent4 5 3 2" xfId="16840"/>
    <cellStyle name="40% - Accent4 5 3 2 2" xfId="23033"/>
    <cellStyle name="40% - Accent4 5 3 2 3" xfId="29184"/>
    <cellStyle name="40% - Accent4 5 3 3" xfId="19967"/>
    <cellStyle name="40% - Accent4 5 3 4" xfId="26118"/>
    <cellStyle name="40% - Accent4 5 4" xfId="15308"/>
    <cellStyle name="40% - Accent4 5 4 2" xfId="21499"/>
    <cellStyle name="40% - Accent4 5 4 3" xfId="27650"/>
    <cellStyle name="40% - Accent4 5 5" xfId="18433"/>
    <cellStyle name="40% - Accent4 5 6" xfId="24585"/>
    <cellStyle name="40% - Accent4 5 7" xfId="9732"/>
    <cellStyle name="40% - Accent4 6" xfId="6726"/>
    <cellStyle name="40% - Accent4 6 2" xfId="9733"/>
    <cellStyle name="40% - Accent4 7" xfId="6727"/>
    <cellStyle name="40% - Accent4 8" xfId="6728"/>
    <cellStyle name="40% - Accent4 9" xfId="6729"/>
    <cellStyle name="40% - Accent5 2" xfId="6730"/>
    <cellStyle name="40% - Accent5 2 2" xfId="6731"/>
    <cellStyle name="40% - Accent5 2 2 2" xfId="6732"/>
    <cellStyle name="40% - Accent5 2 2 2 2" xfId="17610"/>
    <cellStyle name="40% - Accent5 2 2 2 2 2" xfId="23803"/>
    <cellStyle name="40% - Accent5 2 2 2 2 3" xfId="29954"/>
    <cellStyle name="40% - Accent5 2 2 2 3" xfId="20737"/>
    <cellStyle name="40% - Accent5 2 2 2 4" xfId="26888"/>
    <cellStyle name="40% - Accent5 2 2 2 5" xfId="14529"/>
    <cellStyle name="40% - Accent5 2 2 3" xfId="6733"/>
    <cellStyle name="40% - Accent5 2 2 3 2" xfId="22269"/>
    <cellStyle name="40% - Accent5 2 2 3 3" xfId="28420"/>
    <cellStyle name="40% - Accent5 2 2 3 4" xfId="16076"/>
    <cellStyle name="40% - Accent5 2 2 4" xfId="19203"/>
    <cellStyle name="40% - Accent5 2 2 5" xfId="25354"/>
    <cellStyle name="40% - Accent5 2 2 6" xfId="12926"/>
    <cellStyle name="40% - Accent5 2 3" xfId="6734"/>
    <cellStyle name="40% - Accent5 2 3 2" xfId="6735"/>
    <cellStyle name="40% - Accent5 2 3 2 2" xfId="23034"/>
    <cellStyle name="40% - Accent5 2 3 2 3" xfId="29185"/>
    <cellStyle name="40% - Accent5 2 3 2 4" xfId="16841"/>
    <cellStyle name="40% - Accent5 2 3 3" xfId="19968"/>
    <cellStyle name="40% - Accent5 2 3 4" xfId="26119"/>
    <cellStyle name="40% - Accent5 2 3 5" xfId="13748"/>
    <cellStyle name="40% - Accent5 2 4" xfId="6736"/>
    <cellStyle name="40% - Accent5 2 4 2" xfId="6737"/>
    <cellStyle name="40% - Accent5 2 4 2 2" xfId="21500"/>
    <cellStyle name="40% - Accent5 2 4 3" xfId="27651"/>
    <cellStyle name="40% - Accent5 2 4 4" xfId="15309"/>
    <cellStyle name="40% - Accent5 2 5" xfId="6738"/>
    <cellStyle name="40% - Accent5 2 5 2" xfId="18434"/>
    <cellStyle name="40% - Accent5 2 6" xfId="24586"/>
    <cellStyle name="40% - Accent5 2 7" xfId="9734"/>
    <cellStyle name="40% - Accent5 2_2009 GRC Compl Filing - Exhibit D" xfId="6739"/>
    <cellStyle name="40% - Accent5 3" xfId="6740"/>
    <cellStyle name="40% - Accent5 3 2" xfId="6741"/>
    <cellStyle name="40% - Accent5 3 2 2" xfId="14530"/>
    <cellStyle name="40% - Accent5 3 2 2 2" xfId="17611"/>
    <cellStyle name="40% - Accent5 3 2 2 2 2" xfId="23804"/>
    <cellStyle name="40% - Accent5 3 2 2 2 3" xfId="29955"/>
    <cellStyle name="40% - Accent5 3 2 2 3" xfId="20738"/>
    <cellStyle name="40% - Accent5 3 2 2 4" xfId="26889"/>
    <cellStyle name="40% - Accent5 3 2 3" xfId="16077"/>
    <cellStyle name="40% - Accent5 3 2 3 2" xfId="22270"/>
    <cellStyle name="40% - Accent5 3 2 3 3" xfId="28421"/>
    <cellStyle name="40% - Accent5 3 2 4" xfId="19204"/>
    <cellStyle name="40% - Accent5 3 2 5" xfId="25355"/>
    <cellStyle name="40% - Accent5 3 2 6" xfId="12927"/>
    <cellStyle name="40% - Accent5 3 3" xfId="6742"/>
    <cellStyle name="40% - Accent5 3 3 2" xfId="16842"/>
    <cellStyle name="40% - Accent5 3 3 2 2" xfId="23035"/>
    <cellStyle name="40% - Accent5 3 3 2 3" xfId="29186"/>
    <cellStyle name="40% - Accent5 3 3 3" xfId="19969"/>
    <cellStyle name="40% - Accent5 3 3 4" xfId="26120"/>
    <cellStyle name="40% - Accent5 3 3 5" xfId="13749"/>
    <cellStyle name="40% - Accent5 3 4" xfId="6743"/>
    <cellStyle name="40% - Accent5 3 4 2" xfId="21501"/>
    <cellStyle name="40% - Accent5 3 4 3" xfId="27652"/>
    <cellStyle name="40% - Accent5 3 4 4" xfId="15310"/>
    <cellStyle name="40% - Accent5 3 5" xfId="18435"/>
    <cellStyle name="40% - Accent5 3 6" xfId="24587"/>
    <cellStyle name="40% - Accent5 3 7" xfId="9735"/>
    <cellStyle name="40% - Accent5 4" xfId="6744"/>
    <cellStyle name="40% - Accent5 4 2" xfId="6745"/>
    <cellStyle name="40% - Accent5 4 2 2" xfId="6746"/>
    <cellStyle name="40% - Accent5 4 2 2 2" xfId="17612"/>
    <cellStyle name="40% - Accent5 4 2 2 2 2" xfId="23805"/>
    <cellStyle name="40% - Accent5 4 2 2 2 3" xfId="29956"/>
    <cellStyle name="40% - Accent5 4 2 2 3" xfId="20739"/>
    <cellStyle name="40% - Accent5 4 2 2 4" xfId="26890"/>
    <cellStyle name="40% - Accent5 4 2 2 5" xfId="14531"/>
    <cellStyle name="40% - Accent5 4 2 3" xfId="6747"/>
    <cellStyle name="40% - Accent5 4 2 3 2" xfId="22271"/>
    <cellStyle name="40% - Accent5 4 2 3 3" xfId="28422"/>
    <cellStyle name="40% - Accent5 4 2 3 4" xfId="16078"/>
    <cellStyle name="40% - Accent5 4 2 4" xfId="6748"/>
    <cellStyle name="40% - Accent5 4 2 4 2" xfId="19205"/>
    <cellStyle name="40% - Accent5 4 2 5" xfId="25356"/>
    <cellStyle name="40% - Accent5 4 3" xfId="6749"/>
    <cellStyle name="40% - Accent5 4 3 2" xfId="6750"/>
    <cellStyle name="40% - Accent5 4 3 2 2" xfId="23036"/>
    <cellStyle name="40% - Accent5 4 3 2 3" xfId="29187"/>
    <cellStyle name="40% - Accent5 4 3 2 4" xfId="16843"/>
    <cellStyle name="40% - Accent5 4 3 3" xfId="19970"/>
    <cellStyle name="40% - Accent5 4 3 4" xfId="26121"/>
    <cellStyle name="40% - Accent5 4 3 5" xfId="13750"/>
    <cellStyle name="40% - Accent5 4 4" xfId="6751"/>
    <cellStyle name="40% - Accent5 4 4 2" xfId="21502"/>
    <cellStyle name="40% - Accent5 4 4 3" xfId="27653"/>
    <cellStyle name="40% - Accent5 4 4 4" xfId="15311"/>
    <cellStyle name="40% - Accent5 4 5" xfId="6752"/>
    <cellStyle name="40% - Accent5 4 5 2" xfId="18436"/>
    <cellStyle name="40% - Accent5 4 6" xfId="6753"/>
    <cellStyle name="40% - Accent5 4 6 2" xfId="24588"/>
    <cellStyle name="40% - Accent5 4 7" xfId="6754"/>
    <cellStyle name="40% - Accent5 4 8" xfId="6755"/>
    <cellStyle name="40% - Accent5 5" xfId="6756"/>
    <cellStyle name="40% - Accent5 5 2" xfId="6757"/>
    <cellStyle name="40% - Accent5 5 3" xfId="9736"/>
    <cellStyle name="40% - Accent5 6" xfId="6758"/>
    <cellStyle name="40% - Accent5 7" xfId="6759"/>
    <cellStyle name="40% - Accent5 8" xfId="6760"/>
    <cellStyle name="40% - Accent5 9" xfId="6761"/>
    <cellStyle name="40% - Accent6 2" xfId="6762"/>
    <cellStyle name="40% - Accent6 2 2" xfId="6763"/>
    <cellStyle name="40% - Accent6 2 2 2" xfId="6764"/>
    <cellStyle name="40% - Accent6 2 2 2 2" xfId="17613"/>
    <cellStyle name="40% - Accent6 2 2 2 2 2" xfId="23806"/>
    <cellStyle name="40% - Accent6 2 2 2 2 3" xfId="29957"/>
    <cellStyle name="40% - Accent6 2 2 2 3" xfId="20740"/>
    <cellStyle name="40% - Accent6 2 2 2 4" xfId="26891"/>
    <cellStyle name="40% - Accent6 2 2 2 5" xfId="14532"/>
    <cellStyle name="40% - Accent6 2 2 3" xfId="6765"/>
    <cellStyle name="40% - Accent6 2 2 3 2" xfId="22272"/>
    <cellStyle name="40% - Accent6 2 2 3 3" xfId="28423"/>
    <cellStyle name="40% - Accent6 2 2 3 4" xfId="16079"/>
    <cellStyle name="40% - Accent6 2 2 4" xfId="19206"/>
    <cellStyle name="40% - Accent6 2 2 5" xfId="25357"/>
    <cellStyle name="40% - Accent6 2 2 6" xfId="12928"/>
    <cellStyle name="40% - Accent6 2 3" xfId="6766"/>
    <cellStyle name="40% - Accent6 2 3 2" xfId="6767"/>
    <cellStyle name="40% - Accent6 2 3 2 2" xfId="23037"/>
    <cellStyle name="40% - Accent6 2 3 2 3" xfId="29188"/>
    <cellStyle name="40% - Accent6 2 3 2 4" xfId="16844"/>
    <cellStyle name="40% - Accent6 2 3 3" xfId="19971"/>
    <cellStyle name="40% - Accent6 2 3 4" xfId="26122"/>
    <cellStyle name="40% - Accent6 2 3 5" xfId="13751"/>
    <cellStyle name="40% - Accent6 2 4" xfId="6768"/>
    <cellStyle name="40% - Accent6 2 4 2" xfId="6769"/>
    <cellStyle name="40% - Accent6 2 4 2 2" xfId="21503"/>
    <cellStyle name="40% - Accent6 2 4 3" xfId="27654"/>
    <cellStyle name="40% - Accent6 2 4 4" xfId="15312"/>
    <cellStyle name="40% - Accent6 2 5" xfId="6770"/>
    <cellStyle name="40% - Accent6 2 5 2" xfId="18437"/>
    <cellStyle name="40% - Accent6 2 6" xfId="24589"/>
    <cellStyle name="40% - Accent6 2 7" xfId="9737"/>
    <cellStyle name="40% - Accent6 2_2009 GRC Compl Filing - Exhibit D" xfId="6771"/>
    <cellStyle name="40% - Accent6 3" xfId="6772"/>
    <cellStyle name="40% - Accent6 3 2" xfId="6773"/>
    <cellStyle name="40% - Accent6 3 2 2" xfId="14533"/>
    <cellStyle name="40% - Accent6 3 2 2 2" xfId="17614"/>
    <cellStyle name="40% - Accent6 3 2 2 2 2" xfId="23807"/>
    <cellStyle name="40% - Accent6 3 2 2 2 3" xfId="29958"/>
    <cellStyle name="40% - Accent6 3 2 2 3" xfId="20741"/>
    <cellStyle name="40% - Accent6 3 2 2 4" xfId="26892"/>
    <cellStyle name="40% - Accent6 3 2 3" xfId="16080"/>
    <cellStyle name="40% - Accent6 3 2 3 2" xfId="22273"/>
    <cellStyle name="40% - Accent6 3 2 3 3" xfId="28424"/>
    <cellStyle name="40% - Accent6 3 2 4" xfId="19207"/>
    <cellStyle name="40% - Accent6 3 2 5" xfId="25358"/>
    <cellStyle name="40% - Accent6 3 2 6" xfId="12929"/>
    <cellStyle name="40% - Accent6 3 3" xfId="6774"/>
    <cellStyle name="40% - Accent6 3 3 2" xfId="16845"/>
    <cellStyle name="40% - Accent6 3 3 2 2" xfId="23038"/>
    <cellStyle name="40% - Accent6 3 3 2 3" xfId="29189"/>
    <cellStyle name="40% - Accent6 3 3 3" xfId="19972"/>
    <cellStyle name="40% - Accent6 3 3 4" xfId="26123"/>
    <cellStyle name="40% - Accent6 3 3 5" xfId="13752"/>
    <cellStyle name="40% - Accent6 3 4" xfId="6775"/>
    <cellStyle name="40% - Accent6 3 4 2" xfId="21504"/>
    <cellStyle name="40% - Accent6 3 4 3" xfId="27655"/>
    <cellStyle name="40% - Accent6 3 4 4" xfId="15313"/>
    <cellStyle name="40% - Accent6 3 5" xfId="18438"/>
    <cellStyle name="40% - Accent6 3 6" xfId="24590"/>
    <cellStyle name="40% - Accent6 3 7" xfId="9738"/>
    <cellStyle name="40% - Accent6 4" xfId="6776"/>
    <cellStyle name="40% - Accent6 4 2" xfId="6777"/>
    <cellStyle name="40% - Accent6 4 2 2" xfId="6778"/>
    <cellStyle name="40% - Accent6 4 2 2 2" xfId="17615"/>
    <cellStyle name="40% - Accent6 4 2 2 2 2" xfId="23808"/>
    <cellStyle name="40% - Accent6 4 2 2 2 3" xfId="29959"/>
    <cellStyle name="40% - Accent6 4 2 2 3" xfId="20742"/>
    <cellStyle name="40% - Accent6 4 2 2 4" xfId="26893"/>
    <cellStyle name="40% - Accent6 4 2 2 5" xfId="14534"/>
    <cellStyle name="40% - Accent6 4 2 3" xfId="6779"/>
    <cellStyle name="40% - Accent6 4 2 3 2" xfId="22274"/>
    <cellStyle name="40% - Accent6 4 2 3 3" xfId="28425"/>
    <cellStyle name="40% - Accent6 4 2 3 4" xfId="16081"/>
    <cellStyle name="40% - Accent6 4 2 4" xfId="6780"/>
    <cellStyle name="40% - Accent6 4 2 4 2" xfId="19208"/>
    <cellStyle name="40% - Accent6 4 2 5" xfId="25359"/>
    <cellStyle name="40% - Accent6 4 3" xfId="6781"/>
    <cellStyle name="40% - Accent6 4 3 2" xfId="6782"/>
    <cellStyle name="40% - Accent6 4 3 2 2" xfId="23039"/>
    <cellStyle name="40% - Accent6 4 3 2 3" xfId="29190"/>
    <cellStyle name="40% - Accent6 4 3 2 4" xfId="16846"/>
    <cellStyle name="40% - Accent6 4 3 3" xfId="19973"/>
    <cellStyle name="40% - Accent6 4 3 4" xfId="26124"/>
    <cellStyle name="40% - Accent6 4 3 5" xfId="13753"/>
    <cellStyle name="40% - Accent6 4 4" xfId="6783"/>
    <cellStyle name="40% - Accent6 4 4 2" xfId="21505"/>
    <cellStyle name="40% - Accent6 4 4 3" xfId="27656"/>
    <cellStyle name="40% - Accent6 4 4 4" xfId="15314"/>
    <cellStyle name="40% - Accent6 4 5" xfId="6784"/>
    <cellStyle name="40% - Accent6 4 5 2" xfId="18439"/>
    <cellStyle name="40% - Accent6 4 6" xfId="6785"/>
    <cellStyle name="40% - Accent6 4 6 2" xfId="24591"/>
    <cellStyle name="40% - Accent6 4 7" xfId="6786"/>
    <cellStyle name="40% - Accent6 4 8" xfId="6787"/>
    <cellStyle name="40% - Accent6 5" xfId="6788"/>
    <cellStyle name="40% - Accent6 5 2" xfId="6789"/>
    <cellStyle name="40% - Accent6 5 2 2" xfId="14535"/>
    <cellStyle name="40% - Accent6 5 2 2 2" xfId="17616"/>
    <cellStyle name="40% - Accent6 5 2 2 2 2" xfId="23809"/>
    <cellStyle name="40% - Accent6 5 2 2 2 3" xfId="29960"/>
    <cellStyle name="40% - Accent6 5 2 2 3" xfId="20743"/>
    <cellStyle name="40% - Accent6 5 2 2 4" xfId="26894"/>
    <cellStyle name="40% - Accent6 5 2 3" xfId="16082"/>
    <cellStyle name="40% - Accent6 5 2 3 2" xfId="22275"/>
    <cellStyle name="40% - Accent6 5 2 3 3" xfId="28426"/>
    <cellStyle name="40% - Accent6 5 2 4" xfId="19209"/>
    <cellStyle name="40% - Accent6 5 2 5" xfId="25360"/>
    <cellStyle name="40% - Accent6 5 2 6" xfId="12930"/>
    <cellStyle name="40% - Accent6 5 3" xfId="13754"/>
    <cellStyle name="40% - Accent6 5 3 2" xfId="16847"/>
    <cellStyle name="40% - Accent6 5 3 2 2" xfId="23040"/>
    <cellStyle name="40% - Accent6 5 3 2 3" xfId="29191"/>
    <cellStyle name="40% - Accent6 5 3 3" xfId="19974"/>
    <cellStyle name="40% - Accent6 5 3 4" xfId="26125"/>
    <cellStyle name="40% - Accent6 5 4" xfId="15315"/>
    <cellStyle name="40% - Accent6 5 4 2" xfId="21506"/>
    <cellStyle name="40% - Accent6 5 4 3" xfId="27657"/>
    <cellStyle name="40% - Accent6 5 5" xfId="18440"/>
    <cellStyle name="40% - Accent6 5 6" xfId="24592"/>
    <cellStyle name="40% - Accent6 5 7" xfId="9739"/>
    <cellStyle name="40% - Accent6 6" xfId="6790"/>
    <cellStyle name="40% - Accent6 6 2" xfId="9740"/>
    <cellStyle name="40% - Accent6 7" xfId="6791"/>
    <cellStyle name="40% - Accent6 8" xfId="6792"/>
    <cellStyle name="40% - Accent6 9" xfId="6793"/>
    <cellStyle name="60% - Accent1 2" xfId="6794"/>
    <cellStyle name="60% - Accent1 2 2" xfId="6795"/>
    <cellStyle name="60% - Accent1 2 2 2" xfId="6796"/>
    <cellStyle name="60% - Accent1 2 3" xfId="6797"/>
    <cellStyle name="60% - Accent1 2 4" xfId="9741"/>
    <cellStyle name="60% - Accent1 3" xfId="6798"/>
    <cellStyle name="60% - Accent1 3 2" xfId="6799"/>
    <cellStyle name="60% - Accent1 3 3" xfId="6800"/>
    <cellStyle name="60% - Accent1 3 4" xfId="6801"/>
    <cellStyle name="60% - Accent1 4" xfId="6802"/>
    <cellStyle name="60% - Accent1 4 2" xfId="9742"/>
    <cellStyle name="60% - Accent1 5" xfId="6803"/>
    <cellStyle name="60% - Accent1 5 2" xfId="9743"/>
    <cellStyle name="60% - Accent1 6" xfId="6804"/>
    <cellStyle name="60% - Accent1 6 2" xfId="9744"/>
    <cellStyle name="60% - Accent2 2" xfId="6805"/>
    <cellStyle name="60% - Accent2 2 2" xfId="6806"/>
    <cellStyle name="60% - Accent2 2 2 2" xfId="6807"/>
    <cellStyle name="60% - Accent2 2 3" xfId="6808"/>
    <cellStyle name="60% - Accent2 2 4" xfId="9745"/>
    <cellStyle name="60% - Accent2 3" xfId="6809"/>
    <cellStyle name="60% - Accent2 3 2" xfId="6810"/>
    <cellStyle name="60% - Accent2 3 3" xfId="6811"/>
    <cellStyle name="60% - Accent2 3 4" xfId="6812"/>
    <cellStyle name="60% - Accent2 4" xfId="6813"/>
    <cellStyle name="60% - Accent2 4 2" xfId="9746"/>
    <cellStyle name="60% - Accent2 5" xfId="6814"/>
    <cellStyle name="60% - Accent2 5 2" xfId="9747"/>
    <cellStyle name="60% - Accent2 6" xfId="6815"/>
    <cellStyle name="60% - Accent3 2" xfId="6816"/>
    <cellStyle name="60% - Accent3 2 2" xfId="6817"/>
    <cellStyle name="60% - Accent3 2 2 2" xfId="6818"/>
    <cellStyle name="60% - Accent3 2 3" xfId="6819"/>
    <cellStyle name="60% - Accent3 2 4" xfId="9748"/>
    <cellStyle name="60% - Accent3 3" xfId="6820"/>
    <cellStyle name="60% - Accent3 3 2" xfId="6821"/>
    <cellStyle name="60% - Accent3 3 3" xfId="6822"/>
    <cellStyle name="60% - Accent3 3 4" xfId="6823"/>
    <cellStyle name="60% - Accent3 4" xfId="6824"/>
    <cellStyle name="60% - Accent3 4 2" xfId="9750"/>
    <cellStyle name="60% - Accent3 5" xfId="6825"/>
    <cellStyle name="60% - Accent3 5 2" xfId="9751"/>
    <cellStyle name="60% - Accent3 6" xfId="6826"/>
    <cellStyle name="60% - Accent3 6 2" xfId="9752"/>
    <cellStyle name="60% - Accent4 2" xfId="6827"/>
    <cellStyle name="60% - Accent4 2 2" xfId="6828"/>
    <cellStyle name="60% - Accent4 2 2 2" xfId="6829"/>
    <cellStyle name="60% - Accent4 2 3" xfId="6830"/>
    <cellStyle name="60% - Accent4 2 4" xfId="9753"/>
    <cellStyle name="60% - Accent4 3" xfId="6831"/>
    <cellStyle name="60% - Accent4 3 2" xfId="6832"/>
    <cellStyle name="60% - Accent4 3 3" xfId="6833"/>
    <cellStyle name="60% - Accent4 3 4" xfId="6834"/>
    <cellStyle name="60% - Accent4 4" xfId="6835"/>
    <cellStyle name="60% - Accent4 4 2" xfId="9754"/>
    <cellStyle name="60% - Accent4 5" xfId="6836"/>
    <cellStyle name="60% - Accent4 5 2" xfId="9755"/>
    <cellStyle name="60% - Accent4 6" xfId="6837"/>
    <cellStyle name="60% - Accent4 6 2" xfId="9756"/>
    <cellStyle name="60% - Accent5 2" xfId="6838"/>
    <cellStyle name="60% - Accent5 2 2" xfId="6839"/>
    <cellStyle name="60% - Accent5 2 2 2" xfId="6840"/>
    <cellStyle name="60% - Accent5 2 3" xfId="6841"/>
    <cellStyle name="60% - Accent5 2 4" xfId="9757"/>
    <cellStyle name="60% - Accent5 3" xfId="6842"/>
    <cellStyle name="60% - Accent5 3 2" xfId="6843"/>
    <cellStyle name="60% - Accent5 3 3" xfId="6844"/>
    <cellStyle name="60% - Accent5 3 4" xfId="6845"/>
    <cellStyle name="60% - Accent5 4" xfId="6846"/>
    <cellStyle name="60% - Accent5 4 2" xfId="9758"/>
    <cellStyle name="60% - Accent5 5" xfId="6847"/>
    <cellStyle name="60% - Accent5 5 2" xfId="9759"/>
    <cellStyle name="60% - Accent5 6" xfId="6848"/>
    <cellStyle name="60% - Accent6 2" xfId="6849"/>
    <cellStyle name="60% - Accent6 2 2" xfId="6850"/>
    <cellStyle name="60% - Accent6 2 2 2" xfId="6851"/>
    <cellStyle name="60% - Accent6 2 3" xfId="6852"/>
    <cellStyle name="60% - Accent6 2 4" xfId="9760"/>
    <cellStyle name="60% - Accent6 3" xfId="6853"/>
    <cellStyle name="60% - Accent6 3 2" xfId="6854"/>
    <cellStyle name="60% - Accent6 3 3" xfId="6855"/>
    <cellStyle name="60% - Accent6 3 4" xfId="6856"/>
    <cellStyle name="60% - Accent6 4" xfId="6857"/>
    <cellStyle name="60% - Accent6 4 2" xfId="9761"/>
    <cellStyle name="60% - Accent6 5" xfId="6858"/>
    <cellStyle name="60% - Accent6 5 2" xfId="9762"/>
    <cellStyle name="60% - Accent6 6" xfId="6859"/>
    <cellStyle name="60% - Accent6 6 2" xfId="9763"/>
    <cellStyle name="Accent1 - 20%" xfId="6860"/>
    <cellStyle name="Accent1 - 20% 2" xfId="6861"/>
    <cellStyle name="Accent1 - 40%" xfId="6862"/>
    <cellStyle name="Accent1 - 40% 2" xfId="6863"/>
    <cellStyle name="Accent1 - 60%" xfId="6864"/>
    <cellStyle name="Accent1 10" xfId="6865"/>
    <cellStyle name="Accent1 11" xfId="6866"/>
    <cellStyle name="Accent1 2" xfId="6867"/>
    <cellStyle name="Accent1 2 2" xfId="6868"/>
    <cellStyle name="Accent1 2 2 2" xfId="6869"/>
    <cellStyle name="Accent1 2 3" xfId="6870"/>
    <cellStyle name="Accent1 2 4" xfId="9764"/>
    <cellStyle name="Accent1 3" xfId="6871"/>
    <cellStyle name="Accent1 3 2" xfId="6872"/>
    <cellStyle name="Accent1 3 3" xfId="6873"/>
    <cellStyle name="Accent1 3 4" xfId="6874"/>
    <cellStyle name="Accent1 4" xfId="6875"/>
    <cellStyle name="Accent1 4 2" xfId="6876"/>
    <cellStyle name="Accent1 4 3" xfId="6877"/>
    <cellStyle name="Accent1 5" xfId="6878"/>
    <cellStyle name="Accent1 5 2" xfId="9765"/>
    <cellStyle name="Accent1 6" xfId="6879"/>
    <cellStyle name="Accent1 7" xfId="6880"/>
    <cellStyle name="Accent1 8" xfId="6881"/>
    <cellStyle name="Accent1 9" xfId="6882"/>
    <cellStyle name="Accent2 - 20%" xfId="6883"/>
    <cellStyle name="Accent2 - 20% 2" xfId="6884"/>
    <cellStyle name="Accent2 - 40%" xfId="6885"/>
    <cellStyle name="Accent2 - 40% 2" xfId="6886"/>
    <cellStyle name="Accent2 - 60%" xfId="6887"/>
    <cellStyle name="Accent2 10" xfId="6888"/>
    <cellStyle name="Accent2 11" xfId="6889"/>
    <cellStyle name="Accent2 2" xfId="6890"/>
    <cellStyle name="Accent2 2 2" xfId="6891"/>
    <cellStyle name="Accent2 2 2 2" xfId="6892"/>
    <cellStyle name="Accent2 2 3" xfId="6893"/>
    <cellStyle name="Accent2 2 4" xfId="9766"/>
    <cellStyle name="Accent2 3" xfId="6894"/>
    <cellStyle name="Accent2 3 2" xfId="6895"/>
    <cellStyle name="Accent2 3 3" xfId="6896"/>
    <cellStyle name="Accent2 3 4" xfId="6897"/>
    <cellStyle name="Accent2 4" xfId="6898"/>
    <cellStyle name="Accent2 4 2" xfId="6899"/>
    <cellStyle name="Accent2 4 3" xfId="6900"/>
    <cellStyle name="Accent2 5" xfId="6901"/>
    <cellStyle name="Accent2 5 2" xfId="9767"/>
    <cellStyle name="Accent2 6" xfId="6902"/>
    <cellStyle name="Accent2 7" xfId="6903"/>
    <cellStyle name="Accent2 8" xfId="6904"/>
    <cellStyle name="Accent2 9" xfId="6905"/>
    <cellStyle name="Accent3 - 20%" xfId="6906"/>
    <cellStyle name="Accent3 - 20% 2" xfId="6907"/>
    <cellStyle name="Accent3 - 40%" xfId="6908"/>
    <cellStyle name="Accent3 - 40% 2" xfId="6909"/>
    <cellStyle name="Accent3 - 60%" xfId="6910"/>
    <cellStyle name="Accent3 10" xfId="6911"/>
    <cellStyle name="Accent3 11" xfId="6912"/>
    <cellStyle name="Accent3 2" xfId="6913"/>
    <cellStyle name="Accent3 2 2" xfId="6914"/>
    <cellStyle name="Accent3 2 2 2" xfId="6915"/>
    <cellStyle name="Accent3 2 3" xfId="6916"/>
    <cellStyle name="Accent3 2 4" xfId="9768"/>
    <cellStyle name="Accent3 3" xfId="6917"/>
    <cellStyle name="Accent3 3 2" xfId="6918"/>
    <cellStyle name="Accent3 3 3" xfId="6919"/>
    <cellStyle name="Accent3 3 4" xfId="6920"/>
    <cellStyle name="Accent3 4" xfId="6921"/>
    <cellStyle name="Accent3 4 2" xfId="6922"/>
    <cellStyle name="Accent3 4 3" xfId="6923"/>
    <cellStyle name="Accent3 5" xfId="6924"/>
    <cellStyle name="Accent3 5 2" xfId="9769"/>
    <cellStyle name="Accent3 6" xfId="6925"/>
    <cellStyle name="Accent3 7" xfId="6926"/>
    <cellStyle name="Accent3 8" xfId="6927"/>
    <cellStyle name="Accent3 9" xfId="6928"/>
    <cellStyle name="Accent4 - 20%" xfId="6929"/>
    <cellStyle name="Accent4 - 20% 2" xfId="6930"/>
    <cellStyle name="Accent4 - 40%" xfId="6931"/>
    <cellStyle name="Accent4 - 40% 2" xfId="6932"/>
    <cellStyle name="Accent4 - 60%" xfId="6933"/>
    <cellStyle name="Accent4 10" xfId="6934"/>
    <cellStyle name="Accent4 11" xfId="6935"/>
    <cellStyle name="Accent4 2" xfId="6936"/>
    <cellStyle name="Accent4 2 2" xfId="6937"/>
    <cellStyle name="Accent4 2 2 2" xfId="6938"/>
    <cellStyle name="Accent4 2 3" xfId="6939"/>
    <cellStyle name="Accent4 2 4" xfId="9770"/>
    <cellStyle name="Accent4 3" xfId="6940"/>
    <cellStyle name="Accent4 3 2" xfId="6941"/>
    <cellStyle name="Accent4 3 3" xfId="6942"/>
    <cellStyle name="Accent4 3 4" xfId="6943"/>
    <cellStyle name="Accent4 4" xfId="6944"/>
    <cellStyle name="Accent4 4 2" xfId="6945"/>
    <cellStyle name="Accent4 4 3" xfId="6946"/>
    <cellStyle name="Accent4 5" xfId="6947"/>
    <cellStyle name="Accent4 5 2" xfId="9771"/>
    <cellStyle name="Accent4 6" xfId="6948"/>
    <cellStyle name="Accent4 7" xfId="6949"/>
    <cellStyle name="Accent4 8" xfId="6950"/>
    <cellStyle name="Accent4 9" xfId="6951"/>
    <cellStyle name="Accent5 - 20%" xfId="6952"/>
    <cellStyle name="Accent5 - 20% 2" xfId="6953"/>
    <cellStyle name="Accent5 - 40%" xfId="6954"/>
    <cellStyle name="Accent5 - 40% 2" xfId="6955"/>
    <cellStyle name="Accent5 - 60%" xfId="6956"/>
    <cellStyle name="Accent5 10" xfId="6957"/>
    <cellStyle name="Accent5 11" xfId="6958"/>
    <cellStyle name="Accent5 12" xfId="6959"/>
    <cellStyle name="Accent5 13" xfId="6960"/>
    <cellStyle name="Accent5 14" xfId="6961"/>
    <cellStyle name="Accent5 15" xfId="6962"/>
    <cellStyle name="Accent5 16" xfId="6963"/>
    <cellStyle name="Accent5 17" xfId="6964"/>
    <cellStyle name="Accent5 18" xfId="6965"/>
    <cellStyle name="Accent5 19" xfId="6966"/>
    <cellStyle name="Accent5 2" xfId="6967"/>
    <cellStyle name="Accent5 2 2" xfId="6968"/>
    <cellStyle name="Accent5 2 2 2" xfId="6969"/>
    <cellStyle name="Accent5 2 3" xfId="6970"/>
    <cellStyle name="Accent5 2 4" xfId="9772"/>
    <cellStyle name="Accent5 20" xfId="6971"/>
    <cellStyle name="Accent5 21" xfId="6972"/>
    <cellStyle name="Accent5 22" xfId="6973"/>
    <cellStyle name="Accent5 23" xfId="6974"/>
    <cellStyle name="Accent5 24" xfId="6975"/>
    <cellStyle name="Accent5 25" xfId="6976"/>
    <cellStyle name="Accent5 26" xfId="6977"/>
    <cellStyle name="Accent5 27" xfId="6978"/>
    <cellStyle name="Accent5 28" xfId="6979"/>
    <cellStyle name="Accent5 29" xfId="6980"/>
    <cellStyle name="Accent5 3" xfId="6981"/>
    <cellStyle name="Accent5 3 2" xfId="6982"/>
    <cellStyle name="Accent5 3 3" xfId="6983"/>
    <cellStyle name="Accent5 30" xfId="6984"/>
    <cellStyle name="Accent5 31" xfId="6985"/>
    <cellStyle name="Accent5 32" xfId="6986"/>
    <cellStyle name="Accent5 4" xfId="6987"/>
    <cellStyle name="Accent5 5" xfId="6988"/>
    <cellStyle name="Accent5 5 2" xfId="9773"/>
    <cellStyle name="Accent5 6" xfId="6989"/>
    <cellStyle name="Accent5 7" xfId="6990"/>
    <cellStyle name="Accent5 8" xfId="6991"/>
    <cellStyle name="Accent5 9" xfId="6992"/>
    <cellStyle name="Accent6 - 20%" xfId="6993"/>
    <cellStyle name="Accent6 - 20% 2" xfId="6994"/>
    <cellStyle name="Accent6 - 40%" xfId="6995"/>
    <cellStyle name="Accent6 - 40% 2" xfId="6996"/>
    <cellStyle name="Accent6 - 60%" xfId="6997"/>
    <cellStyle name="Accent6 10" xfId="6998"/>
    <cellStyle name="Accent6 11" xfId="6999"/>
    <cellStyle name="Accent6 2" xfId="7000"/>
    <cellStyle name="Accent6 2 2" xfId="7001"/>
    <cellStyle name="Accent6 2 2 2" xfId="7002"/>
    <cellStyle name="Accent6 2 3" xfId="7003"/>
    <cellStyle name="Accent6 2 4" xfId="9774"/>
    <cellStyle name="Accent6 3" xfId="7004"/>
    <cellStyle name="Accent6 3 2" xfId="7005"/>
    <cellStyle name="Accent6 3 3" xfId="7006"/>
    <cellStyle name="Accent6 3 4" xfId="7007"/>
    <cellStyle name="Accent6 4" xfId="7008"/>
    <cellStyle name="Accent6 4 2" xfId="7009"/>
    <cellStyle name="Accent6 4 3" xfId="7010"/>
    <cellStyle name="Accent6 5" xfId="7011"/>
    <cellStyle name="Accent6 6" xfId="7012"/>
    <cellStyle name="Accent6 7" xfId="7013"/>
    <cellStyle name="Accent6 8" xfId="7014"/>
    <cellStyle name="Accent6 9" xfId="7015"/>
    <cellStyle name="alarm" xfId="9775"/>
    <cellStyle name="assumption" xfId="9776"/>
    <cellStyle name="assumption 2" xfId="9777"/>
    <cellStyle name="Bad 2" xfId="7016"/>
    <cellStyle name="Bad 2 2" xfId="7017"/>
    <cellStyle name="Bad 2 2 2" xfId="7018"/>
    <cellStyle name="Bad 2 3" xfId="7019"/>
    <cellStyle name="Bad 2 4" xfId="9778"/>
    <cellStyle name="Bad 3" xfId="7020"/>
    <cellStyle name="Bad 3 2" xfId="7021"/>
    <cellStyle name="Bad 3 3" xfId="7022"/>
    <cellStyle name="Bad 3 4" xfId="7023"/>
    <cellStyle name="Bad 4" xfId="7024"/>
    <cellStyle name="Bad 4 2" xfId="9779"/>
    <cellStyle name="Bad 5" xfId="7025"/>
    <cellStyle name="Bad 5 2" xfId="9780"/>
    <cellStyle name="Bad 6" xfId="7026"/>
    <cellStyle name="Bad 6 2" xfId="9781"/>
    <cellStyle name="blank" xfId="7027"/>
    <cellStyle name="Blank 2" xfId="9782"/>
    <cellStyle name="bld-li - Style4" xfId="7028"/>
    <cellStyle name="Calc Currency (0)" xfId="7029"/>
    <cellStyle name="Calc Currency (0) 2" xfId="7030"/>
    <cellStyle name="Calc Currency (0) 2 2" xfId="7031"/>
    <cellStyle name="Calc Currency (0) 3" xfId="7032"/>
    <cellStyle name="Calc Currency (0) 4" xfId="7033"/>
    <cellStyle name="Calculation 2" xfId="7034"/>
    <cellStyle name="Calculation 2 2" xfId="7035"/>
    <cellStyle name="Calculation 2 2 2" xfId="7036"/>
    <cellStyle name="Calculation 2 2 3" xfId="7037"/>
    <cellStyle name="Calculation 2 2 3 2" xfId="30735"/>
    <cellStyle name="Calculation 2 2 4" xfId="30734"/>
    <cellStyle name="Calculation 2 3" xfId="7038"/>
    <cellStyle name="Calculation 2 3 2" xfId="7039"/>
    <cellStyle name="Calculation 2 3 3" xfId="7040"/>
    <cellStyle name="Calculation 2 3 4" xfId="7041"/>
    <cellStyle name="Calculation 2 4" xfId="7042"/>
    <cellStyle name="Calculation 2 4 2" xfId="7043"/>
    <cellStyle name="Calculation 2 5" xfId="7044"/>
    <cellStyle name="Calculation 3" xfId="7045"/>
    <cellStyle name="Calculation 3 2" xfId="7046"/>
    <cellStyle name="Calculation 3 3" xfId="7047"/>
    <cellStyle name="Calculation 3 4" xfId="7048"/>
    <cellStyle name="Calculation 4" xfId="7049"/>
    <cellStyle name="Calculation 4 2" xfId="7050"/>
    <cellStyle name="Calculation 4 2 2" xfId="7051"/>
    <cellStyle name="Calculation 4 3" xfId="7052"/>
    <cellStyle name="Calculation 4 3 2" xfId="7053"/>
    <cellStyle name="Calculation 4 4" xfId="7054"/>
    <cellStyle name="Calculation 4 4 2" xfId="7055"/>
    <cellStyle name="Calculation 4 5" xfId="9783"/>
    <cellStyle name="Calculation 5" xfId="7056"/>
    <cellStyle name="Calculation 5 2" xfId="7057"/>
    <cellStyle name="Calculation 5 3" xfId="9784"/>
    <cellStyle name="Calculation 6" xfId="7058"/>
    <cellStyle name="Calculation 6 2" xfId="13622"/>
    <cellStyle name="Calculation 6 2 2" xfId="15235"/>
    <cellStyle name="Calculation 6 2 2 2" xfId="30729"/>
    <cellStyle name="Calculation 6 2 3" xfId="30681"/>
    <cellStyle name="Calculation 6 3" xfId="13664"/>
    <cellStyle name="Calculation 6 3 2" xfId="14369"/>
    <cellStyle name="Calculation 6 3 2 2" xfId="30716"/>
    <cellStyle name="Calculation 6 3 3" xfId="30697"/>
    <cellStyle name="Calculation 6 4" xfId="13635"/>
    <cellStyle name="Calculation 6 4 2" xfId="14306"/>
    <cellStyle name="Calculation 6 4 2 2" xfId="30710"/>
    <cellStyle name="Calculation 6 4 3" xfId="30685"/>
    <cellStyle name="Calculation 6 5" xfId="13616"/>
    <cellStyle name="Calculation 6 5 2" xfId="14303"/>
    <cellStyle name="Calculation 6 5 2 2" xfId="30707"/>
    <cellStyle name="Calculation 6 5 3" xfId="30680"/>
    <cellStyle name="Calculation 6 6" xfId="15238"/>
    <cellStyle name="Calculation 6 6 2" xfId="30732"/>
    <cellStyle name="Calculation 6 7" xfId="9785"/>
    <cellStyle name="Calculation 6 7 2" xfId="30939"/>
    <cellStyle name="Calculation 6 8" xfId="9749"/>
    <cellStyle name="Calculation 7" xfId="7059"/>
    <cellStyle name="Calculation 8" xfId="7060"/>
    <cellStyle name="Calculation 9" xfId="7061"/>
    <cellStyle name="Calculation 9 2" xfId="7062"/>
    <cellStyle name="Centered Heading" xfId="9786"/>
    <cellStyle name="Centered Heading 2" xfId="9787"/>
    <cellStyle name="Centered Heading 3" xfId="9788"/>
    <cellStyle name="Check Cell 2" xfId="7063"/>
    <cellStyle name="Check Cell 2 2" xfId="7064"/>
    <cellStyle name="Check Cell 2 2 2" xfId="7065"/>
    <cellStyle name="Check Cell 2 2 3" xfId="7066"/>
    <cellStyle name="Check Cell 2 3" xfId="7067"/>
    <cellStyle name="Check Cell 2 4" xfId="9789"/>
    <cellStyle name="Check Cell 3" xfId="7068"/>
    <cellStyle name="Check Cell 4" xfId="7069"/>
    <cellStyle name="Check Cell 4 2" xfId="9790"/>
    <cellStyle name="Check Cell 5" xfId="9791"/>
    <cellStyle name="CheckCell" xfId="7070"/>
    <cellStyle name="CheckCell 2" xfId="7071"/>
    <cellStyle name="CheckCell 2 2" xfId="7072"/>
    <cellStyle name="CheckCell 3" xfId="7073"/>
    <cellStyle name="CheckCell 4" xfId="7074"/>
    <cellStyle name="CheckCell_Electric Rev Req Model (2009 GRC) Rebuttal" xfId="7075"/>
    <cellStyle name="Column Header" xfId="9792"/>
    <cellStyle name="ColumnAttributeAbovePrompt" xfId="9573"/>
    <cellStyle name="ColumnAttributePrompt" xfId="9574"/>
    <cellStyle name="ColumnAttributeValue" xfId="9575"/>
    <cellStyle name="ColumnHeadingPrompt" xfId="9576"/>
    <cellStyle name="ColumnHeadingValue" xfId="9577"/>
    <cellStyle name="Comma" xfId="6" builtinId="3"/>
    <cellStyle name="Comma [0] 2" xfId="9533"/>
    <cellStyle name="Comma [0] 2 2" xfId="12772"/>
    <cellStyle name="Comma [0] 2 3" xfId="9691"/>
    <cellStyle name="Comma [0] 3" xfId="9578"/>
    <cellStyle name="Comma [0] 4" xfId="9660"/>
    <cellStyle name="Comma [0] 5" xfId="12769"/>
    <cellStyle name="Comma [0] 6" xfId="12866"/>
    <cellStyle name="Comma [0] 7" xfId="15245"/>
    <cellStyle name="Comma [0] 8" xfId="18369"/>
    <cellStyle name="Comma [0] 9" xfId="9566"/>
    <cellStyle name="Comma 0" xfId="9793"/>
    <cellStyle name="Comma 0.0" xfId="9794"/>
    <cellStyle name="Comma 0.00" xfId="9795"/>
    <cellStyle name="Comma 0.000" xfId="9796"/>
    <cellStyle name="Comma 10" xfId="7076"/>
    <cellStyle name="Comma 10 2" xfId="7077"/>
    <cellStyle name="Comma 10 2 2" xfId="7078"/>
    <cellStyle name="Comma 10 2 2 2" xfId="9798"/>
    <cellStyle name="Comma 10 2 3" xfId="7079"/>
    <cellStyle name="Comma 10 3" xfId="7080"/>
    <cellStyle name="Comma 10 3 2" xfId="9799"/>
    <cellStyle name="Comma 10 4" xfId="7081"/>
    <cellStyle name="Comma 10 4 2" xfId="12848"/>
    <cellStyle name="Comma 10 5" xfId="9797"/>
    <cellStyle name="Comma 10 6" xfId="9671"/>
    <cellStyle name="Comma 100" xfId="9800"/>
    <cellStyle name="Comma 101" xfId="9801"/>
    <cellStyle name="Comma 102" xfId="9802"/>
    <cellStyle name="Comma 103" xfId="9803"/>
    <cellStyle name="Comma 104" xfId="9804"/>
    <cellStyle name="Comma 105" xfId="9805"/>
    <cellStyle name="Comma 106" xfId="9806"/>
    <cellStyle name="Comma 107" xfId="9807"/>
    <cellStyle name="Comma 108" xfId="9808"/>
    <cellStyle name="Comma 109" xfId="9809"/>
    <cellStyle name="Comma 11" xfId="7082"/>
    <cellStyle name="Comma 11 2" xfId="7083"/>
    <cellStyle name="Comma 11 2 2" xfId="7084"/>
    <cellStyle name="Comma 11 2 3" xfId="9811"/>
    <cellStyle name="Comma 11 3" xfId="7085"/>
    <cellStyle name="Comma 11 3 2" xfId="9812"/>
    <cellStyle name="Comma 11 3 3" xfId="9813"/>
    <cellStyle name="Comma 11 4" xfId="7086"/>
    <cellStyle name="Comma 11 4 2" xfId="9814"/>
    <cellStyle name="Comma 11 5" xfId="12844"/>
    <cellStyle name="Comma 11 6" xfId="9810"/>
    <cellStyle name="Comma 11 7" xfId="9667"/>
    <cellStyle name="Comma 110" xfId="9815"/>
    <cellStyle name="Comma 111" xfId="9816"/>
    <cellStyle name="Comma 112" xfId="9817"/>
    <cellStyle name="Comma 113" xfId="9818"/>
    <cellStyle name="Comma 114" xfId="9819"/>
    <cellStyle name="Comma 115" xfId="9820"/>
    <cellStyle name="Comma 116" xfId="9821"/>
    <cellStyle name="Comma 117" xfId="9822"/>
    <cellStyle name="Comma 118" xfId="9823"/>
    <cellStyle name="Comma 119" xfId="9824"/>
    <cellStyle name="Comma 12" xfId="7087"/>
    <cellStyle name="Comma 12 2" xfId="7088"/>
    <cellStyle name="Comma 12 2 2" xfId="7089"/>
    <cellStyle name="Comma 12 2 2 2" xfId="9825"/>
    <cellStyle name="Comma 12 2 3" xfId="9826"/>
    <cellStyle name="Comma 12 3" xfId="7090"/>
    <cellStyle name="Comma 12 3 2" xfId="9827"/>
    <cellStyle name="Comma 12 4" xfId="7091"/>
    <cellStyle name="Comma 120" xfId="9828"/>
    <cellStyle name="Comma 121" xfId="9829"/>
    <cellStyle name="Comma 122" xfId="9830"/>
    <cellStyle name="Comma 123" xfId="9831"/>
    <cellStyle name="Comma 124" xfId="9832"/>
    <cellStyle name="Comma 125" xfId="9833"/>
    <cellStyle name="Comma 126" xfId="9834"/>
    <cellStyle name="Comma 127" xfId="9835"/>
    <cellStyle name="Comma 128" xfId="9836"/>
    <cellStyle name="Comma 129" xfId="9837"/>
    <cellStyle name="Comma 13" xfId="7092"/>
    <cellStyle name="Comma 13 2" xfId="7093"/>
    <cellStyle name="Comma 13 2 2" xfId="7094"/>
    <cellStyle name="Comma 13 2 2 2" xfId="9838"/>
    <cellStyle name="Comma 13 2 3" xfId="9839"/>
    <cellStyle name="Comma 13 3" xfId="7095"/>
    <cellStyle name="Comma 13 4" xfId="7096"/>
    <cellStyle name="Comma 130" xfId="9840"/>
    <cellStyle name="Comma 131" xfId="9841"/>
    <cellStyle name="Comma 132" xfId="9842"/>
    <cellStyle name="Comma 133" xfId="9843"/>
    <cellStyle name="Comma 134" xfId="9844"/>
    <cellStyle name="Comma 135" xfId="9845"/>
    <cellStyle name="Comma 136" xfId="9846"/>
    <cellStyle name="Comma 137" xfId="9847"/>
    <cellStyle name="Comma 138" xfId="9848"/>
    <cellStyle name="Comma 139" xfId="9849"/>
    <cellStyle name="Comma 14" xfId="7097"/>
    <cellStyle name="Comma 14 2" xfId="7098"/>
    <cellStyle name="Comma 14 2 2" xfId="7099"/>
    <cellStyle name="Comma 14 3" xfId="7100"/>
    <cellStyle name="Comma 14 4" xfId="7101"/>
    <cellStyle name="Comma 140" xfId="9850"/>
    <cellStyle name="Comma 141" xfId="9851"/>
    <cellStyle name="Comma 141 2" xfId="9852"/>
    <cellStyle name="Comma 141 2 2" xfId="9853"/>
    <cellStyle name="Comma 141 2 2 2" xfId="9854"/>
    <cellStyle name="Comma 141 2 3" xfId="9855"/>
    <cellStyle name="Comma 141 3" xfId="9856"/>
    <cellStyle name="Comma 141 3 2" xfId="9857"/>
    <cellStyle name="Comma 141 4" xfId="9858"/>
    <cellStyle name="Comma 141 4 2" xfId="9859"/>
    <cellStyle name="Comma 141 5" xfId="9860"/>
    <cellStyle name="Comma 142" xfId="9861"/>
    <cellStyle name="Comma 142 2" xfId="9862"/>
    <cellStyle name="Comma 142 2 2" xfId="9863"/>
    <cellStyle name="Comma 142 2 2 2" xfId="9864"/>
    <cellStyle name="Comma 142 2 3" xfId="9865"/>
    <cellStyle name="Comma 142 3" xfId="9866"/>
    <cellStyle name="Comma 142 3 2" xfId="9867"/>
    <cellStyle name="Comma 142 4" xfId="9868"/>
    <cellStyle name="Comma 142 4 2" xfId="9869"/>
    <cellStyle name="Comma 142 5" xfId="9870"/>
    <cellStyle name="Comma 143" xfId="9871"/>
    <cellStyle name="Comma 143 2" xfId="12931"/>
    <cellStyle name="Comma 143 2 2" xfId="14536"/>
    <cellStyle name="Comma 143 2 2 2" xfId="17617"/>
    <cellStyle name="Comma 143 2 2 2 2" xfId="23810"/>
    <cellStyle name="Comma 143 2 2 2 3" xfId="29961"/>
    <cellStyle name="Comma 143 2 2 3" xfId="20744"/>
    <cellStyle name="Comma 143 2 2 4" xfId="26895"/>
    <cellStyle name="Comma 143 2 3" xfId="16083"/>
    <cellStyle name="Comma 143 2 3 2" xfId="22276"/>
    <cellStyle name="Comma 143 2 3 3" xfId="28427"/>
    <cellStyle name="Comma 143 2 4" xfId="19210"/>
    <cellStyle name="Comma 143 2 5" xfId="25361"/>
    <cellStyle name="Comma 143 3" xfId="13755"/>
    <cellStyle name="Comma 143 3 2" xfId="16848"/>
    <cellStyle name="Comma 143 3 2 2" xfId="23041"/>
    <cellStyle name="Comma 143 3 2 3" xfId="29192"/>
    <cellStyle name="Comma 143 3 3" xfId="19975"/>
    <cellStyle name="Comma 143 3 4" xfId="26126"/>
    <cellStyle name="Comma 143 4" xfId="15316"/>
    <cellStyle name="Comma 143 4 2" xfId="21507"/>
    <cellStyle name="Comma 143 4 3" xfId="27658"/>
    <cellStyle name="Comma 143 5" xfId="18441"/>
    <cellStyle name="Comma 143 6" xfId="24593"/>
    <cellStyle name="Comma 144" xfId="9872"/>
    <cellStyle name="Comma 144 2" xfId="12932"/>
    <cellStyle name="Comma 144 2 2" xfId="14537"/>
    <cellStyle name="Comma 144 2 2 2" xfId="17618"/>
    <cellStyle name="Comma 144 2 2 2 2" xfId="23811"/>
    <cellStyle name="Comma 144 2 2 2 3" xfId="29962"/>
    <cellStyle name="Comma 144 2 2 3" xfId="20745"/>
    <cellStyle name="Comma 144 2 2 4" xfId="26896"/>
    <cellStyle name="Comma 144 2 3" xfId="16084"/>
    <cellStyle name="Comma 144 2 3 2" xfId="22277"/>
    <cellStyle name="Comma 144 2 3 3" xfId="28428"/>
    <cellStyle name="Comma 144 2 4" xfId="19211"/>
    <cellStyle name="Comma 144 2 5" xfId="25362"/>
    <cellStyle name="Comma 144 3" xfId="13756"/>
    <cellStyle name="Comma 144 3 2" xfId="16849"/>
    <cellStyle name="Comma 144 3 2 2" xfId="23042"/>
    <cellStyle name="Comma 144 3 2 3" xfId="29193"/>
    <cellStyle name="Comma 144 3 3" xfId="19976"/>
    <cellStyle name="Comma 144 3 4" xfId="26127"/>
    <cellStyle name="Comma 144 4" xfId="15317"/>
    <cellStyle name="Comma 144 4 2" xfId="21508"/>
    <cellStyle name="Comma 144 4 3" xfId="27659"/>
    <cellStyle name="Comma 144 5" xfId="18442"/>
    <cellStyle name="Comma 144 6" xfId="24594"/>
    <cellStyle name="Comma 145" xfId="9873"/>
    <cellStyle name="Comma 145 2" xfId="12933"/>
    <cellStyle name="Comma 145 2 2" xfId="14538"/>
    <cellStyle name="Comma 145 2 2 2" xfId="17619"/>
    <cellStyle name="Comma 145 2 2 2 2" xfId="23812"/>
    <cellStyle name="Comma 145 2 2 2 3" xfId="29963"/>
    <cellStyle name="Comma 145 2 2 3" xfId="20746"/>
    <cellStyle name="Comma 145 2 2 4" xfId="26897"/>
    <cellStyle name="Comma 145 2 3" xfId="16085"/>
    <cellStyle name="Comma 145 2 3 2" xfId="22278"/>
    <cellStyle name="Comma 145 2 3 3" xfId="28429"/>
    <cellStyle name="Comma 145 2 4" xfId="19212"/>
    <cellStyle name="Comma 145 2 5" xfId="25363"/>
    <cellStyle name="Comma 145 3" xfId="13757"/>
    <cellStyle name="Comma 145 3 2" xfId="16850"/>
    <cellStyle name="Comma 145 3 2 2" xfId="23043"/>
    <cellStyle name="Comma 145 3 2 3" xfId="29194"/>
    <cellStyle name="Comma 145 3 3" xfId="19977"/>
    <cellStyle name="Comma 145 3 4" xfId="26128"/>
    <cellStyle name="Comma 145 4" xfId="15318"/>
    <cellStyle name="Comma 145 4 2" xfId="21509"/>
    <cellStyle name="Comma 145 4 3" xfId="27660"/>
    <cellStyle name="Comma 145 5" xfId="18443"/>
    <cellStyle name="Comma 145 6" xfId="24595"/>
    <cellStyle name="Comma 146" xfId="9874"/>
    <cellStyle name="Comma 146 2" xfId="12934"/>
    <cellStyle name="Comma 146 2 2" xfId="14539"/>
    <cellStyle name="Comma 146 2 2 2" xfId="17620"/>
    <cellStyle name="Comma 146 2 2 2 2" xfId="23813"/>
    <cellStyle name="Comma 146 2 2 2 3" xfId="29964"/>
    <cellStyle name="Comma 146 2 2 3" xfId="20747"/>
    <cellStyle name="Comma 146 2 2 4" xfId="26898"/>
    <cellStyle name="Comma 146 2 3" xfId="16086"/>
    <cellStyle name="Comma 146 2 3 2" xfId="22279"/>
    <cellStyle name="Comma 146 2 3 3" xfId="28430"/>
    <cellStyle name="Comma 146 2 4" xfId="19213"/>
    <cellStyle name="Comma 146 2 5" xfId="25364"/>
    <cellStyle name="Comma 146 3" xfId="13758"/>
    <cellStyle name="Comma 146 3 2" xfId="16851"/>
    <cellStyle name="Comma 146 3 2 2" xfId="23044"/>
    <cellStyle name="Comma 146 3 2 3" xfId="29195"/>
    <cellStyle name="Comma 146 3 3" xfId="19978"/>
    <cellStyle name="Comma 146 3 4" xfId="26129"/>
    <cellStyle name="Comma 146 4" xfId="15319"/>
    <cellStyle name="Comma 146 4 2" xfId="21510"/>
    <cellStyle name="Comma 146 4 3" xfId="27661"/>
    <cellStyle name="Comma 146 5" xfId="18444"/>
    <cellStyle name="Comma 146 6" xfId="24596"/>
    <cellStyle name="Comma 147" xfId="9875"/>
    <cellStyle name="Comma 147 2" xfId="12935"/>
    <cellStyle name="Comma 147 2 2" xfId="14540"/>
    <cellStyle name="Comma 147 2 2 2" xfId="17621"/>
    <cellStyle name="Comma 147 2 2 2 2" xfId="23814"/>
    <cellStyle name="Comma 147 2 2 2 3" xfId="29965"/>
    <cellStyle name="Comma 147 2 2 3" xfId="20748"/>
    <cellStyle name="Comma 147 2 2 4" xfId="26899"/>
    <cellStyle name="Comma 147 2 3" xfId="16087"/>
    <cellStyle name="Comma 147 2 3 2" xfId="22280"/>
    <cellStyle name="Comma 147 2 3 3" xfId="28431"/>
    <cellStyle name="Comma 147 2 4" xfId="19214"/>
    <cellStyle name="Comma 147 2 5" xfId="25365"/>
    <cellStyle name="Comma 147 3" xfId="13759"/>
    <cellStyle name="Comma 147 3 2" xfId="16852"/>
    <cellStyle name="Comma 147 3 2 2" xfId="23045"/>
    <cellStyle name="Comma 147 3 2 3" xfId="29196"/>
    <cellStyle name="Comma 147 3 3" xfId="19979"/>
    <cellStyle name="Comma 147 3 4" xfId="26130"/>
    <cellStyle name="Comma 147 4" xfId="15320"/>
    <cellStyle name="Comma 147 4 2" xfId="21511"/>
    <cellStyle name="Comma 147 4 3" xfId="27662"/>
    <cellStyle name="Comma 147 5" xfId="18445"/>
    <cellStyle name="Comma 147 6" xfId="24597"/>
    <cellStyle name="Comma 148" xfId="9876"/>
    <cellStyle name="Comma 148 2" xfId="12936"/>
    <cellStyle name="Comma 148 2 2" xfId="14541"/>
    <cellStyle name="Comma 148 2 2 2" xfId="17622"/>
    <cellStyle name="Comma 148 2 2 2 2" xfId="23815"/>
    <cellStyle name="Comma 148 2 2 2 3" xfId="29966"/>
    <cellStyle name="Comma 148 2 2 3" xfId="20749"/>
    <cellStyle name="Comma 148 2 2 4" xfId="26900"/>
    <cellStyle name="Comma 148 2 3" xfId="16088"/>
    <cellStyle name="Comma 148 2 3 2" xfId="22281"/>
    <cellStyle name="Comma 148 2 3 3" xfId="28432"/>
    <cellStyle name="Comma 148 2 4" xfId="19215"/>
    <cellStyle name="Comma 148 2 5" xfId="25366"/>
    <cellStyle name="Comma 148 3" xfId="13760"/>
    <cellStyle name="Comma 148 3 2" xfId="16853"/>
    <cellStyle name="Comma 148 3 2 2" xfId="23046"/>
    <cellStyle name="Comma 148 3 2 3" xfId="29197"/>
    <cellStyle name="Comma 148 3 3" xfId="19980"/>
    <cellStyle name="Comma 148 3 4" xfId="26131"/>
    <cellStyle name="Comma 148 4" xfId="15321"/>
    <cellStyle name="Comma 148 4 2" xfId="21512"/>
    <cellStyle name="Comma 148 4 3" xfId="27663"/>
    <cellStyle name="Comma 148 5" xfId="18446"/>
    <cellStyle name="Comma 148 6" xfId="24598"/>
    <cellStyle name="Comma 149" xfId="9877"/>
    <cellStyle name="Comma 149 2" xfId="12937"/>
    <cellStyle name="Comma 149 2 2" xfId="14542"/>
    <cellStyle name="Comma 149 2 2 2" xfId="17623"/>
    <cellStyle name="Comma 149 2 2 2 2" xfId="23816"/>
    <cellStyle name="Comma 149 2 2 2 3" xfId="29967"/>
    <cellStyle name="Comma 149 2 2 3" xfId="20750"/>
    <cellStyle name="Comma 149 2 2 4" xfId="26901"/>
    <cellStyle name="Comma 149 2 3" xfId="16089"/>
    <cellStyle name="Comma 149 2 3 2" xfId="22282"/>
    <cellStyle name="Comma 149 2 3 3" xfId="28433"/>
    <cellStyle name="Comma 149 2 4" xfId="19216"/>
    <cellStyle name="Comma 149 2 5" xfId="25367"/>
    <cellStyle name="Comma 149 3" xfId="13761"/>
    <cellStyle name="Comma 149 3 2" xfId="16854"/>
    <cellStyle name="Comma 149 3 2 2" xfId="23047"/>
    <cellStyle name="Comma 149 3 2 3" xfId="29198"/>
    <cellStyle name="Comma 149 3 3" xfId="19981"/>
    <cellStyle name="Comma 149 3 4" xfId="26132"/>
    <cellStyle name="Comma 149 4" xfId="15322"/>
    <cellStyle name="Comma 149 4 2" xfId="21513"/>
    <cellStyle name="Comma 149 4 3" xfId="27664"/>
    <cellStyle name="Comma 149 5" xfId="18447"/>
    <cellStyle name="Comma 149 6" xfId="24599"/>
    <cellStyle name="Comma 15" xfId="7102"/>
    <cellStyle name="Comma 15 2" xfId="7103"/>
    <cellStyle name="Comma 15 2 2" xfId="7104"/>
    <cellStyle name="Comma 15 3" xfId="7105"/>
    <cellStyle name="Comma 150" xfId="9878"/>
    <cellStyle name="Comma 150 2" xfId="12938"/>
    <cellStyle name="Comma 150 2 2" xfId="14543"/>
    <cellStyle name="Comma 150 2 2 2" xfId="17624"/>
    <cellStyle name="Comma 150 2 2 2 2" xfId="23817"/>
    <cellStyle name="Comma 150 2 2 2 3" xfId="29968"/>
    <cellStyle name="Comma 150 2 2 3" xfId="20751"/>
    <cellStyle name="Comma 150 2 2 4" xfId="26902"/>
    <cellStyle name="Comma 150 2 3" xfId="16090"/>
    <cellStyle name="Comma 150 2 3 2" xfId="22283"/>
    <cellStyle name="Comma 150 2 3 3" xfId="28434"/>
    <cellStyle name="Comma 150 2 4" xfId="19217"/>
    <cellStyle name="Comma 150 2 5" xfId="25368"/>
    <cellStyle name="Comma 150 3" xfId="13762"/>
    <cellStyle name="Comma 150 3 2" xfId="16855"/>
    <cellStyle name="Comma 150 3 2 2" xfId="23048"/>
    <cellStyle name="Comma 150 3 2 3" xfId="29199"/>
    <cellStyle name="Comma 150 3 3" xfId="19982"/>
    <cellStyle name="Comma 150 3 4" xfId="26133"/>
    <cellStyle name="Comma 150 4" xfId="15323"/>
    <cellStyle name="Comma 150 4 2" xfId="21514"/>
    <cellStyle name="Comma 150 4 3" xfId="27665"/>
    <cellStyle name="Comma 150 5" xfId="18448"/>
    <cellStyle name="Comma 150 6" xfId="24600"/>
    <cellStyle name="Comma 151" xfId="9879"/>
    <cellStyle name="Comma 151 2" xfId="12939"/>
    <cellStyle name="Comma 151 2 2" xfId="14544"/>
    <cellStyle name="Comma 151 2 2 2" xfId="17625"/>
    <cellStyle name="Comma 151 2 2 2 2" xfId="23818"/>
    <cellStyle name="Comma 151 2 2 2 3" xfId="29969"/>
    <cellStyle name="Comma 151 2 2 3" xfId="20752"/>
    <cellStyle name="Comma 151 2 2 4" xfId="26903"/>
    <cellStyle name="Comma 151 2 3" xfId="16091"/>
    <cellStyle name="Comma 151 2 3 2" xfId="22284"/>
    <cellStyle name="Comma 151 2 3 3" xfId="28435"/>
    <cellStyle name="Comma 151 2 4" xfId="19218"/>
    <cellStyle name="Comma 151 2 5" xfId="25369"/>
    <cellStyle name="Comma 151 3" xfId="13763"/>
    <cellStyle name="Comma 151 3 2" xfId="16856"/>
    <cellStyle name="Comma 151 3 2 2" xfId="23049"/>
    <cellStyle name="Comma 151 3 2 3" xfId="29200"/>
    <cellStyle name="Comma 151 3 3" xfId="19983"/>
    <cellStyle name="Comma 151 3 4" xfId="26134"/>
    <cellStyle name="Comma 151 4" xfId="15324"/>
    <cellStyle name="Comma 151 4 2" xfId="21515"/>
    <cellStyle name="Comma 151 4 3" xfId="27666"/>
    <cellStyle name="Comma 151 5" xfId="18449"/>
    <cellStyle name="Comma 151 6" xfId="24601"/>
    <cellStyle name="Comma 152" xfId="9880"/>
    <cellStyle name="Comma 152 2" xfId="12940"/>
    <cellStyle name="Comma 152 2 2" xfId="14545"/>
    <cellStyle name="Comma 152 2 2 2" xfId="17626"/>
    <cellStyle name="Comma 152 2 2 2 2" xfId="23819"/>
    <cellStyle name="Comma 152 2 2 2 3" xfId="29970"/>
    <cellStyle name="Comma 152 2 2 3" xfId="20753"/>
    <cellStyle name="Comma 152 2 2 4" xfId="26904"/>
    <cellStyle name="Comma 152 2 3" xfId="16092"/>
    <cellStyle name="Comma 152 2 3 2" xfId="22285"/>
    <cellStyle name="Comma 152 2 3 3" xfId="28436"/>
    <cellStyle name="Comma 152 2 4" xfId="19219"/>
    <cellStyle name="Comma 152 2 5" xfId="25370"/>
    <cellStyle name="Comma 152 3" xfId="13764"/>
    <cellStyle name="Comma 152 3 2" xfId="16857"/>
    <cellStyle name="Comma 152 3 2 2" xfId="23050"/>
    <cellStyle name="Comma 152 3 2 3" xfId="29201"/>
    <cellStyle name="Comma 152 3 3" xfId="19984"/>
    <cellStyle name="Comma 152 3 4" xfId="26135"/>
    <cellStyle name="Comma 152 4" xfId="15325"/>
    <cellStyle name="Comma 152 4 2" xfId="21516"/>
    <cellStyle name="Comma 152 4 3" xfId="27667"/>
    <cellStyle name="Comma 152 5" xfId="18450"/>
    <cellStyle name="Comma 152 6" xfId="24602"/>
    <cellStyle name="Comma 153" xfId="9881"/>
    <cellStyle name="Comma 153 2" xfId="12941"/>
    <cellStyle name="Comma 153 2 2" xfId="14546"/>
    <cellStyle name="Comma 153 2 2 2" xfId="17627"/>
    <cellStyle name="Comma 153 2 2 2 2" xfId="23820"/>
    <cellStyle name="Comma 153 2 2 2 3" xfId="29971"/>
    <cellStyle name="Comma 153 2 2 3" xfId="20754"/>
    <cellStyle name="Comma 153 2 2 4" xfId="26905"/>
    <cellStyle name="Comma 153 2 3" xfId="16093"/>
    <cellStyle name="Comma 153 2 3 2" xfId="22286"/>
    <cellStyle name="Comma 153 2 3 3" xfId="28437"/>
    <cellStyle name="Comma 153 2 4" xfId="19220"/>
    <cellStyle name="Comma 153 2 5" xfId="25371"/>
    <cellStyle name="Comma 153 3" xfId="13765"/>
    <cellStyle name="Comma 153 3 2" xfId="16858"/>
    <cellStyle name="Comma 153 3 2 2" xfId="23051"/>
    <cellStyle name="Comma 153 3 2 3" xfId="29202"/>
    <cellStyle name="Comma 153 3 3" xfId="19985"/>
    <cellStyle name="Comma 153 3 4" xfId="26136"/>
    <cellStyle name="Comma 153 4" xfId="15326"/>
    <cellStyle name="Comma 153 4 2" xfId="21517"/>
    <cellStyle name="Comma 153 4 3" xfId="27668"/>
    <cellStyle name="Comma 153 5" xfId="18451"/>
    <cellStyle name="Comma 153 6" xfId="24603"/>
    <cellStyle name="Comma 154" xfId="9882"/>
    <cellStyle name="Comma 154 2" xfId="9883"/>
    <cellStyle name="Comma 155" xfId="9884"/>
    <cellStyle name="Comma 155 2" xfId="9885"/>
    <cellStyle name="Comma 156" xfId="9886"/>
    <cellStyle name="Comma 156 2" xfId="9887"/>
    <cellStyle name="Comma 157" xfId="9888"/>
    <cellStyle name="Comma 158" xfId="9889"/>
    <cellStyle name="Comma 159" xfId="9890"/>
    <cellStyle name="Comma 16" xfId="7106"/>
    <cellStyle name="Comma 16 2" xfId="7107"/>
    <cellStyle name="Comma 16 3" xfId="7108"/>
    <cellStyle name="Comma 160" xfId="9891"/>
    <cellStyle name="Comma 161" xfId="9892"/>
    <cellStyle name="Comma 162" xfId="9893"/>
    <cellStyle name="Comma 163" xfId="9894"/>
    <cellStyle name="Comma 164" xfId="9895"/>
    <cellStyle name="Comma 165" xfId="9896"/>
    <cellStyle name="Comma 166" xfId="9897"/>
    <cellStyle name="Comma 167" xfId="9898"/>
    <cellStyle name="Comma 168" xfId="9899"/>
    <cellStyle name="Comma 169" xfId="9900"/>
    <cellStyle name="Comma 17" xfId="7109"/>
    <cellStyle name="Comma 17 2" xfId="7110"/>
    <cellStyle name="Comma 17 2 2" xfId="7111"/>
    <cellStyle name="Comma 17 3" xfId="7112"/>
    <cellStyle name="Comma 17 3 2" xfId="7113"/>
    <cellStyle name="Comma 17 4" xfId="7114"/>
    <cellStyle name="Comma 17 4 2" xfId="7115"/>
    <cellStyle name="Comma 17 5" xfId="7116"/>
    <cellStyle name="Comma 170" xfId="9901"/>
    <cellStyle name="Comma 171" xfId="9902"/>
    <cellStyle name="Comma 172" xfId="9903"/>
    <cellStyle name="Comma 173" xfId="9904"/>
    <cellStyle name="Comma 174" xfId="9905"/>
    <cellStyle name="Comma 175" xfId="9906"/>
    <cellStyle name="Comma 176" xfId="9907"/>
    <cellStyle name="Comma 177" xfId="9908"/>
    <cellStyle name="Comma 178" xfId="9909"/>
    <cellStyle name="Comma 179" xfId="9910"/>
    <cellStyle name="Comma 18" xfId="7117"/>
    <cellStyle name="Comma 18 2" xfId="7118"/>
    <cellStyle name="Comma 18 3" xfId="7119"/>
    <cellStyle name="Comma 18 4" xfId="7120"/>
    <cellStyle name="Comma 18 5" xfId="9911"/>
    <cellStyle name="Comma 180" xfId="9912"/>
    <cellStyle name="Comma 181" xfId="9913"/>
    <cellStyle name="Comma 182" xfId="9914"/>
    <cellStyle name="Comma 182 2" xfId="12942"/>
    <cellStyle name="Comma 182 2 2" xfId="14547"/>
    <cellStyle name="Comma 182 2 2 2" xfId="17628"/>
    <cellStyle name="Comma 182 2 2 2 2" xfId="23821"/>
    <cellStyle name="Comma 182 2 2 2 3" xfId="29972"/>
    <cellStyle name="Comma 182 2 2 3" xfId="20755"/>
    <cellStyle name="Comma 182 2 2 4" xfId="26906"/>
    <cellStyle name="Comma 182 2 3" xfId="16094"/>
    <cellStyle name="Comma 182 2 3 2" xfId="22287"/>
    <cellStyle name="Comma 182 2 3 3" xfId="28438"/>
    <cellStyle name="Comma 182 2 4" xfId="19221"/>
    <cellStyle name="Comma 182 2 5" xfId="25372"/>
    <cellStyle name="Comma 182 3" xfId="13766"/>
    <cellStyle name="Comma 182 3 2" xfId="16859"/>
    <cellStyle name="Comma 182 3 2 2" xfId="23052"/>
    <cellStyle name="Comma 182 3 2 3" xfId="29203"/>
    <cellStyle name="Comma 182 3 3" xfId="19986"/>
    <cellStyle name="Comma 182 3 4" xfId="26137"/>
    <cellStyle name="Comma 182 4" xfId="15327"/>
    <cellStyle name="Comma 182 4 2" xfId="21518"/>
    <cellStyle name="Comma 182 4 3" xfId="27669"/>
    <cellStyle name="Comma 182 5" xfId="18452"/>
    <cellStyle name="Comma 182 6" xfId="24604"/>
    <cellStyle name="Comma 183" xfId="9915"/>
    <cellStyle name="Comma 184" xfId="9690"/>
    <cellStyle name="Comma 185" xfId="12768"/>
    <cellStyle name="Comma 186" xfId="9687"/>
    <cellStyle name="Comma 186 2" xfId="12896"/>
    <cellStyle name="Comma 186 2 2" xfId="14489"/>
    <cellStyle name="Comma 186 2 2 2" xfId="17570"/>
    <cellStyle name="Comma 186 2 2 2 2" xfId="23763"/>
    <cellStyle name="Comma 186 2 2 2 3" xfId="29914"/>
    <cellStyle name="Comma 186 2 2 3" xfId="20697"/>
    <cellStyle name="Comma 186 2 2 4" xfId="26848"/>
    <cellStyle name="Comma 186 2 3" xfId="16036"/>
    <cellStyle name="Comma 186 2 3 2" xfId="22229"/>
    <cellStyle name="Comma 186 2 3 3" xfId="28380"/>
    <cellStyle name="Comma 186 2 4" xfId="19163"/>
    <cellStyle name="Comma 186 2 5" xfId="25314"/>
    <cellStyle name="Comma 186 3" xfId="13710"/>
    <cellStyle name="Comma 186 3 2" xfId="16801"/>
    <cellStyle name="Comma 186 3 2 2" xfId="22994"/>
    <cellStyle name="Comma 186 3 2 3" xfId="29145"/>
    <cellStyle name="Comma 186 3 3" xfId="19928"/>
    <cellStyle name="Comma 186 3 4" xfId="26079"/>
    <cellStyle name="Comma 186 4" xfId="15269"/>
    <cellStyle name="Comma 186 4 2" xfId="21460"/>
    <cellStyle name="Comma 186 4 3" xfId="27611"/>
    <cellStyle name="Comma 186 5" xfId="18394"/>
    <cellStyle name="Comma 186 6" xfId="24546"/>
    <cellStyle name="Comma 187" xfId="12861"/>
    <cellStyle name="Comma 187 2" xfId="12867"/>
    <cellStyle name="Comma 187 3" xfId="14460"/>
    <cellStyle name="Comma 187 3 2" xfId="17541"/>
    <cellStyle name="Comma 187 3 2 2" xfId="23734"/>
    <cellStyle name="Comma 187 3 2 3" xfId="29885"/>
    <cellStyle name="Comma 187 3 3" xfId="20668"/>
    <cellStyle name="Comma 187 3 4" xfId="26819"/>
    <cellStyle name="Comma 187 4" xfId="16007"/>
    <cellStyle name="Comma 187 4 2" xfId="22200"/>
    <cellStyle name="Comma 187 4 3" xfId="28351"/>
    <cellStyle name="Comma 187 5" xfId="19134"/>
    <cellStyle name="Comma 187 6" xfId="25285"/>
    <cellStyle name="Comma 188" xfId="13613"/>
    <cellStyle name="Comma 189" xfId="13679"/>
    <cellStyle name="Comma 19" xfId="7121"/>
    <cellStyle name="Comma 19 2" xfId="7122"/>
    <cellStyle name="Comma 19 3" xfId="7123"/>
    <cellStyle name="Comma 19 4" xfId="9916"/>
    <cellStyle name="Comma 190" xfId="13621"/>
    <cellStyle name="Comma 191" xfId="13670"/>
    <cellStyle name="Comma 192" xfId="13614"/>
    <cellStyle name="Comma 193" xfId="13676"/>
    <cellStyle name="Comma 194" xfId="13623"/>
    <cellStyle name="Comma 195" xfId="13668"/>
    <cellStyle name="Comma 196" xfId="13636"/>
    <cellStyle name="Comma 197" xfId="13655"/>
    <cellStyle name="Comma 198" xfId="13638"/>
    <cellStyle name="Comma 199" xfId="13649"/>
    <cellStyle name="Comma 2" xfId="4"/>
    <cellStyle name="Comma 2 10" xfId="7124"/>
    <cellStyle name="Comma 2 10 2" xfId="12773"/>
    <cellStyle name="Comma 2 10 3" xfId="9918"/>
    <cellStyle name="Comma 2 10 4" xfId="9579"/>
    <cellStyle name="Comma 2 11" xfId="9580"/>
    <cellStyle name="Comma 2 11 2" xfId="12774"/>
    <cellStyle name="Comma 2 11 3" xfId="9919"/>
    <cellStyle name="Comma 2 12" xfId="9581"/>
    <cellStyle name="Comma 2 12 2" xfId="12775"/>
    <cellStyle name="Comma 2 12 3" xfId="9920"/>
    <cellStyle name="Comma 2 13" xfId="9582"/>
    <cellStyle name="Comma 2 13 2" xfId="12776"/>
    <cellStyle name="Comma 2 13 3" xfId="9921"/>
    <cellStyle name="Comma 2 14" xfId="9583"/>
    <cellStyle name="Comma 2 14 2" xfId="12777"/>
    <cellStyle name="Comma 2 14 3" xfId="9922"/>
    <cellStyle name="Comma 2 15" xfId="9584"/>
    <cellStyle name="Comma 2 15 2" xfId="12778"/>
    <cellStyle name="Comma 2 15 3" xfId="9923"/>
    <cellStyle name="Comma 2 16" xfId="9585"/>
    <cellStyle name="Comma 2 16 2" xfId="12779"/>
    <cellStyle name="Comma 2 16 3" xfId="9924"/>
    <cellStyle name="Comma 2 17" xfId="9586"/>
    <cellStyle name="Comma 2 17 2" xfId="12780"/>
    <cellStyle name="Comma 2 17 3" xfId="9925"/>
    <cellStyle name="Comma 2 18" xfId="9587"/>
    <cellStyle name="Comma 2 18 2" xfId="12781"/>
    <cellStyle name="Comma 2 18 3" xfId="9926"/>
    <cellStyle name="Comma 2 19" xfId="9588"/>
    <cellStyle name="Comma 2 19 2" xfId="12782"/>
    <cellStyle name="Comma 2 19 3" xfId="9927"/>
    <cellStyle name="Comma 2 2" xfId="7125"/>
    <cellStyle name="Comma 2 2 10" xfId="9928"/>
    <cellStyle name="Comma 2 2 10 2" xfId="12944"/>
    <cellStyle name="Comma 2 2 10 2 2" xfId="14549"/>
    <cellStyle name="Comma 2 2 10 2 2 2" xfId="17630"/>
    <cellStyle name="Comma 2 2 10 2 2 2 2" xfId="23823"/>
    <cellStyle name="Comma 2 2 10 2 2 2 3" xfId="29974"/>
    <cellStyle name="Comma 2 2 10 2 2 3" xfId="20757"/>
    <cellStyle name="Comma 2 2 10 2 2 4" xfId="26908"/>
    <cellStyle name="Comma 2 2 10 2 3" xfId="16096"/>
    <cellStyle name="Comma 2 2 10 2 3 2" xfId="22289"/>
    <cellStyle name="Comma 2 2 10 2 3 3" xfId="28440"/>
    <cellStyle name="Comma 2 2 10 2 4" xfId="19223"/>
    <cellStyle name="Comma 2 2 10 2 5" xfId="25374"/>
    <cellStyle name="Comma 2 2 10 3" xfId="13768"/>
    <cellStyle name="Comma 2 2 10 3 2" xfId="16861"/>
    <cellStyle name="Comma 2 2 10 3 2 2" xfId="23054"/>
    <cellStyle name="Comma 2 2 10 3 2 3" xfId="29205"/>
    <cellStyle name="Comma 2 2 10 3 3" xfId="19988"/>
    <cellStyle name="Comma 2 2 10 3 4" xfId="26139"/>
    <cellStyle name="Comma 2 2 10 4" xfId="15329"/>
    <cellStyle name="Comma 2 2 10 4 2" xfId="21520"/>
    <cellStyle name="Comma 2 2 10 4 3" xfId="27671"/>
    <cellStyle name="Comma 2 2 10 5" xfId="18454"/>
    <cellStyle name="Comma 2 2 10 6" xfId="24606"/>
    <cellStyle name="Comma 2 2 11" xfId="9929"/>
    <cellStyle name="Comma 2 2 11 2" xfId="12945"/>
    <cellStyle name="Comma 2 2 11 2 2" xfId="14550"/>
    <cellStyle name="Comma 2 2 11 2 2 2" xfId="17631"/>
    <cellStyle name="Comma 2 2 11 2 2 2 2" xfId="23824"/>
    <cellStyle name="Comma 2 2 11 2 2 2 3" xfId="29975"/>
    <cellStyle name="Comma 2 2 11 2 2 3" xfId="20758"/>
    <cellStyle name="Comma 2 2 11 2 2 4" xfId="26909"/>
    <cellStyle name="Comma 2 2 11 2 3" xfId="16097"/>
    <cellStyle name="Comma 2 2 11 2 3 2" xfId="22290"/>
    <cellStyle name="Comma 2 2 11 2 3 3" xfId="28441"/>
    <cellStyle name="Comma 2 2 11 2 4" xfId="19224"/>
    <cellStyle name="Comma 2 2 11 2 5" xfId="25375"/>
    <cellStyle name="Comma 2 2 11 3" xfId="13769"/>
    <cellStyle name="Comma 2 2 11 3 2" xfId="16862"/>
    <cellStyle name="Comma 2 2 11 3 2 2" xfId="23055"/>
    <cellStyle name="Comma 2 2 11 3 2 3" xfId="29206"/>
    <cellStyle name="Comma 2 2 11 3 3" xfId="19989"/>
    <cellStyle name="Comma 2 2 11 3 4" xfId="26140"/>
    <cellStyle name="Comma 2 2 11 4" xfId="15330"/>
    <cellStyle name="Comma 2 2 11 4 2" xfId="21521"/>
    <cellStyle name="Comma 2 2 11 4 3" xfId="27672"/>
    <cellStyle name="Comma 2 2 11 5" xfId="18455"/>
    <cellStyle name="Comma 2 2 11 6" xfId="24607"/>
    <cellStyle name="Comma 2 2 12" xfId="9930"/>
    <cellStyle name="Comma 2 2 12 2" xfId="12946"/>
    <cellStyle name="Comma 2 2 12 2 2" xfId="14551"/>
    <cellStyle name="Comma 2 2 12 2 2 2" xfId="17632"/>
    <cellStyle name="Comma 2 2 12 2 2 2 2" xfId="23825"/>
    <cellStyle name="Comma 2 2 12 2 2 2 3" xfId="29976"/>
    <cellStyle name="Comma 2 2 12 2 2 3" xfId="20759"/>
    <cellStyle name="Comma 2 2 12 2 2 4" xfId="26910"/>
    <cellStyle name="Comma 2 2 12 2 3" xfId="16098"/>
    <cellStyle name="Comma 2 2 12 2 3 2" xfId="22291"/>
    <cellStyle name="Comma 2 2 12 2 3 3" xfId="28442"/>
    <cellStyle name="Comma 2 2 12 2 4" xfId="19225"/>
    <cellStyle name="Comma 2 2 12 2 5" xfId="25376"/>
    <cellStyle name="Comma 2 2 12 3" xfId="13770"/>
    <cellStyle name="Comma 2 2 12 3 2" xfId="16863"/>
    <cellStyle name="Comma 2 2 12 3 2 2" xfId="23056"/>
    <cellStyle name="Comma 2 2 12 3 2 3" xfId="29207"/>
    <cellStyle name="Comma 2 2 12 3 3" xfId="19990"/>
    <cellStyle name="Comma 2 2 12 3 4" xfId="26141"/>
    <cellStyle name="Comma 2 2 12 4" xfId="15331"/>
    <cellStyle name="Comma 2 2 12 4 2" xfId="21522"/>
    <cellStyle name="Comma 2 2 12 4 3" xfId="27673"/>
    <cellStyle name="Comma 2 2 12 5" xfId="18456"/>
    <cellStyle name="Comma 2 2 12 6" xfId="24608"/>
    <cellStyle name="Comma 2 2 13" xfId="9931"/>
    <cellStyle name="Comma 2 2 13 2" xfId="12947"/>
    <cellStyle name="Comma 2 2 13 2 2" xfId="14552"/>
    <cellStyle name="Comma 2 2 13 2 2 2" xfId="17633"/>
    <cellStyle name="Comma 2 2 13 2 2 2 2" xfId="23826"/>
    <cellStyle name="Comma 2 2 13 2 2 2 3" xfId="29977"/>
    <cellStyle name="Comma 2 2 13 2 2 3" xfId="20760"/>
    <cellStyle name="Comma 2 2 13 2 2 4" xfId="26911"/>
    <cellStyle name="Comma 2 2 13 2 3" xfId="16099"/>
    <cellStyle name="Comma 2 2 13 2 3 2" xfId="22292"/>
    <cellStyle name="Comma 2 2 13 2 3 3" xfId="28443"/>
    <cellStyle name="Comma 2 2 13 2 4" xfId="19226"/>
    <cellStyle name="Comma 2 2 13 2 5" xfId="25377"/>
    <cellStyle name="Comma 2 2 13 3" xfId="13771"/>
    <cellStyle name="Comma 2 2 13 3 2" xfId="16864"/>
    <cellStyle name="Comma 2 2 13 3 2 2" xfId="23057"/>
    <cellStyle name="Comma 2 2 13 3 2 3" xfId="29208"/>
    <cellStyle name="Comma 2 2 13 3 3" xfId="19991"/>
    <cellStyle name="Comma 2 2 13 3 4" xfId="26142"/>
    <cellStyle name="Comma 2 2 13 4" xfId="15332"/>
    <cellStyle name="Comma 2 2 13 4 2" xfId="21523"/>
    <cellStyle name="Comma 2 2 13 4 3" xfId="27674"/>
    <cellStyle name="Comma 2 2 13 5" xfId="18457"/>
    <cellStyle name="Comma 2 2 13 6" xfId="24609"/>
    <cellStyle name="Comma 2 2 14" xfId="9932"/>
    <cellStyle name="Comma 2 2 14 2" xfId="12948"/>
    <cellStyle name="Comma 2 2 14 2 2" xfId="14553"/>
    <cellStyle name="Comma 2 2 14 2 2 2" xfId="17634"/>
    <cellStyle name="Comma 2 2 14 2 2 2 2" xfId="23827"/>
    <cellStyle name="Comma 2 2 14 2 2 2 3" xfId="29978"/>
    <cellStyle name="Comma 2 2 14 2 2 3" xfId="20761"/>
    <cellStyle name="Comma 2 2 14 2 2 4" xfId="26912"/>
    <cellStyle name="Comma 2 2 14 2 3" xfId="16100"/>
    <cellStyle name="Comma 2 2 14 2 3 2" xfId="22293"/>
    <cellStyle name="Comma 2 2 14 2 3 3" xfId="28444"/>
    <cellStyle name="Comma 2 2 14 2 4" xfId="19227"/>
    <cellStyle name="Comma 2 2 14 2 5" xfId="25378"/>
    <cellStyle name="Comma 2 2 14 3" xfId="13772"/>
    <cellStyle name="Comma 2 2 14 3 2" xfId="16865"/>
    <cellStyle name="Comma 2 2 14 3 2 2" xfId="23058"/>
    <cellStyle name="Comma 2 2 14 3 2 3" xfId="29209"/>
    <cellStyle name="Comma 2 2 14 3 3" xfId="19992"/>
    <cellStyle name="Comma 2 2 14 3 4" xfId="26143"/>
    <cellStyle name="Comma 2 2 14 4" xfId="15333"/>
    <cellStyle name="Comma 2 2 14 4 2" xfId="21524"/>
    <cellStyle name="Comma 2 2 14 4 3" xfId="27675"/>
    <cellStyle name="Comma 2 2 14 5" xfId="18458"/>
    <cellStyle name="Comma 2 2 14 6" xfId="24610"/>
    <cellStyle name="Comma 2 2 15" xfId="9933"/>
    <cellStyle name="Comma 2 2 15 2" xfId="12949"/>
    <cellStyle name="Comma 2 2 15 2 2" xfId="14554"/>
    <cellStyle name="Comma 2 2 15 2 2 2" xfId="17635"/>
    <cellStyle name="Comma 2 2 15 2 2 2 2" xfId="23828"/>
    <cellStyle name="Comma 2 2 15 2 2 2 3" xfId="29979"/>
    <cellStyle name="Comma 2 2 15 2 2 3" xfId="20762"/>
    <cellStyle name="Comma 2 2 15 2 2 4" xfId="26913"/>
    <cellStyle name="Comma 2 2 15 2 3" xfId="16101"/>
    <cellStyle name="Comma 2 2 15 2 3 2" xfId="22294"/>
    <cellStyle name="Comma 2 2 15 2 3 3" xfId="28445"/>
    <cellStyle name="Comma 2 2 15 2 4" xfId="19228"/>
    <cellStyle name="Comma 2 2 15 2 5" xfId="25379"/>
    <cellStyle name="Comma 2 2 15 3" xfId="13773"/>
    <cellStyle name="Comma 2 2 15 3 2" xfId="16866"/>
    <cellStyle name="Comma 2 2 15 3 2 2" xfId="23059"/>
    <cellStyle name="Comma 2 2 15 3 2 3" xfId="29210"/>
    <cellStyle name="Comma 2 2 15 3 3" xfId="19993"/>
    <cellStyle name="Comma 2 2 15 3 4" xfId="26144"/>
    <cellStyle name="Comma 2 2 15 4" xfId="15334"/>
    <cellStyle name="Comma 2 2 15 4 2" xfId="21525"/>
    <cellStyle name="Comma 2 2 15 4 3" xfId="27676"/>
    <cellStyle name="Comma 2 2 15 5" xfId="18459"/>
    <cellStyle name="Comma 2 2 15 6" xfId="24611"/>
    <cellStyle name="Comma 2 2 16" xfId="9934"/>
    <cellStyle name="Comma 2 2 16 2" xfId="12950"/>
    <cellStyle name="Comma 2 2 16 2 2" xfId="14555"/>
    <cellStyle name="Comma 2 2 16 2 2 2" xfId="17636"/>
    <cellStyle name="Comma 2 2 16 2 2 2 2" xfId="23829"/>
    <cellStyle name="Comma 2 2 16 2 2 2 3" xfId="29980"/>
    <cellStyle name="Comma 2 2 16 2 2 3" xfId="20763"/>
    <cellStyle name="Comma 2 2 16 2 2 4" xfId="26914"/>
    <cellStyle name="Comma 2 2 16 2 3" xfId="16102"/>
    <cellStyle name="Comma 2 2 16 2 3 2" xfId="22295"/>
    <cellStyle name="Comma 2 2 16 2 3 3" xfId="28446"/>
    <cellStyle name="Comma 2 2 16 2 4" xfId="19229"/>
    <cellStyle name="Comma 2 2 16 2 5" xfId="25380"/>
    <cellStyle name="Comma 2 2 16 3" xfId="13774"/>
    <cellStyle name="Comma 2 2 16 3 2" xfId="16867"/>
    <cellStyle name="Comma 2 2 16 3 2 2" xfId="23060"/>
    <cellStyle name="Comma 2 2 16 3 2 3" xfId="29211"/>
    <cellStyle name="Comma 2 2 16 3 3" xfId="19994"/>
    <cellStyle name="Comma 2 2 16 3 4" xfId="26145"/>
    <cellStyle name="Comma 2 2 16 4" xfId="15335"/>
    <cellStyle name="Comma 2 2 16 4 2" xfId="21526"/>
    <cellStyle name="Comma 2 2 16 4 3" xfId="27677"/>
    <cellStyle name="Comma 2 2 16 5" xfId="18460"/>
    <cellStyle name="Comma 2 2 16 6" xfId="24612"/>
    <cellStyle name="Comma 2 2 17" xfId="9935"/>
    <cellStyle name="Comma 2 2 17 2" xfId="12951"/>
    <cellStyle name="Comma 2 2 17 2 2" xfId="14556"/>
    <cellStyle name="Comma 2 2 17 2 2 2" xfId="17637"/>
    <cellStyle name="Comma 2 2 17 2 2 2 2" xfId="23830"/>
    <cellStyle name="Comma 2 2 17 2 2 2 3" xfId="29981"/>
    <cellStyle name="Comma 2 2 17 2 2 3" xfId="20764"/>
    <cellStyle name="Comma 2 2 17 2 2 4" xfId="26915"/>
    <cellStyle name="Comma 2 2 17 2 3" xfId="16103"/>
    <cellStyle name="Comma 2 2 17 2 3 2" xfId="22296"/>
    <cellStyle name="Comma 2 2 17 2 3 3" xfId="28447"/>
    <cellStyle name="Comma 2 2 17 2 4" xfId="19230"/>
    <cellStyle name="Comma 2 2 17 2 5" xfId="25381"/>
    <cellStyle name="Comma 2 2 17 3" xfId="13775"/>
    <cellStyle name="Comma 2 2 17 3 2" xfId="16868"/>
    <cellStyle name="Comma 2 2 17 3 2 2" xfId="23061"/>
    <cellStyle name="Comma 2 2 17 3 2 3" xfId="29212"/>
    <cellStyle name="Comma 2 2 17 3 3" xfId="19995"/>
    <cellStyle name="Comma 2 2 17 3 4" xfId="26146"/>
    <cellStyle name="Comma 2 2 17 4" xfId="15336"/>
    <cellStyle name="Comma 2 2 17 4 2" xfId="21527"/>
    <cellStyle name="Comma 2 2 17 4 3" xfId="27678"/>
    <cellStyle name="Comma 2 2 17 5" xfId="18461"/>
    <cellStyle name="Comma 2 2 17 6" xfId="24613"/>
    <cellStyle name="Comma 2 2 18" xfId="9936"/>
    <cellStyle name="Comma 2 2 2" xfId="7126"/>
    <cellStyle name="Comma 2 2 2 2" xfId="7127"/>
    <cellStyle name="Comma 2 2 2 2 10" xfId="24614"/>
    <cellStyle name="Comma 2 2 2 2 11" xfId="9938"/>
    <cellStyle name="Comma 2 2 2 2 2" xfId="9939"/>
    <cellStyle name="Comma 2 2 2 2 2 2" xfId="12953"/>
    <cellStyle name="Comma 2 2 2 2 2 2 2" xfId="14558"/>
    <cellStyle name="Comma 2 2 2 2 2 2 2 2" xfId="17639"/>
    <cellStyle name="Comma 2 2 2 2 2 2 2 2 2" xfId="23832"/>
    <cellStyle name="Comma 2 2 2 2 2 2 2 2 3" xfId="29983"/>
    <cellStyle name="Comma 2 2 2 2 2 2 2 3" xfId="20766"/>
    <cellStyle name="Comma 2 2 2 2 2 2 2 4" xfId="26917"/>
    <cellStyle name="Comma 2 2 2 2 2 2 3" xfId="16105"/>
    <cellStyle name="Comma 2 2 2 2 2 2 3 2" xfId="22298"/>
    <cellStyle name="Comma 2 2 2 2 2 2 3 3" xfId="28449"/>
    <cellStyle name="Comma 2 2 2 2 2 2 4" xfId="19232"/>
    <cellStyle name="Comma 2 2 2 2 2 2 5" xfId="25383"/>
    <cellStyle name="Comma 2 2 2 2 2 3" xfId="13777"/>
    <cellStyle name="Comma 2 2 2 2 2 3 2" xfId="16870"/>
    <cellStyle name="Comma 2 2 2 2 2 3 2 2" xfId="23063"/>
    <cellStyle name="Comma 2 2 2 2 2 3 2 3" xfId="29214"/>
    <cellStyle name="Comma 2 2 2 2 2 3 3" xfId="19997"/>
    <cellStyle name="Comma 2 2 2 2 2 3 4" xfId="26148"/>
    <cellStyle name="Comma 2 2 2 2 2 4" xfId="15338"/>
    <cellStyle name="Comma 2 2 2 2 2 4 2" xfId="21529"/>
    <cellStyle name="Comma 2 2 2 2 2 4 3" xfId="27680"/>
    <cellStyle name="Comma 2 2 2 2 2 5" xfId="18463"/>
    <cellStyle name="Comma 2 2 2 2 2 6" xfId="24615"/>
    <cellStyle name="Comma 2 2 2 2 3" xfId="9940"/>
    <cellStyle name="Comma 2 2 2 2 3 2" xfId="12954"/>
    <cellStyle name="Comma 2 2 2 2 3 2 2" xfId="14559"/>
    <cellStyle name="Comma 2 2 2 2 3 2 2 2" xfId="17640"/>
    <cellStyle name="Comma 2 2 2 2 3 2 2 2 2" xfId="23833"/>
    <cellStyle name="Comma 2 2 2 2 3 2 2 2 3" xfId="29984"/>
    <cellStyle name="Comma 2 2 2 2 3 2 2 3" xfId="20767"/>
    <cellStyle name="Comma 2 2 2 2 3 2 2 4" xfId="26918"/>
    <cellStyle name="Comma 2 2 2 2 3 2 3" xfId="16106"/>
    <cellStyle name="Comma 2 2 2 2 3 2 3 2" xfId="22299"/>
    <cellStyle name="Comma 2 2 2 2 3 2 3 3" xfId="28450"/>
    <cellStyle name="Comma 2 2 2 2 3 2 4" xfId="19233"/>
    <cellStyle name="Comma 2 2 2 2 3 2 5" xfId="25384"/>
    <cellStyle name="Comma 2 2 2 2 3 3" xfId="13778"/>
    <cellStyle name="Comma 2 2 2 2 3 3 2" xfId="16871"/>
    <cellStyle name="Comma 2 2 2 2 3 3 2 2" xfId="23064"/>
    <cellStyle name="Comma 2 2 2 2 3 3 2 3" xfId="29215"/>
    <cellStyle name="Comma 2 2 2 2 3 3 3" xfId="19998"/>
    <cellStyle name="Comma 2 2 2 2 3 3 4" xfId="26149"/>
    <cellStyle name="Comma 2 2 2 2 3 4" xfId="15339"/>
    <cellStyle name="Comma 2 2 2 2 3 4 2" xfId="21530"/>
    <cellStyle name="Comma 2 2 2 2 3 4 3" xfId="27681"/>
    <cellStyle name="Comma 2 2 2 2 3 5" xfId="18464"/>
    <cellStyle name="Comma 2 2 2 2 3 6" xfId="24616"/>
    <cellStyle name="Comma 2 2 2 2 4" xfId="9941"/>
    <cellStyle name="Comma 2 2 2 2 4 2" xfId="12955"/>
    <cellStyle name="Comma 2 2 2 2 4 2 2" xfId="14560"/>
    <cellStyle name="Comma 2 2 2 2 4 2 2 2" xfId="17641"/>
    <cellStyle name="Comma 2 2 2 2 4 2 2 2 2" xfId="23834"/>
    <cellStyle name="Comma 2 2 2 2 4 2 2 2 3" xfId="29985"/>
    <cellStyle name="Comma 2 2 2 2 4 2 2 3" xfId="20768"/>
    <cellStyle name="Comma 2 2 2 2 4 2 2 4" xfId="26919"/>
    <cellStyle name="Comma 2 2 2 2 4 2 3" xfId="16107"/>
    <cellStyle name="Comma 2 2 2 2 4 2 3 2" xfId="22300"/>
    <cellStyle name="Comma 2 2 2 2 4 2 3 3" xfId="28451"/>
    <cellStyle name="Comma 2 2 2 2 4 2 4" xfId="19234"/>
    <cellStyle name="Comma 2 2 2 2 4 2 5" xfId="25385"/>
    <cellStyle name="Comma 2 2 2 2 4 3" xfId="13779"/>
    <cellStyle name="Comma 2 2 2 2 4 3 2" xfId="16872"/>
    <cellStyle name="Comma 2 2 2 2 4 3 2 2" xfId="23065"/>
    <cellStyle name="Comma 2 2 2 2 4 3 2 3" xfId="29216"/>
    <cellStyle name="Comma 2 2 2 2 4 3 3" xfId="19999"/>
    <cellStyle name="Comma 2 2 2 2 4 3 4" xfId="26150"/>
    <cellStyle name="Comma 2 2 2 2 4 4" xfId="15340"/>
    <cellStyle name="Comma 2 2 2 2 4 4 2" xfId="21531"/>
    <cellStyle name="Comma 2 2 2 2 4 4 3" xfId="27682"/>
    <cellStyle name="Comma 2 2 2 2 4 5" xfId="18465"/>
    <cellStyle name="Comma 2 2 2 2 4 6" xfId="24617"/>
    <cellStyle name="Comma 2 2 2 2 5" xfId="9942"/>
    <cellStyle name="Comma 2 2 2 2 5 2" xfId="12956"/>
    <cellStyle name="Comma 2 2 2 2 5 2 2" xfId="14561"/>
    <cellStyle name="Comma 2 2 2 2 5 2 2 2" xfId="17642"/>
    <cellStyle name="Comma 2 2 2 2 5 2 2 2 2" xfId="23835"/>
    <cellStyle name="Comma 2 2 2 2 5 2 2 2 3" xfId="29986"/>
    <cellStyle name="Comma 2 2 2 2 5 2 2 3" xfId="20769"/>
    <cellStyle name="Comma 2 2 2 2 5 2 2 4" xfId="26920"/>
    <cellStyle name="Comma 2 2 2 2 5 2 3" xfId="16108"/>
    <cellStyle name="Comma 2 2 2 2 5 2 3 2" xfId="22301"/>
    <cellStyle name="Comma 2 2 2 2 5 2 3 3" xfId="28452"/>
    <cellStyle name="Comma 2 2 2 2 5 2 4" xfId="19235"/>
    <cellStyle name="Comma 2 2 2 2 5 2 5" xfId="25386"/>
    <cellStyle name="Comma 2 2 2 2 5 3" xfId="13780"/>
    <cellStyle name="Comma 2 2 2 2 5 3 2" xfId="16873"/>
    <cellStyle name="Comma 2 2 2 2 5 3 2 2" xfId="23066"/>
    <cellStyle name="Comma 2 2 2 2 5 3 2 3" xfId="29217"/>
    <cellStyle name="Comma 2 2 2 2 5 3 3" xfId="20000"/>
    <cellStyle name="Comma 2 2 2 2 5 3 4" xfId="26151"/>
    <cellStyle name="Comma 2 2 2 2 5 4" xfId="15341"/>
    <cellStyle name="Comma 2 2 2 2 5 4 2" xfId="21532"/>
    <cellStyle name="Comma 2 2 2 2 5 4 3" xfId="27683"/>
    <cellStyle name="Comma 2 2 2 2 5 5" xfId="18466"/>
    <cellStyle name="Comma 2 2 2 2 5 6" xfId="24618"/>
    <cellStyle name="Comma 2 2 2 2 6" xfId="12952"/>
    <cellStyle name="Comma 2 2 2 2 6 2" xfId="14557"/>
    <cellStyle name="Comma 2 2 2 2 6 2 2" xfId="17638"/>
    <cellStyle name="Comma 2 2 2 2 6 2 2 2" xfId="23831"/>
    <cellStyle name="Comma 2 2 2 2 6 2 2 3" xfId="29982"/>
    <cellStyle name="Comma 2 2 2 2 6 2 3" xfId="20765"/>
    <cellStyle name="Comma 2 2 2 2 6 2 4" xfId="26916"/>
    <cellStyle name="Comma 2 2 2 2 6 3" xfId="16104"/>
    <cellStyle name="Comma 2 2 2 2 6 3 2" xfId="22297"/>
    <cellStyle name="Comma 2 2 2 2 6 3 3" xfId="28448"/>
    <cellStyle name="Comma 2 2 2 2 6 4" xfId="19231"/>
    <cellStyle name="Comma 2 2 2 2 6 5" xfId="25382"/>
    <cellStyle name="Comma 2 2 2 2 7" xfId="13776"/>
    <cellStyle name="Comma 2 2 2 2 7 2" xfId="16869"/>
    <cellStyle name="Comma 2 2 2 2 7 2 2" xfId="23062"/>
    <cellStyle name="Comma 2 2 2 2 7 2 3" xfId="29213"/>
    <cellStyle name="Comma 2 2 2 2 7 3" xfId="19996"/>
    <cellStyle name="Comma 2 2 2 2 7 4" xfId="26147"/>
    <cellStyle name="Comma 2 2 2 2 8" xfId="15337"/>
    <cellStyle name="Comma 2 2 2 2 8 2" xfId="21528"/>
    <cellStyle name="Comma 2 2 2 2 8 3" xfId="27679"/>
    <cellStyle name="Comma 2 2 2 2 9" xfId="18462"/>
    <cellStyle name="Comma 2 2 2 3" xfId="7128"/>
    <cellStyle name="Comma 2 2 2 3 2" xfId="12957"/>
    <cellStyle name="Comma 2 2 2 3 2 2" xfId="14562"/>
    <cellStyle name="Comma 2 2 2 3 2 2 2" xfId="17643"/>
    <cellStyle name="Comma 2 2 2 3 2 2 2 2" xfId="23836"/>
    <cellStyle name="Comma 2 2 2 3 2 2 2 3" xfId="29987"/>
    <cellStyle name="Comma 2 2 2 3 2 2 3" xfId="20770"/>
    <cellStyle name="Comma 2 2 2 3 2 2 4" xfId="26921"/>
    <cellStyle name="Comma 2 2 2 3 2 3" xfId="16109"/>
    <cellStyle name="Comma 2 2 2 3 2 3 2" xfId="22302"/>
    <cellStyle name="Comma 2 2 2 3 2 3 3" xfId="28453"/>
    <cellStyle name="Comma 2 2 2 3 2 4" xfId="19236"/>
    <cellStyle name="Comma 2 2 2 3 2 5" xfId="25387"/>
    <cellStyle name="Comma 2 2 2 3 3" xfId="13781"/>
    <cellStyle name="Comma 2 2 2 3 3 2" xfId="16874"/>
    <cellStyle name="Comma 2 2 2 3 3 2 2" xfId="23067"/>
    <cellStyle name="Comma 2 2 2 3 3 2 3" xfId="29218"/>
    <cellStyle name="Comma 2 2 2 3 3 3" xfId="20001"/>
    <cellStyle name="Comma 2 2 2 3 3 4" xfId="26152"/>
    <cellStyle name="Comma 2 2 2 3 4" xfId="15342"/>
    <cellStyle name="Comma 2 2 2 3 4 2" xfId="21533"/>
    <cellStyle name="Comma 2 2 2 3 4 3" xfId="27684"/>
    <cellStyle name="Comma 2 2 2 3 5" xfId="18467"/>
    <cellStyle name="Comma 2 2 2 3 6" xfId="24619"/>
    <cellStyle name="Comma 2 2 2 3 7" xfId="9943"/>
    <cellStyle name="Comma 2 2 2 4" xfId="9944"/>
    <cellStyle name="Comma 2 2 2 4 2" xfId="12958"/>
    <cellStyle name="Comma 2 2 2 4 2 2" xfId="14563"/>
    <cellStyle name="Comma 2 2 2 4 2 2 2" xfId="17644"/>
    <cellStyle name="Comma 2 2 2 4 2 2 2 2" xfId="23837"/>
    <cellStyle name="Comma 2 2 2 4 2 2 2 3" xfId="29988"/>
    <cellStyle name="Comma 2 2 2 4 2 2 3" xfId="20771"/>
    <cellStyle name="Comma 2 2 2 4 2 2 4" xfId="26922"/>
    <cellStyle name="Comma 2 2 2 4 2 3" xfId="16110"/>
    <cellStyle name="Comma 2 2 2 4 2 3 2" xfId="22303"/>
    <cellStyle name="Comma 2 2 2 4 2 3 3" xfId="28454"/>
    <cellStyle name="Comma 2 2 2 4 2 4" xfId="19237"/>
    <cellStyle name="Comma 2 2 2 4 2 5" xfId="25388"/>
    <cellStyle name="Comma 2 2 2 4 3" xfId="13782"/>
    <cellStyle name="Comma 2 2 2 4 3 2" xfId="16875"/>
    <cellStyle name="Comma 2 2 2 4 3 2 2" xfId="23068"/>
    <cellStyle name="Comma 2 2 2 4 3 2 3" xfId="29219"/>
    <cellStyle name="Comma 2 2 2 4 3 3" xfId="20002"/>
    <cellStyle name="Comma 2 2 2 4 3 4" xfId="26153"/>
    <cellStyle name="Comma 2 2 2 4 4" xfId="15343"/>
    <cellStyle name="Comma 2 2 2 4 4 2" xfId="21534"/>
    <cellStyle name="Comma 2 2 2 4 4 3" xfId="27685"/>
    <cellStyle name="Comma 2 2 2 4 5" xfId="18468"/>
    <cellStyle name="Comma 2 2 2 4 6" xfId="24620"/>
    <cellStyle name="Comma 2 2 2 5" xfId="9945"/>
    <cellStyle name="Comma 2 2 2 5 2" xfId="12959"/>
    <cellStyle name="Comma 2 2 2 5 2 2" xfId="14564"/>
    <cellStyle name="Comma 2 2 2 5 2 2 2" xfId="17645"/>
    <cellStyle name="Comma 2 2 2 5 2 2 2 2" xfId="23838"/>
    <cellStyle name="Comma 2 2 2 5 2 2 2 3" xfId="29989"/>
    <cellStyle name="Comma 2 2 2 5 2 2 3" xfId="20772"/>
    <cellStyle name="Comma 2 2 2 5 2 2 4" xfId="26923"/>
    <cellStyle name="Comma 2 2 2 5 2 3" xfId="16111"/>
    <cellStyle name="Comma 2 2 2 5 2 3 2" xfId="22304"/>
    <cellStyle name="Comma 2 2 2 5 2 3 3" xfId="28455"/>
    <cellStyle name="Comma 2 2 2 5 2 4" xfId="19238"/>
    <cellStyle name="Comma 2 2 2 5 2 5" xfId="25389"/>
    <cellStyle name="Comma 2 2 2 5 3" xfId="13783"/>
    <cellStyle name="Comma 2 2 2 5 3 2" xfId="16876"/>
    <cellStyle name="Comma 2 2 2 5 3 2 2" xfId="23069"/>
    <cellStyle name="Comma 2 2 2 5 3 2 3" xfId="29220"/>
    <cellStyle name="Comma 2 2 2 5 3 3" xfId="20003"/>
    <cellStyle name="Comma 2 2 2 5 3 4" xfId="26154"/>
    <cellStyle name="Comma 2 2 2 5 4" xfId="15344"/>
    <cellStyle name="Comma 2 2 2 5 4 2" xfId="21535"/>
    <cellStyle name="Comma 2 2 2 5 4 3" xfId="27686"/>
    <cellStyle name="Comma 2 2 2 5 5" xfId="18469"/>
    <cellStyle name="Comma 2 2 2 5 6" xfId="24621"/>
    <cellStyle name="Comma 2 2 2 6" xfId="9946"/>
    <cellStyle name="Comma 2 2 2 6 2" xfId="12960"/>
    <cellStyle name="Comma 2 2 2 6 2 2" xfId="14565"/>
    <cellStyle name="Comma 2 2 2 6 2 2 2" xfId="17646"/>
    <cellStyle name="Comma 2 2 2 6 2 2 2 2" xfId="23839"/>
    <cellStyle name="Comma 2 2 2 6 2 2 2 3" xfId="29990"/>
    <cellStyle name="Comma 2 2 2 6 2 2 3" xfId="20773"/>
    <cellStyle name="Comma 2 2 2 6 2 2 4" xfId="26924"/>
    <cellStyle name="Comma 2 2 2 6 2 3" xfId="16112"/>
    <cellStyle name="Comma 2 2 2 6 2 3 2" xfId="22305"/>
    <cellStyle name="Comma 2 2 2 6 2 3 3" xfId="28456"/>
    <cellStyle name="Comma 2 2 2 6 2 4" xfId="19239"/>
    <cellStyle name="Comma 2 2 2 6 2 5" xfId="25390"/>
    <cellStyle name="Comma 2 2 2 6 3" xfId="13784"/>
    <cellStyle name="Comma 2 2 2 6 3 2" xfId="16877"/>
    <cellStyle name="Comma 2 2 2 6 3 2 2" xfId="23070"/>
    <cellStyle name="Comma 2 2 2 6 3 2 3" xfId="29221"/>
    <cellStyle name="Comma 2 2 2 6 3 3" xfId="20004"/>
    <cellStyle name="Comma 2 2 2 6 3 4" xfId="26155"/>
    <cellStyle name="Comma 2 2 2 6 4" xfId="15345"/>
    <cellStyle name="Comma 2 2 2 6 4 2" xfId="21536"/>
    <cellStyle name="Comma 2 2 2 6 4 3" xfId="27687"/>
    <cellStyle name="Comma 2 2 2 6 5" xfId="18470"/>
    <cellStyle name="Comma 2 2 2 6 6" xfId="24622"/>
    <cellStyle name="Comma 2 2 2 7" xfId="9947"/>
    <cellStyle name="Comma 2 2 2 8" xfId="9948"/>
    <cellStyle name="Comma 2 2 2 9" xfId="9937"/>
    <cellStyle name="Comma 2 2 3" xfId="7129"/>
    <cellStyle name="Comma 2 2 3 10" xfId="24623"/>
    <cellStyle name="Comma 2 2 3 11" xfId="9949"/>
    <cellStyle name="Comma 2 2 3 2" xfId="7130"/>
    <cellStyle name="Comma 2 2 3 2 2" xfId="9951"/>
    <cellStyle name="Comma 2 2 3 2 2 2" xfId="12962"/>
    <cellStyle name="Comma 2 2 3 2 2 2 2" xfId="14567"/>
    <cellStyle name="Comma 2 2 3 2 2 2 2 2" xfId="17648"/>
    <cellStyle name="Comma 2 2 3 2 2 2 2 2 2" xfId="23841"/>
    <cellStyle name="Comma 2 2 3 2 2 2 2 2 3" xfId="29992"/>
    <cellStyle name="Comma 2 2 3 2 2 2 2 3" xfId="20775"/>
    <cellStyle name="Comma 2 2 3 2 2 2 2 4" xfId="26926"/>
    <cellStyle name="Comma 2 2 3 2 2 2 3" xfId="16114"/>
    <cellStyle name="Comma 2 2 3 2 2 2 3 2" xfId="22307"/>
    <cellStyle name="Comma 2 2 3 2 2 2 3 3" xfId="28458"/>
    <cellStyle name="Comma 2 2 3 2 2 2 4" xfId="19241"/>
    <cellStyle name="Comma 2 2 3 2 2 2 5" xfId="25392"/>
    <cellStyle name="Comma 2 2 3 2 2 3" xfId="13786"/>
    <cellStyle name="Comma 2 2 3 2 2 3 2" xfId="16879"/>
    <cellStyle name="Comma 2 2 3 2 2 3 2 2" xfId="23072"/>
    <cellStyle name="Comma 2 2 3 2 2 3 2 3" xfId="29223"/>
    <cellStyle name="Comma 2 2 3 2 2 3 3" xfId="20006"/>
    <cellStyle name="Comma 2 2 3 2 2 3 4" xfId="26157"/>
    <cellStyle name="Comma 2 2 3 2 2 4" xfId="15347"/>
    <cellStyle name="Comma 2 2 3 2 2 4 2" xfId="21538"/>
    <cellStyle name="Comma 2 2 3 2 2 4 3" xfId="27689"/>
    <cellStyle name="Comma 2 2 3 2 2 5" xfId="18472"/>
    <cellStyle name="Comma 2 2 3 2 2 6" xfId="24624"/>
    <cellStyle name="Comma 2 2 3 2 3" xfId="9952"/>
    <cellStyle name="Comma 2 2 3 2 3 2" xfId="12963"/>
    <cellStyle name="Comma 2 2 3 2 3 2 2" xfId="14568"/>
    <cellStyle name="Comma 2 2 3 2 3 2 2 2" xfId="17649"/>
    <cellStyle name="Comma 2 2 3 2 3 2 2 2 2" xfId="23842"/>
    <cellStyle name="Comma 2 2 3 2 3 2 2 2 3" xfId="29993"/>
    <cellStyle name="Comma 2 2 3 2 3 2 2 3" xfId="20776"/>
    <cellStyle name="Comma 2 2 3 2 3 2 2 4" xfId="26927"/>
    <cellStyle name="Comma 2 2 3 2 3 2 3" xfId="16115"/>
    <cellStyle name="Comma 2 2 3 2 3 2 3 2" xfId="22308"/>
    <cellStyle name="Comma 2 2 3 2 3 2 3 3" xfId="28459"/>
    <cellStyle name="Comma 2 2 3 2 3 2 4" xfId="19242"/>
    <cellStyle name="Comma 2 2 3 2 3 2 5" xfId="25393"/>
    <cellStyle name="Comma 2 2 3 2 3 3" xfId="13787"/>
    <cellStyle name="Comma 2 2 3 2 3 3 2" xfId="16880"/>
    <cellStyle name="Comma 2 2 3 2 3 3 2 2" xfId="23073"/>
    <cellStyle name="Comma 2 2 3 2 3 3 2 3" xfId="29224"/>
    <cellStyle name="Comma 2 2 3 2 3 3 3" xfId="20007"/>
    <cellStyle name="Comma 2 2 3 2 3 3 4" xfId="26158"/>
    <cellStyle name="Comma 2 2 3 2 3 4" xfId="15348"/>
    <cellStyle name="Comma 2 2 3 2 3 4 2" xfId="21539"/>
    <cellStyle name="Comma 2 2 3 2 3 4 3" xfId="27690"/>
    <cellStyle name="Comma 2 2 3 2 3 5" xfId="18473"/>
    <cellStyle name="Comma 2 2 3 2 3 6" xfId="24625"/>
    <cellStyle name="Comma 2 2 3 2 4" xfId="9953"/>
    <cellStyle name="Comma 2 2 3 2 4 2" xfId="12964"/>
    <cellStyle name="Comma 2 2 3 2 4 2 2" xfId="14569"/>
    <cellStyle name="Comma 2 2 3 2 4 2 2 2" xfId="17650"/>
    <cellStyle name="Comma 2 2 3 2 4 2 2 2 2" xfId="23843"/>
    <cellStyle name="Comma 2 2 3 2 4 2 2 2 3" xfId="29994"/>
    <cellStyle name="Comma 2 2 3 2 4 2 2 3" xfId="20777"/>
    <cellStyle name="Comma 2 2 3 2 4 2 2 4" xfId="26928"/>
    <cellStyle name="Comma 2 2 3 2 4 2 3" xfId="16116"/>
    <cellStyle name="Comma 2 2 3 2 4 2 3 2" xfId="22309"/>
    <cellStyle name="Comma 2 2 3 2 4 2 3 3" xfId="28460"/>
    <cellStyle name="Comma 2 2 3 2 4 2 4" xfId="19243"/>
    <cellStyle name="Comma 2 2 3 2 4 2 5" xfId="25394"/>
    <cellStyle name="Comma 2 2 3 2 4 3" xfId="13788"/>
    <cellStyle name="Comma 2 2 3 2 4 3 2" xfId="16881"/>
    <cellStyle name="Comma 2 2 3 2 4 3 2 2" xfId="23074"/>
    <cellStyle name="Comma 2 2 3 2 4 3 2 3" xfId="29225"/>
    <cellStyle name="Comma 2 2 3 2 4 3 3" xfId="20008"/>
    <cellStyle name="Comma 2 2 3 2 4 3 4" xfId="26159"/>
    <cellStyle name="Comma 2 2 3 2 4 4" xfId="15349"/>
    <cellStyle name="Comma 2 2 3 2 4 4 2" xfId="21540"/>
    <cellStyle name="Comma 2 2 3 2 4 4 3" xfId="27691"/>
    <cellStyle name="Comma 2 2 3 2 4 5" xfId="18474"/>
    <cellStyle name="Comma 2 2 3 2 4 6" xfId="24626"/>
    <cellStyle name="Comma 2 2 3 2 5" xfId="9954"/>
    <cellStyle name="Comma 2 2 3 2 5 2" xfId="12965"/>
    <cellStyle name="Comma 2 2 3 2 5 2 2" xfId="14570"/>
    <cellStyle name="Comma 2 2 3 2 5 2 2 2" xfId="17651"/>
    <cellStyle name="Comma 2 2 3 2 5 2 2 2 2" xfId="23844"/>
    <cellStyle name="Comma 2 2 3 2 5 2 2 2 3" xfId="29995"/>
    <cellStyle name="Comma 2 2 3 2 5 2 2 3" xfId="20778"/>
    <cellStyle name="Comma 2 2 3 2 5 2 2 4" xfId="26929"/>
    <cellStyle name="Comma 2 2 3 2 5 2 3" xfId="16117"/>
    <cellStyle name="Comma 2 2 3 2 5 2 3 2" xfId="22310"/>
    <cellStyle name="Comma 2 2 3 2 5 2 3 3" xfId="28461"/>
    <cellStyle name="Comma 2 2 3 2 5 2 4" xfId="19244"/>
    <cellStyle name="Comma 2 2 3 2 5 2 5" xfId="25395"/>
    <cellStyle name="Comma 2 2 3 2 5 3" xfId="13789"/>
    <cellStyle name="Comma 2 2 3 2 5 3 2" xfId="16882"/>
    <cellStyle name="Comma 2 2 3 2 5 3 2 2" xfId="23075"/>
    <cellStyle name="Comma 2 2 3 2 5 3 2 3" xfId="29226"/>
    <cellStyle name="Comma 2 2 3 2 5 3 3" xfId="20009"/>
    <cellStyle name="Comma 2 2 3 2 5 3 4" xfId="26160"/>
    <cellStyle name="Comma 2 2 3 2 5 4" xfId="15350"/>
    <cellStyle name="Comma 2 2 3 2 5 4 2" xfId="21541"/>
    <cellStyle name="Comma 2 2 3 2 5 4 3" xfId="27692"/>
    <cellStyle name="Comma 2 2 3 2 5 5" xfId="18475"/>
    <cellStyle name="Comma 2 2 3 2 5 6" xfId="24627"/>
    <cellStyle name="Comma 2 2 3 2 6" xfId="9950"/>
    <cellStyle name="Comma 2 2 3 3" xfId="9955"/>
    <cellStyle name="Comma 2 2 3 3 2" xfId="12966"/>
    <cellStyle name="Comma 2 2 3 3 2 2" xfId="14571"/>
    <cellStyle name="Comma 2 2 3 3 2 2 2" xfId="17652"/>
    <cellStyle name="Comma 2 2 3 3 2 2 2 2" xfId="23845"/>
    <cellStyle name="Comma 2 2 3 3 2 2 2 3" xfId="29996"/>
    <cellStyle name="Comma 2 2 3 3 2 2 3" xfId="20779"/>
    <cellStyle name="Comma 2 2 3 3 2 2 4" xfId="26930"/>
    <cellStyle name="Comma 2 2 3 3 2 3" xfId="16118"/>
    <cellStyle name="Comma 2 2 3 3 2 3 2" xfId="22311"/>
    <cellStyle name="Comma 2 2 3 3 2 3 3" xfId="28462"/>
    <cellStyle name="Comma 2 2 3 3 2 4" xfId="19245"/>
    <cellStyle name="Comma 2 2 3 3 2 5" xfId="25396"/>
    <cellStyle name="Comma 2 2 3 3 3" xfId="13790"/>
    <cellStyle name="Comma 2 2 3 3 3 2" xfId="16883"/>
    <cellStyle name="Comma 2 2 3 3 3 2 2" xfId="23076"/>
    <cellStyle name="Comma 2 2 3 3 3 2 3" xfId="29227"/>
    <cellStyle name="Comma 2 2 3 3 3 3" xfId="20010"/>
    <cellStyle name="Comma 2 2 3 3 3 4" xfId="26161"/>
    <cellStyle name="Comma 2 2 3 3 4" xfId="15351"/>
    <cellStyle name="Comma 2 2 3 3 4 2" xfId="21542"/>
    <cellStyle name="Comma 2 2 3 3 4 3" xfId="27693"/>
    <cellStyle name="Comma 2 2 3 3 5" xfId="18476"/>
    <cellStyle name="Comma 2 2 3 3 6" xfId="24628"/>
    <cellStyle name="Comma 2 2 3 4" xfId="9956"/>
    <cellStyle name="Comma 2 2 3 4 2" xfId="9957"/>
    <cellStyle name="Comma 2 2 3 5" xfId="9958"/>
    <cellStyle name="Comma 2 2 3 5 2" xfId="9959"/>
    <cellStyle name="Comma 2 2 3 6" xfId="12961"/>
    <cellStyle name="Comma 2 2 3 6 2" xfId="14566"/>
    <cellStyle name="Comma 2 2 3 6 2 2" xfId="17647"/>
    <cellStyle name="Comma 2 2 3 6 2 2 2" xfId="23840"/>
    <cellStyle name="Comma 2 2 3 6 2 2 3" xfId="29991"/>
    <cellStyle name="Comma 2 2 3 6 2 3" xfId="20774"/>
    <cellStyle name="Comma 2 2 3 6 2 4" xfId="26925"/>
    <cellStyle name="Comma 2 2 3 6 3" xfId="16113"/>
    <cellStyle name="Comma 2 2 3 6 3 2" xfId="22306"/>
    <cellStyle name="Comma 2 2 3 6 3 3" xfId="28457"/>
    <cellStyle name="Comma 2 2 3 6 4" xfId="19240"/>
    <cellStyle name="Comma 2 2 3 6 5" xfId="25391"/>
    <cellStyle name="Comma 2 2 3 7" xfId="13785"/>
    <cellStyle name="Comma 2 2 3 7 2" xfId="16878"/>
    <cellStyle name="Comma 2 2 3 7 2 2" xfId="23071"/>
    <cellStyle name="Comma 2 2 3 7 2 3" xfId="29222"/>
    <cellStyle name="Comma 2 2 3 7 3" xfId="20005"/>
    <cellStyle name="Comma 2 2 3 7 4" xfId="26156"/>
    <cellStyle name="Comma 2 2 3 8" xfId="15346"/>
    <cellStyle name="Comma 2 2 3 8 2" xfId="21537"/>
    <cellStyle name="Comma 2 2 3 8 3" xfId="27688"/>
    <cellStyle name="Comma 2 2 3 9" xfId="18471"/>
    <cellStyle name="Comma 2 2 4" xfId="7131"/>
    <cellStyle name="Comma 2 2 4 2" xfId="9961"/>
    <cellStyle name="Comma 2 2 4 2 2" xfId="12967"/>
    <cellStyle name="Comma 2 2 4 2 2 2" xfId="14572"/>
    <cellStyle name="Comma 2 2 4 2 2 2 2" xfId="17653"/>
    <cellStyle name="Comma 2 2 4 2 2 2 2 2" xfId="23846"/>
    <cellStyle name="Comma 2 2 4 2 2 2 2 3" xfId="29997"/>
    <cellStyle name="Comma 2 2 4 2 2 2 3" xfId="20780"/>
    <cellStyle name="Comma 2 2 4 2 2 2 4" xfId="26931"/>
    <cellStyle name="Comma 2 2 4 2 2 3" xfId="16119"/>
    <cellStyle name="Comma 2 2 4 2 2 3 2" xfId="22312"/>
    <cellStyle name="Comma 2 2 4 2 2 3 3" xfId="28463"/>
    <cellStyle name="Comma 2 2 4 2 2 4" xfId="19246"/>
    <cellStyle name="Comma 2 2 4 2 2 5" xfId="25397"/>
    <cellStyle name="Comma 2 2 4 2 3" xfId="13791"/>
    <cellStyle name="Comma 2 2 4 2 3 2" xfId="16884"/>
    <cellStyle name="Comma 2 2 4 2 3 2 2" xfId="23077"/>
    <cellStyle name="Comma 2 2 4 2 3 2 3" xfId="29228"/>
    <cellStyle name="Comma 2 2 4 2 3 3" xfId="20011"/>
    <cellStyle name="Comma 2 2 4 2 3 4" xfId="26162"/>
    <cellStyle name="Comma 2 2 4 2 4" xfId="15352"/>
    <cellStyle name="Comma 2 2 4 2 4 2" xfId="21543"/>
    <cellStyle name="Comma 2 2 4 2 4 3" xfId="27694"/>
    <cellStyle name="Comma 2 2 4 2 5" xfId="18477"/>
    <cellStyle name="Comma 2 2 4 2 6" xfId="24629"/>
    <cellStyle name="Comma 2 2 4 3" xfId="9962"/>
    <cellStyle name="Comma 2 2 4 4" xfId="9963"/>
    <cellStyle name="Comma 2 2 4 5" xfId="9960"/>
    <cellStyle name="Comma 2 2 5" xfId="7132"/>
    <cellStyle name="Comma 2 2 5 2" xfId="12968"/>
    <cellStyle name="Comma 2 2 5 2 2" xfId="14573"/>
    <cellStyle name="Comma 2 2 5 2 2 2" xfId="17654"/>
    <cellStyle name="Comma 2 2 5 2 2 2 2" xfId="23847"/>
    <cellStyle name="Comma 2 2 5 2 2 2 3" xfId="29998"/>
    <cellStyle name="Comma 2 2 5 2 2 3" xfId="20781"/>
    <cellStyle name="Comma 2 2 5 2 2 4" xfId="26932"/>
    <cellStyle name="Comma 2 2 5 2 3" xfId="16120"/>
    <cellStyle name="Comma 2 2 5 2 3 2" xfId="22313"/>
    <cellStyle name="Comma 2 2 5 2 3 3" xfId="28464"/>
    <cellStyle name="Comma 2 2 5 2 4" xfId="19247"/>
    <cellStyle name="Comma 2 2 5 2 5" xfId="25398"/>
    <cellStyle name="Comma 2 2 5 3" xfId="13792"/>
    <cellStyle name="Comma 2 2 5 3 2" xfId="16885"/>
    <cellStyle name="Comma 2 2 5 3 2 2" xfId="23078"/>
    <cellStyle name="Comma 2 2 5 3 2 3" xfId="29229"/>
    <cellStyle name="Comma 2 2 5 3 3" xfId="20012"/>
    <cellStyle name="Comma 2 2 5 3 4" xfId="26163"/>
    <cellStyle name="Comma 2 2 5 4" xfId="15353"/>
    <cellStyle name="Comma 2 2 5 4 2" xfId="21544"/>
    <cellStyle name="Comma 2 2 5 4 3" xfId="27695"/>
    <cellStyle name="Comma 2 2 5 5" xfId="18478"/>
    <cellStyle name="Comma 2 2 5 6" xfId="24630"/>
    <cellStyle name="Comma 2 2 5 7" xfId="9964"/>
    <cellStyle name="Comma 2 2 6" xfId="9965"/>
    <cellStyle name="Comma 2 2 6 2" xfId="12969"/>
    <cellStyle name="Comma 2 2 6 2 2" xfId="14574"/>
    <cellStyle name="Comma 2 2 6 2 2 2" xfId="17655"/>
    <cellStyle name="Comma 2 2 6 2 2 2 2" xfId="23848"/>
    <cellStyle name="Comma 2 2 6 2 2 2 3" xfId="29999"/>
    <cellStyle name="Comma 2 2 6 2 2 3" xfId="20782"/>
    <cellStyle name="Comma 2 2 6 2 2 4" xfId="26933"/>
    <cellStyle name="Comma 2 2 6 2 3" xfId="16121"/>
    <cellStyle name="Comma 2 2 6 2 3 2" xfId="22314"/>
    <cellStyle name="Comma 2 2 6 2 3 3" xfId="28465"/>
    <cellStyle name="Comma 2 2 6 2 4" xfId="19248"/>
    <cellStyle name="Comma 2 2 6 2 5" xfId="25399"/>
    <cellStyle name="Comma 2 2 6 3" xfId="13793"/>
    <cellStyle name="Comma 2 2 6 3 2" xfId="16886"/>
    <cellStyle name="Comma 2 2 6 3 2 2" xfId="23079"/>
    <cellStyle name="Comma 2 2 6 3 2 3" xfId="29230"/>
    <cellStyle name="Comma 2 2 6 3 3" xfId="20013"/>
    <cellStyle name="Comma 2 2 6 3 4" xfId="26164"/>
    <cellStyle name="Comma 2 2 6 4" xfId="15354"/>
    <cellStyle name="Comma 2 2 6 4 2" xfId="21545"/>
    <cellStyle name="Comma 2 2 6 4 3" xfId="27696"/>
    <cellStyle name="Comma 2 2 6 5" xfId="18479"/>
    <cellStyle name="Comma 2 2 6 6" xfId="24631"/>
    <cellStyle name="Comma 2 2 7" xfId="9966"/>
    <cellStyle name="Comma 2 2 7 2" xfId="12970"/>
    <cellStyle name="Comma 2 2 7 2 2" xfId="14575"/>
    <cellStyle name="Comma 2 2 7 2 2 2" xfId="17656"/>
    <cellStyle name="Comma 2 2 7 2 2 2 2" xfId="23849"/>
    <cellStyle name="Comma 2 2 7 2 2 2 3" xfId="30000"/>
    <cellStyle name="Comma 2 2 7 2 2 3" xfId="20783"/>
    <cellStyle name="Comma 2 2 7 2 2 4" xfId="26934"/>
    <cellStyle name="Comma 2 2 7 2 3" xfId="16122"/>
    <cellStyle name="Comma 2 2 7 2 3 2" xfId="22315"/>
    <cellStyle name="Comma 2 2 7 2 3 3" xfId="28466"/>
    <cellStyle name="Comma 2 2 7 2 4" xfId="19249"/>
    <cellStyle name="Comma 2 2 7 2 5" xfId="25400"/>
    <cellStyle name="Comma 2 2 7 3" xfId="13794"/>
    <cellStyle name="Comma 2 2 7 3 2" xfId="16887"/>
    <cellStyle name="Comma 2 2 7 3 2 2" xfId="23080"/>
    <cellStyle name="Comma 2 2 7 3 2 3" xfId="29231"/>
    <cellStyle name="Comma 2 2 7 3 3" xfId="20014"/>
    <cellStyle name="Comma 2 2 7 3 4" xfId="26165"/>
    <cellStyle name="Comma 2 2 7 4" xfId="15355"/>
    <cellStyle name="Comma 2 2 7 4 2" xfId="21546"/>
    <cellStyle name="Comma 2 2 7 4 3" xfId="27697"/>
    <cellStyle name="Comma 2 2 7 5" xfId="18480"/>
    <cellStyle name="Comma 2 2 7 6" xfId="24632"/>
    <cellStyle name="Comma 2 2 8" xfId="9967"/>
    <cellStyle name="Comma 2 2 8 2" xfId="12971"/>
    <cellStyle name="Comma 2 2 8 2 2" xfId="14576"/>
    <cellStyle name="Comma 2 2 8 2 2 2" xfId="17657"/>
    <cellStyle name="Comma 2 2 8 2 2 2 2" xfId="23850"/>
    <cellStyle name="Comma 2 2 8 2 2 2 3" xfId="30001"/>
    <cellStyle name="Comma 2 2 8 2 2 3" xfId="20784"/>
    <cellStyle name="Comma 2 2 8 2 2 4" xfId="26935"/>
    <cellStyle name="Comma 2 2 8 2 3" xfId="16123"/>
    <cellStyle name="Comma 2 2 8 2 3 2" xfId="22316"/>
    <cellStyle name="Comma 2 2 8 2 3 3" xfId="28467"/>
    <cellStyle name="Comma 2 2 8 2 4" xfId="19250"/>
    <cellStyle name="Comma 2 2 8 2 5" xfId="25401"/>
    <cellStyle name="Comma 2 2 8 3" xfId="13795"/>
    <cellStyle name="Comma 2 2 8 3 2" xfId="16888"/>
    <cellStyle name="Comma 2 2 8 3 2 2" xfId="23081"/>
    <cellStyle name="Comma 2 2 8 3 2 3" xfId="29232"/>
    <cellStyle name="Comma 2 2 8 3 3" xfId="20015"/>
    <cellStyle name="Comma 2 2 8 3 4" xfId="26166"/>
    <cellStyle name="Comma 2 2 8 4" xfId="15356"/>
    <cellStyle name="Comma 2 2 8 4 2" xfId="21547"/>
    <cellStyle name="Comma 2 2 8 4 3" xfId="27698"/>
    <cellStyle name="Comma 2 2 8 5" xfId="18481"/>
    <cellStyle name="Comma 2 2 8 6" xfId="24633"/>
    <cellStyle name="Comma 2 2 9" xfId="9968"/>
    <cellStyle name="Comma 2 2 9 2" xfId="12972"/>
    <cellStyle name="Comma 2 2 9 2 2" xfId="14577"/>
    <cellStyle name="Comma 2 2 9 2 2 2" xfId="17658"/>
    <cellStyle name="Comma 2 2 9 2 2 2 2" xfId="23851"/>
    <cellStyle name="Comma 2 2 9 2 2 2 3" xfId="30002"/>
    <cellStyle name="Comma 2 2 9 2 2 3" xfId="20785"/>
    <cellStyle name="Comma 2 2 9 2 2 4" xfId="26936"/>
    <cellStyle name="Comma 2 2 9 2 3" xfId="16124"/>
    <cellStyle name="Comma 2 2 9 2 3 2" xfId="22317"/>
    <cellStyle name="Comma 2 2 9 2 3 3" xfId="28468"/>
    <cellStyle name="Comma 2 2 9 2 4" xfId="19251"/>
    <cellStyle name="Comma 2 2 9 2 5" xfId="25402"/>
    <cellStyle name="Comma 2 2 9 3" xfId="13796"/>
    <cellStyle name="Comma 2 2 9 3 2" xfId="16889"/>
    <cellStyle name="Comma 2 2 9 3 2 2" xfId="23082"/>
    <cellStyle name="Comma 2 2 9 3 2 3" xfId="29233"/>
    <cellStyle name="Comma 2 2 9 3 3" xfId="20016"/>
    <cellStyle name="Comma 2 2 9 3 4" xfId="26167"/>
    <cellStyle name="Comma 2 2 9 4" xfId="15357"/>
    <cellStyle name="Comma 2 2 9 4 2" xfId="21548"/>
    <cellStyle name="Comma 2 2 9 4 3" xfId="27699"/>
    <cellStyle name="Comma 2 2 9 5" xfId="18482"/>
    <cellStyle name="Comma 2 2 9 6" xfId="24634"/>
    <cellStyle name="Comma 2 20" xfId="9969"/>
    <cellStyle name="Comma 2 21" xfId="9970"/>
    <cellStyle name="Comma 2 22" xfId="9971"/>
    <cellStyle name="Comma 2 23" xfId="9917"/>
    <cellStyle name="Comma 2 23 2" xfId="12943"/>
    <cellStyle name="Comma 2 23 2 2" xfId="14548"/>
    <cellStyle name="Comma 2 23 2 2 2" xfId="17629"/>
    <cellStyle name="Comma 2 23 2 2 2 2" xfId="23822"/>
    <cellStyle name="Comma 2 23 2 2 2 3" xfId="29973"/>
    <cellStyle name="Comma 2 23 2 2 3" xfId="20756"/>
    <cellStyle name="Comma 2 23 2 2 4" xfId="26907"/>
    <cellStyle name="Comma 2 23 2 3" xfId="16095"/>
    <cellStyle name="Comma 2 23 2 3 2" xfId="22288"/>
    <cellStyle name="Comma 2 23 2 3 3" xfId="28439"/>
    <cellStyle name="Comma 2 23 2 4" xfId="19222"/>
    <cellStyle name="Comma 2 23 2 5" xfId="25373"/>
    <cellStyle name="Comma 2 23 3" xfId="13767"/>
    <cellStyle name="Comma 2 23 3 2" xfId="16860"/>
    <cellStyle name="Comma 2 23 3 2 2" xfId="23053"/>
    <cellStyle name="Comma 2 23 3 2 3" xfId="29204"/>
    <cellStyle name="Comma 2 23 3 3" xfId="19987"/>
    <cellStyle name="Comma 2 23 3 4" xfId="26138"/>
    <cellStyle name="Comma 2 23 4" xfId="15328"/>
    <cellStyle name="Comma 2 23 4 2" xfId="21519"/>
    <cellStyle name="Comma 2 23 4 3" xfId="27670"/>
    <cellStyle name="Comma 2 23 5" xfId="18453"/>
    <cellStyle name="Comma 2 23 6" xfId="24605"/>
    <cellStyle name="Comma 2 24" xfId="18318"/>
    <cellStyle name="Comma 2 3" xfId="7133"/>
    <cellStyle name="Comma 2 3 2" xfId="7134"/>
    <cellStyle name="Comma 2 3 2 2" xfId="9973"/>
    <cellStyle name="Comma 2 3 3" xfId="7135"/>
    <cellStyle name="Comma 2 3 3 2" xfId="9974"/>
    <cellStyle name="Comma 2 3 4" xfId="12783"/>
    <cellStyle name="Comma 2 3 5" xfId="9972"/>
    <cellStyle name="Comma 2 3 6" xfId="18349"/>
    <cellStyle name="Comma 2 4" xfId="7136"/>
    <cellStyle name="Comma 2 4 2" xfId="7137"/>
    <cellStyle name="Comma 2 4 3" xfId="9976"/>
    <cellStyle name="Comma 2 4 4" xfId="9977"/>
    <cellStyle name="Comma 2 4 4 2" xfId="9978"/>
    <cellStyle name="Comma 2 4 5" xfId="9979"/>
    <cellStyle name="Comma 2 4 5 2" xfId="9980"/>
    <cellStyle name="Comma 2 4 6" xfId="9975"/>
    <cellStyle name="Comma 2 5" xfId="7138"/>
    <cellStyle name="Comma 2 5 2" xfId="7139"/>
    <cellStyle name="Comma 2 5 2 2" xfId="9982"/>
    <cellStyle name="Comma 2 5 3" xfId="9983"/>
    <cellStyle name="Comma 2 5 4" xfId="12784"/>
    <cellStyle name="Comma 2 5 5" xfId="9981"/>
    <cellStyle name="Comma 2 6" xfId="7140"/>
    <cellStyle name="Comma 2 6 2" xfId="7141"/>
    <cellStyle name="Comma 2 6 2 2" xfId="9985"/>
    <cellStyle name="Comma 2 6 3" xfId="9986"/>
    <cellStyle name="Comma 2 6 4" xfId="9984"/>
    <cellStyle name="Comma 2 7" xfId="7142"/>
    <cellStyle name="Comma 2 7 2" xfId="7143"/>
    <cellStyle name="Comma 2 7 2 2" xfId="12785"/>
    <cellStyle name="Comma 2 7 3" xfId="9987"/>
    <cellStyle name="Comma 2 7 4" xfId="9589"/>
    <cellStyle name="Comma 2 8" xfId="7144"/>
    <cellStyle name="Comma 2 8 2" xfId="7145"/>
    <cellStyle name="Comma 2 8 2 2" xfId="12786"/>
    <cellStyle name="Comma 2 8 3" xfId="9988"/>
    <cellStyle name="Comma 2 8 4" xfId="9590"/>
    <cellStyle name="Comma 2 9" xfId="7146"/>
    <cellStyle name="Comma 2 9 2" xfId="12787"/>
    <cellStyle name="Comma 2 9 3" xfId="9989"/>
    <cellStyle name="Comma 2_Chelan PUD Power Costs (8-10)" xfId="7147"/>
    <cellStyle name="Comma 20" xfId="7148"/>
    <cellStyle name="Comma 20 2" xfId="7149"/>
    <cellStyle name="Comma 200" xfId="13659"/>
    <cellStyle name="Comma 201" xfId="13627"/>
    <cellStyle name="Comma 202" xfId="13639"/>
    <cellStyle name="Comma 203" xfId="13648"/>
    <cellStyle name="Comma 204" xfId="12874"/>
    <cellStyle name="Comma 204 2" xfId="14466"/>
    <cellStyle name="Comma 204 2 2" xfId="17547"/>
    <cellStyle name="Comma 204 2 2 2" xfId="23740"/>
    <cellStyle name="Comma 204 2 2 3" xfId="29891"/>
    <cellStyle name="Comma 204 2 3" xfId="20674"/>
    <cellStyle name="Comma 204 2 4" xfId="26825"/>
    <cellStyle name="Comma 204 3" xfId="16013"/>
    <cellStyle name="Comma 204 3 2" xfId="22206"/>
    <cellStyle name="Comma 204 3 3" xfId="28357"/>
    <cellStyle name="Comma 204 4" xfId="19140"/>
    <cellStyle name="Comma 204 5" xfId="25291"/>
    <cellStyle name="Comma 205" xfId="13684"/>
    <cellStyle name="Comma 205 2" xfId="16775"/>
    <cellStyle name="Comma 205 2 2" xfId="22969"/>
    <cellStyle name="Comma 205 2 3" xfId="29120"/>
    <cellStyle name="Comma 205 3" xfId="19903"/>
    <cellStyle name="Comma 205 4" xfId="26054"/>
    <cellStyle name="Comma 206" xfId="13686"/>
    <cellStyle name="Comma 206 2" xfId="16777"/>
    <cellStyle name="Comma 206 2 2" xfId="22970"/>
    <cellStyle name="Comma 206 2 3" xfId="29121"/>
    <cellStyle name="Comma 206 3" xfId="19904"/>
    <cellStyle name="Comma 206 4" xfId="26055"/>
    <cellStyle name="Comma 207" xfId="15244"/>
    <cellStyle name="Comma 208" xfId="18311"/>
    <cellStyle name="Comma 209" xfId="18313"/>
    <cellStyle name="Comma 21" xfId="7150"/>
    <cellStyle name="Comma 21 2" xfId="9990"/>
    <cellStyle name="Comma 210" xfId="18368"/>
    <cellStyle name="Comma 211" xfId="9565"/>
    <cellStyle name="Comma 212" xfId="12671"/>
    <cellStyle name="Comma 22" xfId="7151"/>
    <cellStyle name="Comma 22 2" xfId="9991"/>
    <cellStyle name="Comma 23" xfId="7152"/>
    <cellStyle name="Comma 23 2" xfId="9992"/>
    <cellStyle name="Comma 24" xfId="7153"/>
    <cellStyle name="Comma 24 2" xfId="7154"/>
    <cellStyle name="Comma 24 3" xfId="7155"/>
    <cellStyle name="Comma 25" xfId="7156"/>
    <cellStyle name="Comma 25 2" xfId="7157"/>
    <cellStyle name="Comma 25 3" xfId="9993"/>
    <cellStyle name="Comma 26" xfId="7158"/>
    <cellStyle name="Comma 26 2" xfId="7159"/>
    <cellStyle name="Comma 27" xfId="7160"/>
    <cellStyle name="Comma 27 2" xfId="7161"/>
    <cellStyle name="Comma 28" xfId="7162"/>
    <cellStyle name="Comma 28 2" xfId="7163"/>
    <cellStyle name="Comma 29" xfId="7164"/>
    <cellStyle name="Comma 3" xfId="7165"/>
    <cellStyle name="Comma 3 10" xfId="9994"/>
    <cellStyle name="Comma 3 10 2" xfId="12973"/>
    <cellStyle name="Comma 3 10 2 2" xfId="14578"/>
    <cellStyle name="Comma 3 10 2 2 2" xfId="17659"/>
    <cellStyle name="Comma 3 10 2 2 2 2" xfId="23852"/>
    <cellStyle name="Comma 3 10 2 2 2 3" xfId="30003"/>
    <cellStyle name="Comma 3 10 2 2 3" xfId="20786"/>
    <cellStyle name="Comma 3 10 2 2 4" xfId="26937"/>
    <cellStyle name="Comma 3 10 2 3" xfId="16125"/>
    <cellStyle name="Comma 3 10 2 3 2" xfId="22318"/>
    <cellStyle name="Comma 3 10 2 3 3" xfId="28469"/>
    <cellStyle name="Comma 3 10 2 4" xfId="19252"/>
    <cellStyle name="Comma 3 10 2 5" xfId="25403"/>
    <cellStyle name="Comma 3 10 3" xfId="13797"/>
    <cellStyle name="Comma 3 10 3 2" xfId="16890"/>
    <cellStyle name="Comma 3 10 3 2 2" xfId="23083"/>
    <cellStyle name="Comma 3 10 3 2 3" xfId="29234"/>
    <cellStyle name="Comma 3 10 3 3" xfId="20017"/>
    <cellStyle name="Comma 3 10 3 4" xfId="26168"/>
    <cellStyle name="Comma 3 10 4" xfId="15358"/>
    <cellStyle name="Comma 3 10 4 2" xfId="21549"/>
    <cellStyle name="Comma 3 10 4 3" xfId="27700"/>
    <cellStyle name="Comma 3 10 5" xfId="18483"/>
    <cellStyle name="Comma 3 10 6" xfId="24635"/>
    <cellStyle name="Comma 3 11" xfId="9995"/>
    <cellStyle name="Comma 3 11 2" xfId="12974"/>
    <cellStyle name="Comma 3 11 2 2" xfId="14579"/>
    <cellStyle name="Comma 3 11 2 2 2" xfId="17660"/>
    <cellStyle name="Comma 3 11 2 2 2 2" xfId="23853"/>
    <cellStyle name="Comma 3 11 2 2 2 3" xfId="30004"/>
    <cellStyle name="Comma 3 11 2 2 3" xfId="20787"/>
    <cellStyle name="Comma 3 11 2 2 4" xfId="26938"/>
    <cellStyle name="Comma 3 11 2 3" xfId="16126"/>
    <cellStyle name="Comma 3 11 2 3 2" xfId="22319"/>
    <cellStyle name="Comma 3 11 2 3 3" xfId="28470"/>
    <cellStyle name="Comma 3 11 2 4" xfId="19253"/>
    <cellStyle name="Comma 3 11 2 5" xfId="25404"/>
    <cellStyle name="Comma 3 11 3" xfId="13798"/>
    <cellStyle name="Comma 3 11 3 2" xfId="16891"/>
    <cellStyle name="Comma 3 11 3 2 2" xfId="23084"/>
    <cellStyle name="Comma 3 11 3 2 3" xfId="29235"/>
    <cellStyle name="Comma 3 11 3 3" xfId="20018"/>
    <cellStyle name="Comma 3 11 3 4" xfId="26169"/>
    <cellStyle name="Comma 3 11 4" xfId="15359"/>
    <cellStyle name="Comma 3 11 4 2" xfId="21550"/>
    <cellStyle name="Comma 3 11 4 3" xfId="27701"/>
    <cellStyle name="Comma 3 11 5" xfId="18484"/>
    <cellStyle name="Comma 3 11 6" xfId="24636"/>
    <cellStyle name="Comma 3 12" xfId="9996"/>
    <cellStyle name="Comma 3 12 2" xfId="12975"/>
    <cellStyle name="Comma 3 12 2 2" xfId="14580"/>
    <cellStyle name="Comma 3 12 2 2 2" xfId="17661"/>
    <cellStyle name="Comma 3 12 2 2 2 2" xfId="23854"/>
    <cellStyle name="Comma 3 12 2 2 2 3" xfId="30005"/>
    <cellStyle name="Comma 3 12 2 2 3" xfId="20788"/>
    <cellStyle name="Comma 3 12 2 2 4" xfId="26939"/>
    <cellStyle name="Comma 3 12 2 3" xfId="16127"/>
    <cellStyle name="Comma 3 12 2 3 2" xfId="22320"/>
    <cellStyle name="Comma 3 12 2 3 3" xfId="28471"/>
    <cellStyle name="Comma 3 12 2 4" xfId="19254"/>
    <cellStyle name="Comma 3 12 2 5" xfId="25405"/>
    <cellStyle name="Comma 3 12 3" xfId="13799"/>
    <cellStyle name="Comma 3 12 3 2" xfId="16892"/>
    <cellStyle name="Comma 3 12 3 2 2" xfId="23085"/>
    <cellStyle name="Comma 3 12 3 2 3" xfId="29236"/>
    <cellStyle name="Comma 3 12 3 3" xfId="20019"/>
    <cellStyle name="Comma 3 12 3 4" xfId="26170"/>
    <cellStyle name="Comma 3 12 4" xfId="15360"/>
    <cellStyle name="Comma 3 12 4 2" xfId="21551"/>
    <cellStyle name="Comma 3 12 4 3" xfId="27702"/>
    <cellStyle name="Comma 3 12 5" xfId="18485"/>
    <cellStyle name="Comma 3 12 6" xfId="24637"/>
    <cellStyle name="Comma 3 13" xfId="9997"/>
    <cellStyle name="Comma 3 13 2" xfId="12976"/>
    <cellStyle name="Comma 3 13 2 2" xfId="14581"/>
    <cellStyle name="Comma 3 13 2 2 2" xfId="17662"/>
    <cellStyle name="Comma 3 13 2 2 2 2" xfId="23855"/>
    <cellStyle name="Comma 3 13 2 2 2 3" xfId="30006"/>
    <cellStyle name="Comma 3 13 2 2 3" xfId="20789"/>
    <cellStyle name="Comma 3 13 2 2 4" xfId="26940"/>
    <cellStyle name="Comma 3 13 2 3" xfId="16128"/>
    <cellStyle name="Comma 3 13 2 3 2" xfId="22321"/>
    <cellStyle name="Comma 3 13 2 3 3" xfId="28472"/>
    <cellStyle name="Comma 3 13 2 4" xfId="19255"/>
    <cellStyle name="Comma 3 13 2 5" xfId="25406"/>
    <cellStyle name="Comma 3 13 3" xfId="13800"/>
    <cellStyle name="Comma 3 13 3 2" xfId="16893"/>
    <cellStyle name="Comma 3 13 3 2 2" xfId="23086"/>
    <cellStyle name="Comma 3 13 3 2 3" xfId="29237"/>
    <cellStyle name="Comma 3 13 3 3" xfId="20020"/>
    <cellStyle name="Comma 3 13 3 4" xfId="26171"/>
    <cellStyle name="Comma 3 13 4" xfId="15361"/>
    <cellStyle name="Comma 3 13 4 2" xfId="21552"/>
    <cellStyle name="Comma 3 13 4 3" xfId="27703"/>
    <cellStyle name="Comma 3 13 5" xfId="18486"/>
    <cellStyle name="Comma 3 13 6" xfId="24638"/>
    <cellStyle name="Comma 3 14" xfId="9998"/>
    <cellStyle name="Comma 3 14 2" xfId="12977"/>
    <cellStyle name="Comma 3 14 2 2" xfId="14582"/>
    <cellStyle name="Comma 3 14 2 2 2" xfId="17663"/>
    <cellStyle name="Comma 3 14 2 2 2 2" xfId="23856"/>
    <cellStyle name="Comma 3 14 2 2 2 3" xfId="30007"/>
    <cellStyle name="Comma 3 14 2 2 3" xfId="20790"/>
    <cellStyle name="Comma 3 14 2 2 4" xfId="26941"/>
    <cellStyle name="Comma 3 14 2 3" xfId="16129"/>
    <cellStyle name="Comma 3 14 2 3 2" xfId="22322"/>
    <cellStyle name="Comma 3 14 2 3 3" xfId="28473"/>
    <cellStyle name="Comma 3 14 2 4" xfId="19256"/>
    <cellStyle name="Comma 3 14 2 5" xfId="25407"/>
    <cellStyle name="Comma 3 14 3" xfId="13801"/>
    <cellStyle name="Comma 3 14 3 2" xfId="16894"/>
    <cellStyle name="Comma 3 14 3 2 2" xfId="23087"/>
    <cellStyle name="Comma 3 14 3 2 3" xfId="29238"/>
    <cellStyle name="Comma 3 14 3 3" xfId="20021"/>
    <cellStyle name="Comma 3 14 3 4" xfId="26172"/>
    <cellStyle name="Comma 3 14 4" xfId="15362"/>
    <cellStyle name="Comma 3 14 4 2" xfId="21553"/>
    <cellStyle name="Comma 3 14 4 3" xfId="27704"/>
    <cellStyle name="Comma 3 14 5" xfId="18487"/>
    <cellStyle name="Comma 3 14 6" xfId="24639"/>
    <cellStyle name="Comma 3 15" xfId="9999"/>
    <cellStyle name="Comma 3 15 2" xfId="12978"/>
    <cellStyle name="Comma 3 15 2 2" xfId="14583"/>
    <cellStyle name="Comma 3 15 2 2 2" xfId="17664"/>
    <cellStyle name="Comma 3 15 2 2 2 2" xfId="23857"/>
    <cellStyle name="Comma 3 15 2 2 2 3" xfId="30008"/>
    <cellStyle name="Comma 3 15 2 2 3" xfId="20791"/>
    <cellStyle name="Comma 3 15 2 2 4" xfId="26942"/>
    <cellStyle name="Comma 3 15 2 3" xfId="16130"/>
    <cellStyle name="Comma 3 15 2 3 2" xfId="22323"/>
    <cellStyle name="Comma 3 15 2 3 3" xfId="28474"/>
    <cellStyle name="Comma 3 15 2 4" xfId="19257"/>
    <cellStyle name="Comma 3 15 2 5" xfId="25408"/>
    <cellStyle name="Comma 3 15 3" xfId="13802"/>
    <cellStyle name="Comma 3 15 3 2" xfId="16895"/>
    <cellStyle name="Comma 3 15 3 2 2" xfId="23088"/>
    <cellStyle name="Comma 3 15 3 2 3" xfId="29239"/>
    <cellStyle name="Comma 3 15 3 3" xfId="20022"/>
    <cellStyle name="Comma 3 15 3 4" xfId="26173"/>
    <cellStyle name="Comma 3 15 4" xfId="15363"/>
    <cellStyle name="Comma 3 15 4 2" xfId="21554"/>
    <cellStyle name="Comma 3 15 4 3" xfId="27705"/>
    <cellStyle name="Comma 3 15 5" xfId="18488"/>
    <cellStyle name="Comma 3 15 6" xfId="24640"/>
    <cellStyle name="Comma 3 16" xfId="10000"/>
    <cellStyle name="Comma 3 16 2" xfId="12979"/>
    <cellStyle name="Comma 3 16 2 2" xfId="14584"/>
    <cellStyle name="Comma 3 16 2 2 2" xfId="17665"/>
    <cellStyle name="Comma 3 16 2 2 2 2" xfId="23858"/>
    <cellStyle name="Comma 3 16 2 2 2 3" xfId="30009"/>
    <cellStyle name="Comma 3 16 2 2 3" xfId="20792"/>
    <cellStyle name="Comma 3 16 2 2 4" xfId="26943"/>
    <cellStyle name="Comma 3 16 2 3" xfId="16131"/>
    <cellStyle name="Comma 3 16 2 3 2" xfId="22324"/>
    <cellStyle name="Comma 3 16 2 3 3" xfId="28475"/>
    <cellStyle name="Comma 3 16 2 4" xfId="19258"/>
    <cellStyle name="Comma 3 16 2 5" xfId="25409"/>
    <cellStyle name="Comma 3 16 3" xfId="13803"/>
    <cellStyle name="Comma 3 16 3 2" xfId="16896"/>
    <cellStyle name="Comma 3 16 3 2 2" xfId="23089"/>
    <cellStyle name="Comma 3 16 3 2 3" xfId="29240"/>
    <cellStyle name="Comma 3 16 3 3" xfId="20023"/>
    <cellStyle name="Comma 3 16 3 4" xfId="26174"/>
    <cellStyle name="Comma 3 16 4" xfId="15364"/>
    <cellStyle name="Comma 3 16 4 2" xfId="21555"/>
    <cellStyle name="Comma 3 16 4 3" xfId="27706"/>
    <cellStyle name="Comma 3 16 5" xfId="18489"/>
    <cellStyle name="Comma 3 16 6" xfId="24641"/>
    <cellStyle name="Comma 3 17" xfId="10001"/>
    <cellStyle name="Comma 3 17 2" xfId="12980"/>
    <cellStyle name="Comma 3 17 2 2" xfId="14585"/>
    <cellStyle name="Comma 3 17 2 2 2" xfId="17666"/>
    <cellStyle name="Comma 3 17 2 2 2 2" xfId="23859"/>
    <cellStyle name="Comma 3 17 2 2 2 3" xfId="30010"/>
    <cellStyle name="Comma 3 17 2 2 3" xfId="20793"/>
    <cellStyle name="Comma 3 17 2 2 4" xfId="26944"/>
    <cellStyle name="Comma 3 17 2 3" xfId="16132"/>
    <cellStyle name="Comma 3 17 2 3 2" xfId="22325"/>
    <cellStyle name="Comma 3 17 2 3 3" xfId="28476"/>
    <cellStyle name="Comma 3 17 2 4" xfId="19259"/>
    <cellStyle name="Comma 3 17 2 5" xfId="25410"/>
    <cellStyle name="Comma 3 17 3" xfId="13804"/>
    <cellStyle name="Comma 3 17 3 2" xfId="16897"/>
    <cellStyle name="Comma 3 17 3 2 2" xfId="23090"/>
    <cellStyle name="Comma 3 17 3 2 3" xfId="29241"/>
    <cellStyle name="Comma 3 17 3 3" xfId="20024"/>
    <cellStyle name="Comma 3 17 3 4" xfId="26175"/>
    <cellStyle name="Comma 3 17 4" xfId="15365"/>
    <cellStyle name="Comma 3 17 4 2" xfId="21556"/>
    <cellStyle name="Comma 3 17 4 3" xfId="27707"/>
    <cellStyle name="Comma 3 17 5" xfId="18490"/>
    <cellStyle name="Comma 3 17 6" xfId="24642"/>
    <cellStyle name="Comma 3 18" xfId="10002"/>
    <cellStyle name="Comma 3 18 2" xfId="12981"/>
    <cellStyle name="Comma 3 18 2 2" xfId="14586"/>
    <cellStyle name="Comma 3 18 2 2 2" xfId="17667"/>
    <cellStyle name="Comma 3 18 2 2 2 2" xfId="23860"/>
    <cellStyle name="Comma 3 18 2 2 2 3" xfId="30011"/>
    <cellStyle name="Comma 3 18 2 2 3" xfId="20794"/>
    <cellStyle name="Comma 3 18 2 2 4" xfId="26945"/>
    <cellStyle name="Comma 3 18 2 3" xfId="16133"/>
    <cellStyle name="Comma 3 18 2 3 2" xfId="22326"/>
    <cellStyle name="Comma 3 18 2 3 3" xfId="28477"/>
    <cellStyle name="Comma 3 18 2 4" xfId="19260"/>
    <cellStyle name="Comma 3 18 2 5" xfId="25411"/>
    <cellStyle name="Comma 3 18 3" xfId="13805"/>
    <cellStyle name="Comma 3 18 3 2" xfId="16898"/>
    <cellStyle name="Comma 3 18 3 2 2" xfId="23091"/>
    <cellStyle name="Comma 3 18 3 2 3" xfId="29242"/>
    <cellStyle name="Comma 3 18 3 3" xfId="20025"/>
    <cellStyle name="Comma 3 18 3 4" xfId="26176"/>
    <cellStyle name="Comma 3 18 4" xfId="15366"/>
    <cellStyle name="Comma 3 18 4 2" xfId="21557"/>
    <cellStyle name="Comma 3 18 4 3" xfId="27708"/>
    <cellStyle name="Comma 3 18 5" xfId="18491"/>
    <cellStyle name="Comma 3 18 6" xfId="24643"/>
    <cellStyle name="Comma 3 19" xfId="10003"/>
    <cellStyle name="Comma 3 19 2" xfId="12982"/>
    <cellStyle name="Comma 3 19 2 2" xfId="14587"/>
    <cellStyle name="Comma 3 19 2 2 2" xfId="17668"/>
    <cellStyle name="Comma 3 19 2 2 2 2" xfId="23861"/>
    <cellStyle name="Comma 3 19 2 2 2 3" xfId="30012"/>
    <cellStyle name="Comma 3 19 2 2 3" xfId="20795"/>
    <cellStyle name="Comma 3 19 2 2 4" xfId="26946"/>
    <cellStyle name="Comma 3 19 2 3" xfId="16134"/>
    <cellStyle name="Comma 3 19 2 3 2" xfId="22327"/>
    <cellStyle name="Comma 3 19 2 3 3" xfId="28478"/>
    <cellStyle name="Comma 3 19 2 4" xfId="19261"/>
    <cellStyle name="Comma 3 19 2 5" xfId="25412"/>
    <cellStyle name="Comma 3 19 3" xfId="13806"/>
    <cellStyle name="Comma 3 19 3 2" xfId="16899"/>
    <cellStyle name="Comma 3 19 3 2 2" xfId="23092"/>
    <cellStyle name="Comma 3 19 3 2 3" xfId="29243"/>
    <cellStyle name="Comma 3 19 3 3" xfId="20026"/>
    <cellStyle name="Comma 3 19 3 4" xfId="26177"/>
    <cellStyle name="Comma 3 19 4" xfId="15367"/>
    <cellStyle name="Comma 3 19 4 2" xfId="21558"/>
    <cellStyle name="Comma 3 19 4 3" xfId="27709"/>
    <cellStyle name="Comma 3 19 5" xfId="18492"/>
    <cellStyle name="Comma 3 19 6" xfId="24644"/>
    <cellStyle name="Comma 3 2" xfId="7166"/>
    <cellStyle name="Comma 3 2 2" xfId="7167"/>
    <cellStyle name="Comma 3 2 2 2" xfId="7168"/>
    <cellStyle name="Comma 3 2 2 2 2" xfId="14588"/>
    <cellStyle name="Comma 3 2 2 2 2 2" xfId="17669"/>
    <cellStyle name="Comma 3 2 2 2 2 2 2" xfId="23862"/>
    <cellStyle name="Comma 3 2 2 2 2 2 3" xfId="30013"/>
    <cellStyle name="Comma 3 2 2 2 2 3" xfId="20796"/>
    <cellStyle name="Comma 3 2 2 2 2 4" xfId="26947"/>
    <cellStyle name="Comma 3 2 2 2 3" xfId="16135"/>
    <cellStyle name="Comma 3 2 2 2 3 2" xfId="22328"/>
    <cellStyle name="Comma 3 2 2 2 3 3" xfId="28479"/>
    <cellStyle name="Comma 3 2 2 2 4" xfId="19262"/>
    <cellStyle name="Comma 3 2 2 2 5" xfId="25413"/>
    <cellStyle name="Comma 3 2 2 2 6" xfId="12983"/>
    <cellStyle name="Comma 3 2 2 3" xfId="13807"/>
    <cellStyle name="Comma 3 2 2 3 2" xfId="16900"/>
    <cellStyle name="Comma 3 2 2 3 2 2" xfId="23093"/>
    <cellStyle name="Comma 3 2 2 3 2 3" xfId="29244"/>
    <cellStyle name="Comma 3 2 2 3 3" xfId="20027"/>
    <cellStyle name="Comma 3 2 2 3 4" xfId="26178"/>
    <cellStyle name="Comma 3 2 2 4" xfId="15368"/>
    <cellStyle name="Comma 3 2 2 4 2" xfId="21559"/>
    <cellStyle name="Comma 3 2 2 4 3" xfId="27710"/>
    <cellStyle name="Comma 3 2 2 5" xfId="18493"/>
    <cellStyle name="Comma 3 2 2 6" xfId="24645"/>
    <cellStyle name="Comma 3 2 2 7" xfId="10005"/>
    <cellStyle name="Comma 3 2 3" xfId="7169"/>
    <cellStyle name="Comma 3 2 3 2" xfId="12984"/>
    <cellStyle name="Comma 3 2 3 2 2" xfId="14589"/>
    <cellStyle name="Comma 3 2 3 2 2 2" xfId="17670"/>
    <cellStyle name="Comma 3 2 3 2 2 2 2" xfId="23863"/>
    <cellStyle name="Comma 3 2 3 2 2 2 3" xfId="30014"/>
    <cellStyle name="Comma 3 2 3 2 2 3" xfId="20797"/>
    <cellStyle name="Comma 3 2 3 2 2 4" xfId="26948"/>
    <cellStyle name="Comma 3 2 3 2 3" xfId="16136"/>
    <cellStyle name="Comma 3 2 3 2 3 2" xfId="22329"/>
    <cellStyle name="Comma 3 2 3 2 3 3" xfId="28480"/>
    <cellStyle name="Comma 3 2 3 2 4" xfId="19263"/>
    <cellStyle name="Comma 3 2 3 2 5" xfId="25414"/>
    <cellStyle name="Comma 3 2 3 3" xfId="13808"/>
    <cellStyle name="Comma 3 2 3 3 2" xfId="16901"/>
    <cellStyle name="Comma 3 2 3 3 2 2" xfId="23094"/>
    <cellStyle name="Comma 3 2 3 3 2 3" xfId="29245"/>
    <cellStyle name="Comma 3 2 3 3 3" xfId="20028"/>
    <cellStyle name="Comma 3 2 3 3 4" xfId="26179"/>
    <cellStyle name="Comma 3 2 3 4" xfId="15369"/>
    <cellStyle name="Comma 3 2 3 4 2" xfId="21560"/>
    <cellStyle name="Comma 3 2 3 4 3" xfId="27711"/>
    <cellStyle name="Comma 3 2 3 5" xfId="18494"/>
    <cellStyle name="Comma 3 2 3 6" xfId="24646"/>
    <cellStyle name="Comma 3 2 3 7" xfId="10006"/>
    <cellStyle name="Comma 3 2 4" xfId="9532"/>
    <cellStyle name="Comma 3 2 4 2" xfId="12985"/>
    <cellStyle name="Comma 3 2 4 2 2" xfId="14590"/>
    <cellStyle name="Comma 3 2 4 2 2 2" xfId="17671"/>
    <cellStyle name="Comma 3 2 4 2 2 2 2" xfId="23864"/>
    <cellStyle name="Comma 3 2 4 2 2 2 3" xfId="30015"/>
    <cellStyle name="Comma 3 2 4 2 2 3" xfId="20798"/>
    <cellStyle name="Comma 3 2 4 2 2 4" xfId="26949"/>
    <cellStyle name="Comma 3 2 4 2 3" xfId="16137"/>
    <cellStyle name="Comma 3 2 4 2 3 2" xfId="22330"/>
    <cellStyle name="Comma 3 2 4 2 3 3" xfId="28481"/>
    <cellStyle name="Comma 3 2 4 2 4" xfId="19264"/>
    <cellStyle name="Comma 3 2 4 2 5" xfId="25415"/>
    <cellStyle name="Comma 3 2 4 3" xfId="13809"/>
    <cellStyle name="Comma 3 2 4 3 2" xfId="16902"/>
    <cellStyle name="Comma 3 2 4 3 2 2" xfId="23095"/>
    <cellStyle name="Comma 3 2 4 3 2 3" xfId="29246"/>
    <cellStyle name="Comma 3 2 4 3 3" xfId="20029"/>
    <cellStyle name="Comma 3 2 4 3 4" xfId="26180"/>
    <cellStyle name="Comma 3 2 4 4" xfId="15370"/>
    <cellStyle name="Comma 3 2 4 4 2" xfId="21561"/>
    <cellStyle name="Comma 3 2 4 4 3" xfId="27712"/>
    <cellStyle name="Comma 3 2 4 5" xfId="18495"/>
    <cellStyle name="Comma 3 2 4 6" xfId="24647"/>
    <cellStyle name="Comma 3 2 4 7" xfId="10007"/>
    <cellStyle name="Comma 3 2 5" xfId="10008"/>
    <cellStyle name="Comma 3 2 5 2" xfId="12986"/>
    <cellStyle name="Comma 3 2 5 2 2" xfId="14591"/>
    <cellStyle name="Comma 3 2 5 2 2 2" xfId="17672"/>
    <cellStyle name="Comma 3 2 5 2 2 2 2" xfId="23865"/>
    <cellStyle name="Comma 3 2 5 2 2 2 3" xfId="30016"/>
    <cellStyle name="Comma 3 2 5 2 2 3" xfId="20799"/>
    <cellStyle name="Comma 3 2 5 2 2 4" xfId="26950"/>
    <cellStyle name="Comma 3 2 5 2 3" xfId="16138"/>
    <cellStyle name="Comma 3 2 5 2 3 2" xfId="22331"/>
    <cellStyle name="Comma 3 2 5 2 3 3" xfId="28482"/>
    <cellStyle name="Comma 3 2 5 2 4" xfId="19265"/>
    <cellStyle name="Comma 3 2 5 2 5" xfId="25416"/>
    <cellStyle name="Comma 3 2 5 3" xfId="13810"/>
    <cellStyle name="Comma 3 2 5 3 2" xfId="16903"/>
    <cellStyle name="Comma 3 2 5 3 2 2" xfId="23096"/>
    <cellStyle name="Comma 3 2 5 3 2 3" xfId="29247"/>
    <cellStyle name="Comma 3 2 5 3 3" xfId="20030"/>
    <cellStyle name="Comma 3 2 5 3 4" xfId="26181"/>
    <cellStyle name="Comma 3 2 5 4" xfId="15371"/>
    <cellStyle name="Comma 3 2 5 4 2" xfId="21562"/>
    <cellStyle name="Comma 3 2 5 4 3" xfId="27713"/>
    <cellStyle name="Comma 3 2 5 5" xfId="18496"/>
    <cellStyle name="Comma 3 2 5 6" xfId="24648"/>
    <cellStyle name="Comma 3 2 6" xfId="10009"/>
    <cellStyle name="Comma 3 2 7" xfId="10010"/>
    <cellStyle name="Comma 3 2 7 2" xfId="10011"/>
    <cellStyle name="Comma 3 2 7 3" xfId="10012"/>
    <cellStyle name="Comma 3 2 7 4" xfId="10013"/>
    <cellStyle name="Comma 3 2 8" xfId="10004"/>
    <cellStyle name="Comma 3 20" xfId="10014"/>
    <cellStyle name="Comma 3 20 2" xfId="12987"/>
    <cellStyle name="Comma 3 20 2 2" xfId="14592"/>
    <cellStyle name="Comma 3 20 2 2 2" xfId="17673"/>
    <cellStyle name="Comma 3 20 2 2 2 2" xfId="23866"/>
    <cellStyle name="Comma 3 20 2 2 2 3" xfId="30017"/>
    <cellStyle name="Comma 3 20 2 2 3" xfId="20800"/>
    <cellStyle name="Comma 3 20 2 2 4" xfId="26951"/>
    <cellStyle name="Comma 3 20 2 3" xfId="16139"/>
    <cellStyle name="Comma 3 20 2 3 2" xfId="22332"/>
    <cellStyle name="Comma 3 20 2 3 3" xfId="28483"/>
    <cellStyle name="Comma 3 20 2 4" xfId="19266"/>
    <cellStyle name="Comma 3 20 2 5" xfId="25417"/>
    <cellStyle name="Comma 3 20 3" xfId="13811"/>
    <cellStyle name="Comma 3 20 3 2" xfId="16904"/>
    <cellStyle name="Comma 3 20 3 2 2" xfId="23097"/>
    <cellStyle name="Comma 3 20 3 2 3" xfId="29248"/>
    <cellStyle name="Comma 3 20 3 3" xfId="20031"/>
    <cellStyle name="Comma 3 20 3 4" xfId="26182"/>
    <cellStyle name="Comma 3 20 4" xfId="15372"/>
    <cellStyle name="Comma 3 20 4 2" xfId="21563"/>
    <cellStyle name="Comma 3 20 4 3" xfId="27714"/>
    <cellStyle name="Comma 3 20 5" xfId="18497"/>
    <cellStyle name="Comma 3 20 6" xfId="24649"/>
    <cellStyle name="Comma 3 21" xfId="10015"/>
    <cellStyle name="Comma 3 21 2" xfId="12988"/>
    <cellStyle name="Comma 3 21 2 2" xfId="14593"/>
    <cellStyle name="Comma 3 21 2 2 2" xfId="17674"/>
    <cellStyle name="Comma 3 21 2 2 2 2" xfId="23867"/>
    <cellStyle name="Comma 3 21 2 2 2 3" xfId="30018"/>
    <cellStyle name="Comma 3 21 2 2 3" xfId="20801"/>
    <cellStyle name="Comma 3 21 2 2 4" xfId="26952"/>
    <cellStyle name="Comma 3 21 2 3" xfId="16140"/>
    <cellStyle name="Comma 3 21 2 3 2" xfId="22333"/>
    <cellStyle name="Comma 3 21 2 3 3" xfId="28484"/>
    <cellStyle name="Comma 3 21 2 4" xfId="19267"/>
    <cellStyle name="Comma 3 21 2 5" xfId="25418"/>
    <cellStyle name="Comma 3 21 3" xfId="13812"/>
    <cellStyle name="Comma 3 21 3 2" xfId="16905"/>
    <cellStyle name="Comma 3 21 3 2 2" xfId="23098"/>
    <cellStyle name="Comma 3 21 3 2 3" xfId="29249"/>
    <cellStyle name="Comma 3 21 3 3" xfId="20032"/>
    <cellStyle name="Comma 3 21 3 4" xfId="26183"/>
    <cellStyle name="Comma 3 21 4" xfId="15373"/>
    <cellStyle name="Comma 3 21 4 2" xfId="21564"/>
    <cellStyle name="Comma 3 21 4 3" xfId="27715"/>
    <cellStyle name="Comma 3 21 5" xfId="18498"/>
    <cellStyle name="Comma 3 21 6" xfId="24650"/>
    <cellStyle name="Comma 3 22" xfId="10016"/>
    <cellStyle name="Comma 3 23" xfId="10017"/>
    <cellStyle name="Comma 3 3" xfId="7170"/>
    <cellStyle name="Comma 3 3 10" xfId="24651"/>
    <cellStyle name="Comma 3 3 11" xfId="10018"/>
    <cellStyle name="Comma 3 3 2" xfId="7171"/>
    <cellStyle name="Comma 3 3 2 2" xfId="12990"/>
    <cellStyle name="Comma 3 3 2 2 2" xfId="14595"/>
    <cellStyle name="Comma 3 3 2 2 2 2" xfId="17676"/>
    <cellStyle name="Comma 3 3 2 2 2 2 2" xfId="23869"/>
    <cellStyle name="Comma 3 3 2 2 2 2 3" xfId="30020"/>
    <cellStyle name="Comma 3 3 2 2 2 3" xfId="20803"/>
    <cellStyle name="Comma 3 3 2 2 2 4" xfId="26954"/>
    <cellStyle name="Comma 3 3 2 2 3" xfId="16142"/>
    <cellStyle name="Comma 3 3 2 2 3 2" xfId="22335"/>
    <cellStyle name="Comma 3 3 2 2 3 3" xfId="28486"/>
    <cellStyle name="Comma 3 3 2 2 4" xfId="19269"/>
    <cellStyle name="Comma 3 3 2 2 5" xfId="25420"/>
    <cellStyle name="Comma 3 3 2 3" xfId="13814"/>
    <cellStyle name="Comma 3 3 2 3 2" xfId="16907"/>
    <cellStyle name="Comma 3 3 2 3 2 2" xfId="23100"/>
    <cellStyle name="Comma 3 3 2 3 2 3" xfId="29251"/>
    <cellStyle name="Comma 3 3 2 3 3" xfId="20034"/>
    <cellStyle name="Comma 3 3 2 3 4" xfId="26185"/>
    <cellStyle name="Comma 3 3 2 4" xfId="15375"/>
    <cellStyle name="Comma 3 3 2 4 2" xfId="21566"/>
    <cellStyle name="Comma 3 3 2 4 3" xfId="27717"/>
    <cellStyle name="Comma 3 3 2 5" xfId="18500"/>
    <cellStyle name="Comma 3 3 2 6" xfId="24652"/>
    <cellStyle name="Comma 3 3 2 7" xfId="10019"/>
    <cellStyle name="Comma 3 3 3" xfId="10020"/>
    <cellStyle name="Comma 3 3 3 2" xfId="12991"/>
    <cellStyle name="Comma 3 3 3 2 2" xfId="14596"/>
    <cellStyle name="Comma 3 3 3 2 2 2" xfId="17677"/>
    <cellStyle name="Comma 3 3 3 2 2 2 2" xfId="23870"/>
    <cellStyle name="Comma 3 3 3 2 2 2 3" xfId="30021"/>
    <cellStyle name="Comma 3 3 3 2 2 3" xfId="20804"/>
    <cellStyle name="Comma 3 3 3 2 2 4" xfId="26955"/>
    <cellStyle name="Comma 3 3 3 2 3" xfId="16143"/>
    <cellStyle name="Comma 3 3 3 2 3 2" xfId="22336"/>
    <cellStyle name="Comma 3 3 3 2 3 3" xfId="28487"/>
    <cellStyle name="Comma 3 3 3 2 4" xfId="19270"/>
    <cellStyle name="Comma 3 3 3 2 5" xfId="25421"/>
    <cellStyle name="Comma 3 3 3 3" xfId="13815"/>
    <cellStyle name="Comma 3 3 3 3 2" xfId="16908"/>
    <cellStyle name="Comma 3 3 3 3 2 2" xfId="23101"/>
    <cellStyle name="Comma 3 3 3 3 2 3" xfId="29252"/>
    <cellStyle name="Comma 3 3 3 3 3" xfId="20035"/>
    <cellStyle name="Comma 3 3 3 3 4" xfId="26186"/>
    <cellStyle name="Comma 3 3 3 4" xfId="15376"/>
    <cellStyle name="Comma 3 3 3 4 2" xfId="21567"/>
    <cellStyle name="Comma 3 3 3 4 3" xfId="27718"/>
    <cellStyle name="Comma 3 3 3 5" xfId="18501"/>
    <cellStyle name="Comma 3 3 3 6" xfId="24653"/>
    <cellStyle name="Comma 3 3 4" xfId="10021"/>
    <cellStyle name="Comma 3 3 4 2" xfId="12992"/>
    <cellStyle name="Comma 3 3 4 2 2" xfId="14597"/>
    <cellStyle name="Comma 3 3 4 2 2 2" xfId="17678"/>
    <cellStyle name="Comma 3 3 4 2 2 2 2" xfId="23871"/>
    <cellStyle name="Comma 3 3 4 2 2 2 3" xfId="30022"/>
    <cellStyle name="Comma 3 3 4 2 2 3" xfId="20805"/>
    <cellStyle name="Comma 3 3 4 2 2 4" xfId="26956"/>
    <cellStyle name="Comma 3 3 4 2 3" xfId="16144"/>
    <cellStyle name="Comma 3 3 4 2 3 2" xfId="22337"/>
    <cellStyle name="Comma 3 3 4 2 3 3" xfId="28488"/>
    <cellStyle name="Comma 3 3 4 2 4" xfId="19271"/>
    <cellStyle name="Comma 3 3 4 2 5" xfId="25422"/>
    <cellStyle name="Comma 3 3 4 3" xfId="13816"/>
    <cellStyle name="Comma 3 3 4 3 2" xfId="16909"/>
    <cellStyle name="Comma 3 3 4 3 2 2" xfId="23102"/>
    <cellStyle name="Comma 3 3 4 3 2 3" xfId="29253"/>
    <cellStyle name="Comma 3 3 4 3 3" xfId="20036"/>
    <cellStyle name="Comma 3 3 4 3 4" xfId="26187"/>
    <cellStyle name="Comma 3 3 4 4" xfId="15377"/>
    <cellStyle name="Comma 3 3 4 4 2" xfId="21568"/>
    <cellStyle name="Comma 3 3 4 4 3" xfId="27719"/>
    <cellStyle name="Comma 3 3 4 5" xfId="18502"/>
    <cellStyle name="Comma 3 3 4 6" xfId="24654"/>
    <cellStyle name="Comma 3 3 5" xfId="10022"/>
    <cellStyle name="Comma 3 3 5 2" xfId="12993"/>
    <cellStyle name="Comma 3 3 5 2 2" xfId="14598"/>
    <cellStyle name="Comma 3 3 5 2 2 2" xfId="17679"/>
    <cellStyle name="Comma 3 3 5 2 2 2 2" xfId="23872"/>
    <cellStyle name="Comma 3 3 5 2 2 2 3" xfId="30023"/>
    <cellStyle name="Comma 3 3 5 2 2 3" xfId="20806"/>
    <cellStyle name="Comma 3 3 5 2 2 4" xfId="26957"/>
    <cellStyle name="Comma 3 3 5 2 3" xfId="16145"/>
    <cellStyle name="Comma 3 3 5 2 3 2" xfId="22338"/>
    <cellStyle name="Comma 3 3 5 2 3 3" xfId="28489"/>
    <cellStyle name="Comma 3 3 5 2 4" xfId="19272"/>
    <cellStyle name="Comma 3 3 5 2 5" xfId="25423"/>
    <cellStyle name="Comma 3 3 5 3" xfId="13817"/>
    <cellStyle name="Comma 3 3 5 3 2" xfId="16910"/>
    <cellStyle name="Comma 3 3 5 3 2 2" xfId="23103"/>
    <cellStyle name="Comma 3 3 5 3 2 3" xfId="29254"/>
    <cellStyle name="Comma 3 3 5 3 3" xfId="20037"/>
    <cellStyle name="Comma 3 3 5 3 4" xfId="26188"/>
    <cellStyle name="Comma 3 3 5 4" xfId="15378"/>
    <cellStyle name="Comma 3 3 5 4 2" xfId="21569"/>
    <cellStyle name="Comma 3 3 5 4 3" xfId="27720"/>
    <cellStyle name="Comma 3 3 5 5" xfId="18503"/>
    <cellStyle name="Comma 3 3 5 6" xfId="24655"/>
    <cellStyle name="Comma 3 3 6" xfId="12989"/>
    <cellStyle name="Comma 3 3 6 2" xfId="14594"/>
    <cellStyle name="Comma 3 3 6 2 2" xfId="17675"/>
    <cellStyle name="Comma 3 3 6 2 2 2" xfId="23868"/>
    <cellStyle name="Comma 3 3 6 2 2 3" xfId="30019"/>
    <cellStyle name="Comma 3 3 6 2 3" xfId="20802"/>
    <cellStyle name="Comma 3 3 6 2 4" xfId="26953"/>
    <cellStyle name="Comma 3 3 6 3" xfId="16141"/>
    <cellStyle name="Comma 3 3 6 3 2" xfId="22334"/>
    <cellStyle name="Comma 3 3 6 3 3" xfId="28485"/>
    <cellStyle name="Comma 3 3 6 4" xfId="19268"/>
    <cellStyle name="Comma 3 3 6 5" xfId="25419"/>
    <cellStyle name="Comma 3 3 7" xfId="13813"/>
    <cellStyle name="Comma 3 3 7 2" xfId="16906"/>
    <cellStyle name="Comma 3 3 7 2 2" xfId="23099"/>
    <cellStyle name="Comma 3 3 7 2 3" xfId="29250"/>
    <cellStyle name="Comma 3 3 7 3" xfId="20033"/>
    <cellStyle name="Comma 3 3 7 4" xfId="26184"/>
    <cellStyle name="Comma 3 3 8" xfId="15374"/>
    <cellStyle name="Comma 3 3 8 2" xfId="21565"/>
    <cellStyle name="Comma 3 3 8 3" xfId="27716"/>
    <cellStyle name="Comma 3 3 9" xfId="18499"/>
    <cellStyle name="Comma 3 4" xfId="7172"/>
    <cellStyle name="Comma 3 4 2" xfId="7173"/>
    <cellStyle name="Comma 3 4 2 2" xfId="12995"/>
    <cellStyle name="Comma 3 4 2 2 2" xfId="14600"/>
    <cellStyle name="Comma 3 4 2 2 2 2" xfId="17681"/>
    <cellStyle name="Comma 3 4 2 2 2 2 2" xfId="23874"/>
    <cellStyle name="Comma 3 4 2 2 2 2 3" xfId="30025"/>
    <cellStyle name="Comma 3 4 2 2 2 3" xfId="20808"/>
    <cellStyle name="Comma 3 4 2 2 2 4" xfId="26959"/>
    <cellStyle name="Comma 3 4 2 2 3" xfId="16147"/>
    <cellStyle name="Comma 3 4 2 2 3 2" xfId="22340"/>
    <cellStyle name="Comma 3 4 2 2 3 3" xfId="28491"/>
    <cellStyle name="Comma 3 4 2 2 4" xfId="19274"/>
    <cellStyle name="Comma 3 4 2 2 5" xfId="25425"/>
    <cellStyle name="Comma 3 4 2 3" xfId="13819"/>
    <cellStyle name="Comma 3 4 2 3 2" xfId="16912"/>
    <cellStyle name="Comma 3 4 2 3 2 2" xfId="23105"/>
    <cellStyle name="Comma 3 4 2 3 2 3" xfId="29256"/>
    <cellStyle name="Comma 3 4 2 3 3" xfId="20039"/>
    <cellStyle name="Comma 3 4 2 3 4" xfId="26190"/>
    <cellStyle name="Comma 3 4 2 4" xfId="15380"/>
    <cellStyle name="Comma 3 4 2 4 2" xfId="21571"/>
    <cellStyle name="Comma 3 4 2 4 3" xfId="27722"/>
    <cellStyle name="Comma 3 4 2 5" xfId="18505"/>
    <cellStyle name="Comma 3 4 2 6" xfId="24657"/>
    <cellStyle name="Comma 3 4 2 7" xfId="10024"/>
    <cellStyle name="Comma 3 4 3" xfId="12994"/>
    <cellStyle name="Comma 3 4 3 2" xfId="14599"/>
    <cellStyle name="Comma 3 4 3 2 2" xfId="17680"/>
    <cellStyle name="Comma 3 4 3 2 2 2" xfId="23873"/>
    <cellStyle name="Comma 3 4 3 2 2 3" xfId="30024"/>
    <cellStyle name="Comma 3 4 3 2 3" xfId="20807"/>
    <cellStyle name="Comma 3 4 3 2 4" xfId="26958"/>
    <cellStyle name="Comma 3 4 3 3" xfId="16146"/>
    <cellStyle name="Comma 3 4 3 3 2" xfId="22339"/>
    <cellStyle name="Comma 3 4 3 3 3" xfId="28490"/>
    <cellStyle name="Comma 3 4 3 4" xfId="19273"/>
    <cellStyle name="Comma 3 4 3 5" xfId="25424"/>
    <cellStyle name="Comma 3 4 4" xfId="13818"/>
    <cellStyle name="Comma 3 4 4 2" xfId="16911"/>
    <cellStyle name="Comma 3 4 4 2 2" xfId="23104"/>
    <cellStyle name="Comma 3 4 4 2 3" xfId="29255"/>
    <cellStyle name="Comma 3 4 4 3" xfId="20038"/>
    <cellStyle name="Comma 3 4 4 4" xfId="26189"/>
    <cellStyle name="Comma 3 4 5" xfId="15379"/>
    <cellStyle name="Comma 3 4 5 2" xfId="21570"/>
    <cellStyle name="Comma 3 4 5 3" xfId="27721"/>
    <cellStyle name="Comma 3 4 6" xfId="18504"/>
    <cellStyle name="Comma 3 4 7" xfId="24656"/>
    <cellStyle name="Comma 3 4 8" xfId="10023"/>
    <cellStyle name="Comma 3 5" xfId="7174"/>
    <cellStyle name="Comma 3 5 2" xfId="10026"/>
    <cellStyle name="Comma 3 5 2 2" xfId="12997"/>
    <cellStyle name="Comma 3 5 2 2 2" xfId="14602"/>
    <cellStyle name="Comma 3 5 2 2 2 2" xfId="17683"/>
    <cellStyle name="Comma 3 5 2 2 2 2 2" xfId="23876"/>
    <cellStyle name="Comma 3 5 2 2 2 2 3" xfId="30027"/>
    <cellStyle name="Comma 3 5 2 2 2 3" xfId="20810"/>
    <cellStyle name="Comma 3 5 2 2 2 4" xfId="26961"/>
    <cellStyle name="Comma 3 5 2 2 3" xfId="16149"/>
    <cellStyle name="Comma 3 5 2 2 3 2" xfId="22342"/>
    <cellStyle name="Comma 3 5 2 2 3 3" xfId="28493"/>
    <cellStyle name="Comma 3 5 2 2 4" xfId="19276"/>
    <cellStyle name="Comma 3 5 2 2 5" xfId="25427"/>
    <cellStyle name="Comma 3 5 2 3" xfId="13821"/>
    <cellStyle name="Comma 3 5 2 3 2" xfId="16914"/>
    <cellStyle name="Comma 3 5 2 3 2 2" xfId="23107"/>
    <cellStyle name="Comma 3 5 2 3 2 3" xfId="29258"/>
    <cellStyle name="Comma 3 5 2 3 3" xfId="20041"/>
    <cellStyle name="Comma 3 5 2 3 4" xfId="26192"/>
    <cellStyle name="Comma 3 5 2 4" xfId="15382"/>
    <cellStyle name="Comma 3 5 2 4 2" xfId="21573"/>
    <cellStyle name="Comma 3 5 2 4 3" xfId="27724"/>
    <cellStyle name="Comma 3 5 2 5" xfId="18507"/>
    <cellStyle name="Comma 3 5 2 6" xfId="24659"/>
    <cellStyle name="Comma 3 5 3" xfId="12996"/>
    <cellStyle name="Comma 3 5 3 2" xfId="14601"/>
    <cellStyle name="Comma 3 5 3 2 2" xfId="17682"/>
    <cellStyle name="Comma 3 5 3 2 2 2" xfId="23875"/>
    <cellStyle name="Comma 3 5 3 2 2 3" xfId="30026"/>
    <cellStyle name="Comma 3 5 3 2 3" xfId="20809"/>
    <cellStyle name="Comma 3 5 3 2 4" xfId="26960"/>
    <cellStyle name="Comma 3 5 3 3" xfId="16148"/>
    <cellStyle name="Comma 3 5 3 3 2" xfId="22341"/>
    <cellStyle name="Comma 3 5 3 3 3" xfId="28492"/>
    <cellStyle name="Comma 3 5 3 4" xfId="19275"/>
    <cellStyle name="Comma 3 5 3 5" xfId="25426"/>
    <cellStyle name="Comma 3 5 4" xfId="13820"/>
    <cellStyle name="Comma 3 5 4 2" xfId="16913"/>
    <cellStyle name="Comma 3 5 4 2 2" xfId="23106"/>
    <cellStyle name="Comma 3 5 4 2 3" xfId="29257"/>
    <cellStyle name="Comma 3 5 4 3" xfId="20040"/>
    <cellStyle name="Comma 3 5 4 4" xfId="26191"/>
    <cellStyle name="Comma 3 5 5" xfId="15381"/>
    <cellStyle name="Comma 3 5 5 2" xfId="21572"/>
    <cellStyle name="Comma 3 5 5 3" xfId="27723"/>
    <cellStyle name="Comma 3 5 6" xfId="18506"/>
    <cellStyle name="Comma 3 5 7" xfId="24658"/>
    <cellStyle name="Comma 3 5 8" xfId="10025"/>
    <cellStyle name="Comma 3 6" xfId="7175"/>
    <cellStyle name="Comma 3 6 2" xfId="10028"/>
    <cellStyle name="Comma 3 6 2 2" xfId="12999"/>
    <cellStyle name="Comma 3 6 2 2 2" xfId="14604"/>
    <cellStyle name="Comma 3 6 2 2 2 2" xfId="17685"/>
    <cellStyle name="Comma 3 6 2 2 2 2 2" xfId="23878"/>
    <cellStyle name="Comma 3 6 2 2 2 2 3" xfId="30029"/>
    <cellStyle name="Comma 3 6 2 2 2 3" xfId="20812"/>
    <cellStyle name="Comma 3 6 2 2 2 4" xfId="26963"/>
    <cellStyle name="Comma 3 6 2 2 3" xfId="16151"/>
    <cellStyle name="Comma 3 6 2 2 3 2" xfId="22344"/>
    <cellStyle name="Comma 3 6 2 2 3 3" xfId="28495"/>
    <cellStyle name="Comma 3 6 2 2 4" xfId="19278"/>
    <cellStyle name="Comma 3 6 2 2 5" xfId="25429"/>
    <cellStyle name="Comma 3 6 2 3" xfId="13823"/>
    <cellStyle name="Comma 3 6 2 3 2" xfId="16916"/>
    <cellStyle name="Comma 3 6 2 3 2 2" xfId="23109"/>
    <cellStyle name="Comma 3 6 2 3 2 3" xfId="29260"/>
    <cellStyle name="Comma 3 6 2 3 3" xfId="20043"/>
    <cellStyle name="Comma 3 6 2 3 4" xfId="26194"/>
    <cellStyle name="Comma 3 6 2 4" xfId="15384"/>
    <cellStyle name="Comma 3 6 2 4 2" xfId="21575"/>
    <cellStyle name="Comma 3 6 2 4 3" xfId="27726"/>
    <cellStyle name="Comma 3 6 2 5" xfId="18509"/>
    <cellStyle name="Comma 3 6 2 6" xfId="24661"/>
    <cellStyle name="Comma 3 6 3" xfId="12998"/>
    <cellStyle name="Comma 3 6 3 2" xfId="14603"/>
    <cellStyle name="Comma 3 6 3 2 2" xfId="17684"/>
    <cellStyle name="Comma 3 6 3 2 2 2" xfId="23877"/>
    <cellStyle name="Comma 3 6 3 2 2 3" xfId="30028"/>
    <cellStyle name="Comma 3 6 3 2 3" xfId="20811"/>
    <cellStyle name="Comma 3 6 3 2 4" xfId="26962"/>
    <cellStyle name="Comma 3 6 3 3" xfId="16150"/>
    <cellStyle name="Comma 3 6 3 3 2" xfId="22343"/>
    <cellStyle name="Comma 3 6 3 3 3" xfId="28494"/>
    <cellStyle name="Comma 3 6 3 4" xfId="19277"/>
    <cellStyle name="Comma 3 6 3 5" xfId="25428"/>
    <cellStyle name="Comma 3 6 4" xfId="13822"/>
    <cellStyle name="Comma 3 6 4 2" xfId="16915"/>
    <cellStyle name="Comma 3 6 4 2 2" xfId="23108"/>
    <cellStyle name="Comma 3 6 4 2 3" xfId="29259"/>
    <cellStyle name="Comma 3 6 4 3" xfId="20042"/>
    <cellStyle name="Comma 3 6 4 4" xfId="26193"/>
    <cellStyle name="Comma 3 6 5" xfId="15383"/>
    <cellStyle name="Comma 3 6 5 2" xfId="21574"/>
    <cellStyle name="Comma 3 6 5 3" xfId="27725"/>
    <cellStyle name="Comma 3 6 6" xfId="18508"/>
    <cellStyle name="Comma 3 6 7" xfId="24660"/>
    <cellStyle name="Comma 3 6 8" xfId="10027"/>
    <cellStyle name="Comma 3 7" xfId="10029"/>
    <cellStyle name="Comma 3 7 2" xfId="13000"/>
    <cellStyle name="Comma 3 7 2 2" xfId="14605"/>
    <cellStyle name="Comma 3 7 2 2 2" xfId="17686"/>
    <cellStyle name="Comma 3 7 2 2 2 2" xfId="23879"/>
    <cellStyle name="Comma 3 7 2 2 2 3" xfId="30030"/>
    <cellStyle name="Comma 3 7 2 2 3" xfId="20813"/>
    <cellStyle name="Comma 3 7 2 2 4" xfId="26964"/>
    <cellStyle name="Comma 3 7 2 3" xfId="16152"/>
    <cellStyle name="Comma 3 7 2 3 2" xfId="22345"/>
    <cellStyle name="Comma 3 7 2 3 3" xfId="28496"/>
    <cellStyle name="Comma 3 7 2 4" xfId="19279"/>
    <cellStyle name="Comma 3 7 2 5" xfId="25430"/>
    <cellStyle name="Comma 3 7 3" xfId="13824"/>
    <cellStyle name="Comma 3 7 3 2" xfId="16917"/>
    <cellStyle name="Comma 3 7 3 2 2" xfId="23110"/>
    <cellStyle name="Comma 3 7 3 2 3" xfId="29261"/>
    <cellStyle name="Comma 3 7 3 3" xfId="20044"/>
    <cellStyle name="Comma 3 7 3 4" xfId="26195"/>
    <cellStyle name="Comma 3 7 4" xfId="15385"/>
    <cellStyle name="Comma 3 7 4 2" xfId="21576"/>
    <cellStyle name="Comma 3 7 4 3" xfId="27727"/>
    <cellStyle name="Comma 3 7 5" xfId="18510"/>
    <cellStyle name="Comma 3 7 6" xfId="24662"/>
    <cellStyle name="Comma 3 8" xfId="10030"/>
    <cellStyle name="Comma 3 8 2" xfId="13001"/>
    <cellStyle name="Comma 3 8 2 2" xfId="14606"/>
    <cellStyle name="Comma 3 8 2 2 2" xfId="17687"/>
    <cellStyle name="Comma 3 8 2 2 2 2" xfId="23880"/>
    <cellStyle name="Comma 3 8 2 2 2 3" xfId="30031"/>
    <cellStyle name="Comma 3 8 2 2 3" xfId="20814"/>
    <cellStyle name="Comma 3 8 2 2 4" xfId="26965"/>
    <cellStyle name="Comma 3 8 2 3" xfId="16153"/>
    <cellStyle name="Comma 3 8 2 3 2" xfId="22346"/>
    <cellStyle name="Comma 3 8 2 3 3" xfId="28497"/>
    <cellStyle name="Comma 3 8 2 4" xfId="19280"/>
    <cellStyle name="Comma 3 8 2 5" xfId="25431"/>
    <cellStyle name="Comma 3 8 3" xfId="13825"/>
    <cellStyle name="Comma 3 8 3 2" xfId="16918"/>
    <cellStyle name="Comma 3 8 3 2 2" xfId="23111"/>
    <cellStyle name="Comma 3 8 3 2 3" xfId="29262"/>
    <cellStyle name="Comma 3 8 3 3" xfId="20045"/>
    <cellStyle name="Comma 3 8 3 4" xfId="26196"/>
    <cellStyle name="Comma 3 8 4" xfId="15386"/>
    <cellStyle name="Comma 3 8 4 2" xfId="21577"/>
    <cellStyle name="Comma 3 8 4 3" xfId="27728"/>
    <cellStyle name="Comma 3 8 5" xfId="18511"/>
    <cellStyle name="Comma 3 8 6" xfId="24663"/>
    <cellStyle name="Comma 3 9" xfId="10031"/>
    <cellStyle name="Comma 3 9 2" xfId="13002"/>
    <cellStyle name="Comma 3 9 2 2" xfId="14607"/>
    <cellStyle name="Comma 3 9 2 2 2" xfId="17688"/>
    <cellStyle name="Comma 3 9 2 2 2 2" xfId="23881"/>
    <cellStyle name="Comma 3 9 2 2 2 3" xfId="30032"/>
    <cellStyle name="Comma 3 9 2 2 3" xfId="20815"/>
    <cellStyle name="Comma 3 9 2 2 4" xfId="26966"/>
    <cellStyle name="Comma 3 9 2 3" xfId="16154"/>
    <cellStyle name="Comma 3 9 2 3 2" xfId="22347"/>
    <cellStyle name="Comma 3 9 2 3 3" xfId="28498"/>
    <cellStyle name="Comma 3 9 2 4" xfId="19281"/>
    <cellStyle name="Comma 3 9 2 5" xfId="25432"/>
    <cellStyle name="Comma 3 9 3" xfId="13826"/>
    <cellStyle name="Comma 3 9 3 2" xfId="16919"/>
    <cellStyle name="Comma 3 9 3 2 2" xfId="23112"/>
    <cellStyle name="Comma 3 9 3 2 3" xfId="29263"/>
    <cellStyle name="Comma 3 9 3 3" xfId="20046"/>
    <cellStyle name="Comma 3 9 3 4" xfId="26197"/>
    <cellStyle name="Comma 3 9 4" xfId="15387"/>
    <cellStyle name="Comma 3 9 4 2" xfId="21578"/>
    <cellStyle name="Comma 3 9 4 3" xfId="27729"/>
    <cellStyle name="Comma 3 9 5" xfId="18512"/>
    <cellStyle name="Comma 3 9 6" xfId="24664"/>
    <cellStyle name="Comma 30" xfId="7176"/>
    <cellStyle name="Comma 30 2" xfId="10032"/>
    <cellStyle name="Comma 31" xfId="7177"/>
    <cellStyle name="Comma 31 2" xfId="7178"/>
    <cellStyle name="Comma 31 3" xfId="7179"/>
    <cellStyle name="Comma 32" xfId="7180"/>
    <cellStyle name="Comma 32 2" xfId="7181"/>
    <cellStyle name="Comma 32 3" xfId="10033"/>
    <cellStyle name="Comma 33" xfId="7182"/>
    <cellStyle name="Comma 34" xfId="7183"/>
    <cellStyle name="Comma 35" xfId="7184"/>
    <cellStyle name="Comma 36" xfId="7185"/>
    <cellStyle name="Comma 37" xfId="7186"/>
    <cellStyle name="Comma 38" xfId="7187"/>
    <cellStyle name="Comma 39" xfId="7188"/>
    <cellStyle name="Comma 4" xfId="7189"/>
    <cellStyle name="Comma 4 2" xfId="7190"/>
    <cellStyle name="Comma 4 2 2" xfId="7191"/>
    <cellStyle name="Comma 4 2 2 2" xfId="10037"/>
    <cellStyle name="Comma 4 2 2 3" xfId="10038"/>
    <cellStyle name="Comma 4 2 2 4" xfId="10036"/>
    <cellStyle name="Comma 4 2 3" xfId="7192"/>
    <cellStyle name="Comma 4 2 3 2" xfId="24511"/>
    <cellStyle name="Comma 4 2 3 3" xfId="30662"/>
    <cellStyle name="Comma 4 2 3 4" xfId="18339"/>
    <cellStyle name="Comma 4 2 4" xfId="10035"/>
    <cellStyle name="Comma 4 3" xfId="7193"/>
    <cellStyle name="Comma 4 3 2" xfId="7194"/>
    <cellStyle name="Comma 4 3 3" xfId="10039"/>
    <cellStyle name="Comma 4 4" xfId="7195"/>
    <cellStyle name="Comma 4 4 2" xfId="10040"/>
    <cellStyle name="Comma 4 5" xfId="7196"/>
    <cellStyle name="Comma 4 5 2" xfId="12788"/>
    <cellStyle name="Comma 4 6" xfId="7197"/>
    <cellStyle name="Comma 4 6 2" xfId="10034"/>
    <cellStyle name="Comma 4 7" xfId="18319"/>
    <cellStyle name="Comma 4 7 2" xfId="24502"/>
    <cellStyle name="Comma 4 7 3" xfId="30653"/>
    <cellStyle name="Comma 4 8" xfId="9591"/>
    <cellStyle name="Comma 40" xfId="7198"/>
    <cellStyle name="Comma 41" xfId="7199"/>
    <cellStyle name="Comma 42" xfId="7200"/>
    <cellStyle name="Comma 43" xfId="7201"/>
    <cellStyle name="Comma 43 10" xfId="10042"/>
    <cellStyle name="Comma 43 10 2" xfId="10043"/>
    <cellStyle name="Comma 43 11" xfId="10044"/>
    <cellStyle name="Comma 43 11 2" xfId="10045"/>
    <cellStyle name="Comma 43 12" xfId="10046"/>
    <cellStyle name="Comma 43 13" xfId="10041"/>
    <cellStyle name="Comma 43 2" xfId="10047"/>
    <cellStyle name="Comma 43 2 2" xfId="10048"/>
    <cellStyle name="Comma 43 2 2 2" xfId="10049"/>
    <cellStyle name="Comma 43 2 2 2 2" xfId="10050"/>
    <cellStyle name="Comma 43 2 2 3" xfId="10051"/>
    <cellStyle name="Comma 43 2 3" xfId="10052"/>
    <cellStyle name="Comma 43 2 3 2" xfId="10053"/>
    <cellStyle name="Comma 43 2 4" xfId="10054"/>
    <cellStyle name="Comma 43 2 4 2" xfId="10055"/>
    <cellStyle name="Comma 43 2 5" xfId="10056"/>
    <cellStyle name="Comma 43 3" xfId="10057"/>
    <cellStyle name="Comma 43 3 2" xfId="10058"/>
    <cellStyle name="Comma 43 3 2 2" xfId="10059"/>
    <cellStyle name="Comma 43 3 2 2 2" xfId="10060"/>
    <cellStyle name="Comma 43 3 2 3" xfId="10061"/>
    <cellStyle name="Comma 43 3 3" xfId="10062"/>
    <cellStyle name="Comma 43 3 3 2" xfId="10063"/>
    <cellStyle name="Comma 43 3 4" xfId="10064"/>
    <cellStyle name="Comma 43 3 4 2" xfId="10065"/>
    <cellStyle name="Comma 43 3 5" xfId="10066"/>
    <cellStyle name="Comma 43 4" xfId="10067"/>
    <cellStyle name="Comma 43 4 2" xfId="10068"/>
    <cellStyle name="Comma 43 4 2 2" xfId="10069"/>
    <cellStyle name="Comma 43 4 2 2 2" xfId="10070"/>
    <cellStyle name="Comma 43 4 2 3" xfId="10071"/>
    <cellStyle name="Comma 43 4 3" xfId="10072"/>
    <cellStyle name="Comma 43 4 3 2" xfId="10073"/>
    <cellStyle name="Comma 43 4 4" xfId="10074"/>
    <cellStyle name="Comma 43 4 4 2" xfId="10075"/>
    <cellStyle name="Comma 43 4 5" xfId="10076"/>
    <cellStyle name="Comma 43 5" xfId="10077"/>
    <cellStyle name="Comma 43 5 2" xfId="10078"/>
    <cellStyle name="Comma 43 5 2 2" xfId="10079"/>
    <cellStyle name="Comma 43 5 2 2 2" xfId="10080"/>
    <cellStyle name="Comma 43 5 2 3" xfId="10081"/>
    <cellStyle name="Comma 43 5 3" xfId="10082"/>
    <cellStyle name="Comma 43 5 3 2" xfId="10083"/>
    <cellStyle name="Comma 43 5 4" xfId="10084"/>
    <cellStyle name="Comma 43 5 4 2" xfId="10085"/>
    <cellStyle name="Comma 43 5 5" xfId="10086"/>
    <cellStyle name="Comma 43 6" xfId="10087"/>
    <cellStyle name="Comma 43 6 2" xfId="10088"/>
    <cellStyle name="Comma 43 6 2 2" xfId="10089"/>
    <cellStyle name="Comma 43 6 2 2 2" xfId="10090"/>
    <cellStyle name="Comma 43 6 2 3" xfId="10091"/>
    <cellStyle name="Comma 43 6 3" xfId="10092"/>
    <cellStyle name="Comma 43 6 3 2" xfId="10093"/>
    <cellStyle name="Comma 43 6 4" xfId="10094"/>
    <cellStyle name="Comma 43 6 4 2" xfId="10095"/>
    <cellStyle name="Comma 43 6 5" xfId="10096"/>
    <cellStyle name="Comma 43 7" xfId="10097"/>
    <cellStyle name="Comma 43 7 2" xfId="10098"/>
    <cellStyle name="Comma 43 7 2 2" xfId="10099"/>
    <cellStyle name="Comma 43 7 2 2 2" xfId="10100"/>
    <cellStyle name="Comma 43 7 2 3" xfId="10101"/>
    <cellStyle name="Comma 43 7 3" xfId="10102"/>
    <cellStyle name="Comma 43 7 3 2" xfId="10103"/>
    <cellStyle name="Comma 43 7 4" xfId="10104"/>
    <cellStyle name="Comma 43 8" xfId="10105"/>
    <cellStyle name="Comma 43 8 2" xfId="10106"/>
    <cellStyle name="Comma 43 8 2 2" xfId="10107"/>
    <cellStyle name="Comma 43 8 2 2 2" xfId="10108"/>
    <cellStyle name="Comma 43 8 2 3" xfId="10109"/>
    <cellStyle name="Comma 43 8 3" xfId="10110"/>
    <cellStyle name="Comma 43 8 3 2" xfId="10111"/>
    <cellStyle name="Comma 43 8 4" xfId="10112"/>
    <cellStyle name="Comma 43 9" xfId="10113"/>
    <cellStyle name="Comma 43 9 2" xfId="10114"/>
    <cellStyle name="Comma 43 9 2 2" xfId="10115"/>
    <cellStyle name="Comma 43 9 3" xfId="10116"/>
    <cellStyle name="Comma 44" xfId="7202"/>
    <cellStyle name="Comma 44 10" xfId="10118"/>
    <cellStyle name="Comma 44 10 2" xfId="10119"/>
    <cellStyle name="Comma 44 11" xfId="10120"/>
    <cellStyle name="Comma 44 11 2" xfId="10121"/>
    <cellStyle name="Comma 44 12" xfId="10122"/>
    <cellStyle name="Comma 44 13" xfId="10117"/>
    <cellStyle name="Comma 44 2" xfId="10123"/>
    <cellStyle name="Comma 44 2 2" xfId="10124"/>
    <cellStyle name="Comma 44 2 2 2" xfId="10125"/>
    <cellStyle name="Comma 44 2 2 2 2" xfId="10126"/>
    <cellStyle name="Comma 44 2 2 3" xfId="10127"/>
    <cellStyle name="Comma 44 2 3" xfId="10128"/>
    <cellStyle name="Comma 44 2 3 2" xfId="10129"/>
    <cellStyle name="Comma 44 2 4" xfId="10130"/>
    <cellStyle name="Comma 44 2 4 2" xfId="10131"/>
    <cellStyle name="Comma 44 2 5" xfId="10132"/>
    <cellStyle name="Comma 44 3" xfId="10133"/>
    <cellStyle name="Comma 44 3 2" xfId="10134"/>
    <cellStyle name="Comma 44 3 2 2" xfId="10135"/>
    <cellStyle name="Comma 44 3 2 2 2" xfId="10136"/>
    <cellStyle name="Comma 44 3 2 3" xfId="10137"/>
    <cellStyle name="Comma 44 3 3" xfId="10138"/>
    <cellStyle name="Comma 44 3 3 2" xfId="10139"/>
    <cellStyle name="Comma 44 3 4" xfId="10140"/>
    <cellStyle name="Comma 44 3 4 2" xfId="10141"/>
    <cellStyle name="Comma 44 3 5" xfId="10142"/>
    <cellStyle name="Comma 44 4" xfId="10143"/>
    <cellStyle name="Comma 44 4 2" xfId="10144"/>
    <cellStyle name="Comma 44 4 2 2" xfId="10145"/>
    <cellStyle name="Comma 44 4 2 2 2" xfId="10146"/>
    <cellStyle name="Comma 44 4 2 3" xfId="10147"/>
    <cellStyle name="Comma 44 4 3" xfId="10148"/>
    <cellStyle name="Comma 44 4 3 2" xfId="10149"/>
    <cellStyle name="Comma 44 4 4" xfId="10150"/>
    <cellStyle name="Comma 44 4 4 2" xfId="10151"/>
    <cellStyle name="Comma 44 4 5" xfId="10152"/>
    <cellStyle name="Comma 44 5" xfId="10153"/>
    <cellStyle name="Comma 44 5 2" xfId="10154"/>
    <cellStyle name="Comma 44 5 2 2" xfId="10155"/>
    <cellStyle name="Comma 44 5 2 2 2" xfId="10156"/>
    <cellStyle name="Comma 44 5 2 3" xfId="10157"/>
    <cellStyle name="Comma 44 5 3" xfId="10158"/>
    <cellStyle name="Comma 44 5 3 2" xfId="10159"/>
    <cellStyle name="Comma 44 5 4" xfId="10160"/>
    <cellStyle name="Comma 44 5 4 2" xfId="10161"/>
    <cellStyle name="Comma 44 5 5" xfId="10162"/>
    <cellStyle name="Comma 44 6" xfId="10163"/>
    <cellStyle name="Comma 44 6 2" xfId="10164"/>
    <cellStyle name="Comma 44 6 2 2" xfId="10165"/>
    <cellStyle name="Comma 44 6 2 2 2" xfId="10166"/>
    <cellStyle name="Comma 44 6 2 3" xfId="10167"/>
    <cellStyle name="Comma 44 6 3" xfId="10168"/>
    <cellStyle name="Comma 44 6 3 2" xfId="10169"/>
    <cellStyle name="Comma 44 6 4" xfId="10170"/>
    <cellStyle name="Comma 44 6 4 2" xfId="10171"/>
    <cellStyle name="Comma 44 6 5" xfId="10172"/>
    <cellStyle name="Comma 44 7" xfId="10173"/>
    <cellStyle name="Comma 44 7 2" xfId="10174"/>
    <cellStyle name="Comma 44 7 2 2" xfId="10175"/>
    <cellStyle name="Comma 44 7 2 2 2" xfId="10176"/>
    <cellStyle name="Comma 44 7 2 3" xfId="10177"/>
    <cellStyle name="Comma 44 7 3" xfId="10178"/>
    <cellStyle name="Comma 44 7 3 2" xfId="10179"/>
    <cellStyle name="Comma 44 7 4" xfId="10180"/>
    <cellStyle name="Comma 44 8" xfId="10181"/>
    <cellStyle name="Comma 44 8 2" xfId="10182"/>
    <cellStyle name="Comma 44 8 2 2" xfId="10183"/>
    <cellStyle name="Comma 44 8 2 2 2" xfId="10184"/>
    <cellStyle name="Comma 44 8 2 3" xfId="10185"/>
    <cellStyle name="Comma 44 8 3" xfId="10186"/>
    <cellStyle name="Comma 44 8 3 2" xfId="10187"/>
    <cellStyle name="Comma 44 8 4" xfId="10188"/>
    <cellStyle name="Comma 44 9" xfId="10189"/>
    <cellStyle name="Comma 44 9 2" xfId="10190"/>
    <cellStyle name="Comma 44 9 2 2" xfId="10191"/>
    <cellStyle name="Comma 44 9 3" xfId="10192"/>
    <cellStyle name="Comma 45" xfId="7203"/>
    <cellStyle name="Comma 45 10" xfId="10194"/>
    <cellStyle name="Comma 45 10 2" xfId="10195"/>
    <cellStyle name="Comma 45 11" xfId="10196"/>
    <cellStyle name="Comma 45 11 2" xfId="10197"/>
    <cellStyle name="Comma 45 12" xfId="10198"/>
    <cellStyle name="Comma 45 13" xfId="10193"/>
    <cellStyle name="Comma 45 2" xfId="10199"/>
    <cellStyle name="Comma 45 2 2" xfId="10200"/>
    <cellStyle name="Comma 45 2 2 2" xfId="10201"/>
    <cellStyle name="Comma 45 2 2 2 2" xfId="10202"/>
    <cellStyle name="Comma 45 2 2 3" xfId="10203"/>
    <cellStyle name="Comma 45 2 3" xfId="10204"/>
    <cellStyle name="Comma 45 2 3 2" xfId="10205"/>
    <cellStyle name="Comma 45 2 4" xfId="10206"/>
    <cellStyle name="Comma 45 2 4 2" xfId="10207"/>
    <cellStyle name="Comma 45 2 5" xfId="10208"/>
    <cellStyle name="Comma 45 3" xfId="10209"/>
    <cellStyle name="Comma 45 3 2" xfId="10210"/>
    <cellStyle name="Comma 45 3 2 2" xfId="10211"/>
    <cellStyle name="Comma 45 3 2 2 2" xfId="10212"/>
    <cellStyle name="Comma 45 3 2 3" xfId="10213"/>
    <cellStyle name="Comma 45 3 3" xfId="10214"/>
    <cellStyle name="Comma 45 3 3 2" xfId="10215"/>
    <cellStyle name="Comma 45 3 4" xfId="10216"/>
    <cellStyle name="Comma 45 3 4 2" xfId="10217"/>
    <cellStyle name="Comma 45 3 5" xfId="10218"/>
    <cellStyle name="Comma 45 4" xfId="10219"/>
    <cellStyle name="Comma 45 4 2" xfId="10220"/>
    <cellStyle name="Comma 45 4 2 2" xfId="10221"/>
    <cellStyle name="Comma 45 4 2 2 2" xfId="10222"/>
    <cellStyle name="Comma 45 4 2 3" xfId="10223"/>
    <cellStyle name="Comma 45 4 3" xfId="10224"/>
    <cellStyle name="Comma 45 4 3 2" xfId="10225"/>
    <cellStyle name="Comma 45 4 4" xfId="10226"/>
    <cellStyle name="Comma 45 4 4 2" xfId="10227"/>
    <cellStyle name="Comma 45 4 5" xfId="10228"/>
    <cellStyle name="Comma 45 5" xfId="10229"/>
    <cellStyle name="Comma 45 5 2" xfId="10230"/>
    <cellStyle name="Comma 45 5 2 2" xfId="10231"/>
    <cellStyle name="Comma 45 5 2 2 2" xfId="10232"/>
    <cellStyle name="Comma 45 5 2 3" xfId="10233"/>
    <cellStyle name="Comma 45 5 3" xfId="10234"/>
    <cellStyle name="Comma 45 5 3 2" xfId="10235"/>
    <cellStyle name="Comma 45 5 4" xfId="10236"/>
    <cellStyle name="Comma 45 5 4 2" xfId="10237"/>
    <cellStyle name="Comma 45 5 5" xfId="10238"/>
    <cellStyle name="Comma 45 6" xfId="10239"/>
    <cellStyle name="Comma 45 6 2" xfId="10240"/>
    <cellStyle name="Comma 45 6 2 2" xfId="10241"/>
    <cellStyle name="Comma 45 6 2 2 2" xfId="10242"/>
    <cellStyle name="Comma 45 6 2 3" xfId="10243"/>
    <cellStyle name="Comma 45 6 3" xfId="10244"/>
    <cellStyle name="Comma 45 6 3 2" xfId="10245"/>
    <cellStyle name="Comma 45 6 4" xfId="10246"/>
    <cellStyle name="Comma 45 6 4 2" xfId="10247"/>
    <cellStyle name="Comma 45 6 5" xfId="10248"/>
    <cellStyle name="Comma 45 7" xfId="10249"/>
    <cellStyle name="Comma 45 7 2" xfId="10250"/>
    <cellStyle name="Comma 45 7 2 2" xfId="10251"/>
    <cellStyle name="Comma 45 7 2 2 2" xfId="10252"/>
    <cellStyle name="Comma 45 7 2 3" xfId="10253"/>
    <cellStyle name="Comma 45 7 3" xfId="10254"/>
    <cellStyle name="Comma 45 7 3 2" xfId="10255"/>
    <cellStyle name="Comma 45 7 4" xfId="10256"/>
    <cellStyle name="Comma 45 8" xfId="10257"/>
    <cellStyle name="Comma 45 8 2" xfId="10258"/>
    <cellStyle name="Comma 45 8 2 2" xfId="10259"/>
    <cellStyle name="Comma 45 8 2 2 2" xfId="10260"/>
    <cellStyle name="Comma 45 8 2 3" xfId="10261"/>
    <cellStyle name="Comma 45 8 3" xfId="10262"/>
    <cellStyle name="Comma 45 8 3 2" xfId="10263"/>
    <cellStyle name="Comma 45 8 4" xfId="10264"/>
    <cellStyle name="Comma 45 9" xfId="10265"/>
    <cellStyle name="Comma 45 9 2" xfId="10266"/>
    <cellStyle name="Comma 45 9 2 2" xfId="10267"/>
    <cellStyle name="Comma 45 9 3" xfId="10268"/>
    <cellStyle name="Comma 46" xfId="7204"/>
    <cellStyle name="Comma 46 10" xfId="10270"/>
    <cellStyle name="Comma 46 10 2" xfId="10271"/>
    <cellStyle name="Comma 46 11" xfId="10272"/>
    <cellStyle name="Comma 46 11 2" xfId="10273"/>
    <cellStyle name="Comma 46 12" xfId="10274"/>
    <cellStyle name="Comma 46 13" xfId="10269"/>
    <cellStyle name="Comma 46 2" xfId="10275"/>
    <cellStyle name="Comma 46 2 2" xfId="10276"/>
    <cellStyle name="Comma 46 2 2 2" xfId="10277"/>
    <cellStyle name="Comma 46 2 2 2 2" xfId="10278"/>
    <cellStyle name="Comma 46 2 2 3" xfId="10279"/>
    <cellStyle name="Comma 46 2 3" xfId="10280"/>
    <cellStyle name="Comma 46 2 3 2" xfId="10281"/>
    <cellStyle name="Comma 46 2 4" xfId="10282"/>
    <cellStyle name="Comma 46 2 4 2" xfId="10283"/>
    <cellStyle name="Comma 46 2 5" xfId="10284"/>
    <cellStyle name="Comma 46 3" xfId="10285"/>
    <cellStyle name="Comma 46 3 2" xfId="10286"/>
    <cellStyle name="Comma 46 3 2 2" xfId="10287"/>
    <cellStyle name="Comma 46 3 2 2 2" xfId="10288"/>
    <cellStyle name="Comma 46 3 2 3" xfId="10289"/>
    <cellStyle name="Comma 46 3 3" xfId="10290"/>
    <cellStyle name="Comma 46 3 3 2" xfId="10291"/>
    <cellStyle name="Comma 46 3 4" xfId="10292"/>
    <cellStyle name="Comma 46 3 4 2" xfId="10293"/>
    <cellStyle name="Comma 46 3 5" xfId="10294"/>
    <cellStyle name="Comma 46 4" xfId="10295"/>
    <cellStyle name="Comma 46 4 2" xfId="10296"/>
    <cellStyle name="Comma 46 4 2 2" xfId="10297"/>
    <cellStyle name="Comma 46 4 2 2 2" xfId="10298"/>
    <cellStyle name="Comma 46 4 2 3" xfId="10299"/>
    <cellStyle name="Comma 46 4 3" xfId="10300"/>
    <cellStyle name="Comma 46 4 3 2" xfId="10301"/>
    <cellStyle name="Comma 46 4 4" xfId="10302"/>
    <cellStyle name="Comma 46 4 4 2" xfId="10303"/>
    <cellStyle name="Comma 46 4 5" xfId="10304"/>
    <cellStyle name="Comma 46 5" xfId="10305"/>
    <cellStyle name="Comma 46 5 2" xfId="10306"/>
    <cellStyle name="Comma 46 5 2 2" xfId="10307"/>
    <cellStyle name="Comma 46 5 2 2 2" xfId="10308"/>
    <cellStyle name="Comma 46 5 2 3" xfId="10309"/>
    <cellStyle name="Comma 46 5 3" xfId="10310"/>
    <cellStyle name="Comma 46 5 3 2" xfId="10311"/>
    <cellStyle name="Comma 46 5 4" xfId="10312"/>
    <cellStyle name="Comma 46 5 4 2" xfId="10313"/>
    <cellStyle name="Comma 46 5 5" xfId="10314"/>
    <cellStyle name="Comma 46 6" xfId="10315"/>
    <cellStyle name="Comma 46 6 2" xfId="10316"/>
    <cellStyle name="Comma 46 6 2 2" xfId="10317"/>
    <cellStyle name="Comma 46 6 2 2 2" xfId="10318"/>
    <cellStyle name="Comma 46 6 2 3" xfId="10319"/>
    <cellStyle name="Comma 46 6 3" xfId="10320"/>
    <cellStyle name="Comma 46 6 3 2" xfId="10321"/>
    <cellStyle name="Comma 46 6 4" xfId="10322"/>
    <cellStyle name="Comma 46 6 4 2" xfId="10323"/>
    <cellStyle name="Comma 46 6 5" xfId="10324"/>
    <cellStyle name="Comma 46 7" xfId="10325"/>
    <cellStyle name="Comma 46 7 2" xfId="10326"/>
    <cellStyle name="Comma 46 7 2 2" xfId="10327"/>
    <cellStyle name="Comma 46 7 2 2 2" xfId="10328"/>
    <cellStyle name="Comma 46 7 2 3" xfId="10329"/>
    <cellStyle name="Comma 46 7 3" xfId="10330"/>
    <cellStyle name="Comma 46 7 3 2" xfId="10331"/>
    <cellStyle name="Comma 46 7 4" xfId="10332"/>
    <cellStyle name="Comma 46 8" xfId="10333"/>
    <cellStyle name="Comma 46 8 2" xfId="10334"/>
    <cellStyle name="Comma 46 8 2 2" xfId="10335"/>
    <cellStyle name="Comma 46 8 2 2 2" xfId="10336"/>
    <cellStyle name="Comma 46 8 2 3" xfId="10337"/>
    <cellStyle name="Comma 46 8 3" xfId="10338"/>
    <cellStyle name="Comma 46 8 3 2" xfId="10339"/>
    <cellStyle name="Comma 46 8 4" xfId="10340"/>
    <cellStyle name="Comma 46 9" xfId="10341"/>
    <cellStyle name="Comma 46 9 2" xfId="10342"/>
    <cellStyle name="Comma 46 9 2 2" xfId="10343"/>
    <cellStyle name="Comma 46 9 3" xfId="10344"/>
    <cellStyle name="Comma 47" xfId="7205"/>
    <cellStyle name="Comma 47 10" xfId="10346"/>
    <cellStyle name="Comma 47 10 2" xfId="10347"/>
    <cellStyle name="Comma 47 11" xfId="10348"/>
    <cellStyle name="Comma 47 11 2" xfId="10349"/>
    <cellStyle name="Comma 47 12" xfId="10350"/>
    <cellStyle name="Comma 47 13" xfId="10345"/>
    <cellStyle name="Comma 47 2" xfId="10351"/>
    <cellStyle name="Comma 47 2 2" xfId="10352"/>
    <cellStyle name="Comma 47 2 2 2" xfId="10353"/>
    <cellStyle name="Comma 47 2 2 2 2" xfId="10354"/>
    <cellStyle name="Comma 47 2 2 3" xfId="10355"/>
    <cellStyle name="Comma 47 2 3" xfId="10356"/>
    <cellStyle name="Comma 47 2 3 2" xfId="10357"/>
    <cellStyle name="Comma 47 2 4" xfId="10358"/>
    <cellStyle name="Comma 47 2 4 2" xfId="10359"/>
    <cellStyle name="Comma 47 2 5" xfId="10360"/>
    <cellStyle name="Comma 47 3" xfId="10361"/>
    <cellStyle name="Comma 47 3 2" xfId="10362"/>
    <cellStyle name="Comma 47 3 2 2" xfId="10363"/>
    <cellStyle name="Comma 47 3 2 2 2" xfId="10364"/>
    <cellStyle name="Comma 47 3 2 3" xfId="10365"/>
    <cellStyle name="Comma 47 3 3" xfId="10366"/>
    <cellStyle name="Comma 47 3 3 2" xfId="10367"/>
    <cellStyle name="Comma 47 3 4" xfId="10368"/>
    <cellStyle name="Comma 47 3 4 2" xfId="10369"/>
    <cellStyle name="Comma 47 3 5" xfId="10370"/>
    <cellStyle name="Comma 47 4" xfId="10371"/>
    <cellStyle name="Comma 47 4 2" xfId="10372"/>
    <cellStyle name="Comma 47 4 2 2" xfId="10373"/>
    <cellStyle name="Comma 47 4 2 2 2" xfId="10374"/>
    <cellStyle name="Comma 47 4 2 3" xfId="10375"/>
    <cellStyle name="Comma 47 4 3" xfId="10376"/>
    <cellStyle name="Comma 47 4 3 2" xfId="10377"/>
    <cellStyle name="Comma 47 4 4" xfId="10378"/>
    <cellStyle name="Comma 47 4 4 2" xfId="10379"/>
    <cellStyle name="Comma 47 4 5" xfId="10380"/>
    <cellStyle name="Comma 47 5" xfId="10381"/>
    <cellStyle name="Comma 47 5 2" xfId="10382"/>
    <cellStyle name="Comma 47 5 2 2" xfId="10383"/>
    <cellStyle name="Comma 47 5 2 2 2" xfId="10384"/>
    <cellStyle name="Comma 47 5 2 3" xfId="10385"/>
    <cellStyle name="Comma 47 5 3" xfId="10386"/>
    <cellStyle name="Comma 47 5 3 2" xfId="10387"/>
    <cellStyle name="Comma 47 5 4" xfId="10388"/>
    <cellStyle name="Comma 47 5 4 2" xfId="10389"/>
    <cellStyle name="Comma 47 5 5" xfId="10390"/>
    <cellStyle name="Comma 47 6" xfId="10391"/>
    <cellStyle name="Comma 47 6 2" xfId="10392"/>
    <cellStyle name="Comma 47 6 2 2" xfId="10393"/>
    <cellStyle name="Comma 47 6 2 2 2" xfId="10394"/>
    <cellStyle name="Comma 47 6 2 3" xfId="10395"/>
    <cellStyle name="Comma 47 6 3" xfId="10396"/>
    <cellStyle name="Comma 47 6 3 2" xfId="10397"/>
    <cellStyle name="Comma 47 6 4" xfId="10398"/>
    <cellStyle name="Comma 47 6 4 2" xfId="10399"/>
    <cellStyle name="Comma 47 6 5" xfId="10400"/>
    <cellStyle name="Comma 47 7" xfId="10401"/>
    <cellStyle name="Comma 47 7 2" xfId="10402"/>
    <cellStyle name="Comma 47 7 2 2" xfId="10403"/>
    <cellStyle name="Comma 47 7 2 2 2" xfId="10404"/>
    <cellStyle name="Comma 47 7 2 3" xfId="10405"/>
    <cellStyle name="Comma 47 7 3" xfId="10406"/>
    <cellStyle name="Comma 47 7 3 2" xfId="10407"/>
    <cellStyle name="Comma 47 7 4" xfId="10408"/>
    <cellStyle name="Comma 47 8" xfId="10409"/>
    <cellStyle name="Comma 47 8 2" xfId="10410"/>
    <cellStyle name="Comma 47 8 2 2" xfId="10411"/>
    <cellStyle name="Comma 47 8 2 2 2" xfId="10412"/>
    <cellStyle name="Comma 47 8 2 3" xfId="10413"/>
    <cellStyle name="Comma 47 8 3" xfId="10414"/>
    <cellStyle name="Comma 47 8 3 2" xfId="10415"/>
    <cellStyle name="Comma 47 8 4" xfId="10416"/>
    <cellStyle name="Comma 47 9" xfId="10417"/>
    <cellStyle name="Comma 47 9 2" xfId="10418"/>
    <cellStyle name="Comma 47 9 2 2" xfId="10419"/>
    <cellStyle name="Comma 47 9 3" xfId="10420"/>
    <cellStyle name="Comma 48" xfId="7206"/>
    <cellStyle name="Comma 48 10" xfId="10422"/>
    <cellStyle name="Comma 48 10 2" xfId="10423"/>
    <cellStyle name="Comma 48 11" xfId="10424"/>
    <cellStyle name="Comma 48 11 2" xfId="10425"/>
    <cellStyle name="Comma 48 12" xfId="10426"/>
    <cellStyle name="Comma 48 13" xfId="10421"/>
    <cellStyle name="Comma 48 2" xfId="10427"/>
    <cellStyle name="Comma 48 2 2" xfId="10428"/>
    <cellStyle name="Comma 48 2 2 2" xfId="10429"/>
    <cellStyle name="Comma 48 2 2 2 2" xfId="10430"/>
    <cellStyle name="Comma 48 2 2 3" xfId="10431"/>
    <cellStyle name="Comma 48 2 3" xfId="10432"/>
    <cellStyle name="Comma 48 2 3 2" xfId="10433"/>
    <cellStyle name="Comma 48 2 4" xfId="10434"/>
    <cellStyle name="Comma 48 2 4 2" xfId="10435"/>
    <cellStyle name="Comma 48 2 5" xfId="10436"/>
    <cellStyle name="Comma 48 3" xfId="10437"/>
    <cellStyle name="Comma 48 3 2" xfId="10438"/>
    <cellStyle name="Comma 48 3 2 2" xfId="10439"/>
    <cellStyle name="Comma 48 3 2 2 2" xfId="10440"/>
    <cellStyle name="Comma 48 3 2 3" xfId="10441"/>
    <cellStyle name="Comma 48 3 3" xfId="10442"/>
    <cellStyle name="Comma 48 3 3 2" xfId="10443"/>
    <cellStyle name="Comma 48 3 4" xfId="10444"/>
    <cellStyle name="Comma 48 3 4 2" xfId="10445"/>
    <cellStyle name="Comma 48 3 5" xfId="10446"/>
    <cellStyle name="Comma 48 4" xfId="10447"/>
    <cellStyle name="Comma 48 4 2" xfId="10448"/>
    <cellStyle name="Comma 48 4 2 2" xfId="10449"/>
    <cellStyle name="Comma 48 4 2 2 2" xfId="10450"/>
    <cellStyle name="Comma 48 4 2 3" xfId="10451"/>
    <cellStyle name="Comma 48 4 3" xfId="10452"/>
    <cellStyle name="Comma 48 4 3 2" xfId="10453"/>
    <cellStyle name="Comma 48 4 4" xfId="10454"/>
    <cellStyle name="Comma 48 4 4 2" xfId="10455"/>
    <cellStyle name="Comma 48 4 5" xfId="10456"/>
    <cellStyle name="Comma 48 5" xfId="10457"/>
    <cellStyle name="Comma 48 5 2" xfId="10458"/>
    <cellStyle name="Comma 48 5 2 2" xfId="10459"/>
    <cellStyle name="Comma 48 5 2 2 2" xfId="10460"/>
    <cellStyle name="Comma 48 5 2 3" xfId="10461"/>
    <cellStyle name="Comma 48 5 3" xfId="10462"/>
    <cellStyle name="Comma 48 5 3 2" xfId="10463"/>
    <cellStyle name="Comma 48 5 4" xfId="10464"/>
    <cellStyle name="Comma 48 5 4 2" xfId="10465"/>
    <cellStyle name="Comma 48 5 5" xfId="10466"/>
    <cellStyle name="Comma 48 6" xfId="10467"/>
    <cellStyle name="Comma 48 6 2" xfId="10468"/>
    <cellStyle name="Comma 48 6 2 2" xfId="10469"/>
    <cellStyle name="Comma 48 6 2 2 2" xfId="10470"/>
    <cellStyle name="Comma 48 6 2 3" xfId="10471"/>
    <cellStyle name="Comma 48 6 3" xfId="10472"/>
    <cellStyle name="Comma 48 6 3 2" xfId="10473"/>
    <cellStyle name="Comma 48 6 4" xfId="10474"/>
    <cellStyle name="Comma 48 6 4 2" xfId="10475"/>
    <cellStyle name="Comma 48 6 5" xfId="10476"/>
    <cellStyle name="Comma 48 7" xfId="10477"/>
    <cellStyle name="Comma 48 7 2" xfId="10478"/>
    <cellStyle name="Comma 48 7 2 2" xfId="10479"/>
    <cellStyle name="Comma 48 7 2 2 2" xfId="10480"/>
    <cellStyle name="Comma 48 7 2 3" xfId="10481"/>
    <cellStyle name="Comma 48 7 3" xfId="10482"/>
    <cellStyle name="Comma 48 7 3 2" xfId="10483"/>
    <cellStyle name="Comma 48 7 4" xfId="10484"/>
    <cellStyle name="Comma 48 8" xfId="10485"/>
    <cellStyle name="Comma 48 8 2" xfId="10486"/>
    <cellStyle name="Comma 48 8 2 2" xfId="10487"/>
    <cellStyle name="Comma 48 8 2 2 2" xfId="10488"/>
    <cellStyle name="Comma 48 8 2 3" xfId="10489"/>
    <cellStyle name="Comma 48 8 3" xfId="10490"/>
    <cellStyle name="Comma 48 8 3 2" xfId="10491"/>
    <cellStyle name="Comma 48 8 4" xfId="10492"/>
    <cellStyle name="Comma 48 9" xfId="10493"/>
    <cellStyle name="Comma 48 9 2" xfId="10494"/>
    <cellStyle name="Comma 48 9 2 2" xfId="10495"/>
    <cellStyle name="Comma 48 9 3" xfId="10496"/>
    <cellStyle name="Comma 49" xfId="7207"/>
    <cellStyle name="Comma 49 10" xfId="10498"/>
    <cellStyle name="Comma 49 10 2" xfId="10499"/>
    <cellStyle name="Comma 49 11" xfId="10500"/>
    <cellStyle name="Comma 49 11 2" xfId="10501"/>
    <cellStyle name="Comma 49 12" xfId="10502"/>
    <cellStyle name="Comma 49 13" xfId="10497"/>
    <cellStyle name="Comma 49 2" xfId="10503"/>
    <cellStyle name="Comma 49 2 2" xfId="10504"/>
    <cellStyle name="Comma 49 2 2 2" xfId="10505"/>
    <cellStyle name="Comma 49 2 2 2 2" xfId="10506"/>
    <cellStyle name="Comma 49 2 2 3" xfId="10507"/>
    <cellStyle name="Comma 49 2 3" xfId="10508"/>
    <cellStyle name="Comma 49 2 3 2" xfId="10509"/>
    <cellStyle name="Comma 49 2 4" xfId="10510"/>
    <cellStyle name="Comma 49 2 4 2" xfId="10511"/>
    <cellStyle name="Comma 49 2 5" xfId="10512"/>
    <cellStyle name="Comma 49 3" xfId="10513"/>
    <cellStyle name="Comma 49 3 2" xfId="10514"/>
    <cellStyle name="Comma 49 3 2 2" xfId="10515"/>
    <cellStyle name="Comma 49 3 2 2 2" xfId="10516"/>
    <cellStyle name="Comma 49 3 2 3" xfId="10517"/>
    <cellStyle name="Comma 49 3 3" xfId="10518"/>
    <cellStyle name="Comma 49 3 3 2" xfId="10519"/>
    <cellStyle name="Comma 49 3 4" xfId="10520"/>
    <cellStyle name="Comma 49 3 4 2" xfId="10521"/>
    <cellStyle name="Comma 49 3 5" xfId="10522"/>
    <cellStyle name="Comma 49 4" xfId="10523"/>
    <cellStyle name="Comma 49 4 2" xfId="10524"/>
    <cellStyle name="Comma 49 4 2 2" xfId="10525"/>
    <cellStyle name="Comma 49 4 2 2 2" xfId="10526"/>
    <cellStyle name="Comma 49 4 2 3" xfId="10527"/>
    <cellStyle name="Comma 49 4 3" xfId="10528"/>
    <cellStyle name="Comma 49 4 3 2" xfId="10529"/>
    <cellStyle name="Comma 49 4 4" xfId="10530"/>
    <cellStyle name="Comma 49 4 4 2" xfId="10531"/>
    <cellStyle name="Comma 49 4 5" xfId="10532"/>
    <cellStyle name="Comma 49 5" xfId="10533"/>
    <cellStyle name="Comma 49 5 2" xfId="10534"/>
    <cellStyle name="Comma 49 5 2 2" xfId="10535"/>
    <cellStyle name="Comma 49 5 2 2 2" xfId="10536"/>
    <cellStyle name="Comma 49 5 2 3" xfId="10537"/>
    <cellStyle name="Comma 49 5 3" xfId="10538"/>
    <cellStyle name="Comma 49 5 3 2" xfId="10539"/>
    <cellStyle name="Comma 49 5 4" xfId="10540"/>
    <cellStyle name="Comma 49 5 4 2" xfId="10541"/>
    <cellStyle name="Comma 49 5 5" xfId="10542"/>
    <cellStyle name="Comma 49 6" xfId="10543"/>
    <cellStyle name="Comma 49 6 2" xfId="10544"/>
    <cellStyle name="Comma 49 6 2 2" xfId="10545"/>
    <cellStyle name="Comma 49 6 2 2 2" xfId="10546"/>
    <cellStyle name="Comma 49 6 2 3" xfId="10547"/>
    <cellStyle name="Comma 49 6 3" xfId="10548"/>
    <cellStyle name="Comma 49 6 3 2" xfId="10549"/>
    <cellStyle name="Comma 49 6 4" xfId="10550"/>
    <cellStyle name="Comma 49 6 4 2" xfId="10551"/>
    <cellStyle name="Comma 49 6 5" xfId="10552"/>
    <cellStyle name="Comma 49 7" xfId="10553"/>
    <cellStyle name="Comma 49 7 2" xfId="10554"/>
    <cellStyle name="Comma 49 7 2 2" xfId="10555"/>
    <cellStyle name="Comma 49 7 2 2 2" xfId="10556"/>
    <cellStyle name="Comma 49 7 2 3" xfId="10557"/>
    <cellStyle name="Comma 49 7 3" xfId="10558"/>
    <cellStyle name="Comma 49 7 3 2" xfId="10559"/>
    <cellStyle name="Comma 49 7 4" xfId="10560"/>
    <cellStyle name="Comma 49 8" xfId="10561"/>
    <cellStyle name="Comma 49 8 2" xfId="10562"/>
    <cellStyle name="Comma 49 8 2 2" xfId="10563"/>
    <cellStyle name="Comma 49 8 2 2 2" xfId="10564"/>
    <cellStyle name="Comma 49 8 2 3" xfId="10565"/>
    <cellStyle name="Comma 49 8 3" xfId="10566"/>
    <cellStyle name="Comma 49 8 3 2" xfId="10567"/>
    <cellStyle name="Comma 49 8 4" xfId="10568"/>
    <cellStyle name="Comma 49 9" xfId="10569"/>
    <cellStyle name="Comma 49 9 2" xfId="10570"/>
    <cellStyle name="Comma 49 9 2 2" xfId="10571"/>
    <cellStyle name="Comma 49 9 3" xfId="10572"/>
    <cellStyle name="Comma 5" xfId="7208"/>
    <cellStyle name="Comma 5 10" xfId="13689"/>
    <cellStyle name="Comma 5 10 2" xfId="16780"/>
    <cellStyle name="Comma 5 10 2 2" xfId="22973"/>
    <cellStyle name="Comma 5 10 2 3" xfId="29124"/>
    <cellStyle name="Comma 5 10 3" xfId="19907"/>
    <cellStyle name="Comma 5 10 4" xfId="26058"/>
    <cellStyle name="Comma 5 11" xfId="15249"/>
    <cellStyle name="Comma 5 11 2" xfId="21439"/>
    <cellStyle name="Comma 5 11 3" xfId="27590"/>
    <cellStyle name="Comma 5 12" xfId="18373"/>
    <cellStyle name="Comma 5 13" xfId="24525"/>
    <cellStyle name="Comma 5 14" xfId="9650"/>
    <cellStyle name="Comma 5 2" xfId="7209"/>
    <cellStyle name="Comma 5 2 10" xfId="24531"/>
    <cellStyle name="Comma 5 2 11" xfId="9664"/>
    <cellStyle name="Comma 5 2 2" xfId="7210"/>
    <cellStyle name="Comma 5 2 2 2" xfId="12858"/>
    <cellStyle name="Comma 5 2 2 2 2" xfId="13608"/>
    <cellStyle name="Comma 5 2 2 2 2 2" xfId="15224"/>
    <cellStyle name="Comma 5 2 2 2 2 2 2" xfId="18306"/>
    <cellStyle name="Comma 5 2 2 2 2 2 2 2" xfId="24499"/>
    <cellStyle name="Comma 5 2 2 2 2 2 2 3" xfId="30650"/>
    <cellStyle name="Comma 5 2 2 2 2 2 3" xfId="21433"/>
    <cellStyle name="Comma 5 2 2 2 2 2 4" xfId="27584"/>
    <cellStyle name="Comma 5 2 2 2 2 3" xfId="16771"/>
    <cellStyle name="Comma 5 2 2 2 2 3 2" xfId="22965"/>
    <cellStyle name="Comma 5 2 2 2 2 3 3" xfId="29116"/>
    <cellStyle name="Comma 5 2 2 2 2 4" xfId="19899"/>
    <cellStyle name="Comma 5 2 2 2 2 5" xfId="26050"/>
    <cellStyle name="Comma 5 2 2 2 3" xfId="14457"/>
    <cellStyle name="Comma 5 2 2 2 3 2" xfId="17537"/>
    <cellStyle name="Comma 5 2 2 2 3 2 2" xfId="23730"/>
    <cellStyle name="Comma 5 2 2 2 3 2 3" xfId="29881"/>
    <cellStyle name="Comma 5 2 2 2 3 3" xfId="20664"/>
    <cellStyle name="Comma 5 2 2 2 3 4" xfId="26815"/>
    <cellStyle name="Comma 5 2 2 2 4" xfId="16004"/>
    <cellStyle name="Comma 5 2 2 2 4 2" xfId="22196"/>
    <cellStyle name="Comma 5 2 2 2 4 3" xfId="28347"/>
    <cellStyle name="Comma 5 2 2 2 5" xfId="19130"/>
    <cellStyle name="Comma 5 2 2 2 6" xfId="25281"/>
    <cellStyle name="Comma 5 2 2 3" xfId="10575"/>
    <cellStyle name="Comma 5 2 2 4" xfId="12892"/>
    <cellStyle name="Comma 5 2 2 4 2" xfId="14485"/>
    <cellStyle name="Comma 5 2 2 4 2 2" xfId="17566"/>
    <cellStyle name="Comma 5 2 2 4 2 2 2" xfId="23759"/>
    <cellStyle name="Comma 5 2 2 4 2 2 3" xfId="29910"/>
    <cellStyle name="Comma 5 2 2 4 2 3" xfId="20693"/>
    <cellStyle name="Comma 5 2 2 4 2 4" xfId="26844"/>
    <cellStyle name="Comma 5 2 2 4 3" xfId="16032"/>
    <cellStyle name="Comma 5 2 2 4 3 2" xfId="22225"/>
    <cellStyle name="Comma 5 2 2 4 3 3" xfId="28376"/>
    <cellStyle name="Comma 5 2 2 4 4" xfId="19159"/>
    <cellStyle name="Comma 5 2 2 4 5" xfId="25310"/>
    <cellStyle name="Comma 5 2 2 5" xfId="13706"/>
    <cellStyle name="Comma 5 2 2 5 2" xfId="16797"/>
    <cellStyle name="Comma 5 2 2 5 2 2" xfId="22990"/>
    <cellStyle name="Comma 5 2 2 5 2 3" xfId="29141"/>
    <cellStyle name="Comma 5 2 2 5 3" xfId="19924"/>
    <cellStyle name="Comma 5 2 2 5 4" xfId="26075"/>
    <cellStyle name="Comma 5 2 2 6" xfId="15265"/>
    <cellStyle name="Comma 5 2 2 6 2" xfId="21456"/>
    <cellStyle name="Comma 5 2 2 6 3" xfId="27607"/>
    <cellStyle name="Comma 5 2 2 7" xfId="18390"/>
    <cellStyle name="Comma 5 2 2 8" xfId="24542"/>
    <cellStyle name="Comma 5 2 2 9" xfId="9683"/>
    <cellStyle name="Comma 5 2 3" xfId="10576"/>
    <cellStyle name="Comma 5 2 4" xfId="12841"/>
    <cellStyle name="Comma 5 2 4 2" xfId="13599"/>
    <cellStyle name="Comma 5 2 4 2 2" xfId="15215"/>
    <cellStyle name="Comma 5 2 4 2 2 2" xfId="18297"/>
    <cellStyle name="Comma 5 2 4 2 2 2 2" xfId="24490"/>
    <cellStyle name="Comma 5 2 4 2 2 2 3" xfId="30641"/>
    <cellStyle name="Comma 5 2 4 2 2 3" xfId="21424"/>
    <cellStyle name="Comma 5 2 4 2 2 4" xfId="27575"/>
    <cellStyle name="Comma 5 2 4 2 3" xfId="16762"/>
    <cellStyle name="Comma 5 2 4 2 3 2" xfId="22956"/>
    <cellStyle name="Comma 5 2 4 2 3 3" xfId="29107"/>
    <cellStyle name="Comma 5 2 4 2 4" xfId="19890"/>
    <cellStyle name="Comma 5 2 4 2 5" xfId="26041"/>
    <cellStyle name="Comma 5 2 4 3" xfId="14448"/>
    <cellStyle name="Comma 5 2 4 3 2" xfId="17528"/>
    <cellStyle name="Comma 5 2 4 3 2 2" xfId="23721"/>
    <cellStyle name="Comma 5 2 4 3 2 3" xfId="29872"/>
    <cellStyle name="Comma 5 2 4 3 3" xfId="20655"/>
    <cellStyle name="Comma 5 2 4 3 4" xfId="26806"/>
    <cellStyle name="Comma 5 2 4 4" xfId="15995"/>
    <cellStyle name="Comma 5 2 4 4 2" xfId="22187"/>
    <cellStyle name="Comma 5 2 4 4 3" xfId="28338"/>
    <cellStyle name="Comma 5 2 4 5" xfId="19121"/>
    <cellStyle name="Comma 5 2 4 6" xfId="25272"/>
    <cellStyle name="Comma 5 2 5" xfId="10574"/>
    <cellStyle name="Comma 5 2 6" xfId="12881"/>
    <cellStyle name="Comma 5 2 6 2" xfId="14474"/>
    <cellStyle name="Comma 5 2 6 2 2" xfId="17555"/>
    <cellStyle name="Comma 5 2 6 2 2 2" xfId="23748"/>
    <cellStyle name="Comma 5 2 6 2 2 3" xfId="29899"/>
    <cellStyle name="Comma 5 2 6 2 3" xfId="20682"/>
    <cellStyle name="Comma 5 2 6 2 4" xfId="26833"/>
    <cellStyle name="Comma 5 2 6 3" xfId="16021"/>
    <cellStyle name="Comma 5 2 6 3 2" xfId="22214"/>
    <cellStyle name="Comma 5 2 6 3 3" xfId="28365"/>
    <cellStyle name="Comma 5 2 6 4" xfId="19148"/>
    <cellStyle name="Comma 5 2 6 5" xfId="25299"/>
    <cellStyle name="Comma 5 2 7" xfId="13694"/>
    <cellStyle name="Comma 5 2 7 2" xfId="16786"/>
    <cellStyle name="Comma 5 2 7 2 2" xfId="22979"/>
    <cellStyle name="Comma 5 2 7 2 3" xfId="29130"/>
    <cellStyle name="Comma 5 2 7 3" xfId="19913"/>
    <cellStyle name="Comma 5 2 7 4" xfId="26064"/>
    <cellStyle name="Comma 5 2 8" xfId="15254"/>
    <cellStyle name="Comma 5 2 8 2" xfId="21445"/>
    <cellStyle name="Comma 5 2 8 3" xfId="27596"/>
    <cellStyle name="Comma 5 2 9" xfId="18379"/>
    <cellStyle name="Comma 5 3" xfId="7211"/>
    <cellStyle name="Comma 5 3 2" xfId="12853"/>
    <cellStyle name="Comma 5 3 2 2" xfId="13603"/>
    <cellStyle name="Comma 5 3 2 2 2" xfId="15219"/>
    <cellStyle name="Comma 5 3 2 2 2 2" xfId="18301"/>
    <cellStyle name="Comma 5 3 2 2 2 2 2" xfId="24494"/>
    <cellStyle name="Comma 5 3 2 2 2 2 3" xfId="30645"/>
    <cellStyle name="Comma 5 3 2 2 2 3" xfId="21428"/>
    <cellStyle name="Comma 5 3 2 2 2 4" xfId="27579"/>
    <cellStyle name="Comma 5 3 2 2 3" xfId="16766"/>
    <cellStyle name="Comma 5 3 2 2 3 2" xfId="22960"/>
    <cellStyle name="Comma 5 3 2 2 3 3" xfId="29111"/>
    <cellStyle name="Comma 5 3 2 2 4" xfId="19894"/>
    <cellStyle name="Comma 5 3 2 2 5" xfId="26045"/>
    <cellStyle name="Comma 5 3 2 3" xfId="14452"/>
    <cellStyle name="Comma 5 3 2 3 2" xfId="17532"/>
    <cellStyle name="Comma 5 3 2 3 2 2" xfId="23725"/>
    <cellStyle name="Comma 5 3 2 3 2 3" xfId="29876"/>
    <cellStyle name="Comma 5 3 2 3 3" xfId="20659"/>
    <cellStyle name="Comma 5 3 2 3 4" xfId="26810"/>
    <cellStyle name="Comma 5 3 2 4" xfId="15999"/>
    <cellStyle name="Comma 5 3 2 4 2" xfId="22191"/>
    <cellStyle name="Comma 5 3 2 4 3" xfId="28342"/>
    <cellStyle name="Comma 5 3 2 5" xfId="19125"/>
    <cellStyle name="Comma 5 3 2 6" xfId="25276"/>
    <cellStyle name="Comma 5 3 3" xfId="10577"/>
    <cellStyle name="Comma 5 3 4" xfId="12886"/>
    <cellStyle name="Comma 5 3 4 2" xfId="14479"/>
    <cellStyle name="Comma 5 3 4 2 2" xfId="17560"/>
    <cellStyle name="Comma 5 3 4 2 2 2" xfId="23753"/>
    <cellStyle name="Comma 5 3 4 2 2 3" xfId="29904"/>
    <cellStyle name="Comma 5 3 4 2 3" xfId="20687"/>
    <cellStyle name="Comma 5 3 4 2 4" xfId="26838"/>
    <cellStyle name="Comma 5 3 4 3" xfId="16026"/>
    <cellStyle name="Comma 5 3 4 3 2" xfId="22219"/>
    <cellStyle name="Comma 5 3 4 3 3" xfId="28370"/>
    <cellStyle name="Comma 5 3 4 4" xfId="19153"/>
    <cellStyle name="Comma 5 3 4 5" xfId="25304"/>
    <cellStyle name="Comma 5 3 5" xfId="13700"/>
    <cellStyle name="Comma 5 3 5 2" xfId="16791"/>
    <cellStyle name="Comma 5 3 5 2 2" xfId="22984"/>
    <cellStyle name="Comma 5 3 5 2 3" xfId="29135"/>
    <cellStyle name="Comma 5 3 5 3" xfId="19918"/>
    <cellStyle name="Comma 5 3 5 4" xfId="26069"/>
    <cellStyle name="Comma 5 3 6" xfId="15259"/>
    <cellStyle name="Comma 5 3 6 2" xfId="21450"/>
    <cellStyle name="Comma 5 3 6 3" xfId="27601"/>
    <cellStyle name="Comma 5 3 7" xfId="18384"/>
    <cellStyle name="Comma 5 3 8" xfId="24536"/>
    <cellStyle name="Comma 5 3 9" xfId="9677"/>
    <cellStyle name="Comma 5 4" xfId="7212"/>
    <cellStyle name="Comma 5 4 2" xfId="10578"/>
    <cellStyle name="Comma 5 5" xfId="7213"/>
    <cellStyle name="Comma 5 5 2" xfId="10579"/>
    <cellStyle name="Comma 5 5 3" xfId="10580"/>
    <cellStyle name="Comma 5 6" xfId="7214"/>
    <cellStyle name="Comma 5 6 2" xfId="10581"/>
    <cellStyle name="Comma 5 7" xfId="12833"/>
    <cellStyle name="Comma 5 7 2" xfId="13595"/>
    <cellStyle name="Comma 5 7 2 2" xfId="15211"/>
    <cellStyle name="Comma 5 7 2 2 2" xfId="18293"/>
    <cellStyle name="Comma 5 7 2 2 2 2" xfId="24486"/>
    <cellStyle name="Comma 5 7 2 2 2 3" xfId="30637"/>
    <cellStyle name="Comma 5 7 2 2 3" xfId="21420"/>
    <cellStyle name="Comma 5 7 2 2 4" xfId="27571"/>
    <cellStyle name="Comma 5 7 2 3" xfId="16758"/>
    <cellStyle name="Comma 5 7 2 3 2" xfId="22952"/>
    <cellStyle name="Comma 5 7 2 3 3" xfId="29103"/>
    <cellStyle name="Comma 5 7 2 4" xfId="19886"/>
    <cellStyle name="Comma 5 7 2 5" xfId="26037"/>
    <cellStyle name="Comma 5 7 3" xfId="14444"/>
    <cellStyle name="Comma 5 7 3 2" xfId="17524"/>
    <cellStyle name="Comma 5 7 3 2 2" xfId="23717"/>
    <cellStyle name="Comma 5 7 3 2 3" xfId="29868"/>
    <cellStyle name="Comma 5 7 3 3" xfId="20651"/>
    <cellStyle name="Comma 5 7 3 4" xfId="26802"/>
    <cellStyle name="Comma 5 7 4" xfId="15991"/>
    <cellStyle name="Comma 5 7 4 2" xfId="22183"/>
    <cellStyle name="Comma 5 7 4 3" xfId="28334"/>
    <cellStyle name="Comma 5 7 5" xfId="19117"/>
    <cellStyle name="Comma 5 7 6" xfId="25268"/>
    <cellStyle name="Comma 5 8" xfId="10573"/>
    <cellStyle name="Comma 5 9" xfId="12876"/>
    <cellStyle name="Comma 5 9 2" xfId="14468"/>
    <cellStyle name="Comma 5 9 2 2" xfId="17549"/>
    <cellStyle name="Comma 5 9 2 2 2" xfId="23742"/>
    <cellStyle name="Comma 5 9 2 2 3" xfId="29893"/>
    <cellStyle name="Comma 5 9 2 3" xfId="20676"/>
    <cellStyle name="Comma 5 9 2 4" xfId="26827"/>
    <cellStyle name="Comma 5 9 3" xfId="16015"/>
    <cellStyle name="Comma 5 9 3 2" xfId="22208"/>
    <cellStyle name="Comma 5 9 3 3" xfId="28359"/>
    <cellStyle name="Comma 5 9 4" xfId="19142"/>
    <cellStyle name="Comma 5 9 5" xfId="25293"/>
    <cellStyle name="Comma 50" xfId="7215"/>
    <cellStyle name="Comma 50 10" xfId="10583"/>
    <cellStyle name="Comma 50 10 2" xfId="10584"/>
    <cellStyle name="Comma 50 11" xfId="10585"/>
    <cellStyle name="Comma 50 11 2" xfId="10586"/>
    <cellStyle name="Comma 50 12" xfId="10587"/>
    <cellStyle name="Comma 50 13" xfId="10582"/>
    <cellStyle name="Comma 50 2" xfId="10588"/>
    <cellStyle name="Comma 50 2 2" xfId="10589"/>
    <cellStyle name="Comma 50 2 2 2" xfId="10590"/>
    <cellStyle name="Comma 50 2 2 2 2" xfId="10591"/>
    <cellStyle name="Comma 50 2 2 3" xfId="10592"/>
    <cellStyle name="Comma 50 2 3" xfId="10593"/>
    <cellStyle name="Comma 50 2 3 2" xfId="10594"/>
    <cellStyle name="Comma 50 2 4" xfId="10595"/>
    <cellStyle name="Comma 50 2 4 2" xfId="10596"/>
    <cellStyle name="Comma 50 2 5" xfId="10597"/>
    <cellStyle name="Comma 50 3" xfId="10598"/>
    <cellStyle name="Comma 50 3 2" xfId="10599"/>
    <cellStyle name="Comma 50 3 2 2" xfId="10600"/>
    <cellStyle name="Comma 50 3 2 2 2" xfId="10601"/>
    <cellStyle name="Comma 50 3 2 3" xfId="10602"/>
    <cellStyle name="Comma 50 3 3" xfId="10603"/>
    <cellStyle name="Comma 50 3 3 2" xfId="10604"/>
    <cellStyle name="Comma 50 3 4" xfId="10605"/>
    <cellStyle name="Comma 50 3 4 2" xfId="10606"/>
    <cellStyle name="Comma 50 3 5" xfId="10607"/>
    <cellStyle name="Comma 50 4" xfId="10608"/>
    <cellStyle name="Comma 50 4 2" xfId="10609"/>
    <cellStyle name="Comma 50 4 2 2" xfId="10610"/>
    <cellStyle name="Comma 50 4 2 2 2" xfId="10611"/>
    <cellStyle name="Comma 50 4 2 3" xfId="10612"/>
    <cellStyle name="Comma 50 4 3" xfId="10613"/>
    <cellStyle name="Comma 50 4 3 2" xfId="10614"/>
    <cellStyle name="Comma 50 4 4" xfId="10615"/>
    <cellStyle name="Comma 50 4 4 2" xfId="10616"/>
    <cellStyle name="Comma 50 4 5" xfId="10617"/>
    <cellStyle name="Comma 50 5" xfId="10618"/>
    <cellStyle name="Comma 50 5 2" xfId="10619"/>
    <cellStyle name="Comma 50 5 2 2" xfId="10620"/>
    <cellStyle name="Comma 50 5 2 2 2" xfId="10621"/>
    <cellStyle name="Comma 50 5 2 3" xfId="10622"/>
    <cellStyle name="Comma 50 5 3" xfId="10623"/>
    <cellStyle name="Comma 50 5 3 2" xfId="10624"/>
    <cellStyle name="Comma 50 5 4" xfId="10625"/>
    <cellStyle name="Comma 50 5 4 2" xfId="10626"/>
    <cellStyle name="Comma 50 5 5" xfId="10627"/>
    <cellStyle name="Comma 50 6" xfId="10628"/>
    <cellStyle name="Comma 50 6 2" xfId="10629"/>
    <cellStyle name="Comma 50 6 2 2" xfId="10630"/>
    <cellStyle name="Comma 50 6 2 2 2" xfId="10631"/>
    <cellStyle name="Comma 50 6 2 3" xfId="10632"/>
    <cellStyle name="Comma 50 6 3" xfId="10633"/>
    <cellStyle name="Comma 50 6 3 2" xfId="10634"/>
    <cellStyle name="Comma 50 6 4" xfId="10635"/>
    <cellStyle name="Comma 50 6 4 2" xfId="10636"/>
    <cellStyle name="Comma 50 6 5" xfId="10637"/>
    <cellStyle name="Comma 50 7" xfId="10638"/>
    <cellStyle name="Comma 50 7 2" xfId="10639"/>
    <cellStyle name="Comma 50 7 2 2" xfId="10640"/>
    <cellStyle name="Comma 50 7 2 2 2" xfId="10641"/>
    <cellStyle name="Comma 50 7 2 3" xfId="10642"/>
    <cellStyle name="Comma 50 7 3" xfId="10643"/>
    <cellStyle name="Comma 50 7 3 2" xfId="10644"/>
    <cellStyle name="Comma 50 7 4" xfId="10645"/>
    <cellStyle name="Comma 50 8" xfId="10646"/>
    <cellStyle name="Comma 50 8 2" xfId="10647"/>
    <cellStyle name="Comma 50 8 2 2" xfId="10648"/>
    <cellStyle name="Comma 50 8 2 2 2" xfId="10649"/>
    <cellStyle name="Comma 50 8 2 3" xfId="10650"/>
    <cellStyle name="Comma 50 8 3" xfId="10651"/>
    <cellStyle name="Comma 50 8 3 2" xfId="10652"/>
    <cellStyle name="Comma 50 8 4" xfId="10653"/>
    <cellStyle name="Comma 50 9" xfId="10654"/>
    <cellStyle name="Comma 50 9 2" xfId="10655"/>
    <cellStyle name="Comma 50 9 2 2" xfId="10656"/>
    <cellStyle name="Comma 50 9 3" xfId="10657"/>
    <cellStyle name="Comma 51" xfId="7216"/>
    <cellStyle name="Comma 51 10" xfId="10659"/>
    <cellStyle name="Comma 51 10 2" xfId="10660"/>
    <cellStyle name="Comma 51 11" xfId="10661"/>
    <cellStyle name="Comma 51 11 2" xfId="10662"/>
    <cellStyle name="Comma 51 12" xfId="10663"/>
    <cellStyle name="Comma 51 13" xfId="10658"/>
    <cellStyle name="Comma 51 2" xfId="7217"/>
    <cellStyle name="Comma 51 2 2" xfId="10665"/>
    <cellStyle name="Comma 51 2 2 2" xfId="10666"/>
    <cellStyle name="Comma 51 2 2 2 2" xfId="10667"/>
    <cellStyle name="Comma 51 2 2 3" xfId="10668"/>
    <cellStyle name="Comma 51 2 3" xfId="10669"/>
    <cellStyle name="Comma 51 2 3 2" xfId="10670"/>
    <cellStyle name="Comma 51 2 4" xfId="10671"/>
    <cellStyle name="Comma 51 2 4 2" xfId="10672"/>
    <cellStyle name="Comma 51 2 5" xfId="10673"/>
    <cellStyle name="Comma 51 2 6" xfId="10664"/>
    <cellStyle name="Comma 51 3" xfId="10674"/>
    <cellStyle name="Comma 51 3 2" xfId="10675"/>
    <cellStyle name="Comma 51 3 2 2" xfId="10676"/>
    <cellStyle name="Comma 51 3 2 2 2" xfId="10677"/>
    <cellStyle name="Comma 51 3 2 3" xfId="10678"/>
    <cellStyle name="Comma 51 3 3" xfId="10679"/>
    <cellStyle name="Comma 51 3 3 2" xfId="10680"/>
    <cellStyle name="Comma 51 3 4" xfId="10681"/>
    <cellStyle name="Comma 51 3 4 2" xfId="10682"/>
    <cellStyle name="Comma 51 3 5" xfId="10683"/>
    <cellStyle name="Comma 51 4" xfId="10684"/>
    <cellStyle name="Comma 51 4 2" xfId="10685"/>
    <cellStyle name="Comma 51 4 2 2" xfId="10686"/>
    <cellStyle name="Comma 51 4 2 2 2" xfId="10687"/>
    <cellStyle name="Comma 51 4 2 3" xfId="10688"/>
    <cellStyle name="Comma 51 4 3" xfId="10689"/>
    <cellStyle name="Comma 51 4 3 2" xfId="10690"/>
    <cellStyle name="Comma 51 4 4" xfId="10691"/>
    <cellStyle name="Comma 51 4 4 2" xfId="10692"/>
    <cellStyle name="Comma 51 4 5" xfId="10693"/>
    <cellStyle name="Comma 51 5" xfId="10694"/>
    <cellStyle name="Comma 51 5 2" xfId="10695"/>
    <cellStyle name="Comma 51 5 2 2" xfId="10696"/>
    <cellStyle name="Comma 51 5 2 2 2" xfId="10697"/>
    <cellStyle name="Comma 51 5 2 3" xfId="10698"/>
    <cellStyle name="Comma 51 5 3" xfId="10699"/>
    <cellStyle name="Comma 51 5 3 2" xfId="10700"/>
    <cellStyle name="Comma 51 5 4" xfId="10701"/>
    <cellStyle name="Comma 51 5 4 2" xfId="10702"/>
    <cellStyle name="Comma 51 5 5" xfId="10703"/>
    <cellStyle name="Comma 51 6" xfId="10704"/>
    <cellStyle name="Comma 51 6 2" xfId="10705"/>
    <cellStyle name="Comma 51 6 2 2" xfId="10706"/>
    <cellStyle name="Comma 51 6 2 2 2" xfId="10707"/>
    <cellStyle name="Comma 51 6 2 3" xfId="10708"/>
    <cellStyle name="Comma 51 6 3" xfId="10709"/>
    <cellStyle name="Comma 51 6 3 2" xfId="10710"/>
    <cellStyle name="Comma 51 6 4" xfId="10711"/>
    <cellStyle name="Comma 51 6 4 2" xfId="10712"/>
    <cellStyle name="Comma 51 6 5" xfId="10713"/>
    <cellStyle name="Comma 51 7" xfId="10714"/>
    <cellStyle name="Comma 51 7 2" xfId="10715"/>
    <cellStyle name="Comma 51 7 2 2" xfId="10716"/>
    <cellStyle name="Comma 51 7 2 2 2" xfId="10717"/>
    <cellStyle name="Comma 51 7 2 3" xfId="10718"/>
    <cellStyle name="Comma 51 7 3" xfId="10719"/>
    <cellStyle name="Comma 51 7 3 2" xfId="10720"/>
    <cellStyle name="Comma 51 7 4" xfId="10721"/>
    <cellStyle name="Comma 51 8" xfId="10722"/>
    <cellStyle name="Comma 51 8 2" xfId="10723"/>
    <cellStyle name="Comma 51 8 2 2" xfId="10724"/>
    <cellStyle name="Comma 51 8 2 2 2" xfId="10725"/>
    <cellStyle name="Comma 51 8 2 3" xfId="10726"/>
    <cellStyle name="Comma 51 8 3" xfId="10727"/>
    <cellStyle name="Comma 51 8 3 2" xfId="10728"/>
    <cellStyle name="Comma 51 8 4" xfId="10729"/>
    <cellStyle name="Comma 51 9" xfId="10730"/>
    <cellStyle name="Comma 51 9 2" xfId="10731"/>
    <cellStyle name="Comma 51 9 2 2" xfId="10732"/>
    <cellStyle name="Comma 51 9 3" xfId="10733"/>
    <cellStyle name="Comma 52" xfId="7218"/>
    <cellStyle name="Comma 52 10" xfId="10735"/>
    <cellStyle name="Comma 52 10 2" xfId="10736"/>
    <cellStyle name="Comma 52 11" xfId="10737"/>
    <cellStyle name="Comma 52 11 2" xfId="10738"/>
    <cellStyle name="Comma 52 12" xfId="10739"/>
    <cellStyle name="Comma 52 13" xfId="10734"/>
    <cellStyle name="Comma 52 2" xfId="10740"/>
    <cellStyle name="Comma 52 2 2" xfId="10741"/>
    <cellStyle name="Comma 52 2 2 2" xfId="10742"/>
    <cellStyle name="Comma 52 2 2 2 2" xfId="10743"/>
    <cellStyle name="Comma 52 2 2 3" xfId="10744"/>
    <cellStyle name="Comma 52 2 3" xfId="10745"/>
    <cellStyle name="Comma 52 2 3 2" xfId="10746"/>
    <cellStyle name="Comma 52 2 4" xfId="10747"/>
    <cellStyle name="Comma 52 2 4 2" xfId="10748"/>
    <cellStyle name="Comma 52 2 5" xfId="10749"/>
    <cellStyle name="Comma 52 3" xfId="10750"/>
    <cellStyle name="Comma 52 3 2" xfId="10751"/>
    <cellStyle name="Comma 52 3 2 2" xfId="10752"/>
    <cellStyle name="Comma 52 3 2 2 2" xfId="10753"/>
    <cellStyle name="Comma 52 3 2 3" xfId="10754"/>
    <cellStyle name="Comma 52 3 3" xfId="10755"/>
    <cellStyle name="Comma 52 3 3 2" xfId="10756"/>
    <cellStyle name="Comma 52 3 4" xfId="10757"/>
    <cellStyle name="Comma 52 3 4 2" xfId="10758"/>
    <cellStyle name="Comma 52 3 5" xfId="10759"/>
    <cellStyle name="Comma 52 4" xfId="10760"/>
    <cellStyle name="Comma 52 4 2" xfId="10761"/>
    <cellStyle name="Comma 52 4 2 2" xfId="10762"/>
    <cellStyle name="Comma 52 4 2 2 2" xfId="10763"/>
    <cellStyle name="Comma 52 4 2 3" xfId="10764"/>
    <cellStyle name="Comma 52 4 3" xfId="10765"/>
    <cellStyle name="Comma 52 4 3 2" xfId="10766"/>
    <cellStyle name="Comma 52 4 4" xfId="10767"/>
    <cellStyle name="Comma 52 4 4 2" xfId="10768"/>
    <cellStyle name="Comma 52 4 5" xfId="10769"/>
    <cellStyle name="Comma 52 5" xfId="10770"/>
    <cellStyle name="Comma 52 5 2" xfId="10771"/>
    <cellStyle name="Comma 52 5 2 2" xfId="10772"/>
    <cellStyle name="Comma 52 5 2 2 2" xfId="10773"/>
    <cellStyle name="Comma 52 5 2 3" xfId="10774"/>
    <cellStyle name="Comma 52 5 3" xfId="10775"/>
    <cellStyle name="Comma 52 5 3 2" xfId="10776"/>
    <cellStyle name="Comma 52 5 4" xfId="10777"/>
    <cellStyle name="Comma 52 5 4 2" xfId="10778"/>
    <cellStyle name="Comma 52 5 5" xfId="10779"/>
    <cellStyle name="Comma 52 6" xfId="10780"/>
    <cellStyle name="Comma 52 6 2" xfId="10781"/>
    <cellStyle name="Comma 52 6 2 2" xfId="10782"/>
    <cellStyle name="Comma 52 6 2 2 2" xfId="10783"/>
    <cellStyle name="Comma 52 6 2 3" xfId="10784"/>
    <cellStyle name="Comma 52 6 3" xfId="10785"/>
    <cellStyle name="Comma 52 6 3 2" xfId="10786"/>
    <cellStyle name="Comma 52 6 4" xfId="10787"/>
    <cellStyle name="Comma 52 6 4 2" xfId="10788"/>
    <cellStyle name="Comma 52 6 5" xfId="10789"/>
    <cellStyle name="Comma 52 7" xfId="10790"/>
    <cellStyle name="Comma 52 7 2" xfId="10791"/>
    <cellStyle name="Comma 52 7 2 2" xfId="10792"/>
    <cellStyle name="Comma 52 7 2 2 2" xfId="10793"/>
    <cellStyle name="Comma 52 7 2 3" xfId="10794"/>
    <cellStyle name="Comma 52 7 3" xfId="10795"/>
    <cellStyle name="Comma 52 7 3 2" xfId="10796"/>
    <cellStyle name="Comma 52 7 4" xfId="10797"/>
    <cellStyle name="Comma 52 8" xfId="10798"/>
    <cellStyle name="Comma 52 8 2" xfId="10799"/>
    <cellStyle name="Comma 52 8 2 2" xfId="10800"/>
    <cellStyle name="Comma 52 8 2 2 2" xfId="10801"/>
    <cellStyle name="Comma 52 8 2 3" xfId="10802"/>
    <cellStyle name="Comma 52 8 3" xfId="10803"/>
    <cellStyle name="Comma 52 8 3 2" xfId="10804"/>
    <cellStyle name="Comma 52 8 4" xfId="10805"/>
    <cellStyle name="Comma 52 9" xfId="10806"/>
    <cellStyle name="Comma 52 9 2" xfId="10807"/>
    <cellStyle name="Comma 52 9 2 2" xfId="10808"/>
    <cellStyle name="Comma 52 9 3" xfId="10809"/>
    <cellStyle name="Comma 53" xfId="7219"/>
    <cellStyle name="Comma 53 10" xfId="10811"/>
    <cellStyle name="Comma 53 10 2" xfId="10812"/>
    <cellStyle name="Comma 53 11" xfId="10813"/>
    <cellStyle name="Comma 53 11 2" xfId="10814"/>
    <cellStyle name="Comma 53 12" xfId="10815"/>
    <cellStyle name="Comma 53 13" xfId="10810"/>
    <cellStyle name="Comma 53 2" xfId="10816"/>
    <cellStyle name="Comma 53 2 2" xfId="10817"/>
    <cellStyle name="Comma 53 2 2 2" xfId="10818"/>
    <cellStyle name="Comma 53 2 2 2 2" xfId="10819"/>
    <cellStyle name="Comma 53 2 2 3" xfId="10820"/>
    <cellStyle name="Comma 53 2 3" xfId="10821"/>
    <cellStyle name="Comma 53 2 3 2" xfId="10822"/>
    <cellStyle name="Comma 53 2 4" xfId="10823"/>
    <cellStyle name="Comma 53 2 4 2" xfId="10824"/>
    <cellStyle name="Comma 53 2 5" xfId="10825"/>
    <cellStyle name="Comma 53 3" xfId="10826"/>
    <cellStyle name="Comma 53 3 2" xfId="10827"/>
    <cellStyle name="Comma 53 3 2 2" xfId="10828"/>
    <cellStyle name="Comma 53 3 2 2 2" xfId="10829"/>
    <cellStyle name="Comma 53 3 2 3" xfId="10830"/>
    <cellStyle name="Comma 53 3 3" xfId="10831"/>
    <cellStyle name="Comma 53 3 3 2" xfId="10832"/>
    <cellStyle name="Comma 53 3 4" xfId="10833"/>
    <cellStyle name="Comma 53 3 4 2" xfId="10834"/>
    <cellStyle name="Comma 53 3 5" xfId="10835"/>
    <cellStyle name="Comma 53 4" xfId="10836"/>
    <cellStyle name="Comma 53 4 2" xfId="10837"/>
    <cellStyle name="Comma 53 4 2 2" xfId="10838"/>
    <cellStyle name="Comma 53 4 2 2 2" xfId="10839"/>
    <cellStyle name="Comma 53 4 2 3" xfId="10840"/>
    <cellStyle name="Comma 53 4 3" xfId="10841"/>
    <cellStyle name="Comma 53 4 3 2" xfId="10842"/>
    <cellStyle name="Comma 53 4 4" xfId="10843"/>
    <cellStyle name="Comma 53 4 4 2" xfId="10844"/>
    <cellStyle name="Comma 53 4 5" xfId="10845"/>
    <cellStyle name="Comma 53 5" xfId="10846"/>
    <cellStyle name="Comma 53 5 2" xfId="10847"/>
    <cellStyle name="Comma 53 5 2 2" xfId="10848"/>
    <cellStyle name="Comma 53 5 2 2 2" xfId="10849"/>
    <cellStyle name="Comma 53 5 2 3" xfId="10850"/>
    <cellStyle name="Comma 53 5 3" xfId="10851"/>
    <cellStyle name="Comma 53 5 3 2" xfId="10852"/>
    <cellStyle name="Comma 53 5 4" xfId="10853"/>
    <cellStyle name="Comma 53 5 4 2" xfId="10854"/>
    <cellStyle name="Comma 53 5 5" xfId="10855"/>
    <cellStyle name="Comma 53 6" xfId="10856"/>
    <cellStyle name="Comma 53 6 2" xfId="10857"/>
    <cellStyle name="Comma 53 6 2 2" xfId="10858"/>
    <cellStyle name="Comma 53 6 2 2 2" xfId="10859"/>
    <cellStyle name="Comma 53 6 2 3" xfId="10860"/>
    <cellStyle name="Comma 53 6 3" xfId="10861"/>
    <cellStyle name="Comma 53 6 3 2" xfId="10862"/>
    <cellStyle name="Comma 53 6 4" xfId="10863"/>
    <cellStyle name="Comma 53 6 4 2" xfId="10864"/>
    <cellStyle name="Comma 53 6 5" xfId="10865"/>
    <cellStyle name="Comma 53 7" xfId="10866"/>
    <cellStyle name="Comma 53 7 2" xfId="10867"/>
    <cellStyle name="Comma 53 7 2 2" xfId="10868"/>
    <cellStyle name="Comma 53 7 2 2 2" xfId="10869"/>
    <cellStyle name="Comma 53 7 2 3" xfId="10870"/>
    <cellStyle name="Comma 53 7 3" xfId="10871"/>
    <cellStyle name="Comma 53 7 3 2" xfId="10872"/>
    <cellStyle name="Comma 53 7 4" xfId="10873"/>
    <cellStyle name="Comma 53 8" xfId="10874"/>
    <cellStyle name="Comma 53 8 2" xfId="10875"/>
    <cellStyle name="Comma 53 8 2 2" xfId="10876"/>
    <cellStyle name="Comma 53 8 2 2 2" xfId="10877"/>
    <cellStyle name="Comma 53 8 2 3" xfId="10878"/>
    <cellStyle name="Comma 53 8 3" xfId="10879"/>
    <cellStyle name="Comma 53 8 3 2" xfId="10880"/>
    <cellStyle name="Comma 53 8 4" xfId="10881"/>
    <cellStyle name="Comma 53 9" xfId="10882"/>
    <cellStyle name="Comma 53 9 2" xfId="10883"/>
    <cellStyle name="Comma 53 9 2 2" xfId="10884"/>
    <cellStyle name="Comma 53 9 3" xfId="10885"/>
    <cellStyle name="Comma 54" xfId="7220"/>
    <cellStyle name="Comma 54 10" xfId="10887"/>
    <cellStyle name="Comma 54 10 2" xfId="10888"/>
    <cellStyle name="Comma 54 11" xfId="10889"/>
    <cellStyle name="Comma 54 11 2" xfId="10890"/>
    <cellStyle name="Comma 54 12" xfId="10891"/>
    <cellStyle name="Comma 54 13" xfId="10886"/>
    <cellStyle name="Comma 54 2" xfId="10892"/>
    <cellStyle name="Comma 54 2 2" xfId="10893"/>
    <cellStyle name="Comma 54 2 2 2" xfId="10894"/>
    <cellStyle name="Comma 54 2 2 2 2" xfId="10895"/>
    <cellStyle name="Comma 54 2 2 3" xfId="10896"/>
    <cellStyle name="Comma 54 2 3" xfId="10897"/>
    <cellStyle name="Comma 54 2 3 2" xfId="10898"/>
    <cellStyle name="Comma 54 2 4" xfId="10899"/>
    <cellStyle name="Comma 54 2 4 2" xfId="10900"/>
    <cellStyle name="Comma 54 2 5" xfId="10901"/>
    <cellStyle name="Comma 54 3" xfId="10902"/>
    <cellStyle name="Comma 54 3 2" xfId="10903"/>
    <cellStyle name="Comma 54 3 2 2" xfId="10904"/>
    <cellStyle name="Comma 54 3 2 2 2" xfId="10905"/>
    <cellStyle name="Comma 54 3 2 3" xfId="10906"/>
    <cellStyle name="Comma 54 3 3" xfId="10907"/>
    <cellStyle name="Comma 54 3 3 2" xfId="10908"/>
    <cellStyle name="Comma 54 3 4" xfId="10909"/>
    <cellStyle name="Comma 54 3 4 2" xfId="10910"/>
    <cellStyle name="Comma 54 3 5" xfId="10911"/>
    <cellStyle name="Comma 54 4" xfId="10912"/>
    <cellStyle name="Comma 54 4 2" xfId="10913"/>
    <cellStyle name="Comma 54 4 2 2" xfId="10914"/>
    <cellStyle name="Comma 54 4 2 2 2" xfId="10915"/>
    <cellStyle name="Comma 54 4 2 3" xfId="10916"/>
    <cellStyle name="Comma 54 4 3" xfId="10917"/>
    <cellStyle name="Comma 54 4 3 2" xfId="10918"/>
    <cellStyle name="Comma 54 4 4" xfId="10919"/>
    <cellStyle name="Comma 54 4 4 2" xfId="10920"/>
    <cellStyle name="Comma 54 4 5" xfId="10921"/>
    <cellStyle name="Comma 54 5" xfId="10922"/>
    <cellStyle name="Comma 54 5 2" xfId="10923"/>
    <cellStyle name="Comma 54 5 2 2" xfId="10924"/>
    <cellStyle name="Comma 54 5 2 2 2" xfId="10925"/>
    <cellStyle name="Comma 54 5 2 3" xfId="10926"/>
    <cellStyle name="Comma 54 5 3" xfId="10927"/>
    <cellStyle name="Comma 54 5 3 2" xfId="10928"/>
    <cellStyle name="Comma 54 5 4" xfId="10929"/>
    <cellStyle name="Comma 54 5 4 2" xfId="10930"/>
    <cellStyle name="Comma 54 5 5" xfId="10931"/>
    <cellStyle name="Comma 54 6" xfId="10932"/>
    <cellStyle name="Comma 54 6 2" xfId="10933"/>
    <cellStyle name="Comma 54 6 2 2" xfId="10934"/>
    <cellStyle name="Comma 54 6 2 2 2" xfId="10935"/>
    <cellStyle name="Comma 54 6 2 3" xfId="10936"/>
    <cellStyle name="Comma 54 6 3" xfId="10937"/>
    <cellStyle name="Comma 54 6 3 2" xfId="10938"/>
    <cellStyle name="Comma 54 6 4" xfId="10939"/>
    <cellStyle name="Comma 54 6 4 2" xfId="10940"/>
    <cellStyle name="Comma 54 6 5" xfId="10941"/>
    <cellStyle name="Comma 54 7" xfId="10942"/>
    <cellStyle name="Comma 54 7 2" xfId="10943"/>
    <cellStyle name="Comma 54 7 2 2" xfId="10944"/>
    <cellStyle name="Comma 54 7 2 2 2" xfId="10945"/>
    <cellStyle name="Comma 54 7 2 3" xfId="10946"/>
    <cellStyle name="Comma 54 7 3" xfId="10947"/>
    <cellStyle name="Comma 54 7 3 2" xfId="10948"/>
    <cellStyle name="Comma 54 7 4" xfId="10949"/>
    <cellStyle name="Comma 54 8" xfId="10950"/>
    <cellStyle name="Comma 54 8 2" xfId="10951"/>
    <cellStyle name="Comma 54 8 2 2" xfId="10952"/>
    <cellStyle name="Comma 54 8 2 2 2" xfId="10953"/>
    <cellStyle name="Comma 54 8 2 3" xfId="10954"/>
    <cellStyle name="Comma 54 8 3" xfId="10955"/>
    <cellStyle name="Comma 54 8 3 2" xfId="10956"/>
    <cellStyle name="Comma 54 8 4" xfId="10957"/>
    <cellStyle name="Comma 54 9" xfId="10958"/>
    <cellStyle name="Comma 54 9 2" xfId="10959"/>
    <cellStyle name="Comma 54 9 2 2" xfId="10960"/>
    <cellStyle name="Comma 54 9 3" xfId="10961"/>
    <cellStyle name="Comma 55" xfId="7221"/>
    <cellStyle name="Comma 55 10" xfId="10963"/>
    <cellStyle name="Comma 55 10 2" xfId="10964"/>
    <cellStyle name="Comma 55 11" xfId="10965"/>
    <cellStyle name="Comma 55 11 2" xfId="10966"/>
    <cellStyle name="Comma 55 12" xfId="10967"/>
    <cellStyle name="Comma 55 13" xfId="10962"/>
    <cellStyle name="Comma 55 2" xfId="10968"/>
    <cellStyle name="Comma 55 2 2" xfId="10969"/>
    <cellStyle name="Comma 55 2 2 2" xfId="10970"/>
    <cellStyle name="Comma 55 2 2 2 2" xfId="10971"/>
    <cellStyle name="Comma 55 2 2 3" xfId="10972"/>
    <cellStyle name="Comma 55 2 3" xfId="10973"/>
    <cellStyle name="Comma 55 2 3 2" xfId="10974"/>
    <cellStyle name="Comma 55 2 4" xfId="10975"/>
    <cellStyle name="Comma 55 2 4 2" xfId="10976"/>
    <cellStyle name="Comma 55 2 5" xfId="10977"/>
    <cellStyle name="Comma 55 3" xfId="10978"/>
    <cellStyle name="Comma 55 3 2" xfId="10979"/>
    <cellStyle name="Comma 55 3 2 2" xfId="10980"/>
    <cellStyle name="Comma 55 3 2 2 2" xfId="10981"/>
    <cellStyle name="Comma 55 3 2 3" xfId="10982"/>
    <cellStyle name="Comma 55 3 3" xfId="10983"/>
    <cellStyle name="Comma 55 3 3 2" xfId="10984"/>
    <cellStyle name="Comma 55 3 4" xfId="10985"/>
    <cellStyle name="Comma 55 3 4 2" xfId="10986"/>
    <cellStyle name="Comma 55 3 5" xfId="10987"/>
    <cellStyle name="Comma 55 4" xfId="10988"/>
    <cellStyle name="Comma 55 4 2" xfId="10989"/>
    <cellStyle name="Comma 55 4 2 2" xfId="10990"/>
    <cellStyle name="Comma 55 4 2 2 2" xfId="10991"/>
    <cellStyle name="Comma 55 4 2 3" xfId="10992"/>
    <cellStyle name="Comma 55 4 3" xfId="10993"/>
    <cellStyle name="Comma 55 4 3 2" xfId="10994"/>
    <cellStyle name="Comma 55 4 4" xfId="10995"/>
    <cellStyle name="Comma 55 4 4 2" xfId="10996"/>
    <cellStyle name="Comma 55 4 5" xfId="10997"/>
    <cellStyle name="Comma 55 5" xfId="10998"/>
    <cellStyle name="Comma 55 5 2" xfId="10999"/>
    <cellStyle name="Comma 55 5 2 2" xfId="11000"/>
    <cellStyle name="Comma 55 5 2 2 2" xfId="11001"/>
    <cellStyle name="Comma 55 5 2 3" xfId="11002"/>
    <cellStyle name="Comma 55 5 3" xfId="11003"/>
    <cellStyle name="Comma 55 5 3 2" xfId="11004"/>
    <cellStyle name="Comma 55 5 4" xfId="11005"/>
    <cellStyle name="Comma 55 5 4 2" xfId="11006"/>
    <cellStyle name="Comma 55 5 5" xfId="11007"/>
    <cellStyle name="Comma 55 6" xfId="11008"/>
    <cellStyle name="Comma 55 6 2" xfId="11009"/>
    <cellStyle name="Comma 55 6 2 2" xfId="11010"/>
    <cellStyle name="Comma 55 6 2 2 2" xfId="11011"/>
    <cellStyle name="Comma 55 6 2 3" xfId="11012"/>
    <cellStyle name="Comma 55 6 3" xfId="11013"/>
    <cellStyle name="Comma 55 6 3 2" xfId="11014"/>
    <cellStyle name="Comma 55 6 4" xfId="11015"/>
    <cellStyle name="Comma 55 6 4 2" xfId="11016"/>
    <cellStyle name="Comma 55 6 5" xfId="11017"/>
    <cellStyle name="Comma 55 7" xfId="11018"/>
    <cellStyle name="Comma 55 7 2" xfId="11019"/>
    <cellStyle name="Comma 55 7 2 2" xfId="11020"/>
    <cellStyle name="Comma 55 7 2 2 2" xfId="11021"/>
    <cellStyle name="Comma 55 7 2 3" xfId="11022"/>
    <cellStyle name="Comma 55 7 3" xfId="11023"/>
    <cellStyle name="Comma 55 7 3 2" xfId="11024"/>
    <cellStyle name="Comma 55 7 4" xfId="11025"/>
    <cellStyle name="Comma 55 8" xfId="11026"/>
    <cellStyle name="Comma 55 8 2" xfId="11027"/>
    <cellStyle name="Comma 55 8 2 2" xfId="11028"/>
    <cellStyle name="Comma 55 8 2 2 2" xfId="11029"/>
    <cellStyle name="Comma 55 8 2 3" xfId="11030"/>
    <cellStyle name="Comma 55 8 3" xfId="11031"/>
    <cellStyle name="Comma 55 8 3 2" xfId="11032"/>
    <cellStyle name="Comma 55 8 4" xfId="11033"/>
    <cellStyle name="Comma 55 9" xfId="11034"/>
    <cellStyle name="Comma 55 9 2" xfId="11035"/>
    <cellStyle name="Comma 55 9 2 2" xfId="11036"/>
    <cellStyle name="Comma 55 9 3" xfId="11037"/>
    <cellStyle name="Comma 56" xfId="7222"/>
    <cellStyle name="Comma 56 10" xfId="11039"/>
    <cellStyle name="Comma 56 10 2" xfId="11040"/>
    <cellStyle name="Comma 56 11" xfId="11041"/>
    <cellStyle name="Comma 56 11 2" xfId="11042"/>
    <cellStyle name="Comma 56 12" xfId="11043"/>
    <cellStyle name="Comma 56 13" xfId="11038"/>
    <cellStyle name="Comma 56 2" xfId="11044"/>
    <cellStyle name="Comma 56 2 2" xfId="11045"/>
    <cellStyle name="Comma 56 2 2 2" xfId="11046"/>
    <cellStyle name="Comma 56 2 2 2 2" xfId="11047"/>
    <cellStyle name="Comma 56 2 2 3" xfId="11048"/>
    <cellStyle name="Comma 56 2 3" xfId="11049"/>
    <cellStyle name="Comma 56 2 3 2" xfId="11050"/>
    <cellStyle name="Comma 56 2 4" xfId="11051"/>
    <cellStyle name="Comma 56 2 4 2" xfId="11052"/>
    <cellStyle name="Comma 56 2 5" xfId="11053"/>
    <cellStyle name="Comma 56 3" xfId="11054"/>
    <cellStyle name="Comma 56 3 2" xfId="11055"/>
    <cellStyle name="Comma 56 3 2 2" xfId="11056"/>
    <cellStyle name="Comma 56 3 2 2 2" xfId="11057"/>
    <cellStyle name="Comma 56 3 2 3" xfId="11058"/>
    <cellStyle name="Comma 56 3 3" xfId="11059"/>
    <cellStyle name="Comma 56 3 3 2" xfId="11060"/>
    <cellStyle name="Comma 56 3 4" xfId="11061"/>
    <cellStyle name="Comma 56 3 4 2" xfId="11062"/>
    <cellStyle name="Comma 56 3 5" xfId="11063"/>
    <cellStyle name="Comma 56 4" xfId="11064"/>
    <cellStyle name="Comma 56 4 2" xfId="11065"/>
    <cellStyle name="Comma 56 4 2 2" xfId="11066"/>
    <cellStyle name="Comma 56 4 2 2 2" xfId="11067"/>
    <cellStyle name="Comma 56 4 2 3" xfId="11068"/>
    <cellStyle name="Comma 56 4 3" xfId="11069"/>
    <cellStyle name="Comma 56 4 3 2" xfId="11070"/>
    <cellStyle name="Comma 56 4 4" xfId="11071"/>
    <cellStyle name="Comma 56 4 4 2" xfId="11072"/>
    <cellStyle name="Comma 56 4 5" xfId="11073"/>
    <cellStyle name="Comma 56 5" xfId="11074"/>
    <cellStyle name="Comma 56 5 2" xfId="11075"/>
    <cellStyle name="Comma 56 5 2 2" xfId="11076"/>
    <cellStyle name="Comma 56 5 2 2 2" xfId="11077"/>
    <cellStyle name="Comma 56 5 2 3" xfId="11078"/>
    <cellStyle name="Comma 56 5 3" xfId="11079"/>
    <cellStyle name="Comma 56 5 3 2" xfId="11080"/>
    <cellStyle name="Comma 56 5 4" xfId="11081"/>
    <cellStyle name="Comma 56 5 4 2" xfId="11082"/>
    <cellStyle name="Comma 56 5 5" xfId="11083"/>
    <cellStyle name="Comma 56 6" xfId="11084"/>
    <cellStyle name="Comma 56 6 2" xfId="11085"/>
    <cellStyle name="Comma 56 6 2 2" xfId="11086"/>
    <cellStyle name="Comma 56 6 2 2 2" xfId="11087"/>
    <cellStyle name="Comma 56 6 2 3" xfId="11088"/>
    <cellStyle name="Comma 56 6 3" xfId="11089"/>
    <cellStyle name="Comma 56 6 3 2" xfId="11090"/>
    <cellStyle name="Comma 56 6 4" xfId="11091"/>
    <cellStyle name="Comma 56 6 4 2" xfId="11092"/>
    <cellStyle name="Comma 56 6 5" xfId="11093"/>
    <cellStyle name="Comma 56 7" xfId="11094"/>
    <cellStyle name="Comma 56 7 2" xfId="11095"/>
    <cellStyle name="Comma 56 7 2 2" xfId="11096"/>
    <cellStyle name="Comma 56 7 2 2 2" xfId="11097"/>
    <cellStyle name="Comma 56 7 2 3" xfId="11098"/>
    <cellStyle name="Comma 56 7 3" xfId="11099"/>
    <cellStyle name="Comma 56 7 3 2" xfId="11100"/>
    <cellStyle name="Comma 56 7 4" xfId="11101"/>
    <cellStyle name="Comma 56 8" xfId="11102"/>
    <cellStyle name="Comma 56 8 2" xfId="11103"/>
    <cellStyle name="Comma 56 8 2 2" xfId="11104"/>
    <cellStyle name="Comma 56 8 2 2 2" xfId="11105"/>
    <cellStyle name="Comma 56 8 2 3" xfId="11106"/>
    <cellStyle name="Comma 56 8 3" xfId="11107"/>
    <cellStyle name="Comma 56 8 3 2" xfId="11108"/>
    <cellStyle name="Comma 56 8 4" xfId="11109"/>
    <cellStyle name="Comma 56 9" xfId="11110"/>
    <cellStyle name="Comma 56 9 2" xfId="11111"/>
    <cellStyle name="Comma 56 9 2 2" xfId="11112"/>
    <cellStyle name="Comma 56 9 3" xfId="11113"/>
    <cellStyle name="Comma 57" xfId="7223"/>
    <cellStyle name="Comma 57 10" xfId="11115"/>
    <cellStyle name="Comma 57 10 2" xfId="11116"/>
    <cellStyle name="Comma 57 11" xfId="11117"/>
    <cellStyle name="Comma 57 11 2" xfId="11118"/>
    <cellStyle name="Comma 57 12" xfId="11119"/>
    <cellStyle name="Comma 57 13" xfId="11114"/>
    <cellStyle name="Comma 57 2" xfId="11120"/>
    <cellStyle name="Comma 57 2 2" xfId="11121"/>
    <cellStyle name="Comma 57 2 2 2" xfId="11122"/>
    <cellStyle name="Comma 57 2 2 2 2" xfId="11123"/>
    <cellStyle name="Comma 57 2 2 3" xfId="11124"/>
    <cellStyle name="Comma 57 2 3" xfId="11125"/>
    <cellStyle name="Comma 57 2 3 2" xfId="11126"/>
    <cellStyle name="Comma 57 2 4" xfId="11127"/>
    <cellStyle name="Comma 57 2 4 2" xfId="11128"/>
    <cellStyle name="Comma 57 2 5" xfId="11129"/>
    <cellStyle name="Comma 57 3" xfId="11130"/>
    <cellStyle name="Comma 57 3 2" xfId="11131"/>
    <cellStyle name="Comma 57 3 2 2" xfId="11132"/>
    <cellStyle name="Comma 57 3 2 2 2" xfId="11133"/>
    <cellStyle name="Comma 57 3 2 3" xfId="11134"/>
    <cellStyle name="Comma 57 3 3" xfId="11135"/>
    <cellStyle name="Comma 57 3 3 2" xfId="11136"/>
    <cellStyle name="Comma 57 3 4" xfId="11137"/>
    <cellStyle name="Comma 57 3 4 2" xfId="11138"/>
    <cellStyle name="Comma 57 3 5" xfId="11139"/>
    <cellStyle name="Comma 57 4" xfId="11140"/>
    <cellStyle name="Comma 57 4 2" xfId="11141"/>
    <cellStyle name="Comma 57 4 2 2" xfId="11142"/>
    <cellStyle name="Comma 57 4 2 2 2" xfId="11143"/>
    <cellStyle name="Comma 57 4 2 3" xfId="11144"/>
    <cellStyle name="Comma 57 4 3" xfId="11145"/>
    <cellStyle name="Comma 57 4 3 2" xfId="11146"/>
    <cellStyle name="Comma 57 4 4" xfId="11147"/>
    <cellStyle name="Comma 57 4 4 2" xfId="11148"/>
    <cellStyle name="Comma 57 4 5" xfId="11149"/>
    <cellStyle name="Comma 57 5" xfId="11150"/>
    <cellStyle name="Comma 57 5 2" xfId="11151"/>
    <cellStyle name="Comma 57 5 2 2" xfId="11152"/>
    <cellStyle name="Comma 57 5 2 2 2" xfId="11153"/>
    <cellStyle name="Comma 57 5 2 3" xfId="11154"/>
    <cellStyle name="Comma 57 5 3" xfId="11155"/>
    <cellStyle name="Comma 57 5 3 2" xfId="11156"/>
    <cellStyle name="Comma 57 5 4" xfId="11157"/>
    <cellStyle name="Comma 57 5 4 2" xfId="11158"/>
    <cellStyle name="Comma 57 5 5" xfId="11159"/>
    <cellStyle name="Comma 57 6" xfId="11160"/>
    <cellStyle name="Comma 57 6 2" xfId="11161"/>
    <cellStyle name="Comma 57 6 2 2" xfId="11162"/>
    <cellStyle name="Comma 57 6 2 2 2" xfId="11163"/>
    <cellStyle name="Comma 57 6 2 3" xfId="11164"/>
    <cellStyle name="Comma 57 6 3" xfId="11165"/>
    <cellStyle name="Comma 57 6 3 2" xfId="11166"/>
    <cellStyle name="Comma 57 6 4" xfId="11167"/>
    <cellStyle name="Comma 57 6 4 2" xfId="11168"/>
    <cellStyle name="Comma 57 6 5" xfId="11169"/>
    <cellStyle name="Comma 57 7" xfId="11170"/>
    <cellStyle name="Comma 57 7 2" xfId="11171"/>
    <cellStyle name="Comma 57 7 2 2" xfId="11172"/>
    <cellStyle name="Comma 57 7 2 2 2" xfId="11173"/>
    <cellStyle name="Comma 57 7 2 3" xfId="11174"/>
    <cellStyle name="Comma 57 7 3" xfId="11175"/>
    <cellStyle name="Comma 57 7 3 2" xfId="11176"/>
    <cellStyle name="Comma 57 7 4" xfId="11177"/>
    <cellStyle name="Comma 57 8" xfId="11178"/>
    <cellStyle name="Comma 57 8 2" xfId="11179"/>
    <cellStyle name="Comma 57 8 2 2" xfId="11180"/>
    <cellStyle name="Comma 57 8 2 2 2" xfId="11181"/>
    <cellStyle name="Comma 57 8 2 3" xfId="11182"/>
    <cellStyle name="Comma 57 8 3" xfId="11183"/>
    <cellStyle name="Comma 57 8 3 2" xfId="11184"/>
    <cellStyle name="Comma 57 8 4" xfId="11185"/>
    <cellStyle name="Comma 57 9" xfId="11186"/>
    <cellStyle name="Comma 57 9 2" xfId="11187"/>
    <cellStyle name="Comma 57 9 2 2" xfId="11188"/>
    <cellStyle name="Comma 57 9 3" xfId="11189"/>
    <cellStyle name="Comma 58" xfId="7224"/>
    <cellStyle name="Comma 58 10" xfId="11191"/>
    <cellStyle name="Comma 58 10 2" xfId="11192"/>
    <cellStyle name="Comma 58 11" xfId="11193"/>
    <cellStyle name="Comma 58 11 2" xfId="11194"/>
    <cellStyle name="Comma 58 12" xfId="11195"/>
    <cellStyle name="Comma 58 13" xfId="11190"/>
    <cellStyle name="Comma 58 2" xfId="11196"/>
    <cellStyle name="Comma 58 2 2" xfId="11197"/>
    <cellStyle name="Comma 58 2 2 2" xfId="11198"/>
    <cellStyle name="Comma 58 2 2 2 2" xfId="11199"/>
    <cellStyle name="Comma 58 2 2 3" xfId="11200"/>
    <cellStyle name="Comma 58 2 3" xfId="11201"/>
    <cellStyle name="Comma 58 2 3 2" xfId="11202"/>
    <cellStyle name="Comma 58 2 4" xfId="11203"/>
    <cellStyle name="Comma 58 2 4 2" xfId="11204"/>
    <cellStyle name="Comma 58 2 5" xfId="11205"/>
    <cellStyle name="Comma 58 3" xfId="11206"/>
    <cellStyle name="Comma 58 3 2" xfId="11207"/>
    <cellStyle name="Comma 58 3 2 2" xfId="11208"/>
    <cellStyle name="Comma 58 3 2 2 2" xfId="11209"/>
    <cellStyle name="Comma 58 3 2 3" xfId="11210"/>
    <cellStyle name="Comma 58 3 3" xfId="11211"/>
    <cellStyle name="Comma 58 3 3 2" xfId="11212"/>
    <cellStyle name="Comma 58 3 4" xfId="11213"/>
    <cellStyle name="Comma 58 3 4 2" xfId="11214"/>
    <cellStyle name="Comma 58 3 5" xfId="11215"/>
    <cellStyle name="Comma 58 4" xfId="11216"/>
    <cellStyle name="Comma 58 4 2" xfId="11217"/>
    <cellStyle name="Comma 58 4 2 2" xfId="11218"/>
    <cellStyle name="Comma 58 4 2 2 2" xfId="11219"/>
    <cellStyle name="Comma 58 4 2 3" xfId="11220"/>
    <cellStyle name="Comma 58 4 3" xfId="11221"/>
    <cellStyle name="Comma 58 4 3 2" xfId="11222"/>
    <cellStyle name="Comma 58 4 4" xfId="11223"/>
    <cellStyle name="Comma 58 4 4 2" xfId="11224"/>
    <cellStyle name="Comma 58 4 5" xfId="11225"/>
    <cellStyle name="Comma 58 5" xfId="11226"/>
    <cellStyle name="Comma 58 5 2" xfId="11227"/>
    <cellStyle name="Comma 58 5 2 2" xfId="11228"/>
    <cellStyle name="Comma 58 5 2 2 2" xfId="11229"/>
    <cellStyle name="Comma 58 5 2 3" xfId="11230"/>
    <cellStyle name="Comma 58 5 3" xfId="11231"/>
    <cellStyle name="Comma 58 5 3 2" xfId="11232"/>
    <cellStyle name="Comma 58 5 4" xfId="11233"/>
    <cellStyle name="Comma 58 5 4 2" xfId="11234"/>
    <cellStyle name="Comma 58 5 5" xfId="11235"/>
    <cellStyle name="Comma 58 6" xfId="11236"/>
    <cellStyle name="Comma 58 6 2" xfId="11237"/>
    <cellStyle name="Comma 58 6 2 2" xfId="11238"/>
    <cellStyle name="Comma 58 6 2 2 2" xfId="11239"/>
    <cellStyle name="Comma 58 6 2 3" xfId="11240"/>
    <cellStyle name="Comma 58 6 3" xfId="11241"/>
    <cellStyle name="Comma 58 6 3 2" xfId="11242"/>
    <cellStyle name="Comma 58 6 4" xfId="11243"/>
    <cellStyle name="Comma 58 6 4 2" xfId="11244"/>
    <cellStyle name="Comma 58 6 5" xfId="11245"/>
    <cellStyle name="Comma 58 7" xfId="11246"/>
    <cellStyle name="Comma 58 7 2" xfId="11247"/>
    <cellStyle name="Comma 58 7 2 2" xfId="11248"/>
    <cellStyle name="Comma 58 7 2 2 2" xfId="11249"/>
    <cellStyle name="Comma 58 7 2 3" xfId="11250"/>
    <cellStyle name="Comma 58 7 3" xfId="11251"/>
    <cellStyle name="Comma 58 7 3 2" xfId="11252"/>
    <cellStyle name="Comma 58 7 4" xfId="11253"/>
    <cellStyle name="Comma 58 8" xfId="11254"/>
    <cellStyle name="Comma 58 8 2" xfId="11255"/>
    <cellStyle name="Comma 58 8 2 2" xfId="11256"/>
    <cellStyle name="Comma 58 8 2 2 2" xfId="11257"/>
    <cellStyle name="Comma 58 8 2 3" xfId="11258"/>
    <cellStyle name="Comma 58 8 3" xfId="11259"/>
    <cellStyle name="Comma 58 8 3 2" xfId="11260"/>
    <cellStyle name="Comma 58 8 4" xfId="11261"/>
    <cellStyle name="Comma 58 9" xfId="11262"/>
    <cellStyle name="Comma 58 9 2" xfId="11263"/>
    <cellStyle name="Comma 58 9 2 2" xfId="11264"/>
    <cellStyle name="Comma 58 9 3" xfId="11265"/>
    <cellStyle name="Comma 59" xfId="7225"/>
    <cellStyle name="Comma 6" xfId="7226"/>
    <cellStyle name="Comma 6 10" xfId="18359"/>
    <cellStyle name="Comma 6 10 2" xfId="24521"/>
    <cellStyle name="Comma 6 10 3" xfId="30672"/>
    <cellStyle name="Comma 6 11" xfId="18375"/>
    <cellStyle name="Comma 6 12" xfId="24527"/>
    <cellStyle name="Comma 6 13" xfId="9653"/>
    <cellStyle name="Comma 6 2" xfId="7227"/>
    <cellStyle name="Comma 6 2 10" xfId="24533"/>
    <cellStyle name="Comma 6 2 11" xfId="9666"/>
    <cellStyle name="Comma 6 2 2" xfId="7228"/>
    <cellStyle name="Comma 6 2 2 2" xfId="7229"/>
    <cellStyle name="Comma 6 2 2 2 2" xfId="13610"/>
    <cellStyle name="Comma 6 2 2 2 2 2" xfId="15226"/>
    <cellStyle name="Comma 6 2 2 2 2 2 2" xfId="18308"/>
    <cellStyle name="Comma 6 2 2 2 2 2 2 2" xfId="24501"/>
    <cellStyle name="Comma 6 2 2 2 2 2 2 3" xfId="30652"/>
    <cellStyle name="Comma 6 2 2 2 2 2 3" xfId="21435"/>
    <cellStyle name="Comma 6 2 2 2 2 2 4" xfId="27586"/>
    <cellStyle name="Comma 6 2 2 2 2 3" xfId="16773"/>
    <cellStyle name="Comma 6 2 2 2 2 3 2" xfId="22967"/>
    <cellStyle name="Comma 6 2 2 2 2 3 3" xfId="29118"/>
    <cellStyle name="Comma 6 2 2 2 2 4" xfId="19901"/>
    <cellStyle name="Comma 6 2 2 2 2 5" xfId="26052"/>
    <cellStyle name="Comma 6 2 2 2 3" xfId="14459"/>
    <cellStyle name="Comma 6 2 2 2 3 2" xfId="17539"/>
    <cellStyle name="Comma 6 2 2 2 3 2 2" xfId="23732"/>
    <cellStyle name="Comma 6 2 2 2 3 2 3" xfId="29883"/>
    <cellStyle name="Comma 6 2 2 2 3 3" xfId="20666"/>
    <cellStyle name="Comma 6 2 2 2 3 4" xfId="26817"/>
    <cellStyle name="Comma 6 2 2 2 4" xfId="16006"/>
    <cellStyle name="Comma 6 2 2 2 4 2" xfId="22198"/>
    <cellStyle name="Comma 6 2 2 2 4 3" xfId="28349"/>
    <cellStyle name="Comma 6 2 2 2 5" xfId="19132"/>
    <cellStyle name="Comma 6 2 2 2 6" xfId="25283"/>
    <cellStyle name="Comma 6 2 2 2 7" xfId="12860"/>
    <cellStyle name="Comma 6 2 2 3" xfId="12894"/>
    <cellStyle name="Comma 6 2 2 3 2" xfId="14487"/>
    <cellStyle name="Comma 6 2 2 3 2 2" xfId="17568"/>
    <cellStyle name="Comma 6 2 2 3 2 2 2" xfId="23761"/>
    <cellStyle name="Comma 6 2 2 3 2 2 3" xfId="29912"/>
    <cellStyle name="Comma 6 2 2 3 2 3" xfId="20695"/>
    <cellStyle name="Comma 6 2 2 3 2 4" xfId="26846"/>
    <cellStyle name="Comma 6 2 2 3 3" xfId="16034"/>
    <cellStyle name="Comma 6 2 2 3 3 2" xfId="22227"/>
    <cellStyle name="Comma 6 2 2 3 3 3" xfId="28378"/>
    <cellStyle name="Comma 6 2 2 3 4" xfId="19161"/>
    <cellStyle name="Comma 6 2 2 3 5" xfId="25312"/>
    <cellStyle name="Comma 6 2 2 4" xfId="13708"/>
    <cellStyle name="Comma 6 2 2 4 2" xfId="16799"/>
    <cellStyle name="Comma 6 2 2 4 2 2" xfId="22992"/>
    <cellStyle name="Comma 6 2 2 4 2 3" xfId="29143"/>
    <cellStyle name="Comma 6 2 2 4 3" xfId="19926"/>
    <cellStyle name="Comma 6 2 2 4 4" xfId="26077"/>
    <cellStyle name="Comma 6 2 2 5" xfId="15267"/>
    <cellStyle name="Comma 6 2 2 5 2" xfId="21458"/>
    <cellStyle name="Comma 6 2 2 5 3" xfId="27609"/>
    <cellStyle name="Comma 6 2 2 6" xfId="18392"/>
    <cellStyle name="Comma 6 2 2 7" xfId="24544"/>
    <cellStyle name="Comma 6 2 2 8" xfId="9685"/>
    <cellStyle name="Comma 6 2 3" xfId="7230"/>
    <cellStyle name="Comma 6 2 3 2" xfId="13601"/>
    <cellStyle name="Comma 6 2 3 2 2" xfId="15217"/>
    <cellStyle name="Comma 6 2 3 2 2 2" xfId="18299"/>
    <cellStyle name="Comma 6 2 3 2 2 2 2" xfId="24492"/>
    <cellStyle name="Comma 6 2 3 2 2 2 3" xfId="30643"/>
    <cellStyle name="Comma 6 2 3 2 2 3" xfId="21426"/>
    <cellStyle name="Comma 6 2 3 2 2 4" xfId="27577"/>
    <cellStyle name="Comma 6 2 3 2 3" xfId="16764"/>
    <cellStyle name="Comma 6 2 3 2 3 2" xfId="22958"/>
    <cellStyle name="Comma 6 2 3 2 3 3" xfId="29109"/>
    <cellStyle name="Comma 6 2 3 2 4" xfId="19892"/>
    <cellStyle name="Comma 6 2 3 2 5" xfId="26043"/>
    <cellStyle name="Comma 6 2 3 3" xfId="14450"/>
    <cellStyle name="Comma 6 2 3 3 2" xfId="17530"/>
    <cellStyle name="Comma 6 2 3 3 2 2" xfId="23723"/>
    <cellStyle name="Comma 6 2 3 3 2 3" xfId="29874"/>
    <cellStyle name="Comma 6 2 3 3 3" xfId="20657"/>
    <cellStyle name="Comma 6 2 3 3 4" xfId="26808"/>
    <cellStyle name="Comma 6 2 3 4" xfId="15997"/>
    <cellStyle name="Comma 6 2 3 4 2" xfId="22189"/>
    <cellStyle name="Comma 6 2 3 4 3" xfId="28340"/>
    <cellStyle name="Comma 6 2 3 5" xfId="19123"/>
    <cellStyle name="Comma 6 2 3 6" xfId="25274"/>
    <cellStyle name="Comma 6 2 3 7" xfId="12843"/>
    <cellStyle name="Comma 6 2 4" xfId="11267"/>
    <cellStyle name="Comma 6 2 5" xfId="12883"/>
    <cellStyle name="Comma 6 2 5 2" xfId="14476"/>
    <cellStyle name="Comma 6 2 5 2 2" xfId="17557"/>
    <cellStyle name="Comma 6 2 5 2 2 2" xfId="23750"/>
    <cellStyle name="Comma 6 2 5 2 2 3" xfId="29901"/>
    <cellStyle name="Comma 6 2 5 2 3" xfId="20684"/>
    <cellStyle name="Comma 6 2 5 2 4" xfId="26835"/>
    <cellStyle name="Comma 6 2 5 3" xfId="16023"/>
    <cellStyle name="Comma 6 2 5 3 2" xfId="22216"/>
    <cellStyle name="Comma 6 2 5 3 3" xfId="28367"/>
    <cellStyle name="Comma 6 2 5 4" xfId="19150"/>
    <cellStyle name="Comma 6 2 5 5" xfId="25301"/>
    <cellStyle name="Comma 6 2 6" xfId="13696"/>
    <cellStyle name="Comma 6 2 6 2" xfId="16788"/>
    <cellStyle name="Comma 6 2 6 2 2" xfId="22981"/>
    <cellStyle name="Comma 6 2 6 2 3" xfId="29132"/>
    <cellStyle name="Comma 6 2 6 3" xfId="19915"/>
    <cellStyle name="Comma 6 2 6 4" xfId="26066"/>
    <cellStyle name="Comma 6 2 7" xfId="15256"/>
    <cellStyle name="Comma 6 2 7 2" xfId="21447"/>
    <cellStyle name="Comma 6 2 7 3" xfId="27598"/>
    <cellStyle name="Comma 6 2 8" xfId="18362"/>
    <cellStyle name="Comma 6 2 8 2" xfId="24522"/>
    <cellStyle name="Comma 6 2 8 3" xfId="30673"/>
    <cellStyle name="Comma 6 2 9" xfId="18381"/>
    <cellStyle name="Comma 6 3" xfId="7231"/>
    <cellStyle name="Comma 6 3 10" xfId="24538"/>
    <cellStyle name="Comma 6 3 11" xfId="9679"/>
    <cellStyle name="Comma 6 3 2" xfId="7232"/>
    <cellStyle name="Comma 6 3 2 2" xfId="11269"/>
    <cellStyle name="Comma 6 3 3" xfId="11270"/>
    <cellStyle name="Comma 6 3 4" xfId="12855"/>
    <cellStyle name="Comma 6 3 4 2" xfId="13605"/>
    <cellStyle name="Comma 6 3 4 2 2" xfId="15221"/>
    <cellStyle name="Comma 6 3 4 2 2 2" xfId="18303"/>
    <cellStyle name="Comma 6 3 4 2 2 2 2" xfId="24496"/>
    <cellStyle name="Comma 6 3 4 2 2 2 3" xfId="30647"/>
    <cellStyle name="Comma 6 3 4 2 2 3" xfId="21430"/>
    <cellStyle name="Comma 6 3 4 2 2 4" xfId="27581"/>
    <cellStyle name="Comma 6 3 4 2 3" xfId="16768"/>
    <cellStyle name="Comma 6 3 4 2 3 2" xfId="22962"/>
    <cellStyle name="Comma 6 3 4 2 3 3" xfId="29113"/>
    <cellStyle name="Comma 6 3 4 2 4" xfId="19896"/>
    <cellStyle name="Comma 6 3 4 2 5" xfId="26047"/>
    <cellStyle name="Comma 6 3 4 3" xfId="14454"/>
    <cellStyle name="Comma 6 3 4 3 2" xfId="17534"/>
    <cellStyle name="Comma 6 3 4 3 2 2" xfId="23727"/>
    <cellStyle name="Comma 6 3 4 3 2 3" xfId="29878"/>
    <cellStyle name="Comma 6 3 4 3 3" xfId="20661"/>
    <cellStyle name="Comma 6 3 4 3 4" xfId="26812"/>
    <cellStyle name="Comma 6 3 4 4" xfId="16001"/>
    <cellStyle name="Comma 6 3 4 4 2" xfId="22193"/>
    <cellStyle name="Comma 6 3 4 4 3" xfId="28344"/>
    <cellStyle name="Comma 6 3 4 5" xfId="19127"/>
    <cellStyle name="Comma 6 3 4 6" xfId="25278"/>
    <cellStyle name="Comma 6 3 5" xfId="11268"/>
    <cellStyle name="Comma 6 3 6" xfId="12888"/>
    <cellStyle name="Comma 6 3 6 2" xfId="14481"/>
    <cellStyle name="Comma 6 3 6 2 2" xfId="17562"/>
    <cellStyle name="Comma 6 3 6 2 2 2" xfId="23755"/>
    <cellStyle name="Comma 6 3 6 2 2 3" xfId="29906"/>
    <cellStyle name="Comma 6 3 6 2 3" xfId="20689"/>
    <cellStyle name="Comma 6 3 6 2 4" xfId="26840"/>
    <cellStyle name="Comma 6 3 6 3" xfId="16028"/>
    <cellStyle name="Comma 6 3 6 3 2" xfId="22221"/>
    <cellStyle name="Comma 6 3 6 3 3" xfId="28372"/>
    <cellStyle name="Comma 6 3 6 4" xfId="19155"/>
    <cellStyle name="Comma 6 3 6 5" xfId="25306"/>
    <cellStyle name="Comma 6 3 7" xfId="13702"/>
    <cellStyle name="Comma 6 3 7 2" xfId="16793"/>
    <cellStyle name="Comma 6 3 7 2 2" xfId="22986"/>
    <cellStyle name="Comma 6 3 7 2 3" xfId="29137"/>
    <cellStyle name="Comma 6 3 7 3" xfId="19920"/>
    <cellStyle name="Comma 6 3 7 4" xfId="26071"/>
    <cellStyle name="Comma 6 3 8" xfId="15261"/>
    <cellStyle name="Comma 6 3 8 2" xfId="21452"/>
    <cellStyle name="Comma 6 3 8 3" xfId="27603"/>
    <cellStyle name="Comma 6 3 9" xfId="18386"/>
    <cellStyle name="Comma 6 4" xfId="7233"/>
    <cellStyle name="Comma 6 4 2" xfId="11271"/>
    <cellStyle name="Comma 6 5" xfId="12835"/>
    <cellStyle name="Comma 6 5 2" xfId="13597"/>
    <cellStyle name="Comma 6 5 2 2" xfId="15213"/>
    <cellStyle name="Comma 6 5 2 2 2" xfId="18295"/>
    <cellStyle name="Comma 6 5 2 2 2 2" xfId="24488"/>
    <cellStyle name="Comma 6 5 2 2 2 3" xfId="30639"/>
    <cellStyle name="Comma 6 5 2 2 3" xfId="21422"/>
    <cellStyle name="Comma 6 5 2 2 4" xfId="27573"/>
    <cellStyle name="Comma 6 5 2 3" xfId="16760"/>
    <cellStyle name="Comma 6 5 2 3 2" xfId="22954"/>
    <cellStyle name="Comma 6 5 2 3 3" xfId="29105"/>
    <cellStyle name="Comma 6 5 2 4" xfId="19888"/>
    <cellStyle name="Comma 6 5 2 5" xfId="26039"/>
    <cellStyle name="Comma 6 5 3" xfId="14446"/>
    <cellStyle name="Comma 6 5 3 2" xfId="17526"/>
    <cellStyle name="Comma 6 5 3 2 2" xfId="23719"/>
    <cellStyle name="Comma 6 5 3 2 3" xfId="29870"/>
    <cellStyle name="Comma 6 5 3 3" xfId="20653"/>
    <cellStyle name="Comma 6 5 3 4" xfId="26804"/>
    <cellStyle name="Comma 6 5 4" xfId="15993"/>
    <cellStyle name="Comma 6 5 4 2" xfId="22185"/>
    <cellStyle name="Comma 6 5 4 3" xfId="28336"/>
    <cellStyle name="Comma 6 5 5" xfId="19119"/>
    <cellStyle name="Comma 6 5 6" xfId="25270"/>
    <cellStyle name="Comma 6 6" xfId="11266"/>
    <cellStyle name="Comma 6 7" xfId="12878"/>
    <cellStyle name="Comma 6 7 2" xfId="14470"/>
    <cellStyle name="Comma 6 7 2 2" xfId="17551"/>
    <cellStyle name="Comma 6 7 2 2 2" xfId="23744"/>
    <cellStyle name="Comma 6 7 2 2 3" xfId="29895"/>
    <cellStyle name="Comma 6 7 2 3" xfId="20678"/>
    <cellStyle name="Comma 6 7 2 4" xfId="26829"/>
    <cellStyle name="Comma 6 7 3" xfId="16017"/>
    <cellStyle name="Comma 6 7 3 2" xfId="22210"/>
    <cellStyle name="Comma 6 7 3 3" xfId="28361"/>
    <cellStyle name="Comma 6 7 4" xfId="19144"/>
    <cellStyle name="Comma 6 7 5" xfId="25295"/>
    <cellStyle name="Comma 6 8" xfId="13691"/>
    <cellStyle name="Comma 6 8 2" xfId="16782"/>
    <cellStyle name="Comma 6 8 2 2" xfId="22975"/>
    <cellStyle name="Comma 6 8 2 3" xfId="29126"/>
    <cellStyle name="Comma 6 8 3" xfId="19909"/>
    <cellStyle name="Comma 6 8 4" xfId="26060"/>
    <cellStyle name="Comma 6 9" xfId="15251"/>
    <cellStyle name="Comma 6 9 2" xfId="21441"/>
    <cellStyle name="Comma 6 9 3" xfId="27592"/>
    <cellStyle name="Comma 60" xfId="7234"/>
    <cellStyle name="Comma 61" xfId="7235"/>
    <cellStyle name="Comma 62" xfId="7236"/>
    <cellStyle name="Comma 63" xfId="7237"/>
    <cellStyle name="Comma 64" xfId="7238"/>
    <cellStyle name="Comma 65" xfId="7239"/>
    <cellStyle name="Comma 66" xfId="9535"/>
    <cellStyle name="Comma 67" xfId="9514"/>
    <cellStyle name="Comma 68" xfId="9510"/>
    <cellStyle name="Comma 69" xfId="9507"/>
    <cellStyle name="Comma 7" xfId="7240"/>
    <cellStyle name="Comma 7 2" xfId="7241"/>
    <cellStyle name="Comma 7 2 2" xfId="7242"/>
    <cellStyle name="Comma 7 3" xfId="7243"/>
    <cellStyle name="Comma 7 3 2" xfId="11273"/>
    <cellStyle name="Comma 7 3 3" xfId="11274"/>
    <cellStyle name="Comma 7 4" xfId="7244"/>
    <cellStyle name="Comma 7 4 2" xfId="11275"/>
    <cellStyle name="Comma 7 5" xfId="12839"/>
    <cellStyle name="Comma 7 6" xfId="11272"/>
    <cellStyle name="Comma 7 7" xfId="9659"/>
    <cellStyle name="Comma 70" xfId="9537"/>
    <cellStyle name="Comma 71" xfId="11276"/>
    <cellStyle name="Comma 72" xfId="11277"/>
    <cellStyle name="Comma 73" xfId="11278"/>
    <cellStyle name="Comma 74" xfId="11279"/>
    <cellStyle name="Comma 75" xfId="11280"/>
    <cellStyle name="Comma 76" xfId="11281"/>
    <cellStyle name="Comma 77" xfId="11282"/>
    <cellStyle name="Comma 78" xfId="11283"/>
    <cellStyle name="Comma 79" xfId="11284"/>
    <cellStyle name="Comma 8" xfId="7245"/>
    <cellStyle name="Comma 8 2" xfId="7246"/>
    <cellStyle name="Comma 8 2 2" xfId="7247"/>
    <cellStyle name="Comma 8 2 2 2" xfId="7248"/>
    <cellStyle name="Comma 8 2 3" xfId="7249"/>
    <cellStyle name="Comma 8 3" xfId="7250"/>
    <cellStyle name="Comma 8 3 2" xfId="7251"/>
    <cellStyle name="Comma 8 3 3" xfId="12846"/>
    <cellStyle name="Comma 8 4" xfId="7252"/>
    <cellStyle name="Comma 8 5" xfId="7253"/>
    <cellStyle name="Comma 8 6" xfId="9669"/>
    <cellStyle name="Comma 80" xfId="11285"/>
    <cellStyle name="Comma 81" xfId="11286"/>
    <cellStyle name="Comma 82" xfId="11287"/>
    <cellStyle name="Comma 83" xfId="11288"/>
    <cellStyle name="Comma 84" xfId="11289"/>
    <cellStyle name="Comma 85" xfId="11290"/>
    <cellStyle name="Comma 86" xfId="11291"/>
    <cellStyle name="Comma 87" xfId="11292"/>
    <cellStyle name="Comma 88" xfId="11293"/>
    <cellStyle name="Comma 89" xfId="11294"/>
    <cellStyle name="Comma 9" xfId="7254"/>
    <cellStyle name="Comma 9 10" xfId="9673"/>
    <cellStyle name="Comma 9 2" xfId="7255"/>
    <cellStyle name="Comma 9 2 2" xfId="7256"/>
    <cellStyle name="Comma 9 2 2 2" xfId="7257"/>
    <cellStyle name="Comma 9 2 3" xfId="7258"/>
    <cellStyle name="Comma 9 2 3 2" xfId="11296"/>
    <cellStyle name="Comma 9 3" xfId="7259"/>
    <cellStyle name="Comma 9 3 2" xfId="7260"/>
    <cellStyle name="Comma 9 3 3" xfId="7261"/>
    <cellStyle name="Comma 9 3 4" xfId="7262"/>
    <cellStyle name="Comma 9 3 5" xfId="11297"/>
    <cellStyle name="Comma 9 4" xfId="7263"/>
    <cellStyle name="Comma 9 4 2" xfId="7264"/>
    <cellStyle name="Comma 9 4 3" xfId="12850"/>
    <cellStyle name="Comma 9 5" xfId="7265"/>
    <cellStyle name="Comma 9 5 2" xfId="7266"/>
    <cellStyle name="Comma 9 5 3" xfId="11295"/>
    <cellStyle name="Comma 9 6" xfId="7267"/>
    <cellStyle name="Comma 9 7" xfId="7268"/>
    <cellStyle name="Comma 9 8" xfId="7269"/>
    <cellStyle name="Comma 9 9" xfId="7270"/>
    <cellStyle name="Comma 90" xfId="11298"/>
    <cellStyle name="Comma 91" xfId="11299"/>
    <cellStyle name="Comma 92" xfId="11300"/>
    <cellStyle name="Comma 93" xfId="11301"/>
    <cellStyle name="Comma 94" xfId="11302"/>
    <cellStyle name="Comma 95" xfId="11303"/>
    <cellStyle name="Comma 96" xfId="11304"/>
    <cellStyle name="Comma 97" xfId="11305"/>
    <cellStyle name="Comma 98" xfId="11306"/>
    <cellStyle name="Comma 99" xfId="11307"/>
    <cellStyle name="Comma(+Credit)" xfId="11308"/>
    <cellStyle name="Comma0" xfId="7271"/>
    <cellStyle name="Comma0 - Style2" xfId="7272"/>
    <cellStyle name="Comma0 - Style2 2" xfId="7273"/>
    <cellStyle name="Comma0 - Style4" xfId="7274"/>
    <cellStyle name="Comma0 - Style4 2" xfId="7275"/>
    <cellStyle name="Comma0 - Style4 3" xfId="7276"/>
    <cellStyle name="Comma0 - Style5" xfId="7277"/>
    <cellStyle name="Comma0 - Style5 2" xfId="7278"/>
    <cellStyle name="Comma0 - Style5 2 2" xfId="7279"/>
    <cellStyle name="Comma0 - Style5 3" xfId="7280"/>
    <cellStyle name="Comma0 - Style5_ACCOUNTS" xfId="7281"/>
    <cellStyle name="Comma0 10" xfId="7282"/>
    <cellStyle name="Comma0 11" xfId="7283"/>
    <cellStyle name="Comma0 12" xfId="7284"/>
    <cellStyle name="Comma0 13" xfId="7285"/>
    <cellStyle name="Comma0 14" xfId="7286"/>
    <cellStyle name="Comma0 15" xfId="7287"/>
    <cellStyle name="Comma0 16" xfId="7288"/>
    <cellStyle name="Comma0 17" xfId="7289"/>
    <cellStyle name="Comma0 18" xfId="7290"/>
    <cellStyle name="Comma0 19" xfId="7291"/>
    <cellStyle name="Comma0 2" xfId="7292"/>
    <cellStyle name="Comma0 2 2" xfId="7293"/>
    <cellStyle name="Comma0 2 3" xfId="7294"/>
    <cellStyle name="Comma0 20" xfId="7295"/>
    <cellStyle name="Comma0 21" xfId="7296"/>
    <cellStyle name="Comma0 22" xfId="7297"/>
    <cellStyle name="Comma0 23" xfId="7298"/>
    <cellStyle name="Comma0 24" xfId="7299"/>
    <cellStyle name="Comma0 25" xfId="7300"/>
    <cellStyle name="Comma0 26" xfId="7301"/>
    <cellStyle name="Comma0 27" xfId="7302"/>
    <cellStyle name="Comma0 28" xfId="7303"/>
    <cellStyle name="Comma0 29" xfId="7304"/>
    <cellStyle name="Comma0 3" xfId="7305"/>
    <cellStyle name="Comma0 3 2" xfId="7306"/>
    <cellStyle name="Comma0 3 3" xfId="7307"/>
    <cellStyle name="Comma0 30" xfId="7308"/>
    <cellStyle name="Comma0 31" xfId="7309"/>
    <cellStyle name="Comma0 32" xfId="7310"/>
    <cellStyle name="Comma0 33" xfId="7311"/>
    <cellStyle name="Comma0 34" xfId="7312"/>
    <cellStyle name="Comma0 35" xfId="7313"/>
    <cellStyle name="Comma0 36" xfId="7314"/>
    <cellStyle name="Comma0 37" xfId="7315"/>
    <cellStyle name="Comma0 38" xfId="7316"/>
    <cellStyle name="Comma0 39" xfId="7317"/>
    <cellStyle name="Comma0 4" xfId="7318"/>
    <cellStyle name="Comma0 4 2" xfId="7319"/>
    <cellStyle name="Comma0 40" xfId="7320"/>
    <cellStyle name="Comma0 41" xfId="7321"/>
    <cellStyle name="Comma0 42" xfId="7322"/>
    <cellStyle name="Comma0 43" xfId="7323"/>
    <cellStyle name="Comma0 44" xfId="7324"/>
    <cellStyle name="Comma0 45" xfId="7325"/>
    <cellStyle name="Comma0 46" xfId="7326"/>
    <cellStyle name="Comma0 47" xfId="7327"/>
    <cellStyle name="Comma0 48" xfId="18320"/>
    <cellStyle name="Comma0 49" xfId="30733"/>
    <cellStyle name="Comma0 5" xfId="7328"/>
    <cellStyle name="Comma0 5 2" xfId="7329"/>
    <cellStyle name="Comma0 5 3" xfId="7330"/>
    <cellStyle name="Comma0 6" xfId="7331"/>
    <cellStyle name="Comma0 7" xfId="7332"/>
    <cellStyle name="Comma0 8" xfId="7333"/>
    <cellStyle name="Comma0 9" xfId="7334"/>
    <cellStyle name="Comma0_00COS Ind Allocators" xfId="7335"/>
    <cellStyle name="Comma1 - Style1" xfId="7336"/>
    <cellStyle name="Comma1 - Style1 2" xfId="7337"/>
    <cellStyle name="Comma1 - Style1 2 2" xfId="7338"/>
    <cellStyle name="Comma1 - Style1 3" xfId="7339"/>
    <cellStyle name="Comma1 - Style1 4" xfId="7340"/>
    <cellStyle name="Comma1 - Style1_ACCOUNTS" xfId="7341"/>
    <cellStyle name="Company Name" xfId="11309"/>
    <cellStyle name="Company Name 2" xfId="11310"/>
    <cellStyle name="Company Name 3" xfId="11311"/>
    <cellStyle name="Copied" xfId="7342"/>
    <cellStyle name="Copied 2" xfId="7343"/>
    <cellStyle name="Copied 2 2" xfId="7344"/>
    <cellStyle name="Copied 3" xfId="7345"/>
    <cellStyle name="Copied 4" xfId="7346"/>
    <cellStyle name="COST1" xfId="7347"/>
    <cellStyle name="COST1 2" xfId="7348"/>
    <cellStyle name="COST1 2 2" xfId="7349"/>
    <cellStyle name="COST1 3" xfId="7350"/>
    <cellStyle name="COST1 4" xfId="7351"/>
    <cellStyle name="Curren - Style1" xfId="7352"/>
    <cellStyle name="Curren - Style1 2" xfId="7353"/>
    <cellStyle name="Curren - Style2" xfId="7354"/>
    <cellStyle name="Curren - Style2 2" xfId="7355"/>
    <cellStyle name="Curren - Style2 2 2" xfId="7356"/>
    <cellStyle name="Curren - Style2 3" xfId="7357"/>
    <cellStyle name="Curren - Style2 4" xfId="7358"/>
    <cellStyle name="Curren - Style2_ACCOUNTS" xfId="7359"/>
    <cellStyle name="Curren - Style5" xfId="7360"/>
    <cellStyle name="Curren - Style5 2" xfId="7361"/>
    <cellStyle name="Curren - Style6" xfId="7362"/>
    <cellStyle name="Curren - Style6 2" xfId="7363"/>
    <cellStyle name="Curren - Style6 2 2" xfId="7364"/>
    <cellStyle name="Curren - Style6 3" xfId="7365"/>
    <cellStyle name="Curren - Style6_ACCOUNTS" xfId="7366"/>
    <cellStyle name="Currency" xfId="1" builtinId="4"/>
    <cellStyle name="Currency [0] 2" xfId="9572"/>
    <cellStyle name="Currency [0] 2 2" xfId="12771"/>
    <cellStyle name="Currency [0] 2 3" xfId="9693"/>
    <cellStyle name="Currency [0] 3" xfId="9592"/>
    <cellStyle name="Currency [0] 4" xfId="9661"/>
    <cellStyle name="Currency [0] 5" xfId="12770"/>
    <cellStyle name="Currency [0] 6" xfId="12865"/>
    <cellStyle name="Currency [0] 7" xfId="15246"/>
    <cellStyle name="Currency [0] 8" xfId="18370"/>
    <cellStyle name="Currency [0] 9" xfId="9567"/>
    <cellStyle name="Currency 0.0" xfId="11312"/>
    <cellStyle name="Currency 0.00" xfId="11313"/>
    <cellStyle name="Currency 0.000" xfId="11314"/>
    <cellStyle name="Currency 10" xfId="7367"/>
    <cellStyle name="Currency 10 10" xfId="9672"/>
    <cellStyle name="Currency 10 2" xfId="7368"/>
    <cellStyle name="Currency 10 2 2" xfId="7369"/>
    <cellStyle name="Currency 10 3" xfId="7370"/>
    <cellStyle name="Currency 10 4" xfId="7371"/>
    <cellStyle name="Currency 10 4 2" xfId="11316"/>
    <cellStyle name="Currency 10 5" xfId="11317"/>
    <cellStyle name="Currency 10 6" xfId="11318"/>
    <cellStyle name="Currency 10 6 2" xfId="11319"/>
    <cellStyle name="Currency 10 6 3" xfId="11320"/>
    <cellStyle name="Currency 10 7" xfId="11321"/>
    <cellStyle name="Currency 10 8" xfId="12849"/>
    <cellStyle name="Currency 10 9" xfId="11315"/>
    <cellStyle name="Currency 100" xfId="11322"/>
    <cellStyle name="Currency 101" xfId="11323"/>
    <cellStyle name="Currency 102" xfId="11324"/>
    <cellStyle name="Currency 103" xfId="11325"/>
    <cellStyle name="Currency 104" xfId="11326"/>
    <cellStyle name="Currency 105" xfId="11327"/>
    <cellStyle name="Currency 106" xfId="11328"/>
    <cellStyle name="Currency 107" xfId="11329"/>
    <cellStyle name="Currency 108" xfId="11330"/>
    <cellStyle name="Currency 109" xfId="11331"/>
    <cellStyle name="Currency 11" xfId="7372"/>
    <cellStyle name="Currency 11 2" xfId="7373"/>
    <cellStyle name="Currency 11 2 2" xfId="7374"/>
    <cellStyle name="Currency 11 3" xfId="7375"/>
    <cellStyle name="Currency 11 3 2" xfId="11332"/>
    <cellStyle name="Currency 11 4" xfId="7376"/>
    <cellStyle name="Currency 110" xfId="11333"/>
    <cellStyle name="Currency 111" xfId="11334"/>
    <cellStyle name="Currency 112" xfId="11335"/>
    <cellStyle name="Currency 113" xfId="11336"/>
    <cellStyle name="Currency 114" xfId="11337"/>
    <cellStyle name="Currency 115" xfId="11338"/>
    <cellStyle name="Currency 116" xfId="11339"/>
    <cellStyle name="Currency 117" xfId="11340"/>
    <cellStyle name="Currency 118" xfId="11341"/>
    <cellStyle name="Currency 118 2" xfId="11342"/>
    <cellStyle name="Currency 118 2 2" xfId="11343"/>
    <cellStyle name="Currency 118 2 2 2" xfId="11344"/>
    <cellStyle name="Currency 118 2 3" xfId="11345"/>
    <cellStyle name="Currency 118 3" xfId="11346"/>
    <cellStyle name="Currency 118 3 2" xfId="11347"/>
    <cellStyle name="Currency 118 4" xfId="11348"/>
    <cellStyle name="Currency 118 4 2" xfId="11349"/>
    <cellStyle name="Currency 118 5" xfId="11350"/>
    <cellStyle name="Currency 119" xfId="11351"/>
    <cellStyle name="Currency 119 2" xfId="11352"/>
    <cellStyle name="Currency 119 2 2" xfId="11353"/>
    <cellStyle name="Currency 119 2 2 2" xfId="11354"/>
    <cellStyle name="Currency 119 2 3" xfId="11355"/>
    <cellStyle name="Currency 119 3" xfId="11356"/>
    <cellStyle name="Currency 119 3 2" xfId="11357"/>
    <cellStyle name="Currency 119 4" xfId="11358"/>
    <cellStyle name="Currency 119 4 2" xfId="11359"/>
    <cellStyle name="Currency 119 5" xfId="11360"/>
    <cellStyle name="Currency 12" xfId="7377"/>
    <cellStyle name="Currency 12 2" xfId="7378"/>
    <cellStyle name="Currency 12 2 2" xfId="7379"/>
    <cellStyle name="Currency 12 3" xfId="7380"/>
    <cellStyle name="Currency 12 3 2" xfId="7381"/>
    <cellStyle name="Currency 12 3 3" xfId="11361"/>
    <cellStyle name="Currency 12 4" xfId="7382"/>
    <cellStyle name="Currency 12 4 2" xfId="7383"/>
    <cellStyle name="Currency 12 5" xfId="7384"/>
    <cellStyle name="Currency 12 6" xfId="7385"/>
    <cellStyle name="Currency 120" xfId="11362"/>
    <cellStyle name="Currency 120 2" xfId="13003"/>
    <cellStyle name="Currency 120 2 2" xfId="14608"/>
    <cellStyle name="Currency 120 2 2 2" xfId="17689"/>
    <cellStyle name="Currency 120 2 2 2 2" xfId="23882"/>
    <cellStyle name="Currency 120 2 2 2 3" xfId="30033"/>
    <cellStyle name="Currency 120 2 2 3" xfId="20816"/>
    <cellStyle name="Currency 120 2 2 4" xfId="26967"/>
    <cellStyle name="Currency 120 2 3" xfId="16155"/>
    <cellStyle name="Currency 120 2 3 2" xfId="22348"/>
    <cellStyle name="Currency 120 2 3 3" xfId="28499"/>
    <cellStyle name="Currency 120 2 4" xfId="19282"/>
    <cellStyle name="Currency 120 2 5" xfId="25433"/>
    <cellStyle name="Currency 120 3" xfId="13829"/>
    <cellStyle name="Currency 120 3 2" xfId="16920"/>
    <cellStyle name="Currency 120 3 2 2" xfId="23113"/>
    <cellStyle name="Currency 120 3 2 3" xfId="29264"/>
    <cellStyle name="Currency 120 3 3" xfId="20047"/>
    <cellStyle name="Currency 120 3 4" xfId="26198"/>
    <cellStyle name="Currency 120 4" xfId="15388"/>
    <cellStyle name="Currency 120 4 2" xfId="21579"/>
    <cellStyle name="Currency 120 4 3" xfId="27730"/>
    <cellStyle name="Currency 120 5" xfId="18513"/>
    <cellStyle name="Currency 120 6" xfId="24665"/>
    <cellStyle name="Currency 121" xfId="11363"/>
    <cellStyle name="Currency 121 2" xfId="13004"/>
    <cellStyle name="Currency 121 2 2" xfId="14609"/>
    <cellStyle name="Currency 121 2 2 2" xfId="17690"/>
    <cellStyle name="Currency 121 2 2 2 2" xfId="23883"/>
    <cellStyle name="Currency 121 2 2 2 3" xfId="30034"/>
    <cellStyle name="Currency 121 2 2 3" xfId="20817"/>
    <cellStyle name="Currency 121 2 2 4" xfId="26968"/>
    <cellStyle name="Currency 121 2 3" xfId="16156"/>
    <cellStyle name="Currency 121 2 3 2" xfId="22349"/>
    <cellStyle name="Currency 121 2 3 3" xfId="28500"/>
    <cellStyle name="Currency 121 2 4" xfId="19283"/>
    <cellStyle name="Currency 121 2 5" xfId="25434"/>
    <cellStyle name="Currency 121 3" xfId="13830"/>
    <cellStyle name="Currency 121 3 2" xfId="16921"/>
    <cellStyle name="Currency 121 3 2 2" xfId="23114"/>
    <cellStyle name="Currency 121 3 2 3" xfId="29265"/>
    <cellStyle name="Currency 121 3 3" xfId="20048"/>
    <cellStyle name="Currency 121 3 4" xfId="26199"/>
    <cellStyle name="Currency 121 4" xfId="15389"/>
    <cellStyle name="Currency 121 4 2" xfId="21580"/>
    <cellStyle name="Currency 121 4 3" xfId="27731"/>
    <cellStyle name="Currency 121 5" xfId="18514"/>
    <cellStyle name="Currency 121 6" xfId="24666"/>
    <cellStyle name="Currency 122" xfId="11364"/>
    <cellStyle name="Currency 122 2" xfId="13005"/>
    <cellStyle name="Currency 122 2 2" xfId="14610"/>
    <cellStyle name="Currency 122 2 2 2" xfId="17691"/>
    <cellStyle name="Currency 122 2 2 2 2" xfId="23884"/>
    <cellStyle name="Currency 122 2 2 2 3" xfId="30035"/>
    <cellStyle name="Currency 122 2 2 3" xfId="20818"/>
    <cellStyle name="Currency 122 2 2 4" xfId="26969"/>
    <cellStyle name="Currency 122 2 3" xfId="16157"/>
    <cellStyle name="Currency 122 2 3 2" xfId="22350"/>
    <cellStyle name="Currency 122 2 3 3" xfId="28501"/>
    <cellStyle name="Currency 122 2 4" xfId="19284"/>
    <cellStyle name="Currency 122 2 5" xfId="25435"/>
    <cellStyle name="Currency 122 3" xfId="13831"/>
    <cellStyle name="Currency 122 3 2" xfId="16922"/>
    <cellStyle name="Currency 122 3 2 2" xfId="23115"/>
    <cellStyle name="Currency 122 3 2 3" xfId="29266"/>
    <cellStyle name="Currency 122 3 3" xfId="20049"/>
    <cellStyle name="Currency 122 3 4" xfId="26200"/>
    <cellStyle name="Currency 122 4" xfId="15390"/>
    <cellStyle name="Currency 122 4 2" xfId="21581"/>
    <cellStyle name="Currency 122 4 3" xfId="27732"/>
    <cellStyle name="Currency 122 5" xfId="18515"/>
    <cellStyle name="Currency 122 6" xfId="24667"/>
    <cellStyle name="Currency 123" xfId="11365"/>
    <cellStyle name="Currency 123 2" xfId="13006"/>
    <cellStyle name="Currency 123 2 2" xfId="14611"/>
    <cellStyle name="Currency 123 2 2 2" xfId="17692"/>
    <cellStyle name="Currency 123 2 2 2 2" xfId="23885"/>
    <cellStyle name="Currency 123 2 2 2 3" xfId="30036"/>
    <cellStyle name="Currency 123 2 2 3" xfId="20819"/>
    <cellStyle name="Currency 123 2 2 4" xfId="26970"/>
    <cellStyle name="Currency 123 2 3" xfId="16158"/>
    <cellStyle name="Currency 123 2 3 2" xfId="22351"/>
    <cellStyle name="Currency 123 2 3 3" xfId="28502"/>
    <cellStyle name="Currency 123 2 4" xfId="19285"/>
    <cellStyle name="Currency 123 2 5" xfId="25436"/>
    <cellStyle name="Currency 123 3" xfId="13832"/>
    <cellStyle name="Currency 123 3 2" xfId="16923"/>
    <cellStyle name="Currency 123 3 2 2" xfId="23116"/>
    <cellStyle name="Currency 123 3 2 3" xfId="29267"/>
    <cellStyle name="Currency 123 3 3" xfId="20050"/>
    <cellStyle name="Currency 123 3 4" xfId="26201"/>
    <cellStyle name="Currency 123 4" xfId="15391"/>
    <cellStyle name="Currency 123 4 2" xfId="21582"/>
    <cellStyle name="Currency 123 4 3" xfId="27733"/>
    <cellStyle name="Currency 123 5" xfId="18516"/>
    <cellStyle name="Currency 123 6" xfId="24668"/>
    <cellStyle name="Currency 124" xfId="11366"/>
    <cellStyle name="Currency 124 2" xfId="13007"/>
    <cellStyle name="Currency 124 2 2" xfId="14612"/>
    <cellStyle name="Currency 124 2 2 2" xfId="17693"/>
    <cellStyle name="Currency 124 2 2 2 2" xfId="23886"/>
    <cellStyle name="Currency 124 2 2 2 3" xfId="30037"/>
    <cellStyle name="Currency 124 2 2 3" xfId="20820"/>
    <cellStyle name="Currency 124 2 2 4" xfId="26971"/>
    <cellStyle name="Currency 124 2 3" xfId="16159"/>
    <cellStyle name="Currency 124 2 3 2" xfId="22352"/>
    <cellStyle name="Currency 124 2 3 3" xfId="28503"/>
    <cellStyle name="Currency 124 2 4" xfId="19286"/>
    <cellStyle name="Currency 124 2 5" xfId="25437"/>
    <cellStyle name="Currency 124 3" xfId="13833"/>
    <cellStyle name="Currency 124 3 2" xfId="16924"/>
    <cellStyle name="Currency 124 3 2 2" xfId="23117"/>
    <cellStyle name="Currency 124 3 2 3" xfId="29268"/>
    <cellStyle name="Currency 124 3 3" xfId="20051"/>
    <cellStyle name="Currency 124 3 4" xfId="26202"/>
    <cellStyle name="Currency 124 4" xfId="15392"/>
    <cellStyle name="Currency 124 4 2" xfId="21583"/>
    <cellStyle name="Currency 124 4 3" xfId="27734"/>
    <cellStyle name="Currency 124 5" xfId="18517"/>
    <cellStyle name="Currency 124 6" xfId="24669"/>
    <cellStyle name="Currency 125" xfId="11367"/>
    <cellStyle name="Currency 125 2" xfId="13008"/>
    <cellStyle name="Currency 125 2 2" xfId="14613"/>
    <cellStyle name="Currency 125 2 2 2" xfId="17694"/>
    <cellStyle name="Currency 125 2 2 2 2" xfId="23887"/>
    <cellStyle name="Currency 125 2 2 2 3" xfId="30038"/>
    <cellStyle name="Currency 125 2 2 3" xfId="20821"/>
    <cellStyle name="Currency 125 2 2 4" xfId="26972"/>
    <cellStyle name="Currency 125 2 3" xfId="16160"/>
    <cellStyle name="Currency 125 2 3 2" xfId="22353"/>
    <cellStyle name="Currency 125 2 3 3" xfId="28504"/>
    <cellStyle name="Currency 125 2 4" xfId="19287"/>
    <cellStyle name="Currency 125 2 5" xfId="25438"/>
    <cellStyle name="Currency 125 3" xfId="13834"/>
    <cellStyle name="Currency 125 3 2" xfId="16925"/>
    <cellStyle name="Currency 125 3 2 2" xfId="23118"/>
    <cellStyle name="Currency 125 3 2 3" xfId="29269"/>
    <cellStyle name="Currency 125 3 3" xfId="20052"/>
    <cellStyle name="Currency 125 3 4" xfId="26203"/>
    <cellStyle name="Currency 125 4" xfId="15393"/>
    <cellStyle name="Currency 125 4 2" xfId="21584"/>
    <cellStyle name="Currency 125 4 3" xfId="27735"/>
    <cellStyle name="Currency 125 5" xfId="18518"/>
    <cellStyle name="Currency 125 6" xfId="24670"/>
    <cellStyle name="Currency 126" xfId="11368"/>
    <cellStyle name="Currency 126 2" xfId="13009"/>
    <cellStyle name="Currency 126 2 2" xfId="14614"/>
    <cellStyle name="Currency 126 2 2 2" xfId="17695"/>
    <cellStyle name="Currency 126 2 2 2 2" xfId="23888"/>
    <cellStyle name="Currency 126 2 2 2 3" xfId="30039"/>
    <cellStyle name="Currency 126 2 2 3" xfId="20822"/>
    <cellStyle name="Currency 126 2 2 4" xfId="26973"/>
    <cellStyle name="Currency 126 2 3" xfId="16161"/>
    <cellStyle name="Currency 126 2 3 2" xfId="22354"/>
    <cellStyle name="Currency 126 2 3 3" xfId="28505"/>
    <cellStyle name="Currency 126 2 4" xfId="19288"/>
    <cellStyle name="Currency 126 2 5" xfId="25439"/>
    <cellStyle name="Currency 126 3" xfId="13835"/>
    <cellStyle name="Currency 126 3 2" xfId="16926"/>
    <cellStyle name="Currency 126 3 2 2" xfId="23119"/>
    <cellStyle name="Currency 126 3 2 3" xfId="29270"/>
    <cellStyle name="Currency 126 3 3" xfId="20053"/>
    <cellStyle name="Currency 126 3 4" xfId="26204"/>
    <cellStyle name="Currency 126 4" xfId="15394"/>
    <cellStyle name="Currency 126 4 2" xfId="21585"/>
    <cellStyle name="Currency 126 4 3" xfId="27736"/>
    <cellStyle name="Currency 126 5" xfId="18519"/>
    <cellStyle name="Currency 126 6" xfId="24671"/>
    <cellStyle name="Currency 127" xfId="11369"/>
    <cellStyle name="Currency 127 2" xfId="13010"/>
    <cellStyle name="Currency 127 2 2" xfId="14615"/>
    <cellStyle name="Currency 127 2 2 2" xfId="17696"/>
    <cellStyle name="Currency 127 2 2 2 2" xfId="23889"/>
    <cellStyle name="Currency 127 2 2 2 3" xfId="30040"/>
    <cellStyle name="Currency 127 2 2 3" xfId="20823"/>
    <cellStyle name="Currency 127 2 2 4" xfId="26974"/>
    <cellStyle name="Currency 127 2 3" xfId="16162"/>
    <cellStyle name="Currency 127 2 3 2" xfId="22355"/>
    <cellStyle name="Currency 127 2 3 3" xfId="28506"/>
    <cellStyle name="Currency 127 2 4" xfId="19289"/>
    <cellStyle name="Currency 127 2 5" xfId="25440"/>
    <cellStyle name="Currency 127 3" xfId="13836"/>
    <cellStyle name="Currency 127 3 2" xfId="16927"/>
    <cellStyle name="Currency 127 3 2 2" xfId="23120"/>
    <cellStyle name="Currency 127 3 2 3" xfId="29271"/>
    <cellStyle name="Currency 127 3 3" xfId="20054"/>
    <cellStyle name="Currency 127 3 4" xfId="26205"/>
    <cellStyle name="Currency 127 4" xfId="15395"/>
    <cellStyle name="Currency 127 4 2" xfId="21586"/>
    <cellStyle name="Currency 127 4 3" xfId="27737"/>
    <cellStyle name="Currency 127 5" xfId="18520"/>
    <cellStyle name="Currency 127 6" xfId="24672"/>
    <cellStyle name="Currency 128" xfId="11370"/>
    <cellStyle name="Currency 128 2" xfId="13011"/>
    <cellStyle name="Currency 128 2 2" xfId="14616"/>
    <cellStyle name="Currency 128 2 2 2" xfId="17697"/>
    <cellStyle name="Currency 128 2 2 2 2" xfId="23890"/>
    <cellStyle name="Currency 128 2 2 2 3" xfId="30041"/>
    <cellStyle name="Currency 128 2 2 3" xfId="20824"/>
    <cellStyle name="Currency 128 2 2 4" xfId="26975"/>
    <cellStyle name="Currency 128 2 3" xfId="16163"/>
    <cellStyle name="Currency 128 2 3 2" xfId="22356"/>
    <cellStyle name="Currency 128 2 3 3" xfId="28507"/>
    <cellStyle name="Currency 128 2 4" xfId="19290"/>
    <cellStyle name="Currency 128 2 5" xfId="25441"/>
    <cellStyle name="Currency 128 3" xfId="13837"/>
    <cellStyle name="Currency 128 3 2" xfId="16928"/>
    <cellStyle name="Currency 128 3 2 2" xfId="23121"/>
    <cellStyle name="Currency 128 3 2 3" xfId="29272"/>
    <cellStyle name="Currency 128 3 3" xfId="20055"/>
    <cellStyle name="Currency 128 3 4" xfId="26206"/>
    <cellStyle name="Currency 128 4" xfId="15396"/>
    <cellStyle name="Currency 128 4 2" xfId="21587"/>
    <cellStyle name="Currency 128 4 3" xfId="27738"/>
    <cellStyle name="Currency 128 5" xfId="18521"/>
    <cellStyle name="Currency 128 6" xfId="24673"/>
    <cellStyle name="Currency 129" xfId="11371"/>
    <cellStyle name="Currency 129 2" xfId="13012"/>
    <cellStyle name="Currency 129 2 2" xfId="14617"/>
    <cellStyle name="Currency 129 2 2 2" xfId="17698"/>
    <cellStyle name="Currency 129 2 2 2 2" xfId="23891"/>
    <cellStyle name="Currency 129 2 2 2 3" xfId="30042"/>
    <cellStyle name="Currency 129 2 2 3" xfId="20825"/>
    <cellStyle name="Currency 129 2 2 4" xfId="26976"/>
    <cellStyle name="Currency 129 2 3" xfId="16164"/>
    <cellStyle name="Currency 129 2 3 2" xfId="22357"/>
    <cellStyle name="Currency 129 2 3 3" xfId="28508"/>
    <cellStyle name="Currency 129 2 4" xfId="19291"/>
    <cellStyle name="Currency 129 2 5" xfId="25442"/>
    <cellStyle name="Currency 129 3" xfId="13838"/>
    <cellStyle name="Currency 129 3 2" xfId="16929"/>
    <cellStyle name="Currency 129 3 2 2" xfId="23122"/>
    <cellStyle name="Currency 129 3 2 3" xfId="29273"/>
    <cellStyle name="Currency 129 3 3" xfId="20056"/>
    <cellStyle name="Currency 129 3 4" xfId="26207"/>
    <cellStyle name="Currency 129 4" xfId="15397"/>
    <cellStyle name="Currency 129 4 2" xfId="21588"/>
    <cellStyle name="Currency 129 4 3" xfId="27739"/>
    <cellStyle name="Currency 129 5" xfId="18522"/>
    <cellStyle name="Currency 129 6" xfId="24674"/>
    <cellStyle name="Currency 13" xfId="7386"/>
    <cellStyle name="Currency 13 2" xfId="7387"/>
    <cellStyle name="Currency 13 2 2" xfId="11373"/>
    <cellStyle name="Currency 13 3" xfId="7388"/>
    <cellStyle name="Currency 13 3 2" xfId="11374"/>
    <cellStyle name="Currency 13 4" xfId="11372"/>
    <cellStyle name="Currency 130" xfId="11375"/>
    <cellStyle name="Currency 130 2" xfId="13013"/>
    <cellStyle name="Currency 130 2 2" xfId="14618"/>
    <cellStyle name="Currency 130 2 2 2" xfId="17699"/>
    <cellStyle name="Currency 130 2 2 2 2" xfId="23892"/>
    <cellStyle name="Currency 130 2 2 2 3" xfId="30043"/>
    <cellStyle name="Currency 130 2 2 3" xfId="20826"/>
    <cellStyle name="Currency 130 2 2 4" xfId="26977"/>
    <cellStyle name="Currency 130 2 3" xfId="16165"/>
    <cellStyle name="Currency 130 2 3 2" xfId="22358"/>
    <cellStyle name="Currency 130 2 3 3" xfId="28509"/>
    <cellStyle name="Currency 130 2 4" xfId="19292"/>
    <cellStyle name="Currency 130 2 5" xfId="25443"/>
    <cellStyle name="Currency 130 3" xfId="13839"/>
    <cellStyle name="Currency 130 3 2" xfId="16930"/>
    <cellStyle name="Currency 130 3 2 2" xfId="23123"/>
    <cellStyle name="Currency 130 3 2 3" xfId="29274"/>
    <cellStyle name="Currency 130 3 3" xfId="20057"/>
    <cellStyle name="Currency 130 3 4" xfId="26208"/>
    <cellStyle name="Currency 130 4" xfId="15398"/>
    <cellStyle name="Currency 130 4 2" xfId="21589"/>
    <cellStyle name="Currency 130 4 3" xfId="27740"/>
    <cellStyle name="Currency 130 5" xfId="18523"/>
    <cellStyle name="Currency 130 6" xfId="24675"/>
    <cellStyle name="Currency 131" xfId="11376"/>
    <cellStyle name="Currency 132" xfId="11377"/>
    <cellStyle name="Currency 133" xfId="11378"/>
    <cellStyle name="Currency 134" xfId="11379"/>
    <cellStyle name="Currency 135" xfId="11380"/>
    <cellStyle name="Currency 136" xfId="11381"/>
    <cellStyle name="Currency 137" xfId="11382"/>
    <cellStyle name="Currency 138" xfId="11383"/>
    <cellStyle name="Currency 139" xfId="11384"/>
    <cellStyle name="Currency 14" xfId="7389"/>
    <cellStyle name="Currency 14 2" xfId="7390"/>
    <cellStyle name="Currency 14 2 2" xfId="7391"/>
    <cellStyle name="Currency 14 3" xfId="7392"/>
    <cellStyle name="Currency 14 3 2" xfId="7393"/>
    <cellStyle name="Currency 14 3 3" xfId="11385"/>
    <cellStyle name="Currency 14 4" xfId="7394"/>
    <cellStyle name="Currency 14 4 2" xfId="7395"/>
    <cellStyle name="Currency 140" xfId="11386"/>
    <cellStyle name="Currency 141" xfId="11387"/>
    <cellStyle name="Currency 142" xfId="11388"/>
    <cellStyle name="Currency 143" xfId="11389"/>
    <cellStyle name="Currency 144" xfId="11390"/>
    <cellStyle name="Currency 145" xfId="11391"/>
    <cellStyle name="Currency 146" xfId="11392"/>
    <cellStyle name="Currency 147" xfId="11393"/>
    <cellStyle name="Currency 148" xfId="11394"/>
    <cellStyle name="Currency 149" xfId="11395"/>
    <cellStyle name="Currency 15" xfId="7396"/>
    <cellStyle name="Currency 15 2" xfId="7397"/>
    <cellStyle name="Currency 15 2 2" xfId="11397"/>
    <cellStyle name="Currency 15 3" xfId="7398"/>
    <cellStyle name="Currency 15 3 2" xfId="11398"/>
    <cellStyle name="Currency 15 4" xfId="7399"/>
    <cellStyle name="Currency 15 5" xfId="11396"/>
    <cellStyle name="Currency 150" xfId="11399"/>
    <cellStyle name="Currency 151" xfId="11400"/>
    <cellStyle name="Currency 152" xfId="11401"/>
    <cellStyle name="Currency 153" xfId="11402"/>
    <cellStyle name="Currency 154" xfId="11403"/>
    <cellStyle name="Currency 155" xfId="11404"/>
    <cellStyle name="Currency 156" xfId="11405"/>
    <cellStyle name="Currency 157" xfId="11406"/>
    <cellStyle name="Currency 158" xfId="11407"/>
    <cellStyle name="Currency 159" xfId="11408"/>
    <cellStyle name="Currency 159 2" xfId="13014"/>
    <cellStyle name="Currency 159 2 2" xfId="14619"/>
    <cellStyle name="Currency 159 2 2 2" xfId="17700"/>
    <cellStyle name="Currency 159 2 2 2 2" xfId="23893"/>
    <cellStyle name="Currency 159 2 2 2 3" xfId="30044"/>
    <cellStyle name="Currency 159 2 2 3" xfId="20827"/>
    <cellStyle name="Currency 159 2 2 4" xfId="26978"/>
    <cellStyle name="Currency 159 2 3" xfId="16166"/>
    <cellStyle name="Currency 159 2 3 2" xfId="22359"/>
    <cellStyle name="Currency 159 2 3 3" xfId="28510"/>
    <cellStyle name="Currency 159 2 4" xfId="19293"/>
    <cellStyle name="Currency 159 2 5" xfId="25444"/>
    <cellStyle name="Currency 159 3" xfId="13840"/>
    <cellStyle name="Currency 159 3 2" xfId="16931"/>
    <cellStyle name="Currency 159 3 2 2" xfId="23124"/>
    <cellStyle name="Currency 159 3 2 3" xfId="29275"/>
    <cellStyle name="Currency 159 3 3" xfId="20058"/>
    <cellStyle name="Currency 159 3 4" xfId="26209"/>
    <cellStyle name="Currency 159 4" xfId="15399"/>
    <cellStyle name="Currency 159 4 2" xfId="21590"/>
    <cellStyle name="Currency 159 4 3" xfId="27741"/>
    <cellStyle name="Currency 159 5" xfId="18524"/>
    <cellStyle name="Currency 159 6" xfId="24676"/>
    <cellStyle name="Currency 16" xfId="7400"/>
    <cellStyle name="Currency 16 2" xfId="7401"/>
    <cellStyle name="Currency 16 2 2" xfId="11410"/>
    <cellStyle name="Currency 16 3" xfId="7402"/>
    <cellStyle name="Currency 16 3 2" xfId="11411"/>
    <cellStyle name="Currency 16 4" xfId="7403"/>
    <cellStyle name="Currency 16 5" xfId="11409"/>
    <cellStyle name="Currency 160" xfId="9692"/>
    <cellStyle name="Currency 161" xfId="12767"/>
    <cellStyle name="Currency 162" xfId="12863"/>
    <cellStyle name="Currency 162 2" xfId="12868"/>
    <cellStyle name="Currency 162 3" xfId="14462"/>
    <cellStyle name="Currency 162 3 2" xfId="17543"/>
    <cellStyle name="Currency 162 3 2 2" xfId="23736"/>
    <cellStyle name="Currency 162 3 2 3" xfId="29887"/>
    <cellStyle name="Currency 162 3 3" xfId="20670"/>
    <cellStyle name="Currency 162 3 4" xfId="26821"/>
    <cellStyle name="Currency 162 4" xfId="16009"/>
    <cellStyle name="Currency 162 4 2" xfId="22202"/>
    <cellStyle name="Currency 162 4 3" xfId="28353"/>
    <cellStyle name="Currency 162 5" xfId="19136"/>
    <cellStyle name="Currency 162 6" xfId="25287"/>
    <cellStyle name="Currency 163" xfId="13612"/>
    <cellStyle name="Currency 164" xfId="13680"/>
    <cellStyle name="Currency 165" xfId="13620"/>
    <cellStyle name="Currency 166" xfId="13671"/>
    <cellStyle name="Currency 167" xfId="13631"/>
    <cellStyle name="Currency 168" xfId="13617"/>
    <cellStyle name="Currency 169" xfId="13673"/>
    <cellStyle name="Currency 17" xfId="7404"/>
    <cellStyle name="Currency 17 2" xfId="11413"/>
    <cellStyle name="Currency 17 3" xfId="11414"/>
    <cellStyle name="Currency 17 4" xfId="11412"/>
    <cellStyle name="Currency 170" xfId="13629"/>
    <cellStyle name="Currency 171" xfId="13669"/>
    <cellStyle name="Currency 172" xfId="13660"/>
    <cellStyle name="Currency 173" xfId="13634"/>
    <cellStyle name="Currency 174" xfId="13656"/>
    <cellStyle name="Currency 175" xfId="13641"/>
    <cellStyle name="Currency 176" xfId="13637"/>
    <cellStyle name="Currency 177" xfId="13653"/>
    <cellStyle name="Currency 178" xfId="13640"/>
    <cellStyle name="Currency 179" xfId="12872"/>
    <cellStyle name="Currency 179 2" xfId="14464"/>
    <cellStyle name="Currency 179 2 2" xfId="17545"/>
    <cellStyle name="Currency 179 2 2 2" xfId="23738"/>
    <cellStyle name="Currency 179 2 2 3" xfId="29889"/>
    <cellStyle name="Currency 179 2 3" xfId="20672"/>
    <cellStyle name="Currency 179 2 4" xfId="26823"/>
    <cellStyle name="Currency 179 3" xfId="16011"/>
    <cellStyle name="Currency 179 3 2" xfId="22204"/>
    <cellStyle name="Currency 179 3 3" xfId="28355"/>
    <cellStyle name="Currency 179 4" xfId="19138"/>
    <cellStyle name="Currency 179 5" xfId="25289"/>
    <cellStyle name="Currency 18" xfId="7405"/>
    <cellStyle name="Currency 18 2" xfId="7406"/>
    <cellStyle name="Currency 18 2 2" xfId="11415"/>
    <cellStyle name="Currency 18 3" xfId="11416"/>
    <cellStyle name="Currency 180" xfId="15243"/>
    <cellStyle name="Currency 181" xfId="18310"/>
    <cellStyle name="Currency 182" xfId="18314"/>
    <cellStyle name="Currency 183" xfId="18367"/>
    <cellStyle name="Currency 184" xfId="9563"/>
    <cellStyle name="Currency 185" xfId="12682"/>
    <cellStyle name="Currency 19" xfId="7407"/>
    <cellStyle name="Currency 19 2" xfId="7408"/>
    <cellStyle name="Currency 19 2 2" xfId="11417"/>
    <cellStyle name="Currency 19 3" xfId="11418"/>
    <cellStyle name="Currency 2" xfId="5"/>
    <cellStyle name="Currency 2 10" xfId="9593"/>
    <cellStyle name="Currency 2 10 2" xfId="12789"/>
    <cellStyle name="Currency 2 10 3" xfId="11420"/>
    <cellStyle name="Currency 2 11" xfId="9594"/>
    <cellStyle name="Currency 2 11 2" xfId="12790"/>
    <cellStyle name="Currency 2 11 3" xfId="11421"/>
    <cellStyle name="Currency 2 12" xfId="9595"/>
    <cellStyle name="Currency 2 12 2" xfId="12791"/>
    <cellStyle name="Currency 2 12 3" xfId="11422"/>
    <cellStyle name="Currency 2 13" xfId="9596"/>
    <cellStyle name="Currency 2 13 2" xfId="12792"/>
    <cellStyle name="Currency 2 13 3" xfId="11423"/>
    <cellStyle name="Currency 2 14" xfId="9597"/>
    <cellStyle name="Currency 2 14 2" xfId="12793"/>
    <cellStyle name="Currency 2 14 3" xfId="11424"/>
    <cellStyle name="Currency 2 15" xfId="9598"/>
    <cellStyle name="Currency 2 15 2" xfId="12794"/>
    <cellStyle name="Currency 2 15 3" xfId="11425"/>
    <cellStyle name="Currency 2 16" xfId="9599"/>
    <cellStyle name="Currency 2 16 2" xfId="12795"/>
    <cellStyle name="Currency 2 16 3" xfId="11426"/>
    <cellStyle name="Currency 2 17" xfId="9600"/>
    <cellStyle name="Currency 2 17 2" xfId="12796"/>
    <cellStyle name="Currency 2 17 3" xfId="11427"/>
    <cellStyle name="Currency 2 18" xfId="9601"/>
    <cellStyle name="Currency 2 18 2" xfId="12797"/>
    <cellStyle name="Currency 2 18 3" xfId="11428"/>
    <cellStyle name="Currency 2 19" xfId="9602"/>
    <cellStyle name="Currency 2 19 2" xfId="12798"/>
    <cellStyle name="Currency 2 19 3" xfId="11429"/>
    <cellStyle name="Currency 2 2" xfId="7409"/>
    <cellStyle name="Currency 2 2 10" xfId="11431"/>
    <cellStyle name="Currency 2 2 10 2" xfId="13017"/>
    <cellStyle name="Currency 2 2 10 2 2" xfId="14622"/>
    <cellStyle name="Currency 2 2 10 2 2 2" xfId="17703"/>
    <cellStyle name="Currency 2 2 10 2 2 2 2" xfId="23896"/>
    <cellStyle name="Currency 2 2 10 2 2 2 3" xfId="30047"/>
    <cellStyle name="Currency 2 2 10 2 2 3" xfId="20830"/>
    <cellStyle name="Currency 2 2 10 2 2 4" xfId="26981"/>
    <cellStyle name="Currency 2 2 10 2 3" xfId="16169"/>
    <cellStyle name="Currency 2 2 10 2 3 2" xfId="22362"/>
    <cellStyle name="Currency 2 2 10 2 3 3" xfId="28513"/>
    <cellStyle name="Currency 2 2 10 2 4" xfId="19296"/>
    <cellStyle name="Currency 2 2 10 2 5" xfId="25447"/>
    <cellStyle name="Currency 2 2 10 3" xfId="13843"/>
    <cellStyle name="Currency 2 2 10 3 2" xfId="16934"/>
    <cellStyle name="Currency 2 2 10 3 2 2" xfId="23127"/>
    <cellStyle name="Currency 2 2 10 3 2 3" xfId="29278"/>
    <cellStyle name="Currency 2 2 10 3 3" xfId="20061"/>
    <cellStyle name="Currency 2 2 10 3 4" xfId="26212"/>
    <cellStyle name="Currency 2 2 10 4" xfId="15402"/>
    <cellStyle name="Currency 2 2 10 4 2" xfId="21593"/>
    <cellStyle name="Currency 2 2 10 4 3" xfId="27744"/>
    <cellStyle name="Currency 2 2 10 5" xfId="18527"/>
    <cellStyle name="Currency 2 2 10 6" xfId="24679"/>
    <cellStyle name="Currency 2 2 11" xfId="11432"/>
    <cellStyle name="Currency 2 2 11 2" xfId="13018"/>
    <cellStyle name="Currency 2 2 11 2 2" xfId="14623"/>
    <cellStyle name="Currency 2 2 11 2 2 2" xfId="17704"/>
    <cellStyle name="Currency 2 2 11 2 2 2 2" xfId="23897"/>
    <cellStyle name="Currency 2 2 11 2 2 2 3" xfId="30048"/>
    <cellStyle name="Currency 2 2 11 2 2 3" xfId="20831"/>
    <cellStyle name="Currency 2 2 11 2 2 4" xfId="26982"/>
    <cellStyle name="Currency 2 2 11 2 3" xfId="16170"/>
    <cellStyle name="Currency 2 2 11 2 3 2" xfId="22363"/>
    <cellStyle name="Currency 2 2 11 2 3 3" xfId="28514"/>
    <cellStyle name="Currency 2 2 11 2 4" xfId="19297"/>
    <cellStyle name="Currency 2 2 11 2 5" xfId="25448"/>
    <cellStyle name="Currency 2 2 11 3" xfId="13844"/>
    <cellStyle name="Currency 2 2 11 3 2" xfId="16935"/>
    <cellStyle name="Currency 2 2 11 3 2 2" xfId="23128"/>
    <cellStyle name="Currency 2 2 11 3 2 3" xfId="29279"/>
    <cellStyle name="Currency 2 2 11 3 3" xfId="20062"/>
    <cellStyle name="Currency 2 2 11 3 4" xfId="26213"/>
    <cellStyle name="Currency 2 2 11 4" xfId="15403"/>
    <cellStyle name="Currency 2 2 11 4 2" xfId="21594"/>
    <cellStyle name="Currency 2 2 11 4 3" xfId="27745"/>
    <cellStyle name="Currency 2 2 11 5" xfId="18528"/>
    <cellStyle name="Currency 2 2 11 6" xfId="24680"/>
    <cellStyle name="Currency 2 2 12" xfId="11433"/>
    <cellStyle name="Currency 2 2 12 2" xfId="13019"/>
    <cellStyle name="Currency 2 2 12 2 2" xfId="14624"/>
    <cellStyle name="Currency 2 2 12 2 2 2" xfId="17705"/>
    <cellStyle name="Currency 2 2 12 2 2 2 2" xfId="23898"/>
    <cellStyle name="Currency 2 2 12 2 2 2 3" xfId="30049"/>
    <cellStyle name="Currency 2 2 12 2 2 3" xfId="20832"/>
    <cellStyle name="Currency 2 2 12 2 2 4" xfId="26983"/>
    <cellStyle name="Currency 2 2 12 2 3" xfId="16171"/>
    <cellStyle name="Currency 2 2 12 2 3 2" xfId="22364"/>
    <cellStyle name="Currency 2 2 12 2 3 3" xfId="28515"/>
    <cellStyle name="Currency 2 2 12 2 4" xfId="19298"/>
    <cellStyle name="Currency 2 2 12 2 5" xfId="25449"/>
    <cellStyle name="Currency 2 2 12 3" xfId="13845"/>
    <cellStyle name="Currency 2 2 12 3 2" xfId="16936"/>
    <cellStyle name="Currency 2 2 12 3 2 2" xfId="23129"/>
    <cellStyle name="Currency 2 2 12 3 2 3" xfId="29280"/>
    <cellStyle name="Currency 2 2 12 3 3" xfId="20063"/>
    <cellStyle name="Currency 2 2 12 3 4" xfId="26214"/>
    <cellStyle name="Currency 2 2 12 4" xfId="15404"/>
    <cellStyle name="Currency 2 2 12 4 2" xfId="21595"/>
    <cellStyle name="Currency 2 2 12 4 3" xfId="27746"/>
    <cellStyle name="Currency 2 2 12 5" xfId="18529"/>
    <cellStyle name="Currency 2 2 12 6" xfId="24681"/>
    <cellStyle name="Currency 2 2 13" xfId="11434"/>
    <cellStyle name="Currency 2 2 13 2" xfId="13020"/>
    <cellStyle name="Currency 2 2 13 2 2" xfId="14625"/>
    <cellStyle name="Currency 2 2 13 2 2 2" xfId="17706"/>
    <cellStyle name="Currency 2 2 13 2 2 2 2" xfId="23899"/>
    <cellStyle name="Currency 2 2 13 2 2 2 3" xfId="30050"/>
    <cellStyle name="Currency 2 2 13 2 2 3" xfId="20833"/>
    <cellStyle name="Currency 2 2 13 2 2 4" xfId="26984"/>
    <cellStyle name="Currency 2 2 13 2 3" xfId="16172"/>
    <cellStyle name="Currency 2 2 13 2 3 2" xfId="22365"/>
    <cellStyle name="Currency 2 2 13 2 3 3" xfId="28516"/>
    <cellStyle name="Currency 2 2 13 2 4" xfId="19299"/>
    <cellStyle name="Currency 2 2 13 2 5" xfId="25450"/>
    <cellStyle name="Currency 2 2 13 3" xfId="13846"/>
    <cellStyle name="Currency 2 2 13 3 2" xfId="16937"/>
    <cellStyle name="Currency 2 2 13 3 2 2" xfId="23130"/>
    <cellStyle name="Currency 2 2 13 3 2 3" xfId="29281"/>
    <cellStyle name="Currency 2 2 13 3 3" xfId="20064"/>
    <cellStyle name="Currency 2 2 13 3 4" xfId="26215"/>
    <cellStyle name="Currency 2 2 13 4" xfId="15405"/>
    <cellStyle name="Currency 2 2 13 4 2" xfId="21596"/>
    <cellStyle name="Currency 2 2 13 4 3" xfId="27747"/>
    <cellStyle name="Currency 2 2 13 5" xfId="18530"/>
    <cellStyle name="Currency 2 2 13 6" xfId="24682"/>
    <cellStyle name="Currency 2 2 14" xfId="11435"/>
    <cellStyle name="Currency 2 2 14 2" xfId="13021"/>
    <cellStyle name="Currency 2 2 14 2 2" xfId="14626"/>
    <cellStyle name="Currency 2 2 14 2 2 2" xfId="17707"/>
    <cellStyle name="Currency 2 2 14 2 2 2 2" xfId="23900"/>
    <cellStyle name="Currency 2 2 14 2 2 2 3" xfId="30051"/>
    <cellStyle name="Currency 2 2 14 2 2 3" xfId="20834"/>
    <cellStyle name="Currency 2 2 14 2 2 4" xfId="26985"/>
    <cellStyle name="Currency 2 2 14 2 3" xfId="16173"/>
    <cellStyle name="Currency 2 2 14 2 3 2" xfId="22366"/>
    <cellStyle name="Currency 2 2 14 2 3 3" xfId="28517"/>
    <cellStyle name="Currency 2 2 14 2 4" xfId="19300"/>
    <cellStyle name="Currency 2 2 14 2 5" xfId="25451"/>
    <cellStyle name="Currency 2 2 14 3" xfId="13847"/>
    <cellStyle name="Currency 2 2 14 3 2" xfId="16938"/>
    <cellStyle name="Currency 2 2 14 3 2 2" xfId="23131"/>
    <cellStyle name="Currency 2 2 14 3 2 3" xfId="29282"/>
    <cellStyle name="Currency 2 2 14 3 3" xfId="20065"/>
    <cellStyle name="Currency 2 2 14 3 4" xfId="26216"/>
    <cellStyle name="Currency 2 2 14 4" xfId="15406"/>
    <cellStyle name="Currency 2 2 14 4 2" xfId="21597"/>
    <cellStyle name="Currency 2 2 14 4 3" xfId="27748"/>
    <cellStyle name="Currency 2 2 14 5" xfId="18531"/>
    <cellStyle name="Currency 2 2 14 6" xfId="24683"/>
    <cellStyle name="Currency 2 2 15" xfId="11436"/>
    <cellStyle name="Currency 2 2 15 2" xfId="13022"/>
    <cellStyle name="Currency 2 2 15 2 2" xfId="14627"/>
    <cellStyle name="Currency 2 2 15 2 2 2" xfId="17708"/>
    <cellStyle name="Currency 2 2 15 2 2 2 2" xfId="23901"/>
    <cellStyle name="Currency 2 2 15 2 2 2 3" xfId="30052"/>
    <cellStyle name="Currency 2 2 15 2 2 3" xfId="20835"/>
    <cellStyle name="Currency 2 2 15 2 2 4" xfId="26986"/>
    <cellStyle name="Currency 2 2 15 2 3" xfId="16174"/>
    <cellStyle name="Currency 2 2 15 2 3 2" xfId="22367"/>
    <cellStyle name="Currency 2 2 15 2 3 3" xfId="28518"/>
    <cellStyle name="Currency 2 2 15 2 4" xfId="19301"/>
    <cellStyle name="Currency 2 2 15 2 5" xfId="25452"/>
    <cellStyle name="Currency 2 2 15 3" xfId="13848"/>
    <cellStyle name="Currency 2 2 15 3 2" xfId="16939"/>
    <cellStyle name="Currency 2 2 15 3 2 2" xfId="23132"/>
    <cellStyle name="Currency 2 2 15 3 2 3" xfId="29283"/>
    <cellStyle name="Currency 2 2 15 3 3" xfId="20066"/>
    <cellStyle name="Currency 2 2 15 3 4" xfId="26217"/>
    <cellStyle name="Currency 2 2 15 4" xfId="15407"/>
    <cellStyle name="Currency 2 2 15 4 2" xfId="21598"/>
    <cellStyle name="Currency 2 2 15 4 3" xfId="27749"/>
    <cellStyle name="Currency 2 2 15 5" xfId="18532"/>
    <cellStyle name="Currency 2 2 15 6" xfId="24684"/>
    <cellStyle name="Currency 2 2 16" xfId="11437"/>
    <cellStyle name="Currency 2 2 16 2" xfId="13023"/>
    <cellStyle name="Currency 2 2 16 2 2" xfId="14628"/>
    <cellStyle name="Currency 2 2 16 2 2 2" xfId="17709"/>
    <cellStyle name="Currency 2 2 16 2 2 2 2" xfId="23902"/>
    <cellStyle name="Currency 2 2 16 2 2 2 3" xfId="30053"/>
    <cellStyle name="Currency 2 2 16 2 2 3" xfId="20836"/>
    <cellStyle name="Currency 2 2 16 2 2 4" xfId="26987"/>
    <cellStyle name="Currency 2 2 16 2 3" xfId="16175"/>
    <cellStyle name="Currency 2 2 16 2 3 2" xfId="22368"/>
    <cellStyle name="Currency 2 2 16 2 3 3" xfId="28519"/>
    <cellStyle name="Currency 2 2 16 2 4" xfId="19302"/>
    <cellStyle name="Currency 2 2 16 2 5" xfId="25453"/>
    <cellStyle name="Currency 2 2 16 3" xfId="13849"/>
    <cellStyle name="Currency 2 2 16 3 2" xfId="16940"/>
    <cellStyle name="Currency 2 2 16 3 2 2" xfId="23133"/>
    <cellStyle name="Currency 2 2 16 3 2 3" xfId="29284"/>
    <cellStyle name="Currency 2 2 16 3 3" xfId="20067"/>
    <cellStyle name="Currency 2 2 16 3 4" xfId="26218"/>
    <cellStyle name="Currency 2 2 16 4" xfId="15408"/>
    <cellStyle name="Currency 2 2 16 4 2" xfId="21599"/>
    <cellStyle name="Currency 2 2 16 4 3" xfId="27750"/>
    <cellStyle name="Currency 2 2 16 5" xfId="18533"/>
    <cellStyle name="Currency 2 2 16 6" xfId="24685"/>
    <cellStyle name="Currency 2 2 17" xfId="11438"/>
    <cellStyle name="Currency 2 2 17 2" xfId="13024"/>
    <cellStyle name="Currency 2 2 17 2 2" xfId="14629"/>
    <cellStyle name="Currency 2 2 17 2 2 2" xfId="17710"/>
    <cellStyle name="Currency 2 2 17 2 2 2 2" xfId="23903"/>
    <cellStyle name="Currency 2 2 17 2 2 2 3" xfId="30054"/>
    <cellStyle name="Currency 2 2 17 2 2 3" xfId="20837"/>
    <cellStyle name="Currency 2 2 17 2 2 4" xfId="26988"/>
    <cellStyle name="Currency 2 2 17 2 3" xfId="16176"/>
    <cellStyle name="Currency 2 2 17 2 3 2" xfId="22369"/>
    <cellStyle name="Currency 2 2 17 2 3 3" xfId="28520"/>
    <cellStyle name="Currency 2 2 17 2 4" xfId="19303"/>
    <cellStyle name="Currency 2 2 17 2 5" xfId="25454"/>
    <cellStyle name="Currency 2 2 17 3" xfId="13850"/>
    <cellStyle name="Currency 2 2 17 3 2" xfId="16941"/>
    <cellStyle name="Currency 2 2 17 3 2 2" xfId="23134"/>
    <cellStyle name="Currency 2 2 17 3 2 3" xfId="29285"/>
    <cellStyle name="Currency 2 2 17 3 3" xfId="20068"/>
    <cellStyle name="Currency 2 2 17 3 4" xfId="26219"/>
    <cellStyle name="Currency 2 2 17 4" xfId="15409"/>
    <cellStyle name="Currency 2 2 17 4 2" xfId="21600"/>
    <cellStyle name="Currency 2 2 17 4 3" xfId="27751"/>
    <cellStyle name="Currency 2 2 17 5" xfId="18534"/>
    <cellStyle name="Currency 2 2 17 6" xfId="24686"/>
    <cellStyle name="Currency 2 2 18" xfId="11439"/>
    <cellStyle name="Currency 2 2 18 2" xfId="13025"/>
    <cellStyle name="Currency 2 2 18 2 2" xfId="14630"/>
    <cellStyle name="Currency 2 2 18 2 2 2" xfId="17711"/>
    <cellStyle name="Currency 2 2 18 2 2 2 2" xfId="23904"/>
    <cellStyle name="Currency 2 2 18 2 2 2 3" xfId="30055"/>
    <cellStyle name="Currency 2 2 18 2 2 3" xfId="20838"/>
    <cellStyle name="Currency 2 2 18 2 2 4" xfId="26989"/>
    <cellStyle name="Currency 2 2 18 2 3" xfId="16177"/>
    <cellStyle name="Currency 2 2 18 2 3 2" xfId="22370"/>
    <cellStyle name="Currency 2 2 18 2 3 3" xfId="28521"/>
    <cellStyle name="Currency 2 2 18 2 4" xfId="19304"/>
    <cellStyle name="Currency 2 2 18 2 5" xfId="25455"/>
    <cellStyle name="Currency 2 2 18 3" xfId="13851"/>
    <cellStyle name="Currency 2 2 18 3 2" xfId="16942"/>
    <cellStyle name="Currency 2 2 18 3 2 2" xfId="23135"/>
    <cellStyle name="Currency 2 2 18 3 2 3" xfId="29286"/>
    <cellStyle name="Currency 2 2 18 3 3" xfId="20069"/>
    <cellStyle name="Currency 2 2 18 3 4" xfId="26220"/>
    <cellStyle name="Currency 2 2 18 4" xfId="15410"/>
    <cellStyle name="Currency 2 2 18 4 2" xfId="21601"/>
    <cellStyle name="Currency 2 2 18 4 3" xfId="27752"/>
    <cellStyle name="Currency 2 2 18 5" xfId="18535"/>
    <cellStyle name="Currency 2 2 18 6" xfId="24687"/>
    <cellStyle name="Currency 2 2 19" xfId="11440"/>
    <cellStyle name="Currency 2 2 2" xfId="7410"/>
    <cellStyle name="Currency 2 2 2 2" xfId="7411"/>
    <cellStyle name="Currency 2 2 2 2 2" xfId="13026"/>
    <cellStyle name="Currency 2 2 2 2 2 2" xfId="14631"/>
    <cellStyle name="Currency 2 2 2 2 2 2 2" xfId="17712"/>
    <cellStyle name="Currency 2 2 2 2 2 2 2 2" xfId="23905"/>
    <cellStyle name="Currency 2 2 2 2 2 2 2 3" xfId="30056"/>
    <cellStyle name="Currency 2 2 2 2 2 2 3" xfId="20839"/>
    <cellStyle name="Currency 2 2 2 2 2 2 4" xfId="26990"/>
    <cellStyle name="Currency 2 2 2 2 2 3" xfId="16178"/>
    <cellStyle name="Currency 2 2 2 2 2 3 2" xfId="22371"/>
    <cellStyle name="Currency 2 2 2 2 2 3 3" xfId="28522"/>
    <cellStyle name="Currency 2 2 2 2 2 4" xfId="19305"/>
    <cellStyle name="Currency 2 2 2 2 2 5" xfId="25456"/>
    <cellStyle name="Currency 2 2 2 2 3" xfId="13852"/>
    <cellStyle name="Currency 2 2 2 2 3 2" xfId="16943"/>
    <cellStyle name="Currency 2 2 2 2 3 2 2" xfId="23136"/>
    <cellStyle name="Currency 2 2 2 2 3 2 3" xfId="29287"/>
    <cellStyle name="Currency 2 2 2 2 3 3" xfId="20070"/>
    <cellStyle name="Currency 2 2 2 2 3 4" xfId="26221"/>
    <cellStyle name="Currency 2 2 2 2 4" xfId="15411"/>
    <cellStyle name="Currency 2 2 2 2 4 2" xfId="21602"/>
    <cellStyle name="Currency 2 2 2 2 4 3" xfId="27753"/>
    <cellStyle name="Currency 2 2 2 2 5" xfId="18536"/>
    <cellStyle name="Currency 2 2 2 2 6" xfId="24688"/>
    <cellStyle name="Currency 2 2 2 2 7" xfId="11442"/>
    <cellStyle name="Currency 2 2 2 3" xfId="7412"/>
    <cellStyle name="Currency 2 2 2 3 2" xfId="13027"/>
    <cellStyle name="Currency 2 2 2 3 2 2" xfId="14632"/>
    <cellStyle name="Currency 2 2 2 3 2 2 2" xfId="17713"/>
    <cellStyle name="Currency 2 2 2 3 2 2 2 2" xfId="23906"/>
    <cellStyle name="Currency 2 2 2 3 2 2 2 3" xfId="30057"/>
    <cellStyle name="Currency 2 2 2 3 2 2 3" xfId="20840"/>
    <cellStyle name="Currency 2 2 2 3 2 2 4" xfId="26991"/>
    <cellStyle name="Currency 2 2 2 3 2 3" xfId="16179"/>
    <cellStyle name="Currency 2 2 2 3 2 3 2" xfId="22372"/>
    <cellStyle name="Currency 2 2 2 3 2 3 3" xfId="28523"/>
    <cellStyle name="Currency 2 2 2 3 2 4" xfId="19306"/>
    <cellStyle name="Currency 2 2 2 3 2 5" xfId="25457"/>
    <cellStyle name="Currency 2 2 2 3 3" xfId="13853"/>
    <cellStyle name="Currency 2 2 2 3 3 2" xfId="16944"/>
    <cellStyle name="Currency 2 2 2 3 3 2 2" xfId="23137"/>
    <cellStyle name="Currency 2 2 2 3 3 2 3" xfId="29288"/>
    <cellStyle name="Currency 2 2 2 3 3 3" xfId="20071"/>
    <cellStyle name="Currency 2 2 2 3 3 4" xfId="26222"/>
    <cellStyle name="Currency 2 2 2 3 4" xfId="15412"/>
    <cellStyle name="Currency 2 2 2 3 4 2" xfId="21603"/>
    <cellStyle name="Currency 2 2 2 3 4 3" xfId="27754"/>
    <cellStyle name="Currency 2 2 2 3 5" xfId="18537"/>
    <cellStyle name="Currency 2 2 2 3 6" xfId="24689"/>
    <cellStyle name="Currency 2 2 2 3 7" xfId="11443"/>
    <cellStyle name="Currency 2 2 2 4" xfId="11444"/>
    <cellStyle name="Currency 2 2 2 4 2" xfId="13028"/>
    <cellStyle name="Currency 2 2 2 4 2 2" xfId="14633"/>
    <cellStyle name="Currency 2 2 2 4 2 2 2" xfId="17714"/>
    <cellStyle name="Currency 2 2 2 4 2 2 2 2" xfId="23907"/>
    <cellStyle name="Currency 2 2 2 4 2 2 2 3" xfId="30058"/>
    <cellStyle name="Currency 2 2 2 4 2 2 3" xfId="20841"/>
    <cellStyle name="Currency 2 2 2 4 2 2 4" xfId="26992"/>
    <cellStyle name="Currency 2 2 2 4 2 3" xfId="16180"/>
    <cellStyle name="Currency 2 2 2 4 2 3 2" xfId="22373"/>
    <cellStyle name="Currency 2 2 2 4 2 3 3" xfId="28524"/>
    <cellStyle name="Currency 2 2 2 4 2 4" xfId="19307"/>
    <cellStyle name="Currency 2 2 2 4 2 5" xfId="25458"/>
    <cellStyle name="Currency 2 2 2 4 3" xfId="13854"/>
    <cellStyle name="Currency 2 2 2 4 3 2" xfId="16945"/>
    <cellStyle name="Currency 2 2 2 4 3 2 2" xfId="23138"/>
    <cellStyle name="Currency 2 2 2 4 3 2 3" xfId="29289"/>
    <cellStyle name="Currency 2 2 2 4 3 3" xfId="20072"/>
    <cellStyle name="Currency 2 2 2 4 3 4" xfId="26223"/>
    <cellStyle name="Currency 2 2 2 4 4" xfId="15413"/>
    <cellStyle name="Currency 2 2 2 4 4 2" xfId="21604"/>
    <cellStyle name="Currency 2 2 2 4 4 3" xfId="27755"/>
    <cellStyle name="Currency 2 2 2 4 5" xfId="18538"/>
    <cellStyle name="Currency 2 2 2 4 6" xfId="24690"/>
    <cellStyle name="Currency 2 2 2 5" xfId="11445"/>
    <cellStyle name="Currency 2 2 2 5 2" xfId="13029"/>
    <cellStyle name="Currency 2 2 2 5 2 2" xfId="14634"/>
    <cellStyle name="Currency 2 2 2 5 2 2 2" xfId="17715"/>
    <cellStyle name="Currency 2 2 2 5 2 2 2 2" xfId="23908"/>
    <cellStyle name="Currency 2 2 2 5 2 2 2 3" xfId="30059"/>
    <cellStyle name="Currency 2 2 2 5 2 2 3" xfId="20842"/>
    <cellStyle name="Currency 2 2 2 5 2 2 4" xfId="26993"/>
    <cellStyle name="Currency 2 2 2 5 2 3" xfId="16181"/>
    <cellStyle name="Currency 2 2 2 5 2 3 2" xfId="22374"/>
    <cellStyle name="Currency 2 2 2 5 2 3 3" xfId="28525"/>
    <cellStyle name="Currency 2 2 2 5 2 4" xfId="19308"/>
    <cellStyle name="Currency 2 2 2 5 2 5" xfId="25459"/>
    <cellStyle name="Currency 2 2 2 5 3" xfId="13855"/>
    <cellStyle name="Currency 2 2 2 5 3 2" xfId="16946"/>
    <cellStyle name="Currency 2 2 2 5 3 2 2" xfId="23139"/>
    <cellStyle name="Currency 2 2 2 5 3 2 3" xfId="29290"/>
    <cellStyle name="Currency 2 2 2 5 3 3" xfId="20073"/>
    <cellStyle name="Currency 2 2 2 5 3 4" xfId="26224"/>
    <cellStyle name="Currency 2 2 2 5 4" xfId="15414"/>
    <cellStyle name="Currency 2 2 2 5 4 2" xfId="21605"/>
    <cellStyle name="Currency 2 2 2 5 4 3" xfId="27756"/>
    <cellStyle name="Currency 2 2 2 5 5" xfId="18539"/>
    <cellStyle name="Currency 2 2 2 5 6" xfId="24691"/>
    <cellStyle name="Currency 2 2 2 6" xfId="11441"/>
    <cellStyle name="Currency 2 2 20" xfId="11430"/>
    <cellStyle name="Currency 2 2 20 2" xfId="13016"/>
    <cellStyle name="Currency 2 2 20 2 2" xfId="14621"/>
    <cellStyle name="Currency 2 2 20 2 2 2" xfId="17702"/>
    <cellStyle name="Currency 2 2 20 2 2 2 2" xfId="23895"/>
    <cellStyle name="Currency 2 2 20 2 2 2 3" xfId="30046"/>
    <cellStyle name="Currency 2 2 20 2 2 3" xfId="20829"/>
    <cellStyle name="Currency 2 2 20 2 2 4" xfId="26980"/>
    <cellStyle name="Currency 2 2 20 2 3" xfId="16168"/>
    <cellStyle name="Currency 2 2 20 2 3 2" xfId="22361"/>
    <cellStyle name="Currency 2 2 20 2 3 3" xfId="28512"/>
    <cellStyle name="Currency 2 2 20 2 4" xfId="19295"/>
    <cellStyle name="Currency 2 2 20 2 5" xfId="25446"/>
    <cellStyle name="Currency 2 2 20 3" xfId="13842"/>
    <cellStyle name="Currency 2 2 20 3 2" xfId="16933"/>
    <cellStyle name="Currency 2 2 20 3 2 2" xfId="23126"/>
    <cellStyle name="Currency 2 2 20 3 2 3" xfId="29277"/>
    <cellStyle name="Currency 2 2 20 3 3" xfId="20060"/>
    <cellStyle name="Currency 2 2 20 3 4" xfId="26211"/>
    <cellStyle name="Currency 2 2 20 4" xfId="15401"/>
    <cellStyle name="Currency 2 2 20 4 2" xfId="21592"/>
    <cellStyle name="Currency 2 2 20 4 3" xfId="27743"/>
    <cellStyle name="Currency 2 2 20 5" xfId="18526"/>
    <cellStyle name="Currency 2 2 20 6" xfId="24678"/>
    <cellStyle name="Currency 2 2 3" xfId="7413"/>
    <cellStyle name="Currency 2 2 3 10" xfId="24692"/>
    <cellStyle name="Currency 2 2 3 11" xfId="11446"/>
    <cellStyle name="Currency 2 2 3 2" xfId="11447"/>
    <cellStyle name="Currency 2 2 3 2 2" xfId="13031"/>
    <cellStyle name="Currency 2 2 3 2 2 2" xfId="14636"/>
    <cellStyle name="Currency 2 2 3 2 2 2 2" xfId="17717"/>
    <cellStyle name="Currency 2 2 3 2 2 2 2 2" xfId="23910"/>
    <cellStyle name="Currency 2 2 3 2 2 2 2 3" xfId="30061"/>
    <cellStyle name="Currency 2 2 3 2 2 2 3" xfId="20844"/>
    <cellStyle name="Currency 2 2 3 2 2 2 4" xfId="26995"/>
    <cellStyle name="Currency 2 2 3 2 2 3" xfId="16183"/>
    <cellStyle name="Currency 2 2 3 2 2 3 2" xfId="22376"/>
    <cellStyle name="Currency 2 2 3 2 2 3 3" xfId="28527"/>
    <cellStyle name="Currency 2 2 3 2 2 4" xfId="19310"/>
    <cellStyle name="Currency 2 2 3 2 2 5" xfId="25461"/>
    <cellStyle name="Currency 2 2 3 2 3" xfId="13857"/>
    <cellStyle name="Currency 2 2 3 2 3 2" xfId="16948"/>
    <cellStyle name="Currency 2 2 3 2 3 2 2" xfId="23141"/>
    <cellStyle name="Currency 2 2 3 2 3 2 3" xfId="29292"/>
    <cellStyle name="Currency 2 2 3 2 3 3" xfId="20075"/>
    <cellStyle name="Currency 2 2 3 2 3 4" xfId="26226"/>
    <cellStyle name="Currency 2 2 3 2 4" xfId="15416"/>
    <cellStyle name="Currency 2 2 3 2 4 2" xfId="21607"/>
    <cellStyle name="Currency 2 2 3 2 4 3" xfId="27758"/>
    <cellStyle name="Currency 2 2 3 2 5" xfId="18541"/>
    <cellStyle name="Currency 2 2 3 2 6" xfId="24693"/>
    <cellStyle name="Currency 2 2 3 3" xfId="11448"/>
    <cellStyle name="Currency 2 2 3 3 2" xfId="13032"/>
    <cellStyle name="Currency 2 2 3 3 2 2" xfId="14637"/>
    <cellStyle name="Currency 2 2 3 3 2 2 2" xfId="17718"/>
    <cellStyle name="Currency 2 2 3 3 2 2 2 2" xfId="23911"/>
    <cellStyle name="Currency 2 2 3 3 2 2 2 3" xfId="30062"/>
    <cellStyle name="Currency 2 2 3 3 2 2 3" xfId="20845"/>
    <cellStyle name="Currency 2 2 3 3 2 2 4" xfId="26996"/>
    <cellStyle name="Currency 2 2 3 3 2 3" xfId="16184"/>
    <cellStyle name="Currency 2 2 3 3 2 3 2" xfId="22377"/>
    <cellStyle name="Currency 2 2 3 3 2 3 3" xfId="28528"/>
    <cellStyle name="Currency 2 2 3 3 2 4" xfId="19311"/>
    <cellStyle name="Currency 2 2 3 3 2 5" xfId="25462"/>
    <cellStyle name="Currency 2 2 3 3 3" xfId="13858"/>
    <cellStyle name="Currency 2 2 3 3 3 2" xfId="16949"/>
    <cellStyle name="Currency 2 2 3 3 3 2 2" xfId="23142"/>
    <cellStyle name="Currency 2 2 3 3 3 2 3" xfId="29293"/>
    <cellStyle name="Currency 2 2 3 3 3 3" xfId="20076"/>
    <cellStyle name="Currency 2 2 3 3 3 4" xfId="26227"/>
    <cellStyle name="Currency 2 2 3 3 4" xfId="15417"/>
    <cellStyle name="Currency 2 2 3 3 4 2" xfId="21608"/>
    <cellStyle name="Currency 2 2 3 3 4 3" xfId="27759"/>
    <cellStyle name="Currency 2 2 3 3 5" xfId="18542"/>
    <cellStyle name="Currency 2 2 3 3 6" xfId="24694"/>
    <cellStyle name="Currency 2 2 3 4" xfId="11449"/>
    <cellStyle name="Currency 2 2 3 4 2" xfId="13033"/>
    <cellStyle name="Currency 2 2 3 4 2 2" xfId="14638"/>
    <cellStyle name="Currency 2 2 3 4 2 2 2" xfId="17719"/>
    <cellStyle name="Currency 2 2 3 4 2 2 2 2" xfId="23912"/>
    <cellStyle name="Currency 2 2 3 4 2 2 2 3" xfId="30063"/>
    <cellStyle name="Currency 2 2 3 4 2 2 3" xfId="20846"/>
    <cellStyle name="Currency 2 2 3 4 2 2 4" xfId="26997"/>
    <cellStyle name="Currency 2 2 3 4 2 3" xfId="16185"/>
    <cellStyle name="Currency 2 2 3 4 2 3 2" xfId="22378"/>
    <cellStyle name="Currency 2 2 3 4 2 3 3" xfId="28529"/>
    <cellStyle name="Currency 2 2 3 4 2 4" xfId="19312"/>
    <cellStyle name="Currency 2 2 3 4 2 5" xfId="25463"/>
    <cellStyle name="Currency 2 2 3 4 3" xfId="13859"/>
    <cellStyle name="Currency 2 2 3 4 3 2" xfId="16950"/>
    <cellStyle name="Currency 2 2 3 4 3 2 2" xfId="23143"/>
    <cellStyle name="Currency 2 2 3 4 3 2 3" xfId="29294"/>
    <cellStyle name="Currency 2 2 3 4 3 3" xfId="20077"/>
    <cellStyle name="Currency 2 2 3 4 3 4" xfId="26228"/>
    <cellStyle name="Currency 2 2 3 4 4" xfId="15418"/>
    <cellStyle name="Currency 2 2 3 4 4 2" xfId="21609"/>
    <cellStyle name="Currency 2 2 3 4 4 3" xfId="27760"/>
    <cellStyle name="Currency 2 2 3 4 5" xfId="18543"/>
    <cellStyle name="Currency 2 2 3 4 6" xfId="24695"/>
    <cellStyle name="Currency 2 2 3 5" xfId="11450"/>
    <cellStyle name="Currency 2 2 3 5 2" xfId="13034"/>
    <cellStyle name="Currency 2 2 3 5 2 2" xfId="14639"/>
    <cellStyle name="Currency 2 2 3 5 2 2 2" xfId="17720"/>
    <cellStyle name="Currency 2 2 3 5 2 2 2 2" xfId="23913"/>
    <cellStyle name="Currency 2 2 3 5 2 2 2 3" xfId="30064"/>
    <cellStyle name="Currency 2 2 3 5 2 2 3" xfId="20847"/>
    <cellStyle name="Currency 2 2 3 5 2 2 4" xfId="26998"/>
    <cellStyle name="Currency 2 2 3 5 2 3" xfId="16186"/>
    <cellStyle name="Currency 2 2 3 5 2 3 2" xfId="22379"/>
    <cellStyle name="Currency 2 2 3 5 2 3 3" xfId="28530"/>
    <cellStyle name="Currency 2 2 3 5 2 4" xfId="19313"/>
    <cellStyle name="Currency 2 2 3 5 2 5" xfId="25464"/>
    <cellStyle name="Currency 2 2 3 5 3" xfId="13860"/>
    <cellStyle name="Currency 2 2 3 5 3 2" xfId="16951"/>
    <cellStyle name="Currency 2 2 3 5 3 2 2" xfId="23144"/>
    <cellStyle name="Currency 2 2 3 5 3 2 3" xfId="29295"/>
    <cellStyle name="Currency 2 2 3 5 3 3" xfId="20078"/>
    <cellStyle name="Currency 2 2 3 5 3 4" xfId="26229"/>
    <cellStyle name="Currency 2 2 3 5 4" xfId="15419"/>
    <cellStyle name="Currency 2 2 3 5 4 2" xfId="21610"/>
    <cellStyle name="Currency 2 2 3 5 4 3" xfId="27761"/>
    <cellStyle name="Currency 2 2 3 5 5" xfId="18544"/>
    <cellStyle name="Currency 2 2 3 5 6" xfId="24696"/>
    <cellStyle name="Currency 2 2 3 6" xfId="13030"/>
    <cellStyle name="Currency 2 2 3 6 2" xfId="14635"/>
    <cellStyle name="Currency 2 2 3 6 2 2" xfId="17716"/>
    <cellStyle name="Currency 2 2 3 6 2 2 2" xfId="23909"/>
    <cellStyle name="Currency 2 2 3 6 2 2 3" xfId="30060"/>
    <cellStyle name="Currency 2 2 3 6 2 3" xfId="20843"/>
    <cellStyle name="Currency 2 2 3 6 2 4" xfId="26994"/>
    <cellStyle name="Currency 2 2 3 6 3" xfId="16182"/>
    <cellStyle name="Currency 2 2 3 6 3 2" xfId="22375"/>
    <cellStyle name="Currency 2 2 3 6 3 3" xfId="28526"/>
    <cellStyle name="Currency 2 2 3 6 4" xfId="19309"/>
    <cellStyle name="Currency 2 2 3 6 5" xfId="25460"/>
    <cellStyle name="Currency 2 2 3 7" xfId="13856"/>
    <cellStyle name="Currency 2 2 3 7 2" xfId="16947"/>
    <cellStyle name="Currency 2 2 3 7 2 2" xfId="23140"/>
    <cellStyle name="Currency 2 2 3 7 2 3" xfId="29291"/>
    <cellStyle name="Currency 2 2 3 7 3" xfId="20074"/>
    <cellStyle name="Currency 2 2 3 7 4" xfId="26225"/>
    <cellStyle name="Currency 2 2 3 8" xfId="15415"/>
    <cellStyle name="Currency 2 2 3 8 2" xfId="21606"/>
    <cellStyle name="Currency 2 2 3 8 3" xfId="27757"/>
    <cellStyle name="Currency 2 2 3 9" xfId="18540"/>
    <cellStyle name="Currency 2 2 4" xfId="7414"/>
    <cellStyle name="Currency 2 2 4 2" xfId="13035"/>
    <cellStyle name="Currency 2 2 4 2 2" xfId="14640"/>
    <cellStyle name="Currency 2 2 4 2 2 2" xfId="17721"/>
    <cellStyle name="Currency 2 2 4 2 2 2 2" xfId="23914"/>
    <cellStyle name="Currency 2 2 4 2 2 2 3" xfId="30065"/>
    <cellStyle name="Currency 2 2 4 2 2 3" xfId="20848"/>
    <cellStyle name="Currency 2 2 4 2 2 4" xfId="26999"/>
    <cellStyle name="Currency 2 2 4 2 3" xfId="16187"/>
    <cellStyle name="Currency 2 2 4 2 3 2" xfId="22380"/>
    <cellStyle name="Currency 2 2 4 2 3 3" xfId="28531"/>
    <cellStyle name="Currency 2 2 4 2 4" xfId="19314"/>
    <cellStyle name="Currency 2 2 4 2 5" xfId="25465"/>
    <cellStyle name="Currency 2 2 4 3" xfId="13861"/>
    <cellStyle name="Currency 2 2 4 3 2" xfId="16952"/>
    <cellStyle name="Currency 2 2 4 3 2 2" xfId="23145"/>
    <cellStyle name="Currency 2 2 4 3 2 3" xfId="29296"/>
    <cellStyle name="Currency 2 2 4 3 3" xfId="20079"/>
    <cellStyle name="Currency 2 2 4 3 4" xfId="26230"/>
    <cellStyle name="Currency 2 2 4 4" xfId="15420"/>
    <cellStyle name="Currency 2 2 4 4 2" xfId="21611"/>
    <cellStyle name="Currency 2 2 4 4 3" xfId="27762"/>
    <cellStyle name="Currency 2 2 4 5" xfId="18545"/>
    <cellStyle name="Currency 2 2 4 6" xfId="24697"/>
    <cellStyle name="Currency 2 2 4 7" xfId="11451"/>
    <cellStyle name="Currency 2 2 5" xfId="11452"/>
    <cellStyle name="Currency 2 2 5 2" xfId="13036"/>
    <cellStyle name="Currency 2 2 5 2 2" xfId="14641"/>
    <cellStyle name="Currency 2 2 5 2 2 2" xfId="17722"/>
    <cellStyle name="Currency 2 2 5 2 2 2 2" xfId="23915"/>
    <cellStyle name="Currency 2 2 5 2 2 2 3" xfId="30066"/>
    <cellStyle name="Currency 2 2 5 2 2 3" xfId="20849"/>
    <cellStyle name="Currency 2 2 5 2 2 4" xfId="27000"/>
    <cellStyle name="Currency 2 2 5 2 3" xfId="16188"/>
    <cellStyle name="Currency 2 2 5 2 3 2" xfId="22381"/>
    <cellStyle name="Currency 2 2 5 2 3 3" xfId="28532"/>
    <cellStyle name="Currency 2 2 5 2 4" xfId="19315"/>
    <cellStyle name="Currency 2 2 5 2 5" xfId="25466"/>
    <cellStyle name="Currency 2 2 5 3" xfId="13862"/>
    <cellStyle name="Currency 2 2 5 3 2" xfId="16953"/>
    <cellStyle name="Currency 2 2 5 3 2 2" xfId="23146"/>
    <cellStyle name="Currency 2 2 5 3 2 3" xfId="29297"/>
    <cellStyle name="Currency 2 2 5 3 3" xfId="20080"/>
    <cellStyle name="Currency 2 2 5 3 4" xfId="26231"/>
    <cellStyle name="Currency 2 2 5 4" xfId="15421"/>
    <cellStyle name="Currency 2 2 5 4 2" xfId="21612"/>
    <cellStyle name="Currency 2 2 5 4 3" xfId="27763"/>
    <cellStyle name="Currency 2 2 5 5" xfId="18546"/>
    <cellStyle name="Currency 2 2 5 6" xfId="24698"/>
    <cellStyle name="Currency 2 2 6" xfId="11453"/>
    <cellStyle name="Currency 2 2 6 2" xfId="13037"/>
    <cellStyle name="Currency 2 2 6 2 2" xfId="14642"/>
    <cellStyle name="Currency 2 2 6 2 2 2" xfId="17723"/>
    <cellStyle name="Currency 2 2 6 2 2 2 2" xfId="23916"/>
    <cellStyle name="Currency 2 2 6 2 2 2 3" xfId="30067"/>
    <cellStyle name="Currency 2 2 6 2 2 3" xfId="20850"/>
    <cellStyle name="Currency 2 2 6 2 2 4" xfId="27001"/>
    <cellStyle name="Currency 2 2 6 2 3" xfId="16189"/>
    <cellStyle name="Currency 2 2 6 2 3 2" xfId="22382"/>
    <cellStyle name="Currency 2 2 6 2 3 3" xfId="28533"/>
    <cellStyle name="Currency 2 2 6 2 4" xfId="19316"/>
    <cellStyle name="Currency 2 2 6 2 5" xfId="25467"/>
    <cellStyle name="Currency 2 2 6 3" xfId="13863"/>
    <cellStyle name="Currency 2 2 6 3 2" xfId="16954"/>
    <cellStyle name="Currency 2 2 6 3 2 2" xfId="23147"/>
    <cellStyle name="Currency 2 2 6 3 2 3" xfId="29298"/>
    <cellStyle name="Currency 2 2 6 3 3" xfId="20081"/>
    <cellStyle name="Currency 2 2 6 3 4" xfId="26232"/>
    <cellStyle name="Currency 2 2 6 4" xfId="15422"/>
    <cellStyle name="Currency 2 2 6 4 2" xfId="21613"/>
    <cellStyle name="Currency 2 2 6 4 3" xfId="27764"/>
    <cellStyle name="Currency 2 2 6 5" xfId="18547"/>
    <cellStyle name="Currency 2 2 6 6" xfId="24699"/>
    <cellStyle name="Currency 2 2 7" xfId="11454"/>
    <cellStyle name="Currency 2 2 7 2" xfId="13038"/>
    <cellStyle name="Currency 2 2 7 2 2" xfId="14643"/>
    <cellStyle name="Currency 2 2 7 2 2 2" xfId="17724"/>
    <cellStyle name="Currency 2 2 7 2 2 2 2" xfId="23917"/>
    <cellStyle name="Currency 2 2 7 2 2 2 3" xfId="30068"/>
    <cellStyle name="Currency 2 2 7 2 2 3" xfId="20851"/>
    <cellStyle name="Currency 2 2 7 2 2 4" xfId="27002"/>
    <cellStyle name="Currency 2 2 7 2 3" xfId="16190"/>
    <cellStyle name="Currency 2 2 7 2 3 2" xfId="22383"/>
    <cellStyle name="Currency 2 2 7 2 3 3" xfId="28534"/>
    <cellStyle name="Currency 2 2 7 2 4" xfId="19317"/>
    <cellStyle name="Currency 2 2 7 2 5" xfId="25468"/>
    <cellStyle name="Currency 2 2 7 3" xfId="13864"/>
    <cellStyle name="Currency 2 2 7 3 2" xfId="16955"/>
    <cellStyle name="Currency 2 2 7 3 2 2" xfId="23148"/>
    <cellStyle name="Currency 2 2 7 3 2 3" xfId="29299"/>
    <cellStyle name="Currency 2 2 7 3 3" xfId="20082"/>
    <cellStyle name="Currency 2 2 7 3 4" xfId="26233"/>
    <cellStyle name="Currency 2 2 7 4" xfId="15423"/>
    <cellStyle name="Currency 2 2 7 4 2" xfId="21614"/>
    <cellStyle name="Currency 2 2 7 4 3" xfId="27765"/>
    <cellStyle name="Currency 2 2 7 5" xfId="18548"/>
    <cellStyle name="Currency 2 2 7 6" xfId="24700"/>
    <cellStyle name="Currency 2 2 8" xfId="11455"/>
    <cellStyle name="Currency 2 2 8 2" xfId="13039"/>
    <cellStyle name="Currency 2 2 8 2 2" xfId="14644"/>
    <cellStyle name="Currency 2 2 8 2 2 2" xfId="17725"/>
    <cellStyle name="Currency 2 2 8 2 2 2 2" xfId="23918"/>
    <cellStyle name="Currency 2 2 8 2 2 2 3" xfId="30069"/>
    <cellStyle name="Currency 2 2 8 2 2 3" xfId="20852"/>
    <cellStyle name="Currency 2 2 8 2 2 4" xfId="27003"/>
    <cellStyle name="Currency 2 2 8 2 3" xfId="16191"/>
    <cellStyle name="Currency 2 2 8 2 3 2" xfId="22384"/>
    <cellStyle name="Currency 2 2 8 2 3 3" xfId="28535"/>
    <cellStyle name="Currency 2 2 8 2 4" xfId="19318"/>
    <cellStyle name="Currency 2 2 8 2 5" xfId="25469"/>
    <cellStyle name="Currency 2 2 8 3" xfId="13865"/>
    <cellStyle name="Currency 2 2 8 3 2" xfId="16956"/>
    <cellStyle name="Currency 2 2 8 3 2 2" xfId="23149"/>
    <cellStyle name="Currency 2 2 8 3 2 3" xfId="29300"/>
    <cellStyle name="Currency 2 2 8 3 3" xfId="20083"/>
    <cellStyle name="Currency 2 2 8 3 4" xfId="26234"/>
    <cellStyle name="Currency 2 2 8 4" xfId="15424"/>
    <cellStyle name="Currency 2 2 8 4 2" xfId="21615"/>
    <cellStyle name="Currency 2 2 8 4 3" xfId="27766"/>
    <cellStyle name="Currency 2 2 8 5" xfId="18549"/>
    <cellStyle name="Currency 2 2 8 6" xfId="24701"/>
    <cellStyle name="Currency 2 2 9" xfId="11456"/>
    <cellStyle name="Currency 2 2 9 2" xfId="13040"/>
    <cellStyle name="Currency 2 2 9 2 2" xfId="14645"/>
    <cellStyle name="Currency 2 2 9 2 2 2" xfId="17726"/>
    <cellStyle name="Currency 2 2 9 2 2 2 2" xfId="23919"/>
    <cellStyle name="Currency 2 2 9 2 2 2 3" xfId="30070"/>
    <cellStyle name="Currency 2 2 9 2 2 3" xfId="20853"/>
    <cellStyle name="Currency 2 2 9 2 2 4" xfId="27004"/>
    <cellStyle name="Currency 2 2 9 2 3" xfId="16192"/>
    <cellStyle name="Currency 2 2 9 2 3 2" xfId="22385"/>
    <cellStyle name="Currency 2 2 9 2 3 3" xfId="28536"/>
    <cellStyle name="Currency 2 2 9 2 4" xfId="19319"/>
    <cellStyle name="Currency 2 2 9 2 5" xfId="25470"/>
    <cellStyle name="Currency 2 2 9 3" xfId="13866"/>
    <cellStyle name="Currency 2 2 9 3 2" xfId="16957"/>
    <cellStyle name="Currency 2 2 9 3 2 2" xfId="23150"/>
    <cellStyle name="Currency 2 2 9 3 2 3" xfId="29301"/>
    <cellStyle name="Currency 2 2 9 3 3" xfId="20084"/>
    <cellStyle name="Currency 2 2 9 3 4" xfId="26235"/>
    <cellStyle name="Currency 2 2 9 4" xfId="15425"/>
    <cellStyle name="Currency 2 2 9 4 2" xfId="21616"/>
    <cellStyle name="Currency 2 2 9 4 3" xfId="27767"/>
    <cellStyle name="Currency 2 2 9 5" xfId="18550"/>
    <cellStyle name="Currency 2 2 9 6" xfId="24702"/>
    <cellStyle name="Currency 2 20" xfId="11457"/>
    <cellStyle name="Currency 2 21" xfId="11458"/>
    <cellStyle name="Currency 2 22" xfId="11459"/>
    <cellStyle name="Currency 2 23" xfId="11460"/>
    <cellStyle name="Currency 2 24" xfId="11461"/>
    <cellStyle name="Currency 2 24 2" xfId="11462"/>
    <cellStyle name="Currency 2 24 3" xfId="11463"/>
    <cellStyle name="Currency 2 25" xfId="11464"/>
    <cellStyle name="Currency 2 25 2" xfId="11465"/>
    <cellStyle name="Currency 2 26" xfId="11466"/>
    <cellStyle name="Currency 2 26 2" xfId="11467"/>
    <cellStyle name="Currency 2 27" xfId="11419"/>
    <cellStyle name="Currency 2 27 2" xfId="13015"/>
    <cellStyle name="Currency 2 27 2 2" xfId="14620"/>
    <cellStyle name="Currency 2 27 2 2 2" xfId="17701"/>
    <cellStyle name="Currency 2 27 2 2 2 2" xfId="23894"/>
    <cellStyle name="Currency 2 27 2 2 2 3" xfId="30045"/>
    <cellStyle name="Currency 2 27 2 2 3" xfId="20828"/>
    <cellStyle name="Currency 2 27 2 2 4" xfId="26979"/>
    <cellStyle name="Currency 2 27 2 3" xfId="16167"/>
    <cellStyle name="Currency 2 27 2 3 2" xfId="22360"/>
    <cellStyle name="Currency 2 27 2 3 3" xfId="28511"/>
    <cellStyle name="Currency 2 27 2 4" xfId="19294"/>
    <cellStyle name="Currency 2 27 2 5" xfId="25445"/>
    <cellStyle name="Currency 2 27 3" xfId="13841"/>
    <cellStyle name="Currency 2 27 3 2" xfId="16932"/>
    <cellStyle name="Currency 2 27 3 2 2" xfId="23125"/>
    <cellStyle name="Currency 2 27 3 2 3" xfId="29276"/>
    <cellStyle name="Currency 2 27 3 3" xfId="20059"/>
    <cellStyle name="Currency 2 27 3 4" xfId="26210"/>
    <cellStyle name="Currency 2 27 4" xfId="15400"/>
    <cellStyle name="Currency 2 27 4 2" xfId="21591"/>
    <cellStyle name="Currency 2 27 4 3" xfId="27742"/>
    <cellStyle name="Currency 2 27 5" xfId="18525"/>
    <cellStyle name="Currency 2 27 6" xfId="24677"/>
    <cellStyle name="Currency 2 28" xfId="18317"/>
    <cellStyle name="Currency 2 3" xfId="7415"/>
    <cellStyle name="Currency 2 3 2" xfId="7416"/>
    <cellStyle name="Currency 2 3 2 2" xfId="11469"/>
    <cellStyle name="Currency 2 3 3" xfId="7417"/>
    <cellStyle name="Currency 2 3 4" xfId="11468"/>
    <cellStyle name="Currency 2 3 5" xfId="18350"/>
    <cellStyle name="Currency 2 4" xfId="7418"/>
    <cellStyle name="Currency 2 4 2" xfId="7419"/>
    <cellStyle name="Currency 2 4 3" xfId="11470"/>
    <cellStyle name="Currency 2 5" xfId="7420"/>
    <cellStyle name="Currency 2 5 2" xfId="7421"/>
    <cellStyle name="Currency 2 6" xfId="7422"/>
    <cellStyle name="Currency 2 6 2" xfId="7423"/>
    <cellStyle name="Currency 2 6 3" xfId="11471"/>
    <cellStyle name="Currency 2 7" xfId="7424"/>
    <cellStyle name="Currency 2 7 2" xfId="7425"/>
    <cellStyle name="Currency 2 7 3" xfId="11472"/>
    <cellStyle name="Currency 2 8" xfId="7426"/>
    <cellStyle name="Currency 2 8 2" xfId="7427"/>
    <cellStyle name="Currency 2 8 3" xfId="11473"/>
    <cellStyle name="Currency 2 9" xfId="7428"/>
    <cellStyle name="Currency 2 9 2" xfId="12799"/>
    <cellStyle name="Currency 2 9 3" xfId="11474"/>
    <cellStyle name="Currency 2 9 4" xfId="9603"/>
    <cellStyle name="Currency 20" xfId="7429"/>
    <cellStyle name="Currency 20 2" xfId="11475"/>
    <cellStyle name="Currency 20 3" xfId="11476"/>
    <cellStyle name="Currency 21" xfId="7430"/>
    <cellStyle name="Currency 21 2" xfId="11477"/>
    <cellStyle name="Currency 22" xfId="7431"/>
    <cellStyle name="Currency 22 2" xfId="11478"/>
    <cellStyle name="Currency 23" xfId="7432"/>
    <cellStyle name="Currency 23 2" xfId="11479"/>
    <cellStyle name="Currency 24" xfId="7433"/>
    <cellStyle name="Currency 24 2" xfId="7434"/>
    <cellStyle name="Currency 24 3" xfId="11480"/>
    <cellStyle name="Currency 25" xfId="7435"/>
    <cellStyle name="Currency 25 2" xfId="7436"/>
    <cellStyle name="Currency 25 3" xfId="7437"/>
    <cellStyle name="Currency 26" xfId="7438"/>
    <cellStyle name="Currency 26 2" xfId="11481"/>
    <cellStyle name="Currency 27" xfId="7439"/>
    <cellStyle name="Currency 27 2" xfId="7440"/>
    <cellStyle name="Currency 27 3" xfId="11482"/>
    <cellStyle name="Currency 28" xfId="11483"/>
    <cellStyle name="Currency 29" xfId="11484"/>
    <cellStyle name="Currency 3" xfId="7441"/>
    <cellStyle name="Currency 3 10" xfId="11485"/>
    <cellStyle name="Currency 3 10 2" xfId="13041"/>
    <cellStyle name="Currency 3 10 2 2" xfId="14646"/>
    <cellStyle name="Currency 3 10 2 2 2" xfId="17727"/>
    <cellStyle name="Currency 3 10 2 2 2 2" xfId="23920"/>
    <cellStyle name="Currency 3 10 2 2 2 3" xfId="30071"/>
    <cellStyle name="Currency 3 10 2 2 3" xfId="20854"/>
    <cellStyle name="Currency 3 10 2 2 4" xfId="27005"/>
    <cellStyle name="Currency 3 10 2 3" xfId="16193"/>
    <cellStyle name="Currency 3 10 2 3 2" xfId="22386"/>
    <cellStyle name="Currency 3 10 2 3 3" xfId="28537"/>
    <cellStyle name="Currency 3 10 2 4" xfId="19320"/>
    <cellStyle name="Currency 3 10 2 5" xfId="25471"/>
    <cellStyle name="Currency 3 10 3" xfId="13867"/>
    <cellStyle name="Currency 3 10 3 2" xfId="16958"/>
    <cellStyle name="Currency 3 10 3 2 2" xfId="23151"/>
    <cellStyle name="Currency 3 10 3 2 3" xfId="29302"/>
    <cellStyle name="Currency 3 10 3 3" xfId="20085"/>
    <cellStyle name="Currency 3 10 3 4" xfId="26236"/>
    <cellStyle name="Currency 3 10 4" xfId="15426"/>
    <cellStyle name="Currency 3 10 4 2" xfId="21617"/>
    <cellStyle name="Currency 3 10 4 3" xfId="27768"/>
    <cellStyle name="Currency 3 10 5" xfId="18551"/>
    <cellStyle name="Currency 3 10 6" xfId="24703"/>
    <cellStyle name="Currency 3 11" xfId="11486"/>
    <cellStyle name="Currency 3 11 2" xfId="13042"/>
    <cellStyle name="Currency 3 11 2 2" xfId="14647"/>
    <cellStyle name="Currency 3 11 2 2 2" xfId="17728"/>
    <cellStyle name="Currency 3 11 2 2 2 2" xfId="23921"/>
    <cellStyle name="Currency 3 11 2 2 2 3" xfId="30072"/>
    <cellStyle name="Currency 3 11 2 2 3" xfId="20855"/>
    <cellStyle name="Currency 3 11 2 2 4" xfId="27006"/>
    <cellStyle name="Currency 3 11 2 3" xfId="16194"/>
    <cellStyle name="Currency 3 11 2 3 2" xfId="22387"/>
    <cellStyle name="Currency 3 11 2 3 3" xfId="28538"/>
    <cellStyle name="Currency 3 11 2 4" xfId="19321"/>
    <cellStyle name="Currency 3 11 2 5" xfId="25472"/>
    <cellStyle name="Currency 3 11 3" xfId="13868"/>
    <cellStyle name="Currency 3 11 3 2" xfId="16959"/>
    <cellStyle name="Currency 3 11 3 2 2" xfId="23152"/>
    <cellStyle name="Currency 3 11 3 2 3" xfId="29303"/>
    <cellStyle name="Currency 3 11 3 3" xfId="20086"/>
    <cellStyle name="Currency 3 11 3 4" xfId="26237"/>
    <cellStyle name="Currency 3 11 4" xfId="15427"/>
    <cellStyle name="Currency 3 11 4 2" xfId="21618"/>
    <cellStyle name="Currency 3 11 4 3" xfId="27769"/>
    <cellStyle name="Currency 3 11 5" xfId="18552"/>
    <cellStyle name="Currency 3 11 6" xfId="24704"/>
    <cellStyle name="Currency 3 12" xfId="11487"/>
    <cellStyle name="Currency 3 12 2" xfId="13043"/>
    <cellStyle name="Currency 3 12 2 2" xfId="14648"/>
    <cellStyle name="Currency 3 12 2 2 2" xfId="17729"/>
    <cellStyle name="Currency 3 12 2 2 2 2" xfId="23922"/>
    <cellStyle name="Currency 3 12 2 2 2 3" xfId="30073"/>
    <cellStyle name="Currency 3 12 2 2 3" xfId="20856"/>
    <cellStyle name="Currency 3 12 2 2 4" xfId="27007"/>
    <cellStyle name="Currency 3 12 2 3" xfId="16195"/>
    <cellStyle name="Currency 3 12 2 3 2" xfId="22388"/>
    <cellStyle name="Currency 3 12 2 3 3" xfId="28539"/>
    <cellStyle name="Currency 3 12 2 4" xfId="19322"/>
    <cellStyle name="Currency 3 12 2 5" xfId="25473"/>
    <cellStyle name="Currency 3 12 3" xfId="13869"/>
    <cellStyle name="Currency 3 12 3 2" xfId="16960"/>
    <cellStyle name="Currency 3 12 3 2 2" xfId="23153"/>
    <cellStyle name="Currency 3 12 3 2 3" xfId="29304"/>
    <cellStyle name="Currency 3 12 3 3" xfId="20087"/>
    <cellStyle name="Currency 3 12 3 4" xfId="26238"/>
    <cellStyle name="Currency 3 12 4" xfId="15428"/>
    <cellStyle name="Currency 3 12 4 2" xfId="21619"/>
    <cellStyle name="Currency 3 12 4 3" xfId="27770"/>
    <cellStyle name="Currency 3 12 5" xfId="18553"/>
    <cellStyle name="Currency 3 12 6" xfId="24705"/>
    <cellStyle name="Currency 3 13" xfId="11488"/>
    <cellStyle name="Currency 3 13 2" xfId="13044"/>
    <cellStyle name="Currency 3 13 2 2" xfId="14649"/>
    <cellStyle name="Currency 3 13 2 2 2" xfId="17730"/>
    <cellStyle name="Currency 3 13 2 2 2 2" xfId="23923"/>
    <cellStyle name="Currency 3 13 2 2 2 3" xfId="30074"/>
    <cellStyle name="Currency 3 13 2 2 3" xfId="20857"/>
    <cellStyle name="Currency 3 13 2 2 4" xfId="27008"/>
    <cellStyle name="Currency 3 13 2 3" xfId="16196"/>
    <cellStyle name="Currency 3 13 2 3 2" xfId="22389"/>
    <cellStyle name="Currency 3 13 2 3 3" xfId="28540"/>
    <cellStyle name="Currency 3 13 2 4" xfId="19323"/>
    <cellStyle name="Currency 3 13 2 5" xfId="25474"/>
    <cellStyle name="Currency 3 13 3" xfId="13870"/>
    <cellStyle name="Currency 3 13 3 2" xfId="16961"/>
    <cellStyle name="Currency 3 13 3 2 2" xfId="23154"/>
    <cellStyle name="Currency 3 13 3 2 3" xfId="29305"/>
    <cellStyle name="Currency 3 13 3 3" xfId="20088"/>
    <cellStyle name="Currency 3 13 3 4" xfId="26239"/>
    <cellStyle name="Currency 3 13 4" xfId="15429"/>
    <cellStyle name="Currency 3 13 4 2" xfId="21620"/>
    <cellStyle name="Currency 3 13 4 3" xfId="27771"/>
    <cellStyle name="Currency 3 13 5" xfId="18554"/>
    <cellStyle name="Currency 3 13 6" xfId="24706"/>
    <cellStyle name="Currency 3 14" xfId="11489"/>
    <cellStyle name="Currency 3 14 2" xfId="13045"/>
    <cellStyle name="Currency 3 14 2 2" xfId="14650"/>
    <cellStyle name="Currency 3 14 2 2 2" xfId="17731"/>
    <cellStyle name="Currency 3 14 2 2 2 2" xfId="23924"/>
    <cellStyle name="Currency 3 14 2 2 2 3" xfId="30075"/>
    <cellStyle name="Currency 3 14 2 2 3" xfId="20858"/>
    <cellStyle name="Currency 3 14 2 2 4" xfId="27009"/>
    <cellStyle name="Currency 3 14 2 3" xfId="16197"/>
    <cellStyle name="Currency 3 14 2 3 2" xfId="22390"/>
    <cellStyle name="Currency 3 14 2 3 3" xfId="28541"/>
    <cellStyle name="Currency 3 14 2 4" xfId="19324"/>
    <cellStyle name="Currency 3 14 2 5" xfId="25475"/>
    <cellStyle name="Currency 3 14 3" xfId="13871"/>
    <cellStyle name="Currency 3 14 3 2" xfId="16962"/>
    <cellStyle name="Currency 3 14 3 2 2" xfId="23155"/>
    <cellStyle name="Currency 3 14 3 2 3" xfId="29306"/>
    <cellStyle name="Currency 3 14 3 3" xfId="20089"/>
    <cellStyle name="Currency 3 14 3 4" xfId="26240"/>
    <cellStyle name="Currency 3 14 4" xfId="15430"/>
    <cellStyle name="Currency 3 14 4 2" xfId="21621"/>
    <cellStyle name="Currency 3 14 4 3" xfId="27772"/>
    <cellStyle name="Currency 3 14 5" xfId="18555"/>
    <cellStyle name="Currency 3 14 6" xfId="24707"/>
    <cellStyle name="Currency 3 15" xfId="11490"/>
    <cellStyle name="Currency 3 15 2" xfId="13046"/>
    <cellStyle name="Currency 3 15 2 2" xfId="14651"/>
    <cellStyle name="Currency 3 15 2 2 2" xfId="17732"/>
    <cellStyle name="Currency 3 15 2 2 2 2" xfId="23925"/>
    <cellStyle name="Currency 3 15 2 2 2 3" xfId="30076"/>
    <cellStyle name="Currency 3 15 2 2 3" xfId="20859"/>
    <cellStyle name="Currency 3 15 2 2 4" xfId="27010"/>
    <cellStyle name="Currency 3 15 2 3" xfId="16198"/>
    <cellStyle name="Currency 3 15 2 3 2" xfId="22391"/>
    <cellStyle name="Currency 3 15 2 3 3" xfId="28542"/>
    <cellStyle name="Currency 3 15 2 4" xfId="19325"/>
    <cellStyle name="Currency 3 15 2 5" xfId="25476"/>
    <cellStyle name="Currency 3 15 3" xfId="13872"/>
    <cellStyle name="Currency 3 15 3 2" xfId="16963"/>
    <cellStyle name="Currency 3 15 3 2 2" xfId="23156"/>
    <cellStyle name="Currency 3 15 3 2 3" xfId="29307"/>
    <cellStyle name="Currency 3 15 3 3" xfId="20090"/>
    <cellStyle name="Currency 3 15 3 4" xfId="26241"/>
    <cellStyle name="Currency 3 15 4" xfId="15431"/>
    <cellStyle name="Currency 3 15 4 2" xfId="21622"/>
    <cellStyle name="Currency 3 15 4 3" xfId="27773"/>
    <cellStyle name="Currency 3 15 5" xfId="18556"/>
    <cellStyle name="Currency 3 15 6" xfId="24708"/>
    <cellStyle name="Currency 3 16" xfId="11491"/>
    <cellStyle name="Currency 3 16 2" xfId="13047"/>
    <cellStyle name="Currency 3 16 2 2" xfId="14652"/>
    <cellStyle name="Currency 3 16 2 2 2" xfId="17733"/>
    <cellStyle name="Currency 3 16 2 2 2 2" xfId="23926"/>
    <cellStyle name="Currency 3 16 2 2 2 3" xfId="30077"/>
    <cellStyle name="Currency 3 16 2 2 3" xfId="20860"/>
    <cellStyle name="Currency 3 16 2 2 4" xfId="27011"/>
    <cellStyle name="Currency 3 16 2 3" xfId="16199"/>
    <cellStyle name="Currency 3 16 2 3 2" xfId="22392"/>
    <cellStyle name="Currency 3 16 2 3 3" xfId="28543"/>
    <cellStyle name="Currency 3 16 2 4" xfId="19326"/>
    <cellStyle name="Currency 3 16 2 5" xfId="25477"/>
    <cellStyle name="Currency 3 16 3" xfId="13873"/>
    <cellStyle name="Currency 3 16 3 2" xfId="16964"/>
    <cellStyle name="Currency 3 16 3 2 2" xfId="23157"/>
    <cellStyle name="Currency 3 16 3 2 3" xfId="29308"/>
    <cellStyle name="Currency 3 16 3 3" xfId="20091"/>
    <cellStyle name="Currency 3 16 3 4" xfId="26242"/>
    <cellStyle name="Currency 3 16 4" xfId="15432"/>
    <cellStyle name="Currency 3 16 4 2" xfId="21623"/>
    <cellStyle name="Currency 3 16 4 3" xfId="27774"/>
    <cellStyle name="Currency 3 16 5" xfId="18557"/>
    <cellStyle name="Currency 3 16 6" xfId="24709"/>
    <cellStyle name="Currency 3 17" xfId="11492"/>
    <cellStyle name="Currency 3 17 2" xfId="13048"/>
    <cellStyle name="Currency 3 17 2 2" xfId="14653"/>
    <cellStyle name="Currency 3 17 2 2 2" xfId="17734"/>
    <cellStyle name="Currency 3 17 2 2 2 2" xfId="23927"/>
    <cellStyle name="Currency 3 17 2 2 2 3" xfId="30078"/>
    <cellStyle name="Currency 3 17 2 2 3" xfId="20861"/>
    <cellStyle name="Currency 3 17 2 2 4" xfId="27012"/>
    <cellStyle name="Currency 3 17 2 3" xfId="16200"/>
    <cellStyle name="Currency 3 17 2 3 2" xfId="22393"/>
    <cellStyle name="Currency 3 17 2 3 3" xfId="28544"/>
    <cellStyle name="Currency 3 17 2 4" xfId="19327"/>
    <cellStyle name="Currency 3 17 2 5" xfId="25478"/>
    <cellStyle name="Currency 3 17 3" xfId="13874"/>
    <cellStyle name="Currency 3 17 3 2" xfId="16965"/>
    <cellStyle name="Currency 3 17 3 2 2" xfId="23158"/>
    <cellStyle name="Currency 3 17 3 2 3" xfId="29309"/>
    <cellStyle name="Currency 3 17 3 3" xfId="20092"/>
    <cellStyle name="Currency 3 17 3 4" xfId="26243"/>
    <cellStyle name="Currency 3 17 4" xfId="15433"/>
    <cellStyle name="Currency 3 17 4 2" xfId="21624"/>
    <cellStyle name="Currency 3 17 4 3" xfId="27775"/>
    <cellStyle name="Currency 3 17 5" xfId="18558"/>
    <cellStyle name="Currency 3 17 6" xfId="24710"/>
    <cellStyle name="Currency 3 18" xfId="11493"/>
    <cellStyle name="Currency 3 18 2" xfId="13049"/>
    <cellStyle name="Currency 3 18 2 2" xfId="14654"/>
    <cellStyle name="Currency 3 18 2 2 2" xfId="17735"/>
    <cellStyle name="Currency 3 18 2 2 2 2" xfId="23928"/>
    <cellStyle name="Currency 3 18 2 2 2 3" xfId="30079"/>
    <cellStyle name="Currency 3 18 2 2 3" xfId="20862"/>
    <cellStyle name="Currency 3 18 2 2 4" xfId="27013"/>
    <cellStyle name="Currency 3 18 2 3" xfId="16201"/>
    <cellStyle name="Currency 3 18 2 3 2" xfId="22394"/>
    <cellStyle name="Currency 3 18 2 3 3" xfId="28545"/>
    <cellStyle name="Currency 3 18 2 4" xfId="19328"/>
    <cellStyle name="Currency 3 18 2 5" xfId="25479"/>
    <cellStyle name="Currency 3 18 3" xfId="13875"/>
    <cellStyle name="Currency 3 18 3 2" xfId="16966"/>
    <cellStyle name="Currency 3 18 3 2 2" xfId="23159"/>
    <cellStyle name="Currency 3 18 3 2 3" xfId="29310"/>
    <cellStyle name="Currency 3 18 3 3" xfId="20093"/>
    <cellStyle name="Currency 3 18 3 4" xfId="26244"/>
    <cellStyle name="Currency 3 18 4" xfId="15434"/>
    <cellStyle name="Currency 3 18 4 2" xfId="21625"/>
    <cellStyle name="Currency 3 18 4 3" xfId="27776"/>
    <cellStyle name="Currency 3 18 5" xfId="18559"/>
    <cellStyle name="Currency 3 18 6" xfId="24711"/>
    <cellStyle name="Currency 3 19" xfId="11494"/>
    <cellStyle name="Currency 3 19 2" xfId="13050"/>
    <cellStyle name="Currency 3 19 2 2" xfId="14655"/>
    <cellStyle name="Currency 3 19 2 2 2" xfId="17736"/>
    <cellStyle name="Currency 3 19 2 2 2 2" xfId="23929"/>
    <cellStyle name="Currency 3 19 2 2 2 3" xfId="30080"/>
    <cellStyle name="Currency 3 19 2 2 3" xfId="20863"/>
    <cellStyle name="Currency 3 19 2 2 4" xfId="27014"/>
    <cellStyle name="Currency 3 19 2 3" xfId="16202"/>
    <cellStyle name="Currency 3 19 2 3 2" xfId="22395"/>
    <cellStyle name="Currency 3 19 2 3 3" xfId="28546"/>
    <cellStyle name="Currency 3 19 2 4" xfId="19329"/>
    <cellStyle name="Currency 3 19 2 5" xfId="25480"/>
    <cellStyle name="Currency 3 19 3" xfId="13876"/>
    <cellStyle name="Currency 3 19 3 2" xfId="16967"/>
    <cellStyle name="Currency 3 19 3 2 2" xfId="23160"/>
    <cellStyle name="Currency 3 19 3 2 3" xfId="29311"/>
    <cellStyle name="Currency 3 19 3 3" xfId="20094"/>
    <cellStyle name="Currency 3 19 3 4" xfId="26245"/>
    <cellStyle name="Currency 3 19 4" xfId="15435"/>
    <cellStyle name="Currency 3 19 4 2" xfId="21626"/>
    <cellStyle name="Currency 3 19 4 3" xfId="27777"/>
    <cellStyle name="Currency 3 19 5" xfId="18560"/>
    <cellStyle name="Currency 3 19 6" xfId="24712"/>
    <cellStyle name="Currency 3 2" xfId="7442"/>
    <cellStyle name="Currency 3 2 2" xfId="7443"/>
    <cellStyle name="Currency 3 2 2 2" xfId="7444"/>
    <cellStyle name="Currency 3 2 2 2 2" xfId="14656"/>
    <cellStyle name="Currency 3 2 2 2 2 2" xfId="17737"/>
    <cellStyle name="Currency 3 2 2 2 2 2 2" xfId="23930"/>
    <cellStyle name="Currency 3 2 2 2 2 2 3" xfId="30081"/>
    <cellStyle name="Currency 3 2 2 2 2 3" xfId="20864"/>
    <cellStyle name="Currency 3 2 2 2 2 4" xfId="27015"/>
    <cellStyle name="Currency 3 2 2 2 3" xfId="16203"/>
    <cellStyle name="Currency 3 2 2 2 3 2" xfId="22396"/>
    <cellStyle name="Currency 3 2 2 2 3 3" xfId="28547"/>
    <cellStyle name="Currency 3 2 2 2 4" xfId="19330"/>
    <cellStyle name="Currency 3 2 2 2 5" xfId="25481"/>
    <cellStyle name="Currency 3 2 2 2 6" xfId="13051"/>
    <cellStyle name="Currency 3 2 2 3" xfId="13877"/>
    <cellStyle name="Currency 3 2 2 3 2" xfId="16968"/>
    <cellStyle name="Currency 3 2 2 3 2 2" xfId="23161"/>
    <cellStyle name="Currency 3 2 2 3 2 3" xfId="29312"/>
    <cellStyle name="Currency 3 2 2 3 3" xfId="20095"/>
    <cellStyle name="Currency 3 2 2 3 4" xfId="26246"/>
    <cellStyle name="Currency 3 2 2 4" xfId="15436"/>
    <cellStyle name="Currency 3 2 2 4 2" xfId="21627"/>
    <cellStyle name="Currency 3 2 2 4 3" xfId="27778"/>
    <cellStyle name="Currency 3 2 2 5" xfId="18561"/>
    <cellStyle name="Currency 3 2 2 6" xfId="24713"/>
    <cellStyle name="Currency 3 2 2 7" xfId="11496"/>
    <cellStyle name="Currency 3 2 3" xfId="7445"/>
    <cellStyle name="Currency 3 2 3 2" xfId="13052"/>
    <cellStyle name="Currency 3 2 3 2 2" xfId="14657"/>
    <cellStyle name="Currency 3 2 3 2 2 2" xfId="17738"/>
    <cellStyle name="Currency 3 2 3 2 2 2 2" xfId="23931"/>
    <cellStyle name="Currency 3 2 3 2 2 2 3" xfId="30082"/>
    <cellStyle name="Currency 3 2 3 2 2 3" xfId="20865"/>
    <cellStyle name="Currency 3 2 3 2 2 4" xfId="27016"/>
    <cellStyle name="Currency 3 2 3 2 3" xfId="16204"/>
    <cellStyle name="Currency 3 2 3 2 3 2" xfId="22397"/>
    <cellStyle name="Currency 3 2 3 2 3 3" xfId="28548"/>
    <cellStyle name="Currency 3 2 3 2 4" xfId="19331"/>
    <cellStyle name="Currency 3 2 3 2 5" xfId="25482"/>
    <cellStyle name="Currency 3 2 3 3" xfId="13878"/>
    <cellStyle name="Currency 3 2 3 3 2" xfId="16969"/>
    <cellStyle name="Currency 3 2 3 3 2 2" xfId="23162"/>
    <cellStyle name="Currency 3 2 3 3 2 3" xfId="29313"/>
    <cellStyle name="Currency 3 2 3 3 3" xfId="20096"/>
    <cellStyle name="Currency 3 2 3 3 4" xfId="26247"/>
    <cellStyle name="Currency 3 2 3 4" xfId="15437"/>
    <cellStyle name="Currency 3 2 3 4 2" xfId="21628"/>
    <cellStyle name="Currency 3 2 3 4 3" xfId="27779"/>
    <cellStyle name="Currency 3 2 3 5" xfId="18562"/>
    <cellStyle name="Currency 3 2 3 6" xfId="24714"/>
    <cellStyle name="Currency 3 2 3 7" xfId="11497"/>
    <cellStyle name="Currency 3 2 4" xfId="9531"/>
    <cellStyle name="Currency 3 2 4 2" xfId="13053"/>
    <cellStyle name="Currency 3 2 4 2 2" xfId="14658"/>
    <cellStyle name="Currency 3 2 4 2 2 2" xfId="17739"/>
    <cellStyle name="Currency 3 2 4 2 2 2 2" xfId="23932"/>
    <cellStyle name="Currency 3 2 4 2 2 2 3" xfId="30083"/>
    <cellStyle name="Currency 3 2 4 2 2 3" xfId="20866"/>
    <cellStyle name="Currency 3 2 4 2 2 4" xfId="27017"/>
    <cellStyle name="Currency 3 2 4 2 3" xfId="16205"/>
    <cellStyle name="Currency 3 2 4 2 3 2" xfId="22398"/>
    <cellStyle name="Currency 3 2 4 2 3 3" xfId="28549"/>
    <cellStyle name="Currency 3 2 4 2 4" xfId="19332"/>
    <cellStyle name="Currency 3 2 4 2 5" xfId="25483"/>
    <cellStyle name="Currency 3 2 4 3" xfId="13879"/>
    <cellStyle name="Currency 3 2 4 3 2" xfId="16970"/>
    <cellStyle name="Currency 3 2 4 3 2 2" xfId="23163"/>
    <cellStyle name="Currency 3 2 4 3 2 3" xfId="29314"/>
    <cellStyle name="Currency 3 2 4 3 3" xfId="20097"/>
    <cellStyle name="Currency 3 2 4 3 4" xfId="26248"/>
    <cellStyle name="Currency 3 2 4 4" xfId="15438"/>
    <cellStyle name="Currency 3 2 4 4 2" xfId="21629"/>
    <cellStyle name="Currency 3 2 4 4 3" xfId="27780"/>
    <cellStyle name="Currency 3 2 4 5" xfId="18563"/>
    <cellStyle name="Currency 3 2 4 6" xfId="24715"/>
    <cellStyle name="Currency 3 2 4 7" xfId="11498"/>
    <cellStyle name="Currency 3 2 5" xfId="11499"/>
    <cellStyle name="Currency 3 2 5 2" xfId="13054"/>
    <cellStyle name="Currency 3 2 5 2 2" xfId="14659"/>
    <cellStyle name="Currency 3 2 5 2 2 2" xfId="17740"/>
    <cellStyle name="Currency 3 2 5 2 2 2 2" xfId="23933"/>
    <cellStyle name="Currency 3 2 5 2 2 2 3" xfId="30084"/>
    <cellStyle name="Currency 3 2 5 2 2 3" xfId="20867"/>
    <cellStyle name="Currency 3 2 5 2 2 4" xfId="27018"/>
    <cellStyle name="Currency 3 2 5 2 3" xfId="16206"/>
    <cellStyle name="Currency 3 2 5 2 3 2" xfId="22399"/>
    <cellStyle name="Currency 3 2 5 2 3 3" xfId="28550"/>
    <cellStyle name="Currency 3 2 5 2 4" xfId="19333"/>
    <cellStyle name="Currency 3 2 5 2 5" xfId="25484"/>
    <cellStyle name="Currency 3 2 5 3" xfId="13880"/>
    <cellStyle name="Currency 3 2 5 3 2" xfId="16971"/>
    <cellStyle name="Currency 3 2 5 3 2 2" xfId="23164"/>
    <cellStyle name="Currency 3 2 5 3 2 3" xfId="29315"/>
    <cellStyle name="Currency 3 2 5 3 3" xfId="20098"/>
    <cellStyle name="Currency 3 2 5 3 4" xfId="26249"/>
    <cellStyle name="Currency 3 2 5 4" xfId="15439"/>
    <cellStyle name="Currency 3 2 5 4 2" xfId="21630"/>
    <cellStyle name="Currency 3 2 5 4 3" xfId="27781"/>
    <cellStyle name="Currency 3 2 5 5" xfId="18564"/>
    <cellStyle name="Currency 3 2 5 6" xfId="24716"/>
    <cellStyle name="Currency 3 2 6" xfId="11500"/>
    <cellStyle name="Currency 3 2 7" xfId="11501"/>
    <cellStyle name="Currency 3 2 8" xfId="18356"/>
    <cellStyle name="Currency 3 2 9" xfId="11495"/>
    <cellStyle name="Currency 3 20" xfId="11502"/>
    <cellStyle name="Currency 3 20 2" xfId="13055"/>
    <cellStyle name="Currency 3 20 2 2" xfId="14660"/>
    <cellStyle name="Currency 3 20 2 2 2" xfId="17741"/>
    <cellStyle name="Currency 3 20 2 2 2 2" xfId="23934"/>
    <cellStyle name="Currency 3 20 2 2 2 3" xfId="30085"/>
    <cellStyle name="Currency 3 20 2 2 3" xfId="20868"/>
    <cellStyle name="Currency 3 20 2 2 4" xfId="27019"/>
    <cellStyle name="Currency 3 20 2 3" xfId="16207"/>
    <cellStyle name="Currency 3 20 2 3 2" xfId="22400"/>
    <cellStyle name="Currency 3 20 2 3 3" xfId="28551"/>
    <cellStyle name="Currency 3 20 2 4" xfId="19334"/>
    <cellStyle name="Currency 3 20 2 5" xfId="25485"/>
    <cellStyle name="Currency 3 20 3" xfId="13881"/>
    <cellStyle name="Currency 3 20 3 2" xfId="16972"/>
    <cellStyle name="Currency 3 20 3 2 2" xfId="23165"/>
    <cellStyle name="Currency 3 20 3 2 3" xfId="29316"/>
    <cellStyle name="Currency 3 20 3 3" xfId="20099"/>
    <cellStyle name="Currency 3 20 3 4" xfId="26250"/>
    <cellStyle name="Currency 3 20 4" xfId="15440"/>
    <cellStyle name="Currency 3 20 4 2" xfId="21631"/>
    <cellStyle name="Currency 3 20 4 3" xfId="27782"/>
    <cellStyle name="Currency 3 20 5" xfId="18565"/>
    <cellStyle name="Currency 3 20 6" xfId="24717"/>
    <cellStyle name="Currency 3 21" xfId="11503"/>
    <cellStyle name="Currency 3 21 2" xfId="13056"/>
    <cellStyle name="Currency 3 21 2 2" xfId="14661"/>
    <cellStyle name="Currency 3 21 2 2 2" xfId="17742"/>
    <cellStyle name="Currency 3 21 2 2 2 2" xfId="23935"/>
    <cellStyle name="Currency 3 21 2 2 2 3" xfId="30086"/>
    <cellStyle name="Currency 3 21 2 2 3" xfId="20869"/>
    <cellStyle name="Currency 3 21 2 2 4" xfId="27020"/>
    <cellStyle name="Currency 3 21 2 3" xfId="16208"/>
    <cellStyle name="Currency 3 21 2 3 2" xfId="22401"/>
    <cellStyle name="Currency 3 21 2 3 3" xfId="28552"/>
    <cellStyle name="Currency 3 21 2 4" xfId="19335"/>
    <cellStyle name="Currency 3 21 2 5" xfId="25486"/>
    <cellStyle name="Currency 3 21 3" xfId="13882"/>
    <cellStyle name="Currency 3 21 3 2" xfId="16973"/>
    <cellStyle name="Currency 3 21 3 2 2" xfId="23166"/>
    <cellStyle name="Currency 3 21 3 2 3" xfId="29317"/>
    <cellStyle name="Currency 3 21 3 3" xfId="20100"/>
    <cellStyle name="Currency 3 21 3 4" xfId="26251"/>
    <cellStyle name="Currency 3 21 4" xfId="15441"/>
    <cellStyle name="Currency 3 21 4 2" xfId="21632"/>
    <cellStyle name="Currency 3 21 4 3" xfId="27783"/>
    <cellStyle name="Currency 3 21 5" xfId="18566"/>
    <cellStyle name="Currency 3 21 6" xfId="24718"/>
    <cellStyle name="Currency 3 22" xfId="11504"/>
    <cellStyle name="Currency 3 22 2" xfId="11505"/>
    <cellStyle name="Currency 3 22 3" xfId="11506"/>
    <cellStyle name="Currency 3 23" xfId="18321"/>
    <cellStyle name="Currency 3 3" xfId="7446"/>
    <cellStyle name="Currency 3 3 10" xfId="15442"/>
    <cellStyle name="Currency 3 3 10 2" xfId="21633"/>
    <cellStyle name="Currency 3 3 10 3" xfId="27784"/>
    <cellStyle name="Currency 3 3 11" xfId="18351"/>
    <cellStyle name="Currency 3 3 12" xfId="18567"/>
    <cellStyle name="Currency 3 3 13" xfId="24719"/>
    <cellStyle name="Currency 3 3 14" xfId="11507"/>
    <cellStyle name="Currency 3 3 2" xfId="7447"/>
    <cellStyle name="Currency 3 3 2 2" xfId="13058"/>
    <cellStyle name="Currency 3 3 2 2 2" xfId="14663"/>
    <cellStyle name="Currency 3 3 2 2 2 2" xfId="17744"/>
    <cellStyle name="Currency 3 3 2 2 2 2 2" xfId="23937"/>
    <cellStyle name="Currency 3 3 2 2 2 2 3" xfId="30088"/>
    <cellStyle name="Currency 3 3 2 2 2 3" xfId="20871"/>
    <cellStyle name="Currency 3 3 2 2 2 4" xfId="27022"/>
    <cellStyle name="Currency 3 3 2 2 3" xfId="16210"/>
    <cellStyle name="Currency 3 3 2 2 3 2" xfId="22403"/>
    <cellStyle name="Currency 3 3 2 2 3 3" xfId="28554"/>
    <cellStyle name="Currency 3 3 2 2 4" xfId="19337"/>
    <cellStyle name="Currency 3 3 2 2 5" xfId="25488"/>
    <cellStyle name="Currency 3 3 2 3" xfId="13884"/>
    <cellStyle name="Currency 3 3 2 3 2" xfId="16975"/>
    <cellStyle name="Currency 3 3 2 3 2 2" xfId="23168"/>
    <cellStyle name="Currency 3 3 2 3 2 3" xfId="29319"/>
    <cellStyle name="Currency 3 3 2 3 3" xfId="20102"/>
    <cellStyle name="Currency 3 3 2 3 4" xfId="26253"/>
    <cellStyle name="Currency 3 3 2 4" xfId="15443"/>
    <cellStyle name="Currency 3 3 2 4 2" xfId="21634"/>
    <cellStyle name="Currency 3 3 2 4 3" xfId="27785"/>
    <cellStyle name="Currency 3 3 2 5" xfId="18568"/>
    <cellStyle name="Currency 3 3 2 6" xfId="24720"/>
    <cellStyle name="Currency 3 3 2 7" xfId="11508"/>
    <cellStyle name="Currency 3 3 3" xfId="11509"/>
    <cellStyle name="Currency 3 3 3 2" xfId="13059"/>
    <cellStyle name="Currency 3 3 3 2 2" xfId="14664"/>
    <cellStyle name="Currency 3 3 3 2 2 2" xfId="17745"/>
    <cellStyle name="Currency 3 3 3 2 2 2 2" xfId="23938"/>
    <cellStyle name="Currency 3 3 3 2 2 2 3" xfId="30089"/>
    <cellStyle name="Currency 3 3 3 2 2 3" xfId="20872"/>
    <cellStyle name="Currency 3 3 3 2 2 4" xfId="27023"/>
    <cellStyle name="Currency 3 3 3 2 3" xfId="16211"/>
    <cellStyle name="Currency 3 3 3 2 3 2" xfId="22404"/>
    <cellStyle name="Currency 3 3 3 2 3 3" xfId="28555"/>
    <cellStyle name="Currency 3 3 3 2 4" xfId="19338"/>
    <cellStyle name="Currency 3 3 3 2 5" xfId="25489"/>
    <cellStyle name="Currency 3 3 3 3" xfId="13885"/>
    <cellStyle name="Currency 3 3 3 3 2" xfId="16976"/>
    <cellStyle name="Currency 3 3 3 3 2 2" xfId="23169"/>
    <cellStyle name="Currency 3 3 3 3 2 3" xfId="29320"/>
    <cellStyle name="Currency 3 3 3 3 3" xfId="20103"/>
    <cellStyle name="Currency 3 3 3 3 4" xfId="26254"/>
    <cellStyle name="Currency 3 3 3 4" xfId="15444"/>
    <cellStyle name="Currency 3 3 3 4 2" xfId="21635"/>
    <cellStyle name="Currency 3 3 3 4 3" xfId="27786"/>
    <cellStyle name="Currency 3 3 3 5" xfId="18569"/>
    <cellStyle name="Currency 3 3 3 6" xfId="24721"/>
    <cellStyle name="Currency 3 3 4" xfId="11510"/>
    <cellStyle name="Currency 3 3 4 2" xfId="13060"/>
    <cellStyle name="Currency 3 3 4 2 2" xfId="14665"/>
    <cellStyle name="Currency 3 3 4 2 2 2" xfId="17746"/>
    <cellStyle name="Currency 3 3 4 2 2 2 2" xfId="23939"/>
    <cellStyle name="Currency 3 3 4 2 2 2 3" xfId="30090"/>
    <cellStyle name="Currency 3 3 4 2 2 3" xfId="20873"/>
    <cellStyle name="Currency 3 3 4 2 2 4" xfId="27024"/>
    <cellStyle name="Currency 3 3 4 2 3" xfId="16212"/>
    <cellStyle name="Currency 3 3 4 2 3 2" xfId="22405"/>
    <cellStyle name="Currency 3 3 4 2 3 3" xfId="28556"/>
    <cellStyle name="Currency 3 3 4 2 4" xfId="19339"/>
    <cellStyle name="Currency 3 3 4 2 5" xfId="25490"/>
    <cellStyle name="Currency 3 3 4 3" xfId="13886"/>
    <cellStyle name="Currency 3 3 4 3 2" xfId="16977"/>
    <cellStyle name="Currency 3 3 4 3 2 2" xfId="23170"/>
    <cellStyle name="Currency 3 3 4 3 2 3" xfId="29321"/>
    <cellStyle name="Currency 3 3 4 3 3" xfId="20104"/>
    <cellStyle name="Currency 3 3 4 3 4" xfId="26255"/>
    <cellStyle name="Currency 3 3 4 4" xfId="15445"/>
    <cellStyle name="Currency 3 3 4 4 2" xfId="21636"/>
    <cellStyle name="Currency 3 3 4 4 3" xfId="27787"/>
    <cellStyle name="Currency 3 3 4 5" xfId="18570"/>
    <cellStyle name="Currency 3 3 4 6" xfId="24722"/>
    <cellStyle name="Currency 3 3 5" xfId="11511"/>
    <cellStyle name="Currency 3 3 5 2" xfId="13061"/>
    <cellStyle name="Currency 3 3 5 2 2" xfId="14666"/>
    <cellStyle name="Currency 3 3 5 2 2 2" xfId="17747"/>
    <cellStyle name="Currency 3 3 5 2 2 2 2" xfId="23940"/>
    <cellStyle name="Currency 3 3 5 2 2 2 3" xfId="30091"/>
    <cellStyle name="Currency 3 3 5 2 2 3" xfId="20874"/>
    <cellStyle name="Currency 3 3 5 2 2 4" xfId="27025"/>
    <cellStyle name="Currency 3 3 5 2 3" xfId="16213"/>
    <cellStyle name="Currency 3 3 5 2 3 2" xfId="22406"/>
    <cellStyle name="Currency 3 3 5 2 3 3" xfId="28557"/>
    <cellStyle name="Currency 3 3 5 2 4" xfId="19340"/>
    <cellStyle name="Currency 3 3 5 2 5" xfId="25491"/>
    <cellStyle name="Currency 3 3 5 3" xfId="13887"/>
    <cellStyle name="Currency 3 3 5 3 2" xfId="16978"/>
    <cellStyle name="Currency 3 3 5 3 2 2" xfId="23171"/>
    <cellStyle name="Currency 3 3 5 3 2 3" xfId="29322"/>
    <cellStyle name="Currency 3 3 5 3 3" xfId="20105"/>
    <cellStyle name="Currency 3 3 5 3 4" xfId="26256"/>
    <cellStyle name="Currency 3 3 5 4" xfId="15446"/>
    <cellStyle name="Currency 3 3 5 4 2" xfId="21637"/>
    <cellStyle name="Currency 3 3 5 4 3" xfId="27788"/>
    <cellStyle name="Currency 3 3 5 5" xfId="18571"/>
    <cellStyle name="Currency 3 3 5 6" xfId="24723"/>
    <cellStyle name="Currency 3 3 6" xfId="11512"/>
    <cellStyle name="Currency 3 3 6 2" xfId="13062"/>
    <cellStyle name="Currency 3 3 6 2 2" xfId="14667"/>
    <cellStyle name="Currency 3 3 6 2 2 2" xfId="17748"/>
    <cellStyle name="Currency 3 3 6 2 2 2 2" xfId="23941"/>
    <cellStyle name="Currency 3 3 6 2 2 2 3" xfId="30092"/>
    <cellStyle name="Currency 3 3 6 2 2 3" xfId="20875"/>
    <cellStyle name="Currency 3 3 6 2 2 4" xfId="27026"/>
    <cellStyle name="Currency 3 3 6 2 3" xfId="16214"/>
    <cellStyle name="Currency 3 3 6 2 3 2" xfId="22407"/>
    <cellStyle name="Currency 3 3 6 2 3 3" xfId="28558"/>
    <cellStyle name="Currency 3 3 6 2 4" xfId="19341"/>
    <cellStyle name="Currency 3 3 6 2 5" xfId="25492"/>
    <cellStyle name="Currency 3 3 6 3" xfId="13888"/>
    <cellStyle name="Currency 3 3 6 3 2" xfId="16979"/>
    <cellStyle name="Currency 3 3 6 3 2 2" xfId="23172"/>
    <cellStyle name="Currency 3 3 6 3 2 3" xfId="29323"/>
    <cellStyle name="Currency 3 3 6 3 3" xfId="20106"/>
    <cellStyle name="Currency 3 3 6 3 4" xfId="26257"/>
    <cellStyle name="Currency 3 3 6 4" xfId="15447"/>
    <cellStyle name="Currency 3 3 6 4 2" xfId="21638"/>
    <cellStyle name="Currency 3 3 6 4 3" xfId="27789"/>
    <cellStyle name="Currency 3 3 6 5" xfId="18572"/>
    <cellStyle name="Currency 3 3 6 6" xfId="24724"/>
    <cellStyle name="Currency 3 3 7" xfId="11513"/>
    <cellStyle name="Currency 3 3 8" xfId="13057"/>
    <cellStyle name="Currency 3 3 8 2" xfId="14662"/>
    <cellStyle name="Currency 3 3 8 2 2" xfId="17743"/>
    <cellStyle name="Currency 3 3 8 2 2 2" xfId="23936"/>
    <cellStyle name="Currency 3 3 8 2 2 3" xfId="30087"/>
    <cellStyle name="Currency 3 3 8 2 3" xfId="20870"/>
    <cellStyle name="Currency 3 3 8 2 4" xfId="27021"/>
    <cellStyle name="Currency 3 3 8 3" xfId="16209"/>
    <cellStyle name="Currency 3 3 8 3 2" xfId="22402"/>
    <cellStyle name="Currency 3 3 8 3 3" xfId="28553"/>
    <cellStyle name="Currency 3 3 8 4" xfId="19336"/>
    <cellStyle name="Currency 3 3 8 5" xfId="25487"/>
    <cellStyle name="Currency 3 3 9" xfId="13883"/>
    <cellStyle name="Currency 3 3 9 2" xfId="16974"/>
    <cellStyle name="Currency 3 3 9 2 2" xfId="23167"/>
    <cellStyle name="Currency 3 3 9 2 3" xfId="29318"/>
    <cellStyle name="Currency 3 3 9 3" xfId="20101"/>
    <cellStyle name="Currency 3 3 9 4" xfId="26252"/>
    <cellStyle name="Currency 3 4" xfId="7448"/>
    <cellStyle name="Currency 3 4 2" xfId="11515"/>
    <cellStyle name="Currency 3 4 2 2" xfId="13064"/>
    <cellStyle name="Currency 3 4 2 2 2" xfId="14669"/>
    <cellStyle name="Currency 3 4 2 2 2 2" xfId="17750"/>
    <cellStyle name="Currency 3 4 2 2 2 2 2" xfId="23943"/>
    <cellStyle name="Currency 3 4 2 2 2 2 3" xfId="30094"/>
    <cellStyle name="Currency 3 4 2 2 2 3" xfId="20877"/>
    <cellStyle name="Currency 3 4 2 2 2 4" xfId="27028"/>
    <cellStyle name="Currency 3 4 2 2 3" xfId="16216"/>
    <cellStyle name="Currency 3 4 2 2 3 2" xfId="22409"/>
    <cellStyle name="Currency 3 4 2 2 3 3" xfId="28560"/>
    <cellStyle name="Currency 3 4 2 2 4" xfId="19343"/>
    <cellStyle name="Currency 3 4 2 2 5" xfId="25494"/>
    <cellStyle name="Currency 3 4 2 3" xfId="13890"/>
    <cellStyle name="Currency 3 4 2 3 2" xfId="16981"/>
    <cellStyle name="Currency 3 4 2 3 2 2" xfId="23174"/>
    <cellStyle name="Currency 3 4 2 3 2 3" xfId="29325"/>
    <cellStyle name="Currency 3 4 2 3 3" xfId="20108"/>
    <cellStyle name="Currency 3 4 2 3 4" xfId="26259"/>
    <cellStyle name="Currency 3 4 2 4" xfId="15449"/>
    <cellStyle name="Currency 3 4 2 4 2" xfId="21640"/>
    <cellStyle name="Currency 3 4 2 4 3" xfId="27791"/>
    <cellStyle name="Currency 3 4 2 5" xfId="18574"/>
    <cellStyle name="Currency 3 4 2 6" xfId="24726"/>
    <cellStyle name="Currency 3 4 3" xfId="13063"/>
    <cellStyle name="Currency 3 4 3 2" xfId="14668"/>
    <cellStyle name="Currency 3 4 3 2 2" xfId="17749"/>
    <cellStyle name="Currency 3 4 3 2 2 2" xfId="23942"/>
    <cellStyle name="Currency 3 4 3 2 2 3" xfId="30093"/>
    <cellStyle name="Currency 3 4 3 2 3" xfId="20876"/>
    <cellStyle name="Currency 3 4 3 2 4" xfId="27027"/>
    <cellStyle name="Currency 3 4 3 3" xfId="16215"/>
    <cellStyle name="Currency 3 4 3 3 2" xfId="22408"/>
    <cellStyle name="Currency 3 4 3 3 3" xfId="28559"/>
    <cellStyle name="Currency 3 4 3 4" xfId="19342"/>
    <cellStyle name="Currency 3 4 3 5" xfId="25493"/>
    <cellStyle name="Currency 3 4 4" xfId="13889"/>
    <cellStyle name="Currency 3 4 4 2" xfId="16980"/>
    <cellStyle name="Currency 3 4 4 2 2" xfId="23173"/>
    <cellStyle name="Currency 3 4 4 2 3" xfId="29324"/>
    <cellStyle name="Currency 3 4 4 3" xfId="20107"/>
    <cellStyle name="Currency 3 4 4 4" xfId="26258"/>
    <cellStyle name="Currency 3 4 5" xfId="15448"/>
    <cellStyle name="Currency 3 4 5 2" xfId="21639"/>
    <cellStyle name="Currency 3 4 5 3" xfId="27790"/>
    <cellStyle name="Currency 3 4 6" xfId="18573"/>
    <cellStyle name="Currency 3 4 7" xfId="24725"/>
    <cellStyle name="Currency 3 4 8" xfId="11514"/>
    <cellStyle name="Currency 3 5" xfId="7449"/>
    <cellStyle name="Currency 3 5 2" xfId="11517"/>
    <cellStyle name="Currency 3 5 2 2" xfId="13066"/>
    <cellStyle name="Currency 3 5 2 2 2" xfId="14671"/>
    <cellStyle name="Currency 3 5 2 2 2 2" xfId="17752"/>
    <cellStyle name="Currency 3 5 2 2 2 2 2" xfId="23945"/>
    <cellStyle name="Currency 3 5 2 2 2 2 3" xfId="30096"/>
    <cellStyle name="Currency 3 5 2 2 2 3" xfId="20879"/>
    <cellStyle name="Currency 3 5 2 2 2 4" xfId="27030"/>
    <cellStyle name="Currency 3 5 2 2 3" xfId="16218"/>
    <cellStyle name="Currency 3 5 2 2 3 2" xfId="22411"/>
    <cellStyle name="Currency 3 5 2 2 3 3" xfId="28562"/>
    <cellStyle name="Currency 3 5 2 2 4" xfId="19345"/>
    <cellStyle name="Currency 3 5 2 2 5" xfId="25496"/>
    <cellStyle name="Currency 3 5 2 3" xfId="13892"/>
    <cellStyle name="Currency 3 5 2 3 2" xfId="16983"/>
    <cellStyle name="Currency 3 5 2 3 2 2" xfId="23176"/>
    <cellStyle name="Currency 3 5 2 3 2 3" xfId="29327"/>
    <cellStyle name="Currency 3 5 2 3 3" xfId="20110"/>
    <cellStyle name="Currency 3 5 2 3 4" xfId="26261"/>
    <cellStyle name="Currency 3 5 2 4" xfId="15451"/>
    <cellStyle name="Currency 3 5 2 4 2" xfId="21642"/>
    <cellStyle name="Currency 3 5 2 4 3" xfId="27793"/>
    <cellStyle name="Currency 3 5 2 5" xfId="18576"/>
    <cellStyle name="Currency 3 5 2 6" xfId="24728"/>
    <cellStyle name="Currency 3 5 3" xfId="13065"/>
    <cellStyle name="Currency 3 5 3 2" xfId="14670"/>
    <cellStyle name="Currency 3 5 3 2 2" xfId="17751"/>
    <cellStyle name="Currency 3 5 3 2 2 2" xfId="23944"/>
    <cellStyle name="Currency 3 5 3 2 2 3" xfId="30095"/>
    <cellStyle name="Currency 3 5 3 2 3" xfId="20878"/>
    <cellStyle name="Currency 3 5 3 2 4" xfId="27029"/>
    <cellStyle name="Currency 3 5 3 3" xfId="16217"/>
    <cellStyle name="Currency 3 5 3 3 2" xfId="22410"/>
    <cellStyle name="Currency 3 5 3 3 3" xfId="28561"/>
    <cellStyle name="Currency 3 5 3 4" xfId="19344"/>
    <cellStyle name="Currency 3 5 3 5" xfId="25495"/>
    <cellStyle name="Currency 3 5 4" xfId="13891"/>
    <cellStyle name="Currency 3 5 4 2" xfId="16982"/>
    <cellStyle name="Currency 3 5 4 2 2" xfId="23175"/>
    <cellStyle name="Currency 3 5 4 2 3" xfId="29326"/>
    <cellStyle name="Currency 3 5 4 3" xfId="20109"/>
    <cellStyle name="Currency 3 5 4 4" xfId="26260"/>
    <cellStyle name="Currency 3 5 5" xfId="15450"/>
    <cellStyle name="Currency 3 5 5 2" xfId="21641"/>
    <cellStyle name="Currency 3 5 5 3" xfId="27792"/>
    <cellStyle name="Currency 3 5 6" xfId="18575"/>
    <cellStyle name="Currency 3 5 7" xfId="24727"/>
    <cellStyle name="Currency 3 5 8" xfId="11516"/>
    <cellStyle name="Currency 3 6" xfId="11518"/>
    <cellStyle name="Currency 3 6 2" xfId="11519"/>
    <cellStyle name="Currency 3 6 2 2" xfId="13068"/>
    <cellStyle name="Currency 3 6 2 2 2" xfId="14673"/>
    <cellStyle name="Currency 3 6 2 2 2 2" xfId="17754"/>
    <cellStyle name="Currency 3 6 2 2 2 2 2" xfId="23947"/>
    <cellStyle name="Currency 3 6 2 2 2 2 3" xfId="30098"/>
    <cellStyle name="Currency 3 6 2 2 2 3" xfId="20881"/>
    <cellStyle name="Currency 3 6 2 2 2 4" xfId="27032"/>
    <cellStyle name="Currency 3 6 2 2 3" xfId="16220"/>
    <cellStyle name="Currency 3 6 2 2 3 2" xfId="22413"/>
    <cellStyle name="Currency 3 6 2 2 3 3" xfId="28564"/>
    <cellStyle name="Currency 3 6 2 2 4" xfId="19347"/>
    <cellStyle name="Currency 3 6 2 2 5" xfId="25498"/>
    <cellStyle name="Currency 3 6 2 3" xfId="13894"/>
    <cellStyle name="Currency 3 6 2 3 2" xfId="16985"/>
    <cellStyle name="Currency 3 6 2 3 2 2" xfId="23178"/>
    <cellStyle name="Currency 3 6 2 3 2 3" xfId="29329"/>
    <cellStyle name="Currency 3 6 2 3 3" xfId="20112"/>
    <cellStyle name="Currency 3 6 2 3 4" xfId="26263"/>
    <cellStyle name="Currency 3 6 2 4" xfId="15453"/>
    <cellStyle name="Currency 3 6 2 4 2" xfId="21644"/>
    <cellStyle name="Currency 3 6 2 4 3" xfId="27795"/>
    <cellStyle name="Currency 3 6 2 5" xfId="18578"/>
    <cellStyle name="Currency 3 6 2 6" xfId="24730"/>
    <cellStyle name="Currency 3 6 3" xfId="13067"/>
    <cellStyle name="Currency 3 6 3 2" xfId="14672"/>
    <cellStyle name="Currency 3 6 3 2 2" xfId="17753"/>
    <cellStyle name="Currency 3 6 3 2 2 2" xfId="23946"/>
    <cellStyle name="Currency 3 6 3 2 2 3" xfId="30097"/>
    <cellStyle name="Currency 3 6 3 2 3" xfId="20880"/>
    <cellStyle name="Currency 3 6 3 2 4" xfId="27031"/>
    <cellStyle name="Currency 3 6 3 3" xfId="16219"/>
    <cellStyle name="Currency 3 6 3 3 2" xfId="22412"/>
    <cellStyle name="Currency 3 6 3 3 3" xfId="28563"/>
    <cellStyle name="Currency 3 6 3 4" xfId="19346"/>
    <cellStyle name="Currency 3 6 3 5" xfId="25497"/>
    <cellStyle name="Currency 3 6 4" xfId="13893"/>
    <cellStyle name="Currency 3 6 4 2" xfId="16984"/>
    <cellStyle name="Currency 3 6 4 2 2" xfId="23177"/>
    <cellStyle name="Currency 3 6 4 2 3" xfId="29328"/>
    <cellStyle name="Currency 3 6 4 3" xfId="20111"/>
    <cellStyle name="Currency 3 6 4 4" xfId="26262"/>
    <cellStyle name="Currency 3 6 5" xfId="15452"/>
    <cellStyle name="Currency 3 6 5 2" xfId="21643"/>
    <cellStyle name="Currency 3 6 5 3" xfId="27794"/>
    <cellStyle name="Currency 3 6 6" xfId="18577"/>
    <cellStyle name="Currency 3 6 7" xfId="24729"/>
    <cellStyle name="Currency 3 7" xfId="11520"/>
    <cellStyle name="Currency 3 7 2" xfId="13069"/>
    <cellStyle name="Currency 3 7 2 2" xfId="14674"/>
    <cellStyle name="Currency 3 7 2 2 2" xfId="17755"/>
    <cellStyle name="Currency 3 7 2 2 2 2" xfId="23948"/>
    <cellStyle name="Currency 3 7 2 2 2 3" xfId="30099"/>
    <cellStyle name="Currency 3 7 2 2 3" xfId="20882"/>
    <cellStyle name="Currency 3 7 2 2 4" xfId="27033"/>
    <cellStyle name="Currency 3 7 2 3" xfId="16221"/>
    <cellStyle name="Currency 3 7 2 3 2" xfId="22414"/>
    <cellStyle name="Currency 3 7 2 3 3" xfId="28565"/>
    <cellStyle name="Currency 3 7 2 4" xfId="19348"/>
    <cellStyle name="Currency 3 7 2 5" xfId="25499"/>
    <cellStyle name="Currency 3 7 3" xfId="13895"/>
    <cellStyle name="Currency 3 7 3 2" xfId="16986"/>
    <cellStyle name="Currency 3 7 3 2 2" xfId="23179"/>
    <cellStyle name="Currency 3 7 3 2 3" xfId="29330"/>
    <cellStyle name="Currency 3 7 3 3" xfId="20113"/>
    <cellStyle name="Currency 3 7 3 4" xfId="26264"/>
    <cellStyle name="Currency 3 7 4" xfId="15454"/>
    <cellStyle name="Currency 3 7 4 2" xfId="21645"/>
    <cellStyle name="Currency 3 7 4 3" xfId="27796"/>
    <cellStyle name="Currency 3 7 5" xfId="18579"/>
    <cellStyle name="Currency 3 7 6" xfId="24731"/>
    <cellStyle name="Currency 3 8" xfId="11521"/>
    <cellStyle name="Currency 3 8 2" xfId="13070"/>
    <cellStyle name="Currency 3 8 2 2" xfId="14675"/>
    <cellStyle name="Currency 3 8 2 2 2" xfId="17756"/>
    <cellStyle name="Currency 3 8 2 2 2 2" xfId="23949"/>
    <cellStyle name="Currency 3 8 2 2 2 3" xfId="30100"/>
    <cellStyle name="Currency 3 8 2 2 3" xfId="20883"/>
    <cellStyle name="Currency 3 8 2 2 4" xfId="27034"/>
    <cellStyle name="Currency 3 8 2 3" xfId="16222"/>
    <cellStyle name="Currency 3 8 2 3 2" xfId="22415"/>
    <cellStyle name="Currency 3 8 2 3 3" xfId="28566"/>
    <cellStyle name="Currency 3 8 2 4" xfId="19349"/>
    <cellStyle name="Currency 3 8 2 5" xfId="25500"/>
    <cellStyle name="Currency 3 8 3" xfId="13896"/>
    <cellStyle name="Currency 3 8 3 2" xfId="16987"/>
    <cellStyle name="Currency 3 8 3 2 2" xfId="23180"/>
    <cellStyle name="Currency 3 8 3 2 3" xfId="29331"/>
    <cellStyle name="Currency 3 8 3 3" xfId="20114"/>
    <cellStyle name="Currency 3 8 3 4" xfId="26265"/>
    <cellStyle name="Currency 3 8 4" xfId="15455"/>
    <cellStyle name="Currency 3 8 4 2" xfId="21646"/>
    <cellStyle name="Currency 3 8 4 3" xfId="27797"/>
    <cellStyle name="Currency 3 8 5" xfId="18580"/>
    <cellStyle name="Currency 3 8 6" xfId="24732"/>
    <cellStyle name="Currency 3 9" xfId="11522"/>
    <cellStyle name="Currency 3 9 2" xfId="13071"/>
    <cellStyle name="Currency 3 9 2 2" xfId="14676"/>
    <cellStyle name="Currency 3 9 2 2 2" xfId="17757"/>
    <cellStyle name="Currency 3 9 2 2 2 2" xfId="23950"/>
    <cellStyle name="Currency 3 9 2 2 2 3" xfId="30101"/>
    <cellStyle name="Currency 3 9 2 2 3" xfId="20884"/>
    <cellStyle name="Currency 3 9 2 2 4" xfId="27035"/>
    <cellStyle name="Currency 3 9 2 3" xfId="16223"/>
    <cellStyle name="Currency 3 9 2 3 2" xfId="22416"/>
    <cellStyle name="Currency 3 9 2 3 3" xfId="28567"/>
    <cellStyle name="Currency 3 9 2 4" xfId="19350"/>
    <cellStyle name="Currency 3 9 2 5" xfId="25501"/>
    <cellStyle name="Currency 3 9 3" xfId="13897"/>
    <cellStyle name="Currency 3 9 3 2" xfId="16988"/>
    <cellStyle name="Currency 3 9 3 2 2" xfId="23181"/>
    <cellStyle name="Currency 3 9 3 2 3" xfId="29332"/>
    <cellStyle name="Currency 3 9 3 3" xfId="20115"/>
    <cellStyle name="Currency 3 9 3 4" xfId="26266"/>
    <cellStyle name="Currency 3 9 4" xfId="15456"/>
    <cellStyle name="Currency 3 9 4 2" xfId="21647"/>
    <cellStyle name="Currency 3 9 4 3" xfId="27798"/>
    <cellStyle name="Currency 3 9 5" xfId="18581"/>
    <cellStyle name="Currency 3 9 6" xfId="24733"/>
    <cellStyle name="Currency 30" xfId="11523"/>
    <cellStyle name="Currency 31" xfId="11524"/>
    <cellStyle name="Currency 32" xfId="11525"/>
    <cellStyle name="Currency 33" xfId="11526"/>
    <cellStyle name="Currency 34" xfId="11527"/>
    <cellStyle name="Currency 35" xfId="11528"/>
    <cellStyle name="Currency 36" xfId="11529"/>
    <cellStyle name="Currency 37" xfId="11530"/>
    <cellStyle name="Currency 38" xfId="11531"/>
    <cellStyle name="Currency 39" xfId="11532"/>
    <cellStyle name="Currency 4" xfId="7450"/>
    <cellStyle name="Currency 4 2" xfId="7451"/>
    <cellStyle name="Currency 4 2 2" xfId="7452"/>
    <cellStyle name="Currency 4 2 2 2" xfId="7453"/>
    <cellStyle name="Currency 4 2 2 2 2" xfId="24513"/>
    <cellStyle name="Currency 4 2 2 3" xfId="30664"/>
    <cellStyle name="Currency 4 2 2 4" xfId="18341"/>
    <cellStyle name="Currency 4 2 3" xfId="7454"/>
    <cellStyle name="Currency 4 2 3 2" xfId="24504"/>
    <cellStyle name="Currency 4 2 3 3" xfId="30655"/>
    <cellStyle name="Currency 4 2 3 4" xfId="18323"/>
    <cellStyle name="Currency 4 2 4" xfId="7455"/>
    <cellStyle name="Currency 4 3" xfId="7456"/>
    <cellStyle name="Currency 4 3 2" xfId="7457"/>
    <cellStyle name="Currency 4 3 2 2" xfId="7458"/>
    <cellStyle name="Currency 4 3 2 3" xfId="11535"/>
    <cellStyle name="Currency 4 3 3" xfId="7459"/>
    <cellStyle name="Currency 4 3 3 2" xfId="7460"/>
    <cellStyle name="Currency 4 3 3 3" xfId="11536"/>
    <cellStyle name="Currency 4 3 4" xfId="7461"/>
    <cellStyle name="Currency 4 3 4 2" xfId="7462"/>
    <cellStyle name="Currency 4 3 4 3" xfId="11537"/>
    <cellStyle name="Currency 4 3 5" xfId="18340"/>
    <cellStyle name="Currency 4 3 5 2" xfId="24512"/>
    <cellStyle name="Currency 4 3 5 3" xfId="30663"/>
    <cellStyle name="Currency 4 3 6" xfId="11534"/>
    <cellStyle name="Currency 4 4" xfId="7463"/>
    <cellStyle name="Currency 4 4 2" xfId="7464"/>
    <cellStyle name="Currency 4 4 2 2" xfId="18357"/>
    <cellStyle name="Currency 4 4 3" xfId="11538"/>
    <cellStyle name="Currency 4 5" xfId="7465"/>
    <cellStyle name="Currency 4 5 2" xfId="12800"/>
    <cellStyle name="Currency 4 6" xfId="7466"/>
    <cellStyle name="Currency 4 6 2" xfId="11533"/>
    <cellStyle name="Currency 4 7" xfId="9530"/>
    <cellStyle name="Currency 4 7 2" xfId="24503"/>
    <cellStyle name="Currency 4 7 3" xfId="30654"/>
    <cellStyle name="Currency 4 7 4" xfId="18322"/>
    <cellStyle name="Currency 4 8" xfId="9604"/>
    <cellStyle name="Currency 4_2009 GRC Compliance Filing (Electric) for Exh A-1" xfId="7467"/>
    <cellStyle name="Currency 40" xfId="11539"/>
    <cellStyle name="Currency 41" xfId="11540"/>
    <cellStyle name="Currency 42" xfId="11541"/>
    <cellStyle name="Currency 43" xfId="11542"/>
    <cellStyle name="Currency 44" xfId="11543"/>
    <cellStyle name="Currency 45" xfId="11544"/>
    <cellStyle name="Currency 46" xfId="11545"/>
    <cellStyle name="Currency 47" xfId="11546"/>
    <cellStyle name="Currency 48" xfId="11547"/>
    <cellStyle name="Currency 49" xfId="11548"/>
    <cellStyle name="Currency 5" xfId="7468"/>
    <cellStyle name="Currency 5 10" xfId="24523"/>
    <cellStyle name="Currency 5 11" xfId="9605"/>
    <cellStyle name="Currency 5 2" xfId="7469"/>
    <cellStyle name="Currency 5 2 10" xfId="24529"/>
    <cellStyle name="Currency 5 2 11" xfId="9662"/>
    <cellStyle name="Currency 5 2 2" xfId="7470"/>
    <cellStyle name="Currency 5 2 2 2" xfId="12857"/>
    <cellStyle name="Currency 5 2 2 2 2" xfId="13607"/>
    <cellStyle name="Currency 5 2 2 2 2 2" xfId="15223"/>
    <cellStyle name="Currency 5 2 2 2 2 2 2" xfId="18305"/>
    <cellStyle name="Currency 5 2 2 2 2 2 2 2" xfId="24498"/>
    <cellStyle name="Currency 5 2 2 2 2 2 2 3" xfId="30649"/>
    <cellStyle name="Currency 5 2 2 2 2 2 3" xfId="21432"/>
    <cellStyle name="Currency 5 2 2 2 2 2 4" xfId="27583"/>
    <cellStyle name="Currency 5 2 2 2 2 3" xfId="16770"/>
    <cellStyle name="Currency 5 2 2 2 2 3 2" xfId="22964"/>
    <cellStyle name="Currency 5 2 2 2 2 3 3" xfId="29115"/>
    <cellStyle name="Currency 5 2 2 2 2 4" xfId="19898"/>
    <cellStyle name="Currency 5 2 2 2 2 5" xfId="26049"/>
    <cellStyle name="Currency 5 2 2 2 3" xfId="14456"/>
    <cellStyle name="Currency 5 2 2 2 3 2" xfId="17536"/>
    <cellStyle name="Currency 5 2 2 2 3 2 2" xfId="23729"/>
    <cellStyle name="Currency 5 2 2 2 3 2 3" xfId="29880"/>
    <cellStyle name="Currency 5 2 2 2 3 3" xfId="20663"/>
    <cellStyle name="Currency 5 2 2 2 3 4" xfId="26814"/>
    <cellStyle name="Currency 5 2 2 2 4" xfId="16003"/>
    <cellStyle name="Currency 5 2 2 2 4 2" xfId="22195"/>
    <cellStyle name="Currency 5 2 2 2 4 3" xfId="28346"/>
    <cellStyle name="Currency 5 2 2 2 5" xfId="19129"/>
    <cellStyle name="Currency 5 2 2 2 6" xfId="25280"/>
    <cellStyle name="Currency 5 2 2 3" xfId="11551"/>
    <cellStyle name="Currency 5 2 2 4" xfId="12890"/>
    <cellStyle name="Currency 5 2 2 4 2" xfId="14483"/>
    <cellStyle name="Currency 5 2 2 4 2 2" xfId="17564"/>
    <cellStyle name="Currency 5 2 2 4 2 2 2" xfId="23757"/>
    <cellStyle name="Currency 5 2 2 4 2 2 3" xfId="29908"/>
    <cellStyle name="Currency 5 2 2 4 2 3" xfId="20691"/>
    <cellStyle name="Currency 5 2 2 4 2 4" xfId="26842"/>
    <cellStyle name="Currency 5 2 2 4 3" xfId="16030"/>
    <cellStyle name="Currency 5 2 2 4 3 2" xfId="22223"/>
    <cellStyle name="Currency 5 2 2 4 3 3" xfId="28374"/>
    <cellStyle name="Currency 5 2 2 4 4" xfId="19157"/>
    <cellStyle name="Currency 5 2 2 4 5" xfId="25308"/>
    <cellStyle name="Currency 5 2 2 5" xfId="13704"/>
    <cellStyle name="Currency 5 2 2 5 2" xfId="16795"/>
    <cellStyle name="Currency 5 2 2 5 2 2" xfId="22988"/>
    <cellStyle name="Currency 5 2 2 5 2 3" xfId="29139"/>
    <cellStyle name="Currency 5 2 2 5 3" xfId="19922"/>
    <cellStyle name="Currency 5 2 2 5 4" xfId="26073"/>
    <cellStyle name="Currency 5 2 2 6" xfId="15263"/>
    <cellStyle name="Currency 5 2 2 6 2" xfId="21454"/>
    <cellStyle name="Currency 5 2 2 6 3" xfId="27605"/>
    <cellStyle name="Currency 5 2 2 7" xfId="18388"/>
    <cellStyle name="Currency 5 2 2 8" xfId="24540"/>
    <cellStyle name="Currency 5 2 2 9" xfId="9681"/>
    <cellStyle name="Currency 5 2 3" xfId="11552"/>
    <cellStyle name="Currency 5 2 4" xfId="12840"/>
    <cellStyle name="Currency 5 2 4 2" xfId="13598"/>
    <cellStyle name="Currency 5 2 4 2 2" xfId="15214"/>
    <cellStyle name="Currency 5 2 4 2 2 2" xfId="18296"/>
    <cellStyle name="Currency 5 2 4 2 2 2 2" xfId="24489"/>
    <cellStyle name="Currency 5 2 4 2 2 2 3" xfId="30640"/>
    <cellStyle name="Currency 5 2 4 2 2 3" xfId="21423"/>
    <cellStyle name="Currency 5 2 4 2 2 4" xfId="27574"/>
    <cellStyle name="Currency 5 2 4 2 3" xfId="16761"/>
    <cellStyle name="Currency 5 2 4 2 3 2" xfId="22955"/>
    <cellStyle name="Currency 5 2 4 2 3 3" xfId="29106"/>
    <cellStyle name="Currency 5 2 4 2 4" xfId="19889"/>
    <cellStyle name="Currency 5 2 4 2 5" xfId="26040"/>
    <cellStyle name="Currency 5 2 4 3" xfId="14447"/>
    <cellStyle name="Currency 5 2 4 3 2" xfId="17527"/>
    <cellStyle name="Currency 5 2 4 3 2 2" xfId="23720"/>
    <cellStyle name="Currency 5 2 4 3 2 3" xfId="29871"/>
    <cellStyle name="Currency 5 2 4 3 3" xfId="20654"/>
    <cellStyle name="Currency 5 2 4 3 4" xfId="26805"/>
    <cellStyle name="Currency 5 2 4 4" xfId="15994"/>
    <cellStyle name="Currency 5 2 4 4 2" xfId="22186"/>
    <cellStyle name="Currency 5 2 4 4 3" xfId="28337"/>
    <cellStyle name="Currency 5 2 4 5" xfId="19120"/>
    <cellStyle name="Currency 5 2 4 6" xfId="25271"/>
    <cellStyle name="Currency 5 2 5" xfId="11550"/>
    <cellStyle name="Currency 5 2 6" xfId="12879"/>
    <cellStyle name="Currency 5 2 6 2" xfId="14472"/>
    <cellStyle name="Currency 5 2 6 2 2" xfId="17553"/>
    <cellStyle name="Currency 5 2 6 2 2 2" xfId="23746"/>
    <cellStyle name="Currency 5 2 6 2 2 3" xfId="29897"/>
    <cellStyle name="Currency 5 2 6 2 3" xfId="20680"/>
    <cellStyle name="Currency 5 2 6 2 4" xfId="26831"/>
    <cellStyle name="Currency 5 2 6 3" xfId="16019"/>
    <cellStyle name="Currency 5 2 6 3 2" xfId="22212"/>
    <cellStyle name="Currency 5 2 6 3 3" xfId="28363"/>
    <cellStyle name="Currency 5 2 6 4" xfId="19146"/>
    <cellStyle name="Currency 5 2 6 5" xfId="25297"/>
    <cellStyle name="Currency 5 2 7" xfId="13692"/>
    <cellStyle name="Currency 5 2 7 2" xfId="16784"/>
    <cellStyle name="Currency 5 2 7 2 2" xfId="22977"/>
    <cellStyle name="Currency 5 2 7 2 3" xfId="29128"/>
    <cellStyle name="Currency 5 2 7 3" xfId="19911"/>
    <cellStyle name="Currency 5 2 7 4" xfId="26062"/>
    <cellStyle name="Currency 5 2 8" xfId="15252"/>
    <cellStyle name="Currency 5 2 8 2" xfId="21443"/>
    <cellStyle name="Currency 5 2 8 3" xfId="27594"/>
    <cellStyle name="Currency 5 2 9" xfId="18377"/>
    <cellStyle name="Currency 5 3" xfId="7471"/>
    <cellStyle name="Currency 5 3 2" xfId="12852"/>
    <cellStyle name="Currency 5 3 2 2" xfId="13602"/>
    <cellStyle name="Currency 5 3 2 2 2" xfId="15218"/>
    <cellStyle name="Currency 5 3 2 2 2 2" xfId="18300"/>
    <cellStyle name="Currency 5 3 2 2 2 2 2" xfId="24493"/>
    <cellStyle name="Currency 5 3 2 2 2 2 3" xfId="30644"/>
    <cellStyle name="Currency 5 3 2 2 2 3" xfId="21427"/>
    <cellStyle name="Currency 5 3 2 2 2 4" xfId="27578"/>
    <cellStyle name="Currency 5 3 2 2 3" xfId="16765"/>
    <cellStyle name="Currency 5 3 2 2 3 2" xfId="22959"/>
    <cellStyle name="Currency 5 3 2 2 3 3" xfId="29110"/>
    <cellStyle name="Currency 5 3 2 2 4" xfId="19893"/>
    <cellStyle name="Currency 5 3 2 2 5" xfId="26044"/>
    <cellStyle name="Currency 5 3 2 3" xfId="14451"/>
    <cellStyle name="Currency 5 3 2 3 2" xfId="17531"/>
    <cellStyle name="Currency 5 3 2 3 2 2" xfId="23724"/>
    <cellStyle name="Currency 5 3 2 3 2 3" xfId="29875"/>
    <cellStyle name="Currency 5 3 2 3 3" xfId="20658"/>
    <cellStyle name="Currency 5 3 2 3 4" xfId="26809"/>
    <cellStyle name="Currency 5 3 2 4" xfId="15998"/>
    <cellStyle name="Currency 5 3 2 4 2" xfId="22190"/>
    <cellStyle name="Currency 5 3 2 4 3" xfId="28341"/>
    <cellStyle name="Currency 5 3 2 5" xfId="19124"/>
    <cellStyle name="Currency 5 3 2 6" xfId="25275"/>
    <cellStyle name="Currency 5 3 3" xfId="11553"/>
    <cellStyle name="Currency 5 3 4" xfId="12884"/>
    <cellStyle name="Currency 5 3 4 2" xfId="14477"/>
    <cellStyle name="Currency 5 3 4 2 2" xfId="17558"/>
    <cellStyle name="Currency 5 3 4 2 2 2" xfId="23751"/>
    <cellStyle name="Currency 5 3 4 2 2 3" xfId="29902"/>
    <cellStyle name="Currency 5 3 4 2 3" xfId="20685"/>
    <cellStyle name="Currency 5 3 4 2 4" xfId="26836"/>
    <cellStyle name="Currency 5 3 4 3" xfId="16024"/>
    <cellStyle name="Currency 5 3 4 3 2" xfId="22217"/>
    <cellStyle name="Currency 5 3 4 3 3" xfId="28368"/>
    <cellStyle name="Currency 5 3 4 4" xfId="19151"/>
    <cellStyle name="Currency 5 3 4 5" xfId="25302"/>
    <cellStyle name="Currency 5 3 5" xfId="13698"/>
    <cellStyle name="Currency 5 3 5 2" xfId="16789"/>
    <cellStyle name="Currency 5 3 5 2 2" xfId="22982"/>
    <cellStyle name="Currency 5 3 5 2 3" xfId="29133"/>
    <cellStyle name="Currency 5 3 5 3" xfId="19916"/>
    <cellStyle name="Currency 5 3 5 4" xfId="26067"/>
    <cellStyle name="Currency 5 3 6" xfId="15257"/>
    <cellStyle name="Currency 5 3 6 2" xfId="21448"/>
    <cellStyle name="Currency 5 3 6 3" xfId="27599"/>
    <cellStyle name="Currency 5 3 7" xfId="18382"/>
    <cellStyle name="Currency 5 3 8" xfId="24534"/>
    <cellStyle name="Currency 5 3 9" xfId="9675"/>
    <cellStyle name="Currency 5 4" xfId="7472"/>
    <cellStyle name="Currency 5 4 2" xfId="13594"/>
    <cellStyle name="Currency 5 4 2 2" xfId="15210"/>
    <cellStyle name="Currency 5 4 2 2 2" xfId="18292"/>
    <cellStyle name="Currency 5 4 2 2 2 2" xfId="24485"/>
    <cellStyle name="Currency 5 4 2 2 2 3" xfId="30636"/>
    <cellStyle name="Currency 5 4 2 2 3" xfId="21419"/>
    <cellStyle name="Currency 5 4 2 2 4" xfId="27570"/>
    <cellStyle name="Currency 5 4 2 3" xfId="16757"/>
    <cellStyle name="Currency 5 4 2 3 2" xfId="22951"/>
    <cellStyle name="Currency 5 4 2 3 3" xfId="29102"/>
    <cellStyle name="Currency 5 4 2 4" xfId="19885"/>
    <cellStyle name="Currency 5 4 2 5" xfId="26036"/>
    <cellStyle name="Currency 5 4 3" xfId="14442"/>
    <cellStyle name="Currency 5 4 3 2" xfId="17523"/>
    <cellStyle name="Currency 5 4 3 2 2" xfId="23716"/>
    <cellStyle name="Currency 5 4 3 2 3" xfId="29867"/>
    <cellStyle name="Currency 5 4 3 3" xfId="20650"/>
    <cellStyle name="Currency 5 4 3 4" xfId="26801"/>
    <cellStyle name="Currency 5 4 4" xfId="15990"/>
    <cellStyle name="Currency 5 4 4 2" xfId="22182"/>
    <cellStyle name="Currency 5 4 4 3" xfId="28333"/>
    <cellStyle name="Currency 5 4 5" xfId="19116"/>
    <cellStyle name="Currency 5 4 6" xfId="25267"/>
    <cellStyle name="Currency 5 4 7" xfId="12801"/>
    <cellStyle name="Currency 5 5" xfId="11549"/>
    <cellStyle name="Currency 5 6" xfId="12864"/>
    <cellStyle name="Currency 5 6 2" xfId="14463"/>
    <cellStyle name="Currency 5 6 2 2" xfId="17544"/>
    <cellStyle name="Currency 5 6 2 2 2" xfId="23737"/>
    <cellStyle name="Currency 5 6 2 2 3" xfId="29888"/>
    <cellStyle name="Currency 5 6 2 3" xfId="20671"/>
    <cellStyle name="Currency 5 6 2 4" xfId="26822"/>
    <cellStyle name="Currency 5 6 3" xfId="16010"/>
    <cellStyle name="Currency 5 6 3 2" xfId="22203"/>
    <cellStyle name="Currency 5 6 3 3" xfId="28354"/>
    <cellStyle name="Currency 5 6 4" xfId="19137"/>
    <cellStyle name="Currency 5 6 5" xfId="25288"/>
    <cellStyle name="Currency 5 7" xfId="13687"/>
    <cellStyle name="Currency 5 7 2" xfId="16778"/>
    <cellStyle name="Currency 5 7 2 2" xfId="22971"/>
    <cellStyle name="Currency 5 7 2 3" xfId="29122"/>
    <cellStyle name="Currency 5 7 3" xfId="19905"/>
    <cellStyle name="Currency 5 7 4" xfId="26056"/>
    <cellStyle name="Currency 5 8" xfId="15247"/>
    <cellStyle name="Currency 5 8 2" xfId="21437"/>
    <cellStyle name="Currency 5 8 3" xfId="27588"/>
    <cellStyle name="Currency 5 9" xfId="18371"/>
    <cellStyle name="Currency 50" xfId="11554"/>
    <cellStyle name="Currency 51" xfId="11555"/>
    <cellStyle name="Currency 52" xfId="11556"/>
    <cellStyle name="Currency 53" xfId="11557"/>
    <cellStyle name="Currency 54" xfId="11558"/>
    <cellStyle name="Currency 55" xfId="11559"/>
    <cellStyle name="Currency 56" xfId="11560"/>
    <cellStyle name="Currency 57" xfId="11561"/>
    <cellStyle name="Currency 58" xfId="11562"/>
    <cellStyle name="Currency 59" xfId="11563"/>
    <cellStyle name="Currency 6" xfId="7473"/>
    <cellStyle name="Currency 6 2" xfId="7474"/>
    <cellStyle name="Currency 6 2 2" xfId="7475"/>
    <cellStyle name="Currency 6 2 2 2" xfId="11565"/>
    <cellStyle name="Currency 6 2 3" xfId="11566"/>
    <cellStyle name="Currency 6 3" xfId="7476"/>
    <cellStyle name="Currency 6 3 2" xfId="11567"/>
    <cellStyle name="Currency 6 4" xfId="7477"/>
    <cellStyle name="Currency 6 4 2" xfId="12838"/>
    <cellStyle name="Currency 6 5" xfId="11564"/>
    <cellStyle name="Currency 6 6" xfId="9658"/>
    <cellStyle name="Currency 60" xfId="11568"/>
    <cellStyle name="Currency 61" xfId="11569"/>
    <cellStyle name="Currency 62" xfId="11570"/>
    <cellStyle name="Currency 63" xfId="11571"/>
    <cellStyle name="Currency 64" xfId="11572"/>
    <cellStyle name="Currency 65" xfId="11573"/>
    <cellStyle name="Currency 66" xfId="11574"/>
    <cellStyle name="Currency 67" xfId="11575"/>
    <cellStyle name="Currency 68" xfId="11576"/>
    <cellStyle name="Currency 69" xfId="11577"/>
    <cellStyle name="Currency 7" xfId="7478"/>
    <cellStyle name="Currency 7 2" xfId="7479"/>
    <cellStyle name="Currency 7 2 2" xfId="7480"/>
    <cellStyle name="Currency 7 2 2 2" xfId="11579"/>
    <cellStyle name="Currency 7 2 3" xfId="11580"/>
    <cellStyle name="Currency 7 2 4" xfId="18342"/>
    <cellStyle name="Currency 7 2 4 2" xfId="24514"/>
    <cellStyle name="Currency 7 2 4 3" xfId="30665"/>
    <cellStyle name="Currency 7 3" xfId="7481"/>
    <cellStyle name="Currency 7 3 2" xfId="11581"/>
    <cellStyle name="Currency 7 4" xfId="7482"/>
    <cellStyle name="Currency 7 4 2" xfId="12845"/>
    <cellStyle name="Currency 7 5" xfId="11578"/>
    <cellStyle name="Currency 7 6" xfId="18324"/>
    <cellStyle name="Currency 7 6 2" xfId="24505"/>
    <cellStyle name="Currency 7 6 3" xfId="30656"/>
    <cellStyle name="Currency 7 7" xfId="9668"/>
    <cellStyle name="Currency 70" xfId="11582"/>
    <cellStyle name="Currency 71" xfId="11583"/>
    <cellStyle name="Currency 72" xfId="11584"/>
    <cellStyle name="Currency 73" xfId="11585"/>
    <cellStyle name="Currency 74" xfId="11586"/>
    <cellStyle name="Currency 75" xfId="11587"/>
    <cellStyle name="Currency 76" xfId="11588"/>
    <cellStyle name="Currency 77" xfId="11589"/>
    <cellStyle name="Currency 78" xfId="11590"/>
    <cellStyle name="Currency 79" xfId="11591"/>
    <cellStyle name="Currency 8" xfId="7483"/>
    <cellStyle name="Currency 8 2" xfId="7484"/>
    <cellStyle name="Currency 8 2 2" xfId="7485"/>
    <cellStyle name="Currency 8 2 2 2" xfId="7486"/>
    <cellStyle name="Currency 8 2 2 3" xfId="7487"/>
    <cellStyle name="Currency 8 2 2 4" xfId="7488"/>
    <cellStyle name="Currency 8 2 2 5" xfId="11594"/>
    <cellStyle name="Currency 8 2 3" xfId="7489"/>
    <cellStyle name="Currency 8 2 3 2" xfId="7490"/>
    <cellStyle name="Currency 8 2 3 3" xfId="11595"/>
    <cellStyle name="Currency 8 2 4" xfId="7491"/>
    <cellStyle name="Currency 8 2 5" xfId="7492"/>
    <cellStyle name="Currency 8 2 6" xfId="7493"/>
    <cellStyle name="Currency 8 2 7" xfId="11593"/>
    <cellStyle name="Currency 8 3" xfId="7494"/>
    <cellStyle name="Currency 8 3 2" xfId="7495"/>
    <cellStyle name="Currency 8 3 3" xfId="11596"/>
    <cellStyle name="Currency 8 4" xfId="7496"/>
    <cellStyle name="Currency 8 4 2" xfId="7497"/>
    <cellStyle name="Currency 8 4 3" xfId="12851"/>
    <cellStyle name="Currency 8 5" xfId="7498"/>
    <cellStyle name="Currency 8 5 2" xfId="11592"/>
    <cellStyle name="Currency 8 6" xfId="7499"/>
    <cellStyle name="Currency 8 6 2" xfId="18360"/>
    <cellStyle name="Currency 8 7" xfId="9674"/>
    <cellStyle name="Currency 80" xfId="11597"/>
    <cellStyle name="Currency 81" xfId="11598"/>
    <cellStyle name="Currency 82" xfId="11599"/>
    <cellStyle name="Currency 83" xfId="11600"/>
    <cellStyle name="Currency 84" xfId="11601"/>
    <cellStyle name="Currency 85" xfId="11602"/>
    <cellStyle name="Currency 86" xfId="11603"/>
    <cellStyle name="Currency 87" xfId="11604"/>
    <cellStyle name="Currency 88" xfId="11605"/>
    <cellStyle name="Currency 89" xfId="11606"/>
    <cellStyle name="Currency 9" xfId="7500"/>
    <cellStyle name="Currency 9 10" xfId="9670"/>
    <cellStyle name="Currency 9 2" xfId="7501"/>
    <cellStyle name="Currency 9 2 2" xfId="7502"/>
    <cellStyle name="Currency 9 2 2 2" xfId="7503"/>
    <cellStyle name="Currency 9 2 3" xfId="7504"/>
    <cellStyle name="Currency 9 2 3 2" xfId="11608"/>
    <cellStyle name="Currency 9 3" xfId="7505"/>
    <cellStyle name="Currency 9 3 2" xfId="7506"/>
    <cellStyle name="Currency 9 3 3" xfId="7507"/>
    <cellStyle name="Currency 9 3 4" xfId="7508"/>
    <cellStyle name="Currency 9 3 5" xfId="11609"/>
    <cellStyle name="Currency 9 4" xfId="7509"/>
    <cellStyle name="Currency 9 4 2" xfId="7510"/>
    <cellStyle name="Currency 9 4 3" xfId="12847"/>
    <cellStyle name="Currency 9 5" xfId="7511"/>
    <cellStyle name="Currency 9 5 2" xfId="7512"/>
    <cellStyle name="Currency 9 5 3" xfId="11607"/>
    <cellStyle name="Currency 9 6" xfId="7513"/>
    <cellStyle name="Currency 9 7" xfId="7514"/>
    <cellStyle name="Currency 9 8" xfId="7515"/>
    <cellStyle name="Currency 9 9" xfId="7516"/>
    <cellStyle name="Currency 90" xfId="11610"/>
    <cellStyle name="Currency 91" xfId="11611"/>
    <cellStyle name="Currency 92" xfId="11612"/>
    <cellStyle name="Currency 93" xfId="11613"/>
    <cellStyle name="Currency 94" xfId="11614"/>
    <cellStyle name="Currency 95" xfId="11615"/>
    <cellStyle name="Currency 96" xfId="11616"/>
    <cellStyle name="Currency 97" xfId="11617"/>
    <cellStyle name="Currency 98" xfId="11618"/>
    <cellStyle name="Currency 99" xfId="11619"/>
    <cellStyle name="Currency(+Credit)" xfId="11620"/>
    <cellStyle name="Currency0" xfId="7517"/>
    <cellStyle name="Currency0 2" xfId="7518"/>
    <cellStyle name="Currency0 2 2" xfId="7519"/>
    <cellStyle name="Currency0 2 2 2" xfId="7520"/>
    <cellStyle name="Currency0 2 3" xfId="7521"/>
    <cellStyle name="Currency0 3" xfId="7522"/>
    <cellStyle name="Currency0 3 2" xfId="7523"/>
    <cellStyle name="Currency0 3 3" xfId="7524"/>
    <cellStyle name="Currency0 4" xfId="7525"/>
    <cellStyle name="Currency0 4 2" xfId="7526"/>
    <cellStyle name="Currency0 4 3" xfId="7527"/>
    <cellStyle name="Currency0 5" xfId="7528"/>
    <cellStyle name="Currency0 6" xfId="7529"/>
    <cellStyle name="Currency0 7" xfId="7530"/>
    <cellStyle name="Currency0 8" xfId="18325"/>
    <cellStyle name="Currency0_ACCOUNTS" xfId="7531"/>
    <cellStyle name="Date" xfId="7532"/>
    <cellStyle name="Date 2" xfId="7533"/>
    <cellStyle name="Date 2 2" xfId="7534"/>
    <cellStyle name="Date 2 3" xfId="7535"/>
    <cellStyle name="Date 2 4" xfId="18326"/>
    <cellStyle name="Date 3" xfId="7536"/>
    <cellStyle name="Date 3 2" xfId="7537"/>
    <cellStyle name="Date 3 3" xfId="7538"/>
    <cellStyle name="Date 4" xfId="7539"/>
    <cellStyle name="Date 4 2" xfId="7540"/>
    <cellStyle name="Date 5" xfId="7541"/>
    <cellStyle name="Date 5 2" xfId="7542"/>
    <cellStyle name="Date 5 3" xfId="7543"/>
    <cellStyle name="Date 6" xfId="7544"/>
    <cellStyle name="Date 7" xfId="7545"/>
    <cellStyle name="Date 8" xfId="7546"/>
    <cellStyle name="Date 9" xfId="11621"/>
    <cellStyle name="Date_903 SAP 2-6-09" xfId="7547"/>
    <cellStyle name="drp-sh - Style2" xfId="7548"/>
    <cellStyle name="Emphasis 1" xfId="7549"/>
    <cellStyle name="Emphasis 1 2" xfId="7550"/>
    <cellStyle name="Emphasis 2" xfId="7551"/>
    <cellStyle name="Emphasis 2 2" xfId="7552"/>
    <cellStyle name="Emphasis 3" xfId="7553"/>
    <cellStyle name="Emphasis 3 2" xfId="7554"/>
    <cellStyle name="Entered" xfId="7555"/>
    <cellStyle name="Entered 2" xfId="7556"/>
    <cellStyle name="Entered 2 2" xfId="7557"/>
    <cellStyle name="Entered 2 2 2" xfId="7558"/>
    <cellStyle name="Entered 2 3" xfId="7559"/>
    <cellStyle name="Entered 3" xfId="7560"/>
    <cellStyle name="Entered 3 2" xfId="7561"/>
    <cellStyle name="Entered 3 2 2" xfId="7562"/>
    <cellStyle name="Entered 3 3" xfId="7563"/>
    <cellStyle name="Entered 3 3 2" xfId="7564"/>
    <cellStyle name="Entered 3 4" xfId="7565"/>
    <cellStyle name="Entered 3 4 2" xfId="7566"/>
    <cellStyle name="Entered 4" xfId="7567"/>
    <cellStyle name="Entered 4 2" xfId="7568"/>
    <cellStyle name="Entered 5" xfId="7569"/>
    <cellStyle name="Entered 5 2" xfId="7570"/>
    <cellStyle name="Entered 6" xfId="7571"/>
    <cellStyle name="Entered 7" xfId="7572"/>
    <cellStyle name="Entered 8" xfId="7573"/>
    <cellStyle name="Entered_4.32E Depreciation Study Robs file" xfId="7574"/>
    <cellStyle name="Euro" xfId="7575"/>
    <cellStyle name="Euro 2" xfId="7576"/>
    <cellStyle name="Euro 2 2" xfId="7577"/>
    <cellStyle name="Euro 2 2 2" xfId="7578"/>
    <cellStyle name="Euro 2 3" xfId="7579"/>
    <cellStyle name="Euro 3" xfId="7580"/>
    <cellStyle name="Euro 3 2" xfId="7581"/>
    <cellStyle name="Euro 4" xfId="7582"/>
    <cellStyle name="Euro 5" xfId="7583"/>
    <cellStyle name="exceptions" xfId="11622"/>
    <cellStyle name="Explanatory Text 2" xfId="7584"/>
    <cellStyle name="Explanatory Text 2 2" xfId="7585"/>
    <cellStyle name="Explanatory Text 2 2 2" xfId="7586"/>
    <cellStyle name="Explanatory Text 2 3" xfId="7587"/>
    <cellStyle name="Explanatory Text 2 4" xfId="11623"/>
    <cellStyle name="Explanatory Text 3" xfId="7588"/>
    <cellStyle name="Explanatory Text 4" xfId="7589"/>
    <cellStyle name="Explanatory Text 4 2" xfId="11624"/>
    <cellStyle name="Explanatory Text 5" xfId="11625"/>
    <cellStyle name="Fixed" xfId="7590"/>
    <cellStyle name="Fixed 2" xfId="7591"/>
    <cellStyle name="Fixed 2 2" xfId="7592"/>
    <cellStyle name="Fixed 3" xfId="7593"/>
    <cellStyle name="Fixed 4" xfId="7594"/>
    <cellStyle name="Fixed 5" xfId="7595"/>
    <cellStyle name="Fixed 6" xfId="7596"/>
    <cellStyle name="Fixed 7" xfId="7597"/>
    <cellStyle name="Fixed 8" xfId="18327"/>
    <cellStyle name="Fixed_ACCOUNTS" xfId="7598"/>
    <cellStyle name="Fixed3 - Style3" xfId="7599"/>
    <cellStyle name="Fixed3 - Style3 2" xfId="7600"/>
    <cellStyle name="Followed Hyperlink" xfId="9538" builtinId="9" customBuiltin="1"/>
    <cellStyle name="Followed Hyperlink 2" xfId="9544"/>
    <cellStyle name="FRxAmtStyle" xfId="11626"/>
    <cellStyle name="FRxAmtStyle 2" xfId="11627"/>
    <cellStyle name="FRxAmtStyle 2 10" xfId="11628"/>
    <cellStyle name="FRxAmtStyle 2 2" xfId="11629"/>
    <cellStyle name="FRxAmtStyle 2 3" xfId="11630"/>
    <cellStyle name="FRxAmtStyle 3" xfId="11631"/>
    <cellStyle name="FRxAmtStyle 4" xfId="11632"/>
    <cellStyle name="FRxAmtStyle 5" xfId="11633"/>
    <cellStyle name="FRxCurrStyle" xfId="11634"/>
    <cellStyle name="FRxCurrStyle 2" xfId="11635"/>
    <cellStyle name="FRxPcntStyle" xfId="11636"/>
    <cellStyle name="Good 2" xfId="7601"/>
    <cellStyle name="Good 2 2" xfId="7602"/>
    <cellStyle name="Good 2 2 2" xfId="7603"/>
    <cellStyle name="Good 2 3" xfId="7604"/>
    <cellStyle name="Good 2 4" xfId="11637"/>
    <cellStyle name="Good 3" xfId="7605"/>
    <cellStyle name="Good 3 2" xfId="7606"/>
    <cellStyle name="Good 3 3" xfId="7607"/>
    <cellStyle name="Good 3 4" xfId="7608"/>
    <cellStyle name="Good 4" xfId="7609"/>
    <cellStyle name="Good 4 2" xfId="11638"/>
    <cellStyle name="Good 5" xfId="7610"/>
    <cellStyle name="Good 5 2" xfId="11639"/>
    <cellStyle name="Good 6" xfId="7611"/>
    <cellStyle name="Grey" xfId="7612"/>
    <cellStyle name="Grey 2" xfId="7613"/>
    <cellStyle name="Grey 2 2" xfId="7614"/>
    <cellStyle name="Grey 2 3" xfId="7615"/>
    <cellStyle name="Grey 2 4" xfId="7616"/>
    <cellStyle name="Grey 3" xfId="7617"/>
    <cellStyle name="Grey 3 2" xfId="7618"/>
    <cellStyle name="Grey 3 3" xfId="7619"/>
    <cellStyle name="Grey 3 4" xfId="7620"/>
    <cellStyle name="Grey 4" xfId="7621"/>
    <cellStyle name="Grey 4 2" xfId="7622"/>
    <cellStyle name="Grey 4 3" xfId="7623"/>
    <cellStyle name="Grey 4 4" xfId="7624"/>
    <cellStyle name="Grey 5" xfId="7625"/>
    <cellStyle name="Grey 5 2" xfId="7626"/>
    <cellStyle name="Grey 6" xfId="7627"/>
    <cellStyle name="Grey 6 2" xfId="7628"/>
    <cellStyle name="Grey 7" xfId="7629"/>
    <cellStyle name="Grey 8" xfId="7630"/>
    <cellStyle name="Grey_(C) WHE Proforma with ITC cash grant 10 Yr Amort_for deferral_102809" xfId="7631"/>
    <cellStyle name="g-tota - Style7" xfId="7632"/>
    <cellStyle name="Header" xfId="7633"/>
    <cellStyle name="Header1" xfId="7634"/>
    <cellStyle name="Header1 2" xfId="7635"/>
    <cellStyle name="Header1 3" xfId="7636"/>
    <cellStyle name="Header1 3 2" xfId="7637"/>
    <cellStyle name="Header1 4" xfId="7638"/>
    <cellStyle name="Header1_AURORA Total New" xfId="7639"/>
    <cellStyle name="Header2" xfId="7640"/>
    <cellStyle name="Header2 2" xfId="7641"/>
    <cellStyle name="Header2 3" xfId="7642"/>
    <cellStyle name="Header2 3 2" xfId="7643"/>
    <cellStyle name="Header2 4" xfId="7644"/>
    <cellStyle name="Header2 5" xfId="7645"/>
    <cellStyle name="Header2 6" xfId="7646"/>
    <cellStyle name="Header2_AURORA Total New" xfId="7647"/>
    <cellStyle name="Heading" xfId="7648"/>
    <cellStyle name="Heading 1 2" xfId="7649"/>
    <cellStyle name="Heading 1 2 2" xfId="7650"/>
    <cellStyle name="Heading 1 2 2 2" xfId="7651"/>
    <cellStyle name="Heading 1 2 3" xfId="7652"/>
    <cellStyle name="Heading 1 2 3 2" xfId="7653"/>
    <cellStyle name="Heading 1 2 3 3" xfId="7654"/>
    <cellStyle name="Heading 1 2 3 4" xfId="7655"/>
    <cellStyle name="Heading 1 2 4" xfId="7656"/>
    <cellStyle name="Heading 1 3" xfId="7657"/>
    <cellStyle name="Heading 1 3 2" xfId="7658"/>
    <cellStyle name="Heading 1 3 3" xfId="7659"/>
    <cellStyle name="Heading 1 3 4" xfId="7660"/>
    <cellStyle name="Heading 1 4" xfId="7661"/>
    <cellStyle name="Heading 1 4 2" xfId="7662"/>
    <cellStyle name="Heading 1 4 3" xfId="11640"/>
    <cellStyle name="Heading 1 5" xfId="7663"/>
    <cellStyle name="Heading 1 5 2" xfId="11641"/>
    <cellStyle name="Heading 1 6" xfId="7664"/>
    <cellStyle name="Heading 1 6 2" xfId="11642"/>
    <cellStyle name="Heading 1 9" xfId="7665"/>
    <cellStyle name="Heading 1 9 2" xfId="7666"/>
    <cellStyle name="Heading 2 2" xfId="7667"/>
    <cellStyle name="Heading 2 2 2" xfId="7668"/>
    <cellStyle name="Heading 2 2 2 2" xfId="7669"/>
    <cellStyle name="Heading 2 2 3" xfId="7670"/>
    <cellStyle name="Heading 2 2 3 2" xfId="7671"/>
    <cellStyle name="Heading 2 2 3 3" xfId="7672"/>
    <cellStyle name="Heading 2 2 3 4" xfId="7673"/>
    <cellStyle name="Heading 2 2 4" xfId="7674"/>
    <cellStyle name="Heading 2 3" xfId="7675"/>
    <cellStyle name="Heading 2 3 2" xfId="7676"/>
    <cellStyle name="Heading 2 3 3" xfId="7677"/>
    <cellStyle name="Heading 2 3 4" xfId="7678"/>
    <cellStyle name="Heading 2 4" xfId="7679"/>
    <cellStyle name="Heading 2 4 2" xfId="7680"/>
    <cellStyle name="Heading 2 4 3" xfId="11643"/>
    <cellStyle name="Heading 2 5" xfId="7681"/>
    <cellStyle name="Heading 2 5 2" xfId="11644"/>
    <cellStyle name="Heading 2 6" xfId="7682"/>
    <cellStyle name="Heading 2 6 2" xfId="11645"/>
    <cellStyle name="Heading 2 9" xfId="7683"/>
    <cellStyle name="Heading 2 9 2" xfId="7684"/>
    <cellStyle name="Heading 3 10" xfId="18365"/>
    <cellStyle name="Heading 3 11" xfId="9558"/>
    <cellStyle name="Heading 3 2" xfId="7685"/>
    <cellStyle name="Heading 3 2 2" xfId="7686"/>
    <cellStyle name="Heading 3 2 2 2" xfId="7687"/>
    <cellStyle name="Heading 3 2 3" xfId="7688"/>
    <cellStyle name="Heading 3 2 4" xfId="9652"/>
    <cellStyle name="Heading 3 3" xfId="7689"/>
    <cellStyle name="Heading 3 3 2" xfId="7690"/>
    <cellStyle name="Heading 3 3 2 2" xfId="12836"/>
    <cellStyle name="Heading 3 3 3" xfId="7691"/>
    <cellStyle name="Heading 3 3 3 2" xfId="11646"/>
    <cellStyle name="Heading 3 3 4" xfId="7692"/>
    <cellStyle name="Heading 3 3 5" xfId="9656"/>
    <cellStyle name="Heading 3 4" xfId="7693"/>
    <cellStyle name="Heading 3 4 2" xfId="11647"/>
    <cellStyle name="Heading 3 5" xfId="7694"/>
    <cellStyle name="Heading 3 5 2" xfId="11648"/>
    <cellStyle name="Heading 3 6" xfId="7695"/>
    <cellStyle name="Heading 3 6 2" xfId="11649"/>
    <cellStyle name="Heading 3 7" xfId="12761"/>
    <cellStyle name="Heading 3 8" xfId="12870"/>
    <cellStyle name="Heading 3 9" xfId="15241"/>
    <cellStyle name="Heading 4 2" xfId="7696"/>
    <cellStyle name="Heading 4 2 2" xfId="7697"/>
    <cellStyle name="Heading 4 2 2 2" xfId="7698"/>
    <cellStyle name="Heading 4 2 3" xfId="7699"/>
    <cellStyle name="Heading 4 2 4" xfId="11650"/>
    <cellStyle name="Heading 4 3" xfId="7700"/>
    <cellStyle name="Heading 4 3 2" xfId="7701"/>
    <cellStyle name="Heading 4 3 3" xfId="7702"/>
    <cellStyle name="Heading 4 3 4" xfId="7703"/>
    <cellStyle name="Heading 4 4" xfId="7704"/>
    <cellStyle name="Heading 4 4 2" xfId="11651"/>
    <cellStyle name="Heading 4 5" xfId="7705"/>
    <cellStyle name="Heading 4 5 2" xfId="11652"/>
    <cellStyle name="Heading 4 6" xfId="7706"/>
    <cellStyle name="Heading 4 6 2" xfId="11653"/>
    <cellStyle name="Heading No Underline" xfId="11654"/>
    <cellStyle name="Heading No Underline 2" xfId="11655"/>
    <cellStyle name="Heading No Underline 3" xfId="11656"/>
    <cellStyle name="Heading With Underline" xfId="11657"/>
    <cellStyle name="Heading With Underline 2" xfId="11658"/>
    <cellStyle name="Heading With Underline 3" xfId="11659"/>
    <cellStyle name="Heading1" xfId="7707"/>
    <cellStyle name="Heading1 2" xfId="7708"/>
    <cellStyle name="Heading1 2 2" xfId="7709"/>
    <cellStyle name="Heading1 3" xfId="7710"/>
    <cellStyle name="Heading1 3 2" xfId="7711"/>
    <cellStyle name="Heading1 4" xfId="7712"/>
    <cellStyle name="Heading1 5" xfId="7713"/>
    <cellStyle name="Heading1 6" xfId="7714"/>
    <cellStyle name="Heading1 7" xfId="7715"/>
    <cellStyle name="Heading1 8" xfId="7716"/>
    <cellStyle name="Heading1_4.32E Depreciation Study Robs file" xfId="7717"/>
    <cellStyle name="Heading2" xfId="7718"/>
    <cellStyle name="Heading2 2" xfId="7719"/>
    <cellStyle name="Heading2 2 2" xfId="7720"/>
    <cellStyle name="Heading2 3" xfId="7721"/>
    <cellStyle name="Heading2 3 2" xfId="7722"/>
    <cellStyle name="Heading2 4" xfId="7723"/>
    <cellStyle name="Heading2 5" xfId="7724"/>
    <cellStyle name="Heading2 6" xfId="7725"/>
    <cellStyle name="Heading2 7" xfId="7726"/>
    <cellStyle name="Heading2 8" xfId="7727"/>
    <cellStyle name="Heading2_4.32E Depreciation Study Robs file" xfId="7728"/>
    <cellStyle name="HNU" xfId="11660"/>
    <cellStyle name="Hyperlink" xfId="9539" builtinId="8" customBuiltin="1"/>
    <cellStyle name="Hyperlink 2" xfId="7729"/>
    <cellStyle name="Hyperlink 2 2" xfId="9545"/>
    <cellStyle name="Hyperlink 2 2 2" xfId="9606"/>
    <cellStyle name="Hyperlink 2 3" xfId="12802"/>
    <cellStyle name="Hyperlink 2 4" xfId="11661"/>
    <cellStyle name="Hyperlink 3" xfId="7730"/>
    <cellStyle name="Hyperlink 3 2" xfId="9607"/>
    <cellStyle name="Hyperlink 4" xfId="9564"/>
    <cellStyle name="Input [yellow]" xfId="7731"/>
    <cellStyle name="Input [yellow] 2" xfId="7732"/>
    <cellStyle name="Input [yellow] 2 2" xfId="7733"/>
    <cellStyle name="Input [yellow] 2 3" xfId="7734"/>
    <cellStyle name="Input [yellow] 2 4" xfId="7735"/>
    <cellStyle name="Input [yellow] 2 5" xfId="7736"/>
    <cellStyle name="Input [yellow] 3" xfId="7737"/>
    <cellStyle name="Input [yellow] 3 2" xfId="7738"/>
    <cellStyle name="Input [yellow] 3 3" xfId="7739"/>
    <cellStyle name="Input [yellow] 3 4" xfId="7740"/>
    <cellStyle name="Input [yellow] 3 5" xfId="7741"/>
    <cellStyle name="Input [yellow] 4" xfId="7742"/>
    <cellStyle name="Input [yellow] 4 2" xfId="7743"/>
    <cellStyle name="Input [yellow] 4 3" xfId="7744"/>
    <cellStyle name="Input [yellow] 4 4" xfId="7745"/>
    <cellStyle name="Input [yellow] 4 5" xfId="7746"/>
    <cellStyle name="Input [yellow] 5" xfId="7747"/>
    <cellStyle name="Input [yellow] 5 2" xfId="7748"/>
    <cellStyle name="Input [yellow] 6" xfId="7749"/>
    <cellStyle name="Input [yellow] 7" xfId="7750"/>
    <cellStyle name="Input [yellow] 8" xfId="7751"/>
    <cellStyle name="Input [yellow] 9" xfId="7752"/>
    <cellStyle name="Input [yellow]_(C) WHE Proforma with ITC cash grant 10 Yr Amort_for deferral_102809" xfId="7753"/>
    <cellStyle name="Input 10" xfId="7754"/>
    <cellStyle name="Input 11" xfId="7755"/>
    <cellStyle name="Input 12" xfId="7756"/>
    <cellStyle name="Input 13" xfId="7757"/>
    <cellStyle name="Input 14" xfId="7758"/>
    <cellStyle name="Input 15" xfId="7759"/>
    <cellStyle name="Input 16" xfId="7760"/>
    <cellStyle name="Input 17" xfId="7761"/>
    <cellStyle name="Input 18" xfId="7762"/>
    <cellStyle name="Input 18 2" xfId="30736"/>
    <cellStyle name="Input 19" xfId="7763"/>
    <cellStyle name="Input 19 2" xfId="30737"/>
    <cellStyle name="Input 2" xfId="7764"/>
    <cellStyle name="Input 2 2" xfId="7765"/>
    <cellStyle name="Input 2 2 2" xfId="7766"/>
    <cellStyle name="Input 2 2 3" xfId="7767"/>
    <cellStyle name="Input 2 2 3 2" xfId="30740"/>
    <cellStyle name="Input 2 2 4" xfId="30739"/>
    <cellStyle name="Input 2 3" xfId="7768"/>
    <cellStyle name="Input 2 3 2" xfId="30741"/>
    <cellStyle name="Input 2 4" xfId="11662"/>
    <cellStyle name="Input 2 5" xfId="30738"/>
    <cellStyle name="Input 3" xfId="7769"/>
    <cellStyle name="Input 3 2" xfId="7770"/>
    <cellStyle name="Input 3 3" xfId="7771"/>
    <cellStyle name="Input 3 3 2" xfId="30742"/>
    <cellStyle name="Input 3 4" xfId="7772"/>
    <cellStyle name="Input 3 5" xfId="7773"/>
    <cellStyle name="Input 3 5 2" xfId="30743"/>
    <cellStyle name="Input 4" xfId="7774"/>
    <cellStyle name="Input 4 2" xfId="7775"/>
    <cellStyle name="Input 4 3" xfId="7776"/>
    <cellStyle name="Input 4 3 2" xfId="30744"/>
    <cellStyle name="Input 4 4" xfId="7777"/>
    <cellStyle name="Input 4 4 2" xfId="30745"/>
    <cellStyle name="Input 5" xfId="7778"/>
    <cellStyle name="Input 5 2" xfId="13645"/>
    <cellStyle name="Input 5 2 2" xfId="15233"/>
    <cellStyle name="Input 5 2 2 2" xfId="30727"/>
    <cellStyle name="Input 5 2 3" xfId="30688"/>
    <cellStyle name="Input 5 3" xfId="13644"/>
    <cellStyle name="Input 5 3 2" xfId="14319"/>
    <cellStyle name="Input 5 3 2 2" xfId="30711"/>
    <cellStyle name="Input 5 3 3" xfId="30687"/>
    <cellStyle name="Input 5 4" xfId="13682"/>
    <cellStyle name="Input 5 4 2" xfId="14429"/>
    <cellStyle name="Input 5 4 2 2" xfId="30719"/>
    <cellStyle name="Input 5 4 3" xfId="30702"/>
    <cellStyle name="Input 5 5" xfId="13643"/>
    <cellStyle name="Input 5 5 2" xfId="15234"/>
    <cellStyle name="Input 5 5 2 2" xfId="30728"/>
    <cellStyle name="Input 5 5 3" xfId="30686"/>
    <cellStyle name="Input 5 6" xfId="15237"/>
    <cellStyle name="Input 5 6 2" xfId="30731"/>
    <cellStyle name="Input 5 7" xfId="30674"/>
    <cellStyle name="Input 6" xfId="7779"/>
    <cellStyle name="Input 6 2" xfId="30746"/>
    <cellStyle name="Input 7" xfId="7780"/>
    <cellStyle name="Input 7 2" xfId="30747"/>
    <cellStyle name="Input 8" xfId="7781"/>
    <cellStyle name="Input 8 2" xfId="30748"/>
    <cellStyle name="Input 9" xfId="7782"/>
    <cellStyle name="Input 9 2" xfId="30749"/>
    <cellStyle name="Input Cells" xfId="7783"/>
    <cellStyle name="Input Cells 2" xfId="7784"/>
    <cellStyle name="Input Cells 3" xfId="7785"/>
    <cellStyle name="Input Cells Percent" xfId="7786"/>
    <cellStyle name="Input Cells Percent 2" xfId="7787"/>
    <cellStyle name="Input Cells Percent 3" xfId="7788"/>
    <cellStyle name="Input Cells Percent_AURORA Total New" xfId="7789"/>
    <cellStyle name="Input Cells_4.34E Mint Farm Deferral" xfId="7790"/>
    <cellStyle name="input highlight" xfId="11663"/>
    <cellStyle name="input highlight 2" xfId="11664"/>
    <cellStyle name="line b - Style6" xfId="7791"/>
    <cellStyle name="line b - Style6 2" xfId="30958"/>
    <cellStyle name="LineItemPrompt" xfId="9608"/>
    <cellStyle name="LineItemValue" xfId="9609"/>
    <cellStyle name="Lines" xfId="7792"/>
    <cellStyle name="Lines 2" xfId="7793"/>
    <cellStyle name="Lines 3" xfId="7794"/>
    <cellStyle name="Lines 4" xfId="7795"/>
    <cellStyle name="Lines_Electric Rev Req Model (2009 GRC) Rebuttal" xfId="7796"/>
    <cellStyle name="LINKED" xfId="7797"/>
    <cellStyle name="LINKED 2" xfId="7798"/>
    <cellStyle name="LINKED 2 2" xfId="7799"/>
    <cellStyle name="LINKED 3" xfId="7800"/>
    <cellStyle name="LINKED 4" xfId="7801"/>
    <cellStyle name="Linked Cell 2" xfId="7802"/>
    <cellStyle name="Linked Cell 2 2" xfId="7803"/>
    <cellStyle name="Linked Cell 2 2 2" xfId="7804"/>
    <cellStyle name="Linked Cell 2 3" xfId="7805"/>
    <cellStyle name="Linked Cell 2 4" xfId="11665"/>
    <cellStyle name="Linked Cell 3" xfId="7806"/>
    <cellStyle name="Linked Cell 3 2" xfId="7807"/>
    <cellStyle name="Linked Cell 3 3" xfId="7808"/>
    <cellStyle name="Linked Cell 3 4" xfId="7809"/>
    <cellStyle name="Linked Cell 4" xfId="7810"/>
    <cellStyle name="Linked Cell 4 2" xfId="11666"/>
    <cellStyle name="Linked Cell 5" xfId="7811"/>
    <cellStyle name="Linked Cell 5 2" xfId="11667"/>
    <cellStyle name="Linked Cell 6" xfId="7812"/>
    <cellStyle name="Manual-Input" xfId="9543"/>
    <cellStyle name="Millares [0]_2AV_M_M " xfId="7813"/>
    <cellStyle name="Millares_2AV_M_M " xfId="7814"/>
    <cellStyle name="modified border" xfId="7815"/>
    <cellStyle name="modified border 2" xfId="7816"/>
    <cellStyle name="modified border 2 2" xfId="7817"/>
    <cellStyle name="modified border 2 3" xfId="7818"/>
    <cellStyle name="modified border 3" xfId="7819"/>
    <cellStyle name="modified border 3 2" xfId="7820"/>
    <cellStyle name="modified border 3 3" xfId="7821"/>
    <cellStyle name="modified border 4" xfId="7822"/>
    <cellStyle name="modified border 4 2" xfId="7823"/>
    <cellStyle name="modified border 4 3" xfId="7824"/>
    <cellStyle name="modified border 5" xfId="7825"/>
    <cellStyle name="modified border 5 2" xfId="7826"/>
    <cellStyle name="modified border 6" xfId="7827"/>
    <cellStyle name="modified border 7" xfId="7828"/>
    <cellStyle name="modified border 8" xfId="7829"/>
    <cellStyle name="modified border_4.34E Mint Farm Deferral" xfId="7830"/>
    <cellStyle name="modified border1" xfId="7831"/>
    <cellStyle name="modified border1 2" xfId="7832"/>
    <cellStyle name="modified border1 2 2" xfId="7833"/>
    <cellStyle name="modified border1 2 3" xfId="7834"/>
    <cellStyle name="modified border1 3" xfId="7835"/>
    <cellStyle name="modified border1 3 2" xfId="7836"/>
    <cellStyle name="modified border1 3 3" xfId="7837"/>
    <cellStyle name="modified border1 4" xfId="7838"/>
    <cellStyle name="modified border1 4 2" xfId="7839"/>
    <cellStyle name="modified border1 4 3" xfId="7840"/>
    <cellStyle name="modified border1 5" xfId="7841"/>
    <cellStyle name="modified border1 5 2" xfId="7842"/>
    <cellStyle name="modified border1 6" xfId="7843"/>
    <cellStyle name="modified border1 7" xfId="7844"/>
    <cellStyle name="modified border1 8" xfId="7845"/>
    <cellStyle name="modified border1_4.34E Mint Farm Deferral" xfId="7846"/>
    <cellStyle name="Moneda [0]_2AV_M_M " xfId="7847"/>
    <cellStyle name="Moneda_2AV_M_M " xfId="7848"/>
    <cellStyle name="MonthHeader" xfId="9654"/>
    <cellStyle name="Neutral 2" xfId="7849"/>
    <cellStyle name="Neutral 2 2" xfId="7850"/>
    <cellStyle name="Neutral 2 2 2" xfId="7851"/>
    <cellStyle name="Neutral 2 3" xfId="7852"/>
    <cellStyle name="Neutral 2 4" xfId="11668"/>
    <cellStyle name="Neutral 3" xfId="7853"/>
    <cellStyle name="Neutral 3 2" xfId="7854"/>
    <cellStyle name="Neutral 3 3" xfId="7855"/>
    <cellStyle name="Neutral 3 4" xfId="7856"/>
    <cellStyle name="Neutral 4" xfId="7857"/>
    <cellStyle name="Neutral 4 2" xfId="11669"/>
    <cellStyle name="Neutral 5" xfId="7858"/>
    <cellStyle name="Neutral 5 2" xfId="11670"/>
    <cellStyle name="Neutral 6" xfId="7859"/>
    <cellStyle name="no dec" xfId="7860"/>
    <cellStyle name="no dec 2" xfId="7861"/>
    <cellStyle name="no dec 2 2" xfId="7862"/>
    <cellStyle name="no dec 3" xfId="7863"/>
    <cellStyle name="no dec 4" xfId="7864"/>
    <cellStyle name="Normal" xfId="0" builtinId="0"/>
    <cellStyle name="Normal - Style1" xfId="7865"/>
    <cellStyle name="Normal - Style1 2" xfId="7866"/>
    <cellStyle name="Normal - Style1 2 2" xfId="7867"/>
    <cellStyle name="Normal - Style1 2 2 2" xfId="7868"/>
    <cellStyle name="Normal - Style1 2 3" xfId="7869"/>
    <cellStyle name="Normal - Style1 2 4" xfId="7870"/>
    <cellStyle name="Normal - Style1 3" xfId="7871"/>
    <cellStyle name="Normal - Style1 3 2" xfId="7872"/>
    <cellStyle name="Normal - Style1 3 2 2" xfId="7873"/>
    <cellStyle name="Normal - Style1 3 3" xfId="7874"/>
    <cellStyle name="Normal - Style1 3 4" xfId="7875"/>
    <cellStyle name="Normal - Style1 4" xfId="7876"/>
    <cellStyle name="Normal - Style1 4 2" xfId="7877"/>
    <cellStyle name="Normal - Style1 4 2 2" xfId="7878"/>
    <cellStyle name="Normal - Style1 4 3" xfId="7879"/>
    <cellStyle name="Normal - Style1 4 4" xfId="7880"/>
    <cellStyle name="Normal - Style1 5" xfId="7881"/>
    <cellStyle name="Normal - Style1 5 2" xfId="7882"/>
    <cellStyle name="Normal - Style1 5 3" xfId="7883"/>
    <cellStyle name="Normal - Style1 5 4" xfId="7884"/>
    <cellStyle name="Normal - Style1 6" xfId="7885"/>
    <cellStyle name="Normal - Style1 6 2" xfId="7886"/>
    <cellStyle name="Normal - Style1 6 2 2" xfId="7887"/>
    <cellStyle name="Normal - Style1 6 3" xfId="7888"/>
    <cellStyle name="Normal - Style1 6 4" xfId="7889"/>
    <cellStyle name="Normal - Style1 7" xfId="7890"/>
    <cellStyle name="Normal - Style1 8" xfId="7891"/>
    <cellStyle name="Normal - Style1_(C) WHE Proforma with ITC cash grant 10 Yr Amort_for deferral_102809" xfId="7892"/>
    <cellStyle name="Normal 1" xfId="7893"/>
    <cellStyle name="Normal 1 2" xfId="7894"/>
    <cellStyle name="Normal 10" xfId="7895"/>
    <cellStyle name="Normal 10 10" xfId="18338"/>
    <cellStyle name="Normal 10 2" xfId="7896"/>
    <cellStyle name="Normal 10 2 2" xfId="7897"/>
    <cellStyle name="Normal 10 2 2 2" xfId="7898"/>
    <cellStyle name="Normal 10 2 2 2 2" xfId="11673"/>
    <cellStyle name="Normal 10 2 2 3" xfId="7899"/>
    <cellStyle name="Normal 10 2 2 4" xfId="11672"/>
    <cellStyle name="Normal 10 2 3" xfId="7900"/>
    <cellStyle name="Normal 10 2 3 2" xfId="11674"/>
    <cellStyle name="Normal 10 2 4" xfId="7901"/>
    <cellStyle name="Normal 10 2 5" xfId="11671"/>
    <cellStyle name="Normal 10 3" xfId="7902"/>
    <cellStyle name="Normal 10 3 10" xfId="24734"/>
    <cellStyle name="Normal 10 3 11" xfId="11675"/>
    <cellStyle name="Normal 10 3 2" xfId="7903"/>
    <cellStyle name="Normal 10 3 2 10" xfId="11676"/>
    <cellStyle name="Normal 10 3 2 2" xfId="7904"/>
    <cellStyle name="Normal 10 3 2 2 2" xfId="11678"/>
    <cellStyle name="Normal 10 3 2 2 2 2" xfId="13075"/>
    <cellStyle name="Normal 10 3 2 2 2 2 2" xfId="14680"/>
    <cellStyle name="Normal 10 3 2 2 2 2 2 2" xfId="17761"/>
    <cellStyle name="Normal 10 3 2 2 2 2 2 2 2" xfId="23954"/>
    <cellStyle name="Normal 10 3 2 2 2 2 2 2 3" xfId="30105"/>
    <cellStyle name="Normal 10 3 2 2 2 2 2 3" xfId="20888"/>
    <cellStyle name="Normal 10 3 2 2 2 2 2 4" xfId="27039"/>
    <cellStyle name="Normal 10 3 2 2 2 2 3" xfId="16227"/>
    <cellStyle name="Normal 10 3 2 2 2 2 3 2" xfId="22420"/>
    <cellStyle name="Normal 10 3 2 2 2 2 3 3" xfId="28571"/>
    <cellStyle name="Normal 10 3 2 2 2 2 4" xfId="19354"/>
    <cellStyle name="Normal 10 3 2 2 2 2 5" xfId="25505"/>
    <cellStyle name="Normal 10 3 2 2 2 3" xfId="13902"/>
    <cellStyle name="Normal 10 3 2 2 2 3 2" xfId="16992"/>
    <cellStyle name="Normal 10 3 2 2 2 3 2 2" xfId="23185"/>
    <cellStyle name="Normal 10 3 2 2 2 3 2 3" xfId="29336"/>
    <cellStyle name="Normal 10 3 2 2 2 3 3" xfId="20119"/>
    <cellStyle name="Normal 10 3 2 2 2 3 4" xfId="26270"/>
    <cellStyle name="Normal 10 3 2 2 2 4" xfId="15460"/>
    <cellStyle name="Normal 10 3 2 2 2 4 2" xfId="21651"/>
    <cellStyle name="Normal 10 3 2 2 2 4 3" xfId="27802"/>
    <cellStyle name="Normal 10 3 2 2 2 5" xfId="18585"/>
    <cellStyle name="Normal 10 3 2 2 2 6" xfId="24737"/>
    <cellStyle name="Normal 10 3 2 2 3" xfId="13074"/>
    <cellStyle name="Normal 10 3 2 2 3 2" xfId="14679"/>
    <cellStyle name="Normal 10 3 2 2 3 2 2" xfId="17760"/>
    <cellStyle name="Normal 10 3 2 2 3 2 2 2" xfId="23953"/>
    <cellStyle name="Normal 10 3 2 2 3 2 2 3" xfId="30104"/>
    <cellStyle name="Normal 10 3 2 2 3 2 3" xfId="20887"/>
    <cellStyle name="Normal 10 3 2 2 3 2 4" xfId="27038"/>
    <cellStyle name="Normal 10 3 2 2 3 3" xfId="16226"/>
    <cellStyle name="Normal 10 3 2 2 3 3 2" xfId="22419"/>
    <cellStyle name="Normal 10 3 2 2 3 3 3" xfId="28570"/>
    <cellStyle name="Normal 10 3 2 2 3 4" xfId="19353"/>
    <cellStyle name="Normal 10 3 2 2 3 5" xfId="25504"/>
    <cellStyle name="Normal 10 3 2 2 4" xfId="13901"/>
    <cellStyle name="Normal 10 3 2 2 4 2" xfId="16991"/>
    <cellStyle name="Normal 10 3 2 2 4 2 2" xfId="23184"/>
    <cellStyle name="Normal 10 3 2 2 4 2 3" xfId="29335"/>
    <cellStyle name="Normal 10 3 2 2 4 3" xfId="20118"/>
    <cellStyle name="Normal 10 3 2 2 4 4" xfId="26269"/>
    <cellStyle name="Normal 10 3 2 2 5" xfId="15459"/>
    <cellStyle name="Normal 10 3 2 2 5 2" xfId="21650"/>
    <cellStyle name="Normal 10 3 2 2 5 3" xfId="27801"/>
    <cellStyle name="Normal 10 3 2 2 6" xfId="18584"/>
    <cellStyle name="Normal 10 3 2 2 7" xfId="24736"/>
    <cellStyle name="Normal 10 3 2 2 8" xfId="11677"/>
    <cellStyle name="Normal 10 3 2 3" xfId="11679"/>
    <cellStyle name="Normal 10 3 2 3 2" xfId="11680"/>
    <cellStyle name="Normal 10 3 2 3 2 2" xfId="13077"/>
    <cellStyle name="Normal 10 3 2 3 2 2 2" xfId="14682"/>
    <cellStyle name="Normal 10 3 2 3 2 2 2 2" xfId="17763"/>
    <cellStyle name="Normal 10 3 2 3 2 2 2 2 2" xfId="23956"/>
    <cellStyle name="Normal 10 3 2 3 2 2 2 2 3" xfId="30107"/>
    <cellStyle name="Normal 10 3 2 3 2 2 2 3" xfId="20890"/>
    <cellStyle name="Normal 10 3 2 3 2 2 2 4" xfId="27041"/>
    <cellStyle name="Normal 10 3 2 3 2 2 3" xfId="16229"/>
    <cellStyle name="Normal 10 3 2 3 2 2 3 2" xfId="22422"/>
    <cellStyle name="Normal 10 3 2 3 2 2 3 3" xfId="28573"/>
    <cellStyle name="Normal 10 3 2 3 2 2 4" xfId="19356"/>
    <cellStyle name="Normal 10 3 2 3 2 2 5" xfId="25507"/>
    <cellStyle name="Normal 10 3 2 3 2 3" xfId="13904"/>
    <cellStyle name="Normal 10 3 2 3 2 3 2" xfId="16994"/>
    <cellStyle name="Normal 10 3 2 3 2 3 2 2" xfId="23187"/>
    <cellStyle name="Normal 10 3 2 3 2 3 2 3" xfId="29338"/>
    <cellStyle name="Normal 10 3 2 3 2 3 3" xfId="20121"/>
    <cellStyle name="Normal 10 3 2 3 2 3 4" xfId="26272"/>
    <cellStyle name="Normal 10 3 2 3 2 4" xfId="15462"/>
    <cellStyle name="Normal 10 3 2 3 2 4 2" xfId="21653"/>
    <cellStyle name="Normal 10 3 2 3 2 4 3" xfId="27804"/>
    <cellStyle name="Normal 10 3 2 3 2 5" xfId="18587"/>
    <cellStyle name="Normal 10 3 2 3 2 6" xfId="24739"/>
    <cellStyle name="Normal 10 3 2 3 3" xfId="13076"/>
    <cellStyle name="Normal 10 3 2 3 3 2" xfId="14681"/>
    <cellStyle name="Normal 10 3 2 3 3 2 2" xfId="17762"/>
    <cellStyle name="Normal 10 3 2 3 3 2 2 2" xfId="23955"/>
    <cellStyle name="Normal 10 3 2 3 3 2 2 3" xfId="30106"/>
    <cellStyle name="Normal 10 3 2 3 3 2 3" xfId="20889"/>
    <cellStyle name="Normal 10 3 2 3 3 2 4" xfId="27040"/>
    <cellStyle name="Normal 10 3 2 3 3 3" xfId="16228"/>
    <cellStyle name="Normal 10 3 2 3 3 3 2" xfId="22421"/>
    <cellStyle name="Normal 10 3 2 3 3 3 3" xfId="28572"/>
    <cellStyle name="Normal 10 3 2 3 3 4" xfId="19355"/>
    <cellStyle name="Normal 10 3 2 3 3 5" xfId="25506"/>
    <cellStyle name="Normal 10 3 2 3 4" xfId="13903"/>
    <cellStyle name="Normal 10 3 2 3 4 2" xfId="16993"/>
    <cellStyle name="Normal 10 3 2 3 4 2 2" xfId="23186"/>
    <cellStyle name="Normal 10 3 2 3 4 2 3" xfId="29337"/>
    <cellStyle name="Normal 10 3 2 3 4 3" xfId="20120"/>
    <cellStyle name="Normal 10 3 2 3 4 4" xfId="26271"/>
    <cellStyle name="Normal 10 3 2 3 5" xfId="15461"/>
    <cellStyle name="Normal 10 3 2 3 5 2" xfId="21652"/>
    <cellStyle name="Normal 10 3 2 3 5 3" xfId="27803"/>
    <cellStyle name="Normal 10 3 2 3 6" xfId="18586"/>
    <cellStyle name="Normal 10 3 2 3 7" xfId="24738"/>
    <cellStyle name="Normal 10 3 2 4" xfId="11681"/>
    <cellStyle name="Normal 10 3 2 4 2" xfId="13078"/>
    <cellStyle name="Normal 10 3 2 4 2 2" xfId="14683"/>
    <cellStyle name="Normal 10 3 2 4 2 2 2" xfId="17764"/>
    <cellStyle name="Normal 10 3 2 4 2 2 2 2" xfId="23957"/>
    <cellStyle name="Normal 10 3 2 4 2 2 2 3" xfId="30108"/>
    <cellStyle name="Normal 10 3 2 4 2 2 3" xfId="20891"/>
    <cellStyle name="Normal 10 3 2 4 2 2 4" xfId="27042"/>
    <cellStyle name="Normal 10 3 2 4 2 3" xfId="16230"/>
    <cellStyle name="Normal 10 3 2 4 2 3 2" xfId="22423"/>
    <cellStyle name="Normal 10 3 2 4 2 3 3" xfId="28574"/>
    <cellStyle name="Normal 10 3 2 4 2 4" xfId="19357"/>
    <cellStyle name="Normal 10 3 2 4 2 5" xfId="25508"/>
    <cellStyle name="Normal 10 3 2 4 3" xfId="13905"/>
    <cellStyle name="Normal 10 3 2 4 3 2" xfId="16995"/>
    <cellStyle name="Normal 10 3 2 4 3 2 2" xfId="23188"/>
    <cellStyle name="Normal 10 3 2 4 3 2 3" xfId="29339"/>
    <cellStyle name="Normal 10 3 2 4 3 3" xfId="20122"/>
    <cellStyle name="Normal 10 3 2 4 3 4" xfId="26273"/>
    <cellStyle name="Normal 10 3 2 4 4" xfId="15463"/>
    <cellStyle name="Normal 10 3 2 4 4 2" xfId="21654"/>
    <cellStyle name="Normal 10 3 2 4 4 3" xfId="27805"/>
    <cellStyle name="Normal 10 3 2 4 5" xfId="18588"/>
    <cellStyle name="Normal 10 3 2 4 6" xfId="24740"/>
    <cellStyle name="Normal 10 3 2 5" xfId="13073"/>
    <cellStyle name="Normal 10 3 2 5 2" xfId="14678"/>
    <cellStyle name="Normal 10 3 2 5 2 2" xfId="17759"/>
    <cellStyle name="Normal 10 3 2 5 2 2 2" xfId="23952"/>
    <cellStyle name="Normal 10 3 2 5 2 2 3" xfId="30103"/>
    <cellStyle name="Normal 10 3 2 5 2 3" xfId="20886"/>
    <cellStyle name="Normal 10 3 2 5 2 4" xfId="27037"/>
    <cellStyle name="Normal 10 3 2 5 3" xfId="16225"/>
    <cellStyle name="Normal 10 3 2 5 3 2" xfId="22418"/>
    <cellStyle name="Normal 10 3 2 5 3 3" xfId="28569"/>
    <cellStyle name="Normal 10 3 2 5 4" xfId="19352"/>
    <cellStyle name="Normal 10 3 2 5 5" xfId="25503"/>
    <cellStyle name="Normal 10 3 2 6" xfId="13900"/>
    <cellStyle name="Normal 10 3 2 6 2" xfId="16990"/>
    <cellStyle name="Normal 10 3 2 6 2 2" xfId="23183"/>
    <cellStyle name="Normal 10 3 2 6 2 3" xfId="29334"/>
    <cellStyle name="Normal 10 3 2 6 3" xfId="20117"/>
    <cellStyle name="Normal 10 3 2 6 4" xfId="26268"/>
    <cellStyle name="Normal 10 3 2 7" xfId="15458"/>
    <cellStyle name="Normal 10 3 2 7 2" xfId="21649"/>
    <cellStyle name="Normal 10 3 2 7 3" xfId="27800"/>
    <cellStyle name="Normal 10 3 2 8" xfId="18583"/>
    <cellStyle name="Normal 10 3 2 9" xfId="24735"/>
    <cellStyle name="Normal 10 3 3" xfId="7905"/>
    <cellStyle name="Normal 10 3 3 2" xfId="11683"/>
    <cellStyle name="Normal 10 3 3 2 2" xfId="13080"/>
    <cellStyle name="Normal 10 3 3 2 2 2" xfId="14685"/>
    <cellStyle name="Normal 10 3 3 2 2 2 2" xfId="17766"/>
    <cellStyle name="Normal 10 3 3 2 2 2 2 2" xfId="23959"/>
    <cellStyle name="Normal 10 3 3 2 2 2 2 3" xfId="30110"/>
    <cellStyle name="Normal 10 3 3 2 2 2 3" xfId="20893"/>
    <cellStyle name="Normal 10 3 3 2 2 2 4" xfId="27044"/>
    <cellStyle name="Normal 10 3 3 2 2 3" xfId="16232"/>
    <cellStyle name="Normal 10 3 3 2 2 3 2" xfId="22425"/>
    <cellStyle name="Normal 10 3 3 2 2 3 3" xfId="28576"/>
    <cellStyle name="Normal 10 3 3 2 2 4" xfId="19359"/>
    <cellStyle name="Normal 10 3 3 2 2 5" xfId="25510"/>
    <cellStyle name="Normal 10 3 3 2 3" xfId="13907"/>
    <cellStyle name="Normal 10 3 3 2 3 2" xfId="16997"/>
    <cellStyle name="Normal 10 3 3 2 3 2 2" xfId="23190"/>
    <cellStyle name="Normal 10 3 3 2 3 2 3" xfId="29341"/>
    <cellStyle name="Normal 10 3 3 2 3 3" xfId="20124"/>
    <cellStyle name="Normal 10 3 3 2 3 4" xfId="26275"/>
    <cellStyle name="Normal 10 3 3 2 4" xfId="15465"/>
    <cellStyle name="Normal 10 3 3 2 4 2" xfId="21656"/>
    <cellStyle name="Normal 10 3 3 2 4 3" xfId="27807"/>
    <cellStyle name="Normal 10 3 3 2 5" xfId="18590"/>
    <cellStyle name="Normal 10 3 3 2 6" xfId="24742"/>
    <cellStyle name="Normal 10 3 3 3" xfId="13079"/>
    <cellStyle name="Normal 10 3 3 3 2" xfId="14684"/>
    <cellStyle name="Normal 10 3 3 3 2 2" xfId="17765"/>
    <cellStyle name="Normal 10 3 3 3 2 2 2" xfId="23958"/>
    <cellStyle name="Normal 10 3 3 3 2 2 3" xfId="30109"/>
    <cellStyle name="Normal 10 3 3 3 2 3" xfId="20892"/>
    <cellStyle name="Normal 10 3 3 3 2 4" xfId="27043"/>
    <cellStyle name="Normal 10 3 3 3 3" xfId="16231"/>
    <cellStyle name="Normal 10 3 3 3 3 2" xfId="22424"/>
    <cellStyle name="Normal 10 3 3 3 3 3" xfId="28575"/>
    <cellStyle name="Normal 10 3 3 3 4" xfId="19358"/>
    <cellStyle name="Normal 10 3 3 3 5" xfId="25509"/>
    <cellStyle name="Normal 10 3 3 4" xfId="13906"/>
    <cellStyle name="Normal 10 3 3 4 2" xfId="16996"/>
    <cellStyle name="Normal 10 3 3 4 2 2" xfId="23189"/>
    <cellStyle name="Normal 10 3 3 4 2 3" xfId="29340"/>
    <cellStyle name="Normal 10 3 3 4 3" xfId="20123"/>
    <cellStyle name="Normal 10 3 3 4 4" xfId="26274"/>
    <cellStyle name="Normal 10 3 3 5" xfId="15464"/>
    <cellStyle name="Normal 10 3 3 5 2" xfId="21655"/>
    <cellStyle name="Normal 10 3 3 5 3" xfId="27806"/>
    <cellStyle name="Normal 10 3 3 6" xfId="18589"/>
    <cellStyle name="Normal 10 3 3 7" xfId="24741"/>
    <cellStyle name="Normal 10 3 3 8" xfId="11682"/>
    <cellStyle name="Normal 10 3 4" xfId="7906"/>
    <cellStyle name="Normal 10 3 4 2" xfId="11685"/>
    <cellStyle name="Normal 10 3 4 2 2" xfId="13082"/>
    <cellStyle name="Normal 10 3 4 2 2 2" xfId="14687"/>
    <cellStyle name="Normal 10 3 4 2 2 2 2" xfId="17768"/>
    <cellStyle name="Normal 10 3 4 2 2 2 2 2" xfId="23961"/>
    <cellStyle name="Normal 10 3 4 2 2 2 2 3" xfId="30112"/>
    <cellStyle name="Normal 10 3 4 2 2 2 3" xfId="20895"/>
    <cellStyle name="Normal 10 3 4 2 2 2 4" xfId="27046"/>
    <cellStyle name="Normal 10 3 4 2 2 3" xfId="16234"/>
    <cellStyle name="Normal 10 3 4 2 2 3 2" xfId="22427"/>
    <cellStyle name="Normal 10 3 4 2 2 3 3" xfId="28578"/>
    <cellStyle name="Normal 10 3 4 2 2 4" xfId="19361"/>
    <cellStyle name="Normal 10 3 4 2 2 5" xfId="25512"/>
    <cellStyle name="Normal 10 3 4 2 3" xfId="13909"/>
    <cellStyle name="Normal 10 3 4 2 3 2" xfId="16999"/>
    <cellStyle name="Normal 10 3 4 2 3 2 2" xfId="23192"/>
    <cellStyle name="Normal 10 3 4 2 3 2 3" xfId="29343"/>
    <cellStyle name="Normal 10 3 4 2 3 3" xfId="20126"/>
    <cellStyle name="Normal 10 3 4 2 3 4" xfId="26277"/>
    <cellStyle name="Normal 10 3 4 2 4" xfId="15467"/>
    <cellStyle name="Normal 10 3 4 2 4 2" xfId="21658"/>
    <cellStyle name="Normal 10 3 4 2 4 3" xfId="27809"/>
    <cellStyle name="Normal 10 3 4 2 5" xfId="18592"/>
    <cellStyle name="Normal 10 3 4 2 6" xfId="24744"/>
    <cellStyle name="Normal 10 3 4 3" xfId="13081"/>
    <cellStyle name="Normal 10 3 4 3 2" xfId="14686"/>
    <cellStyle name="Normal 10 3 4 3 2 2" xfId="17767"/>
    <cellStyle name="Normal 10 3 4 3 2 2 2" xfId="23960"/>
    <cellStyle name="Normal 10 3 4 3 2 2 3" xfId="30111"/>
    <cellStyle name="Normal 10 3 4 3 2 3" xfId="20894"/>
    <cellStyle name="Normal 10 3 4 3 2 4" xfId="27045"/>
    <cellStyle name="Normal 10 3 4 3 3" xfId="16233"/>
    <cellStyle name="Normal 10 3 4 3 3 2" xfId="22426"/>
    <cellStyle name="Normal 10 3 4 3 3 3" xfId="28577"/>
    <cellStyle name="Normal 10 3 4 3 4" xfId="19360"/>
    <cellStyle name="Normal 10 3 4 3 5" xfId="25511"/>
    <cellStyle name="Normal 10 3 4 4" xfId="13908"/>
    <cellStyle name="Normal 10 3 4 4 2" xfId="16998"/>
    <cellStyle name="Normal 10 3 4 4 2 2" xfId="23191"/>
    <cellStyle name="Normal 10 3 4 4 2 3" xfId="29342"/>
    <cellStyle name="Normal 10 3 4 4 3" xfId="20125"/>
    <cellStyle name="Normal 10 3 4 4 4" xfId="26276"/>
    <cellStyle name="Normal 10 3 4 5" xfId="15466"/>
    <cellStyle name="Normal 10 3 4 5 2" xfId="21657"/>
    <cellStyle name="Normal 10 3 4 5 3" xfId="27808"/>
    <cellStyle name="Normal 10 3 4 6" xfId="18591"/>
    <cellStyle name="Normal 10 3 4 7" xfId="24743"/>
    <cellStyle name="Normal 10 3 4 8" xfId="11684"/>
    <cellStyle name="Normal 10 3 5" xfId="11686"/>
    <cellStyle name="Normal 10 3 5 2" xfId="13083"/>
    <cellStyle name="Normal 10 3 5 2 2" xfId="14688"/>
    <cellStyle name="Normal 10 3 5 2 2 2" xfId="17769"/>
    <cellStyle name="Normal 10 3 5 2 2 2 2" xfId="23962"/>
    <cellStyle name="Normal 10 3 5 2 2 2 3" xfId="30113"/>
    <cellStyle name="Normal 10 3 5 2 2 3" xfId="20896"/>
    <cellStyle name="Normal 10 3 5 2 2 4" xfId="27047"/>
    <cellStyle name="Normal 10 3 5 2 3" xfId="16235"/>
    <cellStyle name="Normal 10 3 5 2 3 2" xfId="22428"/>
    <cellStyle name="Normal 10 3 5 2 3 3" xfId="28579"/>
    <cellStyle name="Normal 10 3 5 2 4" xfId="19362"/>
    <cellStyle name="Normal 10 3 5 2 5" xfId="25513"/>
    <cellStyle name="Normal 10 3 5 3" xfId="13910"/>
    <cellStyle name="Normal 10 3 5 3 2" xfId="17000"/>
    <cellStyle name="Normal 10 3 5 3 2 2" xfId="23193"/>
    <cellStyle name="Normal 10 3 5 3 2 3" xfId="29344"/>
    <cellStyle name="Normal 10 3 5 3 3" xfId="20127"/>
    <cellStyle name="Normal 10 3 5 3 4" xfId="26278"/>
    <cellStyle name="Normal 10 3 5 4" xfId="15468"/>
    <cellStyle name="Normal 10 3 5 4 2" xfId="21659"/>
    <cellStyle name="Normal 10 3 5 4 3" xfId="27810"/>
    <cellStyle name="Normal 10 3 5 5" xfId="18593"/>
    <cellStyle name="Normal 10 3 5 6" xfId="24745"/>
    <cellStyle name="Normal 10 3 6" xfId="13072"/>
    <cellStyle name="Normal 10 3 6 2" xfId="14677"/>
    <cellStyle name="Normal 10 3 6 2 2" xfId="17758"/>
    <cellStyle name="Normal 10 3 6 2 2 2" xfId="23951"/>
    <cellStyle name="Normal 10 3 6 2 2 3" xfId="30102"/>
    <cellStyle name="Normal 10 3 6 2 3" xfId="20885"/>
    <cellStyle name="Normal 10 3 6 2 4" xfId="27036"/>
    <cellStyle name="Normal 10 3 6 3" xfId="16224"/>
    <cellStyle name="Normal 10 3 6 3 2" xfId="22417"/>
    <cellStyle name="Normal 10 3 6 3 3" xfId="28568"/>
    <cellStyle name="Normal 10 3 6 4" xfId="19351"/>
    <cellStyle name="Normal 10 3 6 5" xfId="25502"/>
    <cellStyle name="Normal 10 3 7" xfId="13899"/>
    <cellStyle name="Normal 10 3 7 2" xfId="16989"/>
    <cellStyle name="Normal 10 3 7 2 2" xfId="23182"/>
    <cellStyle name="Normal 10 3 7 2 3" xfId="29333"/>
    <cellStyle name="Normal 10 3 7 3" xfId="20116"/>
    <cellStyle name="Normal 10 3 7 4" xfId="26267"/>
    <cellStyle name="Normal 10 3 8" xfId="15457"/>
    <cellStyle name="Normal 10 3 8 2" xfId="21648"/>
    <cellStyle name="Normal 10 3 8 3" xfId="27799"/>
    <cellStyle name="Normal 10 3 9" xfId="18582"/>
    <cellStyle name="Normal 10 4" xfId="7907"/>
    <cellStyle name="Normal 10 4 10" xfId="11687"/>
    <cellStyle name="Normal 10 4 2" xfId="7908"/>
    <cellStyle name="Normal 10 4 2 2" xfId="7909"/>
    <cellStyle name="Normal 10 4 2 2 2" xfId="13086"/>
    <cellStyle name="Normal 10 4 2 2 2 2" xfId="14691"/>
    <cellStyle name="Normal 10 4 2 2 2 2 2" xfId="17772"/>
    <cellStyle name="Normal 10 4 2 2 2 2 2 2" xfId="23965"/>
    <cellStyle name="Normal 10 4 2 2 2 2 2 3" xfId="30116"/>
    <cellStyle name="Normal 10 4 2 2 2 2 3" xfId="20899"/>
    <cellStyle name="Normal 10 4 2 2 2 2 4" xfId="27050"/>
    <cellStyle name="Normal 10 4 2 2 2 3" xfId="16238"/>
    <cellStyle name="Normal 10 4 2 2 2 3 2" xfId="22431"/>
    <cellStyle name="Normal 10 4 2 2 2 3 3" xfId="28582"/>
    <cellStyle name="Normal 10 4 2 2 2 4" xfId="19365"/>
    <cellStyle name="Normal 10 4 2 2 2 5" xfId="25516"/>
    <cellStyle name="Normal 10 4 2 2 3" xfId="13913"/>
    <cellStyle name="Normal 10 4 2 2 3 2" xfId="17003"/>
    <cellStyle name="Normal 10 4 2 2 3 2 2" xfId="23196"/>
    <cellStyle name="Normal 10 4 2 2 3 2 3" xfId="29347"/>
    <cellStyle name="Normal 10 4 2 2 3 3" xfId="20130"/>
    <cellStyle name="Normal 10 4 2 2 3 4" xfId="26281"/>
    <cellStyle name="Normal 10 4 2 2 4" xfId="15471"/>
    <cellStyle name="Normal 10 4 2 2 4 2" xfId="21662"/>
    <cellStyle name="Normal 10 4 2 2 4 3" xfId="27813"/>
    <cellStyle name="Normal 10 4 2 2 5" xfId="18596"/>
    <cellStyle name="Normal 10 4 2 2 6" xfId="24748"/>
    <cellStyle name="Normal 10 4 2 2 7" xfId="11689"/>
    <cellStyle name="Normal 10 4 2 3" xfId="13085"/>
    <cellStyle name="Normal 10 4 2 3 2" xfId="14690"/>
    <cellStyle name="Normal 10 4 2 3 2 2" xfId="17771"/>
    <cellStyle name="Normal 10 4 2 3 2 2 2" xfId="23964"/>
    <cellStyle name="Normal 10 4 2 3 2 2 3" xfId="30115"/>
    <cellStyle name="Normal 10 4 2 3 2 3" xfId="20898"/>
    <cellStyle name="Normal 10 4 2 3 2 4" xfId="27049"/>
    <cellStyle name="Normal 10 4 2 3 3" xfId="16237"/>
    <cellStyle name="Normal 10 4 2 3 3 2" xfId="22430"/>
    <cellStyle name="Normal 10 4 2 3 3 3" xfId="28581"/>
    <cellStyle name="Normal 10 4 2 3 4" xfId="19364"/>
    <cellStyle name="Normal 10 4 2 3 5" xfId="25515"/>
    <cellStyle name="Normal 10 4 2 4" xfId="13912"/>
    <cellStyle name="Normal 10 4 2 4 2" xfId="17002"/>
    <cellStyle name="Normal 10 4 2 4 2 2" xfId="23195"/>
    <cellStyle name="Normal 10 4 2 4 2 3" xfId="29346"/>
    <cellStyle name="Normal 10 4 2 4 3" xfId="20129"/>
    <cellStyle name="Normal 10 4 2 4 4" xfId="26280"/>
    <cellStyle name="Normal 10 4 2 5" xfId="15470"/>
    <cellStyle name="Normal 10 4 2 5 2" xfId="21661"/>
    <cellStyle name="Normal 10 4 2 5 3" xfId="27812"/>
    <cellStyle name="Normal 10 4 2 6" xfId="18595"/>
    <cellStyle name="Normal 10 4 2 7" xfId="24747"/>
    <cellStyle name="Normal 10 4 2 8" xfId="11688"/>
    <cellStyle name="Normal 10 4 3" xfId="7910"/>
    <cellStyle name="Normal 10 4 3 2" xfId="11691"/>
    <cellStyle name="Normal 10 4 3 2 2" xfId="13088"/>
    <cellStyle name="Normal 10 4 3 2 2 2" xfId="14693"/>
    <cellStyle name="Normal 10 4 3 2 2 2 2" xfId="17774"/>
    <cellStyle name="Normal 10 4 3 2 2 2 2 2" xfId="23967"/>
    <cellStyle name="Normal 10 4 3 2 2 2 2 3" xfId="30118"/>
    <cellStyle name="Normal 10 4 3 2 2 2 3" xfId="20901"/>
    <cellStyle name="Normal 10 4 3 2 2 2 4" xfId="27052"/>
    <cellStyle name="Normal 10 4 3 2 2 3" xfId="16240"/>
    <cellStyle name="Normal 10 4 3 2 2 3 2" xfId="22433"/>
    <cellStyle name="Normal 10 4 3 2 2 3 3" xfId="28584"/>
    <cellStyle name="Normal 10 4 3 2 2 4" xfId="19367"/>
    <cellStyle name="Normal 10 4 3 2 2 5" xfId="25518"/>
    <cellStyle name="Normal 10 4 3 2 3" xfId="13915"/>
    <cellStyle name="Normal 10 4 3 2 3 2" xfId="17005"/>
    <cellStyle name="Normal 10 4 3 2 3 2 2" xfId="23198"/>
    <cellStyle name="Normal 10 4 3 2 3 2 3" xfId="29349"/>
    <cellStyle name="Normal 10 4 3 2 3 3" xfId="20132"/>
    <cellStyle name="Normal 10 4 3 2 3 4" xfId="26283"/>
    <cellStyle name="Normal 10 4 3 2 4" xfId="15473"/>
    <cellStyle name="Normal 10 4 3 2 4 2" xfId="21664"/>
    <cellStyle name="Normal 10 4 3 2 4 3" xfId="27815"/>
    <cellStyle name="Normal 10 4 3 2 5" xfId="18598"/>
    <cellStyle name="Normal 10 4 3 2 6" xfId="24750"/>
    <cellStyle name="Normal 10 4 3 3" xfId="13087"/>
    <cellStyle name="Normal 10 4 3 3 2" xfId="14692"/>
    <cellStyle name="Normal 10 4 3 3 2 2" xfId="17773"/>
    <cellStyle name="Normal 10 4 3 3 2 2 2" xfId="23966"/>
    <cellStyle name="Normal 10 4 3 3 2 2 3" xfId="30117"/>
    <cellStyle name="Normal 10 4 3 3 2 3" xfId="20900"/>
    <cellStyle name="Normal 10 4 3 3 2 4" xfId="27051"/>
    <cellStyle name="Normal 10 4 3 3 3" xfId="16239"/>
    <cellStyle name="Normal 10 4 3 3 3 2" xfId="22432"/>
    <cellStyle name="Normal 10 4 3 3 3 3" xfId="28583"/>
    <cellStyle name="Normal 10 4 3 3 4" xfId="19366"/>
    <cellStyle name="Normal 10 4 3 3 5" xfId="25517"/>
    <cellStyle name="Normal 10 4 3 4" xfId="13914"/>
    <cellStyle name="Normal 10 4 3 4 2" xfId="17004"/>
    <cellStyle name="Normal 10 4 3 4 2 2" xfId="23197"/>
    <cellStyle name="Normal 10 4 3 4 2 3" xfId="29348"/>
    <cellStyle name="Normal 10 4 3 4 3" xfId="20131"/>
    <cellStyle name="Normal 10 4 3 4 4" xfId="26282"/>
    <cellStyle name="Normal 10 4 3 5" xfId="15472"/>
    <cellStyle name="Normal 10 4 3 5 2" xfId="21663"/>
    <cellStyle name="Normal 10 4 3 5 3" xfId="27814"/>
    <cellStyle name="Normal 10 4 3 6" xfId="18597"/>
    <cellStyle name="Normal 10 4 3 7" xfId="24749"/>
    <cellStyle name="Normal 10 4 3 8" xfId="11690"/>
    <cellStyle name="Normal 10 4 4" xfId="11692"/>
    <cellStyle name="Normal 10 4 4 2" xfId="13089"/>
    <cellStyle name="Normal 10 4 4 2 2" xfId="14694"/>
    <cellStyle name="Normal 10 4 4 2 2 2" xfId="17775"/>
    <cellStyle name="Normal 10 4 4 2 2 2 2" xfId="23968"/>
    <cellStyle name="Normal 10 4 4 2 2 2 3" xfId="30119"/>
    <cellStyle name="Normal 10 4 4 2 2 3" xfId="20902"/>
    <cellStyle name="Normal 10 4 4 2 2 4" xfId="27053"/>
    <cellStyle name="Normal 10 4 4 2 3" xfId="16241"/>
    <cellStyle name="Normal 10 4 4 2 3 2" xfId="22434"/>
    <cellStyle name="Normal 10 4 4 2 3 3" xfId="28585"/>
    <cellStyle name="Normal 10 4 4 2 4" xfId="19368"/>
    <cellStyle name="Normal 10 4 4 2 5" xfId="25519"/>
    <cellStyle name="Normal 10 4 4 3" xfId="13916"/>
    <cellStyle name="Normal 10 4 4 3 2" xfId="17006"/>
    <cellStyle name="Normal 10 4 4 3 2 2" xfId="23199"/>
    <cellStyle name="Normal 10 4 4 3 2 3" xfId="29350"/>
    <cellStyle name="Normal 10 4 4 3 3" xfId="20133"/>
    <cellStyle name="Normal 10 4 4 3 4" xfId="26284"/>
    <cellStyle name="Normal 10 4 4 4" xfId="15474"/>
    <cellStyle name="Normal 10 4 4 4 2" xfId="21665"/>
    <cellStyle name="Normal 10 4 4 4 3" xfId="27816"/>
    <cellStyle name="Normal 10 4 4 5" xfId="18599"/>
    <cellStyle name="Normal 10 4 4 6" xfId="24751"/>
    <cellStyle name="Normal 10 4 5" xfId="13084"/>
    <cellStyle name="Normal 10 4 5 2" xfId="14689"/>
    <cellStyle name="Normal 10 4 5 2 2" xfId="17770"/>
    <cellStyle name="Normal 10 4 5 2 2 2" xfId="23963"/>
    <cellStyle name="Normal 10 4 5 2 2 3" xfId="30114"/>
    <cellStyle name="Normal 10 4 5 2 3" xfId="20897"/>
    <cellStyle name="Normal 10 4 5 2 4" xfId="27048"/>
    <cellStyle name="Normal 10 4 5 3" xfId="16236"/>
    <cellStyle name="Normal 10 4 5 3 2" xfId="22429"/>
    <cellStyle name="Normal 10 4 5 3 3" xfId="28580"/>
    <cellStyle name="Normal 10 4 5 4" xfId="19363"/>
    <cellStyle name="Normal 10 4 5 5" xfId="25514"/>
    <cellStyle name="Normal 10 4 6" xfId="13911"/>
    <cellStyle name="Normal 10 4 6 2" xfId="17001"/>
    <cellStyle name="Normal 10 4 6 2 2" xfId="23194"/>
    <cellStyle name="Normal 10 4 6 2 3" xfId="29345"/>
    <cellStyle name="Normal 10 4 6 3" xfId="20128"/>
    <cellStyle name="Normal 10 4 6 4" xfId="26279"/>
    <cellStyle name="Normal 10 4 7" xfId="15469"/>
    <cellStyle name="Normal 10 4 7 2" xfId="21660"/>
    <cellStyle name="Normal 10 4 7 3" xfId="27811"/>
    <cellStyle name="Normal 10 4 8" xfId="18594"/>
    <cellStyle name="Normal 10 4 9" xfId="24746"/>
    <cellStyle name="Normal 10 5" xfId="7911"/>
    <cellStyle name="Normal 10 5 2" xfId="7912"/>
    <cellStyle name="Normal 10 5 2 2" xfId="11693"/>
    <cellStyle name="Normal 10 5 2 2 2" xfId="13092"/>
    <cellStyle name="Normal 10 5 2 2 2 2" xfId="14697"/>
    <cellStyle name="Normal 10 5 2 2 2 2 2" xfId="17778"/>
    <cellStyle name="Normal 10 5 2 2 2 2 2 2" xfId="23971"/>
    <cellStyle name="Normal 10 5 2 2 2 2 2 3" xfId="30122"/>
    <cellStyle name="Normal 10 5 2 2 2 2 3" xfId="20905"/>
    <cellStyle name="Normal 10 5 2 2 2 2 4" xfId="27056"/>
    <cellStyle name="Normal 10 5 2 2 2 3" xfId="16244"/>
    <cellStyle name="Normal 10 5 2 2 2 3 2" xfId="22437"/>
    <cellStyle name="Normal 10 5 2 2 2 3 3" xfId="28588"/>
    <cellStyle name="Normal 10 5 2 2 2 4" xfId="19371"/>
    <cellStyle name="Normal 10 5 2 2 2 5" xfId="25522"/>
    <cellStyle name="Normal 10 5 2 2 3" xfId="13919"/>
    <cellStyle name="Normal 10 5 2 2 3 2" xfId="17009"/>
    <cellStyle name="Normal 10 5 2 2 3 2 2" xfId="23202"/>
    <cellStyle name="Normal 10 5 2 2 3 2 3" xfId="29353"/>
    <cellStyle name="Normal 10 5 2 2 3 3" xfId="20136"/>
    <cellStyle name="Normal 10 5 2 2 3 4" xfId="26287"/>
    <cellStyle name="Normal 10 5 2 2 4" xfId="15477"/>
    <cellStyle name="Normal 10 5 2 2 4 2" xfId="21668"/>
    <cellStyle name="Normal 10 5 2 2 4 3" xfId="27819"/>
    <cellStyle name="Normal 10 5 2 2 5" xfId="18602"/>
    <cellStyle name="Normal 10 5 2 2 6" xfId="24754"/>
    <cellStyle name="Normal 10 5 2 3" xfId="13091"/>
    <cellStyle name="Normal 10 5 2 3 2" xfId="14696"/>
    <cellStyle name="Normal 10 5 2 3 2 2" xfId="17777"/>
    <cellStyle name="Normal 10 5 2 3 2 2 2" xfId="23970"/>
    <cellStyle name="Normal 10 5 2 3 2 2 3" xfId="30121"/>
    <cellStyle name="Normal 10 5 2 3 2 3" xfId="20904"/>
    <cellStyle name="Normal 10 5 2 3 2 4" xfId="27055"/>
    <cellStyle name="Normal 10 5 2 3 3" xfId="16243"/>
    <cellStyle name="Normal 10 5 2 3 3 2" xfId="22436"/>
    <cellStyle name="Normal 10 5 2 3 3 3" xfId="28587"/>
    <cellStyle name="Normal 10 5 2 3 4" xfId="19370"/>
    <cellStyle name="Normal 10 5 2 3 5" xfId="25521"/>
    <cellStyle name="Normal 10 5 2 4" xfId="13918"/>
    <cellStyle name="Normal 10 5 2 4 2" xfId="17008"/>
    <cellStyle name="Normal 10 5 2 4 2 2" xfId="23201"/>
    <cellStyle name="Normal 10 5 2 4 2 3" xfId="29352"/>
    <cellStyle name="Normal 10 5 2 4 3" xfId="20135"/>
    <cellStyle name="Normal 10 5 2 4 4" xfId="26286"/>
    <cellStyle name="Normal 10 5 2 5" xfId="15476"/>
    <cellStyle name="Normal 10 5 2 5 2" xfId="21667"/>
    <cellStyle name="Normal 10 5 2 5 3" xfId="27818"/>
    <cellStyle name="Normal 10 5 2 6" xfId="18601"/>
    <cellStyle name="Normal 10 5 2 7" xfId="24753"/>
    <cellStyle name="Normal 10 5 3" xfId="7913"/>
    <cellStyle name="Normal 10 5 3 2" xfId="11694"/>
    <cellStyle name="Normal 10 5 3 2 2" xfId="13094"/>
    <cellStyle name="Normal 10 5 3 2 2 2" xfId="14699"/>
    <cellStyle name="Normal 10 5 3 2 2 2 2" xfId="17780"/>
    <cellStyle name="Normal 10 5 3 2 2 2 2 2" xfId="23973"/>
    <cellStyle name="Normal 10 5 3 2 2 2 2 3" xfId="30124"/>
    <cellStyle name="Normal 10 5 3 2 2 2 3" xfId="20907"/>
    <cellStyle name="Normal 10 5 3 2 2 2 4" xfId="27058"/>
    <cellStyle name="Normal 10 5 3 2 2 3" xfId="16246"/>
    <cellStyle name="Normal 10 5 3 2 2 3 2" xfId="22439"/>
    <cellStyle name="Normal 10 5 3 2 2 3 3" xfId="28590"/>
    <cellStyle name="Normal 10 5 3 2 2 4" xfId="19373"/>
    <cellStyle name="Normal 10 5 3 2 2 5" xfId="25524"/>
    <cellStyle name="Normal 10 5 3 2 3" xfId="13921"/>
    <cellStyle name="Normal 10 5 3 2 3 2" xfId="17011"/>
    <cellStyle name="Normal 10 5 3 2 3 2 2" xfId="23204"/>
    <cellStyle name="Normal 10 5 3 2 3 2 3" xfId="29355"/>
    <cellStyle name="Normal 10 5 3 2 3 3" xfId="20138"/>
    <cellStyle name="Normal 10 5 3 2 3 4" xfId="26289"/>
    <cellStyle name="Normal 10 5 3 2 4" xfId="15479"/>
    <cellStyle name="Normal 10 5 3 2 4 2" xfId="21670"/>
    <cellStyle name="Normal 10 5 3 2 4 3" xfId="27821"/>
    <cellStyle name="Normal 10 5 3 2 5" xfId="18604"/>
    <cellStyle name="Normal 10 5 3 2 6" xfId="24756"/>
    <cellStyle name="Normal 10 5 3 3" xfId="13093"/>
    <cellStyle name="Normal 10 5 3 3 2" xfId="14698"/>
    <cellStyle name="Normal 10 5 3 3 2 2" xfId="17779"/>
    <cellStyle name="Normal 10 5 3 3 2 2 2" xfId="23972"/>
    <cellStyle name="Normal 10 5 3 3 2 2 3" xfId="30123"/>
    <cellStyle name="Normal 10 5 3 3 2 3" xfId="20906"/>
    <cellStyle name="Normal 10 5 3 3 2 4" xfId="27057"/>
    <cellStyle name="Normal 10 5 3 3 3" xfId="16245"/>
    <cellStyle name="Normal 10 5 3 3 3 2" xfId="22438"/>
    <cellStyle name="Normal 10 5 3 3 3 3" xfId="28589"/>
    <cellStyle name="Normal 10 5 3 3 4" xfId="19372"/>
    <cellStyle name="Normal 10 5 3 3 5" xfId="25523"/>
    <cellStyle name="Normal 10 5 3 4" xfId="13920"/>
    <cellStyle name="Normal 10 5 3 4 2" xfId="17010"/>
    <cellStyle name="Normal 10 5 3 4 2 2" xfId="23203"/>
    <cellStyle name="Normal 10 5 3 4 2 3" xfId="29354"/>
    <cellStyle name="Normal 10 5 3 4 3" xfId="20137"/>
    <cellStyle name="Normal 10 5 3 4 4" xfId="26288"/>
    <cellStyle name="Normal 10 5 3 5" xfId="15478"/>
    <cellStyle name="Normal 10 5 3 5 2" xfId="21669"/>
    <cellStyle name="Normal 10 5 3 5 3" xfId="27820"/>
    <cellStyle name="Normal 10 5 3 6" xfId="18603"/>
    <cellStyle name="Normal 10 5 3 7" xfId="24755"/>
    <cellStyle name="Normal 10 5 4" xfId="11695"/>
    <cellStyle name="Normal 10 5 4 2" xfId="13095"/>
    <cellStyle name="Normal 10 5 4 2 2" xfId="14700"/>
    <cellStyle name="Normal 10 5 4 2 2 2" xfId="17781"/>
    <cellStyle name="Normal 10 5 4 2 2 2 2" xfId="23974"/>
    <cellStyle name="Normal 10 5 4 2 2 2 3" xfId="30125"/>
    <cellStyle name="Normal 10 5 4 2 2 3" xfId="20908"/>
    <cellStyle name="Normal 10 5 4 2 2 4" xfId="27059"/>
    <cellStyle name="Normal 10 5 4 2 3" xfId="16247"/>
    <cellStyle name="Normal 10 5 4 2 3 2" xfId="22440"/>
    <cellStyle name="Normal 10 5 4 2 3 3" xfId="28591"/>
    <cellStyle name="Normal 10 5 4 2 4" xfId="19374"/>
    <cellStyle name="Normal 10 5 4 2 5" xfId="25525"/>
    <cellStyle name="Normal 10 5 4 3" xfId="13922"/>
    <cellStyle name="Normal 10 5 4 3 2" xfId="17012"/>
    <cellStyle name="Normal 10 5 4 3 2 2" xfId="23205"/>
    <cellStyle name="Normal 10 5 4 3 2 3" xfId="29356"/>
    <cellStyle name="Normal 10 5 4 3 3" xfId="20139"/>
    <cellStyle name="Normal 10 5 4 3 4" xfId="26290"/>
    <cellStyle name="Normal 10 5 4 4" xfId="15480"/>
    <cellStyle name="Normal 10 5 4 4 2" xfId="21671"/>
    <cellStyle name="Normal 10 5 4 4 3" xfId="27822"/>
    <cellStyle name="Normal 10 5 4 5" xfId="18605"/>
    <cellStyle name="Normal 10 5 4 6" xfId="24757"/>
    <cellStyle name="Normal 10 5 5" xfId="13090"/>
    <cellStyle name="Normal 10 5 5 2" xfId="14695"/>
    <cellStyle name="Normal 10 5 5 2 2" xfId="17776"/>
    <cellStyle name="Normal 10 5 5 2 2 2" xfId="23969"/>
    <cellStyle name="Normal 10 5 5 2 2 3" xfId="30120"/>
    <cellStyle name="Normal 10 5 5 2 3" xfId="20903"/>
    <cellStyle name="Normal 10 5 5 2 4" xfId="27054"/>
    <cellStyle name="Normal 10 5 5 3" xfId="16242"/>
    <cellStyle name="Normal 10 5 5 3 2" xfId="22435"/>
    <cellStyle name="Normal 10 5 5 3 3" xfId="28586"/>
    <cellStyle name="Normal 10 5 5 4" xfId="19369"/>
    <cellStyle name="Normal 10 5 5 5" xfId="25520"/>
    <cellStyle name="Normal 10 5 6" xfId="13917"/>
    <cellStyle name="Normal 10 5 6 2" xfId="17007"/>
    <cellStyle name="Normal 10 5 6 2 2" xfId="23200"/>
    <cellStyle name="Normal 10 5 6 2 3" xfId="29351"/>
    <cellStyle name="Normal 10 5 6 3" xfId="20134"/>
    <cellStyle name="Normal 10 5 6 4" xfId="26285"/>
    <cellStyle name="Normal 10 5 7" xfId="15475"/>
    <cellStyle name="Normal 10 5 7 2" xfId="21666"/>
    <cellStyle name="Normal 10 5 7 3" xfId="27817"/>
    <cellStyle name="Normal 10 5 8" xfId="18600"/>
    <cellStyle name="Normal 10 5 9" xfId="24752"/>
    <cellStyle name="Normal 10 6" xfId="7914"/>
    <cellStyle name="Normal 10 6 2" xfId="7915"/>
    <cellStyle name="Normal 10 6 2 2" xfId="13097"/>
    <cellStyle name="Normal 10 6 2 2 2" xfId="14702"/>
    <cellStyle name="Normal 10 6 2 2 2 2" xfId="17783"/>
    <cellStyle name="Normal 10 6 2 2 2 2 2" xfId="23976"/>
    <cellStyle name="Normal 10 6 2 2 2 2 3" xfId="30127"/>
    <cellStyle name="Normal 10 6 2 2 2 3" xfId="20910"/>
    <cellStyle name="Normal 10 6 2 2 2 4" xfId="27061"/>
    <cellStyle name="Normal 10 6 2 2 3" xfId="16249"/>
    <cellStyle name="Normal 10 6 2 2 3 2" xfId="22442"/>
    <cellStyle name="Normal 10 6 2 2 3 3" xfId="28593"/>
    <cellStyle name="Normal 10 6 2 2 4" xfId="19376"/>
    <cellStyle name="Normal 10 6 2 2 5" xfId="25527"/>
    <cellStyle name="Normal 10 6 2 3" xfId="13924"/>
    <cellStyle name="Normal 10 6 2 3 2" xfId="17014"/>
    <cellStyle name="Normal 10 6 2 3 2 2" xfId="23207"/>
    <cellStyle name="Normal 10 6 2 3 2 3" xfId="29358"/>
    <cellStyle name="Normal 10 6 2 3 3" xfId="20141"/>
    <cellStyle name="Normal 10 6 2 3 4" xfId="26292"/>
    <cellStyle name="Normal 10 6 2 4" xfId="15482"/>
    <cellStyle name="Normal 10 6 2 4 2" xfId="21673"/>
    <cellStyle name="Normal 10 6 2 4 3" xfId="27824"/>
    <cellStyle name="Normal 10 6 2 5" xfId="18607"/>
    <cellStyle name="Normal 10 6 2 6" xfId="24759"/>
    <cellStyle name="Normal 10 6 3" xfId="13096"/>
    <cellStyle name="Normal 10 6 3 2" xfId="14701"/>
    <cellStyle name="Normal 10 6 3 2 2" xfId="17782"/>
    <cellStyle name="Normal 10 6 3 2 2 2" xfId="23975"/>
    <cellStyle name="Normal 10 6 3 2 2 3" xfId="30126"/>
    <cellStyle name="Normal 10 6 3 2 3" xfId="20909"/>
    <cellStyle name="Normal 10 6 3 2 4" xfId="27060"/>
    <cellStyle name="Normal 10 6 3 3" xfId="16248"/>
    <cellStyle name="Normal 10 6 3 3 2" xfId="22441"/>
    <cellStyle name="Normal 10 6 3 3 3" xfId="28592"/>
    <cellStyle name="Normal 10 6 3 4" xfId="19375"/>
    <cellStyle name="Normal 10 6 3 5" xfId="25526"/>
    <cellStyle name="Normal 10 6 4" xfId="13923"/>
    <cellStyle name="Normal 10 6 4 2" xfId="17013"/>
    <cellStyle name="Normal 10 6 4 2 2" xfId="23206"/>
    <cellStyle name="Normal 10 6 4 2 3" xfId="29357"/>
    <cellStyle name="Normal 10 6 4 3" xfId="20140"/>
    <cellStyle name="Normal 10 6 4 4" xfId="26291"/>
    <cellStyle name="Normal 10 6 5" xfId="15481"/>
    <cellStyle name="Normal 10 6 5 2" xfId="21672"/>
    <cellStyle name="Normal 10 6 5 3" xfId="27823"/>
    <cellStyle name="Normal 10 6 6" xfId="18606"/>
    <cellStyle name="Normal 10 6 7" xfId="24758"/>
    <cellStyle name="Normal 10 7" xfId="7916"/>
    <cellStyle name="Normal 10 7 2" xfId="11696"/>
    <cellStyle name="Normal 10 7 2 2" xfId="13099"/>
    <cellStyle name="Normal 10 7 2 2 2" xfId="14704"/>
    <cellStyle name="Normal 10 7 2 2 2 2" xfId="17785"/>
    <cellStyle name="Normal 10 7 2 2 2 2 2" xfId="23978"/>
    <cellStyle name="Normal 10 7 2 2 2 2 3" xfId="30129"/>
    <cellStyle name="Normal 10 7 2 2 2 3" xfId="20912"/>
    <cellStyle name="Normal 10 7 2 2 2 4" xfId="27063"/>
    <cellStyle name="Normal 10 7 2 2 3" xfId="16251"/>
    <cellStyle name="Normal 10 7 2 2 3 2" xfId="22444"/>
    <cellStyle name="Normal 10 7 2 2 3 3" xfId="28595"/>
    <cellStyle name="Normal 10 7 2 2 4" xfId="19378"/>
    <cellStyle name="Normal 10 7 2 2 5" xfId="25529"/>
    <cellStyle name="Normal 10 7 2 3" xfId="13926"/>
    <cellStyle name="Normal 10 7 2 3 2" xfId="17016"/>
    <cellStyle name="Normal 10 7 2 3 2 2" xfId="23209"/>
    <cellStyle name="Normal 10 7 2 3 2 3" xfId="29360"/>
    <cellStyle name="Normal 10 7 2 3 3" xfId="20143"/>
    <cellStyle name="Normal 10 7 2 3 4" xfId="26294"/>
    <cellStyle name="Normal 10 7 2 4" xfId="15484"/>
    <cellStyle name="Normal 10 7 2 4 2" xfId="21675"/>
    <cellStyle name="Normal 10 7 2 4 3" xfId="27826"/>
    <cellStyle name="Normal 10 7 2 5" xfId="18609"/>
    <cellStyle name="Normal 10 7 2 6" xfId="24761"/>
    <cellStyle name="Normal 10 7 3" xfId="13098"/>
    <cellStyle name="Normal 10 7 3 2" xfId="14703"/>
    <cellStyle name="Normal 10 7 3 2 2" xfId="17784"/>
    <cellStyle name="Normal 10 7 3 2 2 2" xfId="23977"/>
    <cellStyle name="Normal 10 7 3 2 2 3" xfId="30128"/>
    <cellStyle name="Normal 10 7 3 2 3" xfId="20911"/>
    <cellStyle name="Normal 10 7 3 2 4" xfId="27062"/>
    <cellStyle name="Normal 10 7 3 3" xfId="16250"/>
    <cellStyle name="Normal 10 7 3 3 2" xfId="22443"/>
    <cellStyle name="Normal 10 7 3 3 3" xfId="28594"/>
    <cellStyle name="Normal 10 7 3 4" xfId="19377"/>
    <cellStyle name="Normal 10 7 3 5" xfId="25528"/>
    <cellStyle name="Normal 10 7 4" xfId="13925"/>
    <cellStyle name="Normal 10 7 4 2" xfId="17015"/>
    <cellStyle name="Normal 10 7 4 2 2" xfId="23208"/>
    <cellStyle name="Normal 10 7 4 2 3" xfId="29359"/>
    <cellStyle name="Normal 10 7 4 3" xfId="20142"/>
    <cellStyle name="Normal 10 7 4 4" xfId="26293"/>
    <cellStyle name="Normal 10 7 5" xfId="15483"/>
    <cellStyle name="Normal 10 7 5 2" xfId="21674"/>
    <cellStyle name="Normal 10 7 5 3" xfId="27825"/>
    <cellStyle name="Normal 10 7 6" xfId="18608"/>
    <cellStyle name="Normal 10 7 7" xfId="24760"/>
    <cellStyle name="Normal 10 8" xfId="7917"/>
    <cellStyle name="Normal 10 8 2" xfId="11698"/>
    <cellStyle name="Normal 10 8 2 2" xfId="13100"/>
    <cellStyle name="Normal 10 8 2 2 2" xfId="14705"/>
    <cellStyle name="Normal 10 8 2 2 2 2" xfId="17786"/>
    <cellStyle name="Normal 10 8 2 2 2 2 2" xfId="23979"/>
    <cellStyle name="Normal 10 8 2 2 2 2 3" xfId="30130"/>
    <cellStyle name="Normal 10 8 2 2 2 3" xfId="20913"/>
    <cellStyle name="Normal 10 8 2 2 2 4" xfId="27064"/>
    <cellStyle name="Normal 10 8 2 2 3" xfId="16252"/>
    <cellStyle name="Normal 10 8 2 2 3 2" xfId="22445"/>
    <cellStyle name="Normal 10 8 2 2 3 3" xfId="28596"/>
    <cellStyle name="Normal 10 8 2 2 4" xfId="19379"/>
    <cellStyle name="Normal 10 8 2 2 5" xfId="25530"/>
    <cellStyle name="Normal 10 8 2 3" xfId="13927"/>
    <cellStyle name="Normal 10 8 2 3 2" xfId="17017"/>
    <cellStyle name="Normal 10 8 2 3 2 2" xfId="23210"/>
    <cellStyle name="Normal 10 8 2 3 2 3" xfId="29361"/>
    <cellStyle name="Normal 10 8 2 3 3" xfId="20144"/>
    <cellStyle name="Normal 10 8 2 3 4" xfId="26295"/>
    <cellStyle name="Normal 10 8 2 4" xfId="15485"/>
    <cellStyle name="Normal 10 8 2 4 2" xfId="21676"/>
    <cellStyle name="Normal 10 8 2 4 3" xfId="27827"/>
    <cellStyle name="Normal 10 8 2 5" xfId="18610"/>
    <cellStyle name="Normal 10 8 2 6" xfId="24762"/>
    <cellStyle name="Normal 10 8 3" xfId="11697"/>
    <cellStyle name="Normal 10 9" xfId="7918"/>
    <cellStyle name="Normal 10 9 2" xfId="13101"/>
    <cellStyle name="Normal 10 9 2 2" xfId="14706"/>
    <cellStyle name="Normal 10 9 2 2 2" xfId="17787"/>
    <cellStyle name="Normal 10 9 2 2 2 2" xfId="23980"/>
    <cellStyle name="Normal 10 9 2 2 2 3" xfId="30131"/>
    <cellStyle name="Normal 10 9 2 2 3" xfId="20914"/>
    <cellStyle name="Normal 10 9 2 2 4" xfId="27065"/>
    <cellStyle name="Normal 10 9 2 3" xfId="16253"/>
    <cellStyle name="Normal 10 9 2 3 2" xfId="22446"/>
    <cellStyle name="Normal 10 9 2 3 3" xfId="28597"/>
    <cellStyle name="Normal 10 9 2 4" xfId="19380"/>
    <cellStyle name="Normal 10 9 2 5" xfId="25531"/>
    <cellStyle name="Normal 10 9 3" xfId="13928"/>
    <cellStyle name="Normal 10 9 3 2" xfId="17018"/>
    <cellStyle name="Normal 10 9 3 2 2" xfId="23211"/>
    <cellStyle name="Normal 10 9 3 2 3" xfId="29362"/>
    <cellStyle name="Normal 10 9 3 3" xfId="20145"/>
    <cellStyle name="Normal 10 9 3 4" xfId="26296"/>
    <cellStyle name="Normal 10 9 4" xfId="15486"/>
    <cellStyle name="Normal 10 9 4 2" xfId="21677"/>
    <cellStyle name="Normal 10 9 4 3" xfId="27828"/>
    <cellStyle name="Normal 10 9 5" xfId="18611"/>
    <cellStyle name="Normal 10 9 6" xfId="24763"/>
    <cellStyle name="Normal 10_ Price Inputs" xfId="7919"/>
    <cellStyle name="Normal 100" xfId="7920"/>
    <cellStyle name="Normal 101" xfId="7921"/>
    <cellStyle name="Normal 102" xfId="7922"/>
    <cellStyle name="Normal 103" xfId="7923"/>
    <cellStyle name="Normal 104" xfId="7924"/>
    <cellStyle name="Normal 105" xfId="7925"/>
    <cellStyle name="Normal 106" xfId="7926"/>
    <cellStyle name="Normal 107" xfId="7927"/>
    <cellStyle name="Normal 108" xfId="7928"/>
    <cellStyle name="Normal 109" xfId="7929"/>
    <cellStyle name="Normal 11" xfId="7930"/>
    <cellStyle name="Normal 11 2" xfId="7931"/>
    <cellStyle name="Normal 11 2 2" xfId="7932"/>
    <cellStyle name="Normal 11 2 2 2" xfId="7933"/>
    <cellStyle name="Normal 11 2 2 2 2" xfId="15222"/>
    <cellStyle name="Normal 11 2 2 2 2 2" xfId="18304"/>
    <cellStyle name="Normal 11 2 2 2 2 2 2" xfId="24497"/>
    <cellStyle name="Normal 11 2 2 2 2 2 3" xfId="30648"/>
    <cellStyle name="Normal 11 2 2 2 2 3" xfId="21431"/>
    <cellStyle name="Normal 11 2 2 2 2 4" xfId="27582"/>
    <cellStyle name="Normal 11 2 2 2 3" xfId="16769"/>
    <cellStyle name="Normal 11 2 2 2 3 2" xfId="22963"/>
    <cellStyle name="Normal 11 2 2 2 3 3" xfId="29114"/>
    <cellStyle name="Normal 11 2 2 2 4" xfId="19897"/>
    <cellStyle name="Normal 11 2 2 2 5" xfId="26048"/>
    <cellStyle name="Normal 11 2 2 2 6" xfId="13606"/>
    <cellStyle name="Normal 11 2 2 3" xfId="14455"/>
    <cellStyle name="Normal 11 2 2 3 2" xfId="17535"/>
    <cellStyle name="Normal 11 2 2 3 2 2" xfId="23728"/>
    <cellStyle name="Normal 11 2 2 3 2 3" xfId="29879"/>
    <cellStyle name="Normal 11 2 2 3 3" xfId="20662"/>
    <cellStyle name="Normal 11 2 2 3 4" xfId="26813"/>
    <cellStyle name="Normal 11 2 2 4" xfId="16002"/>
    <cellStyle name="Normal 11 2 2 4 2" xfId="22194"/>
    <cellStyle name="Normal 11 2 2 4 3" xfId="28345"/>
    <cellStyle name="Normal 11 2 2 5" xfId="19128"/>
    <cellStyle name="Normal 11 2 2 6" xfId="25279"/>
    <cellStyle name="Normal 11 2 2 7" xfId="12856"/>
    <cellStyle name="Normal 11 2 3" xfId="7934"/>
    <cellStyle name="Normal 11 2 3 2" xfId="11699"/>
    <cellStyle name="Normal 11 2 4" xfId="12889"/>
    <cellStyle name="Normal 11 2 4 2" xfId="14482"/>
    <cellStyle name="Normal 11 2 4 2 2" xfId="17563"/>
    <cellStyle name="Normal 11 2 4 2 2 2" xfId="23756"/>
    <cellStyle name="Normal 11 2 4 2 2 3" xfId="29907"/>
    <cellStyle name="Normal 11 2 4 2 3" xfId="20690"/>
    <cellStyle name="Normal 11 2 4 2 4" xfId="26841"/>
    <cellStyle name="Normal 11 2 4 3" xfId="16029"/>
    <cellStyle name="Normal 11 2 4 3 2" xfId="22222"/>
    <cellStyle name="Normal 11 2 4 3 3" xfId="28373"/>
    <cellStyle name="Normal 11 2 4 4" xfId="19156"/>
    <cellStyle name="Normal 11 2 4 5" xfId="25307"/>
    <cellStyle name="Normal 11 2 5" xfId="13703"/>
    <cellStyle name="Normal 11 2 5 2" xfId="16794"/>
    <cellStyle name="Normal 11 2 5 2 2" xfId="22987"/>
    <cellStyle name="Normal 11 2 5 2 3" xfId="29138"/>
    <cellStyle name="Normal 11 2 5 3" xfId="19921"/>
    <cellStyle name="Normal 11 2 5 4" xfId="26072"/>
    <cellStyle name="Normal 11 2 6" xfId="15262"/>
    <cellStyle name="Normal 11 2 6 2" xfId="21453"/>
    <cellStyle name="Normal 11 2 6 3" xfId="27604"/>
    <cellStyle name="Normal 11 2 7" xfId="18387"/>
    <cellStyle name="Normal 11 2 8" xfId="24539"/>
    <cellStyle name="Normal 11 2 9" xfId="9680"/>
    <cellStyle name="Normal 11 3" xfId="7935"/>
    <cellStyle name="Normal 11 3 2" xfId="7936"/>
    <cellStyle name="Normal 11 3 2 2" xfId="14708"/>
    <cellStyle name="Normal 11 3 2 2 2" xfId="17789"/>
    <cellStyle name="Normal 11 3 2 2 2 2" xfId="23982"/>
    <cellStyle name="Normal 11 3 2 2 2 3" xfId="30133"/>
    <cellStyle name="Normal 11 3 2 2 3" xfId="20916"/>
    <cellStyle name="Normal 11 3 2 2 4" xfId="27067"/>
    <cellStyle name="Normal 11 3 2 3" xfId="16255"/>
    <cellStyle name="Normal 11 3 2 3 2" xfId="22448"/>
    <cellStyle name="Normal 11 3 2 3 3" xfId="28599"/>
    <cellStyle name="Normal 11 3 2 4" xfId="19382"/>
    <cellStyle name="Normal 11 3 2 5" xfId="25533"/>
    <cellStyle name="Normal 11 3 3" xfId="7937"/>
    <cellStyle name="Normal 11 3 3 2" xfId="17020"/>
    <cellStyle name="Normal 11 3 3 2 2" xfId="23213"/>
    <cellStyle name="Normal 11 3 3 2 3" xfId="29364"/>
    <cellStyle name="Normal 11 3 3 3" xfId="20147"/>
    <cellStyle name="Normal 11 3 3 4" xfId="26298"/>
    <cellStyle name="Normal 11 3 4" xfId="15488"/>
    <cellStyle name="Normal 11 3 4 2" xfId="21679"/>
    <cellStyle name="Normal 11 3 4 3" xfId="27830"/>
    <cellStyle name="Normal 11 3 5" xfId="18613"/>
    <cellStyle name="Normal 11 3 6" xfId="24765"/>
    <cellStyle name="Normal 11 4" xfId="7938"/>
    <cellStyle name="Normal 11 4 2" xfId="7939"/>
    <cellStyle name="Normal 11 4 2 2" xfId="14707"/>
    <cellStyle name="Normal 11 4 2 2 2" xfId="17788"/>
    <cellStyle name="Normal 11 4 2 2 2 2" xfId="23981"/>
    <cellStyle name="Normal 11 4 2 2 2 3" xfId="30132"/>
    <cellStyle name="Normal 11 4 2 2 3" xfId="20915"/>
    <cellStyle name="Normal 11 4 2 2 4" xfId="27066"/>
    <cellStyle name="Normal 11 4 2 3" xfId="16254"/>
    <cellStyle name="Normal 11 4 2 3 2" xfId="22447"/>
    <cellStyle name="Normal 11 4 2 3 3" xfId="28598"/>
    <cellStyle name="Normal 11 4 2 4" xfId="19381"/>
    <cellStyle name="Normal 11 4 2 5" xfId="25532"/>
    <cellStyle name="Normal 11 4 3" xfId="13929"/>
    <cellStyle name="Normal 11 4 3 2" xfId="17019"/>
    <cellStyle name="Normal 11 4 3 2 2" xfId="23212"/>
    <cellStyle name="Normal 11 4 3 2 3" xfId="29363"/>
    <cellStyle name="Normal 11 4 3 3" xfId="20146"/>
    <cellStyle name="Normal 11 4 3 4" xfId="26297"/>
    <cellStyle name="Normal 11 4 4" xfId="15487"/>
    <cellStyle name="Normal 11 4 4 2" xfId="21678"/>
    <cellStyle name="Normal 11 4 4 3" xfId="27829"/>
    <cellStyle name="Normal 11 4 5" xfId="18612"/>
    <cellStyle name="Normal 11 4 6" xfId="24764"/>
    <cellStyle name="Normal 11 5" xfId="7940"/>
    <cellStyle name="Normal 11 5 2" xfId="14471"/>
    <cellStyle name="Normal 11 5 2 2" xfId="17552"/>
    <cellStyle name="Normal 11 5 2 2 2" xfId="23745"/>
    <cellStyle name="Normal 11 5 2 2 3" xfId="29896"/>
    <cellStyle name="Normal 11 5 2 3" xfId="20679"/>
    <cellStyle name="Normal 11 5 2 4" xfId="26830"/>
    <cellStyle name="Normal 11 5 3" xfId="16018"/>
    <cellStyle name="Normal 11 5 3 2" xfId="22211"/>
    <cellStyle name="Normal 11 5 3 3" xfId="28362"/>
    <cellStyle name="Normal 11 5 4" xfId="19145"/>
    <cellStyle name="Normal 11 5 5" xfId="25296"/>
    <cellStyle name="Normal 11 6" xfId="7941"/>
    <cellStyle name="Normal 11 6 2" xfId="16783"/>
    <cellStyle name="Normal 11 6 2 2" xfId="22976"/>
    <cellStyle name="Normal 11 6 2 3" xfId="29127"/>
    <cellStyle name="Normal 11 6 3" xfId="19910"/>
    <cellStyle name="Normal 11 6 4" xfId="26061"/>
    <cellStyle name="Normal 11 7" xfId="7942"/>
    <cellStyle name="Normal 11 7 2" xfId="21442"/>
    <cellStyle name="Normal 11 7 3" xfId="27593"/>
    <cellStyle name="Normal 11 8" xfId="18376"/>
    <cellStyle name="Normal 11 9" xfId="24528"/>
    <cellStyle name="Normal 11_16.37E Wild Horse Expansion DeferralRevwrkingfile SF" xfId="7943"/>
    <cellStyle name="Normal 110" xfId="7944"/>
    <cellStyle name="Normal 111" xfId="7945"/>
    <cellStyle name="Normal 112" xfId="7946"/>
    <cellStyle name="Normal 112 2" xfId="7947"/>
    <cellStyle name="Normal 113" xfId="7948"/>
    <cellStyle name="Normal 114" xfId="7949"/>
    <cellStyle name="Normal 115" xfId="7950"/>
    <cellStyle name="Normal 116" xfId="7951"/>
    <cellStyle name="Normal 116 2" xfId="7952"/>
    <cellStyle name="Normal 117" xfId="7953"/>
    <cellStyle name="Normal 118" xfId="7954"/>
    <cellStyle name="Normal 119" xfId="7955"/>
    <cellStyle name="Normal 12" xfId="7956"/>
    <cellStyle name="Normal 12 10" xfId="15489"/>
    <cellStyle name="Normal 12 10 2" xfId="21680"/>
    <cellStyle name="Normal 12 10 3" xfId="27831"/>
    <cellStyle name="Normal 12 11" xfId="18358"/>
    <cellStyle name="Normal 12 11 2" xfId="24520"/>
    <cellStyle name="Normal 12 11 3" xfId="30671"/>
    <cellStyle name="Normal 12 12" xfId="18614"/>
    <cellStyle name="Normal 12 13" xfId="24766"/>
    <cellStyle name="Normal 12 2" xfId="7957"/>
    <cellStyle name="Normal 12 2 2" xfId="7958"/>
    <cellStyle name="Normal 12 2 2 10" xfId="11700"/>
    <cellStyle name="Normal 12 2 2 2" xfId="7959"/>
    <cellStyle name="Normal 12 2 2 2 2" xfId="11702"/>
    <cellStyle name="Normal 12 2 2 2 2 2" xfId="13105"/>
    <cellStyle name="Normal 12 2 2 2 2 2 2" xfId="14712"/>
    <cellStyle name="Normal 12 2 2 2 2 2 2 2" xfId="17793"/>
    <cellStyle name="Normal 12 2 2 2 2 2 2 2 2" xfId="23986"/>
    <cellStyle name="Normal 12 2 2 2 2 2 2 2 3" xfId="30137"/>
    <cellStyle name="Normal 12 2 2 2 2 2 2 3" xfId="20920"/>
    <cellStyle name="Normal 12 2 2 2 2 2 2 4" xfId="27071"/>
    <cellStyle name="Normal 12 2 2 2 2 2 3" xfId="16259"/>
    <cellStyle name="Normal 12 2 2 2 2 2 3 2" xfId="22452"/>
    <cellStyle name="Normal 12 2 2 2 2 2 3 3" xfId="28603"/>
    <cellStyle name="Normal 12 2 2 2 2 2 4" xfId="19386"/>
    <cellStyle name="Normal 12 2 2 2 2 2 5" xfId="25537"/>
    <cellStyle name="Normal 12 2 2 2 2 3" xfId="13933"/>
    <cellStyle name="Normal 12 2 2 2 2 3 2" xfId="17024"/>
    <cellStyle name="Normal 12 2 2 2 2 3 2 2" xfId="23217"/>
    <cellStyle name="Normal 12 2 2 2 2 3 2 3" xfId="29368"/>
    <cellStyle name="Normal 12 2 2 2 2 3 3" xfId="20151"/>
    <cellStyle name="Normal 12 2 2 2 2 3 4" xfId="26302"/>
    <cellStyle name="Normal 12 2 2 2 2 4" xfId="15492"/>
    <cellStyle name="Normal 12 2 2 2 2 4 2" xfId="21683"/>
    <cellStyle name="Normal 12 2 2 2 2 4 3" xfId="27834"/>
    <cellStyle name="Normal 12 2 2 2 2 5" xfId="18617"/>
    <cellStyle name="Normal 12 2 2 2 2 6" xfId="24769"/>
    <cellStyle name="Normal 12 2 2 2 3" xfId="13104"/>
    <cellStyle name="Normal 12 2 2 2 3 2" xfId="14711"/>
    <cellStyle name="Normal 12 2 2 2 3 2 2" xfId="17792"/>
    <cellStyle name="Normal 12 2 2 2 3 2 2 2" xfId="23985"/>
    <cellStyle name="Normal 12 2 2 2 3 2 2 3" xfId="30136"/>
    <cellStyle name="Normal 12 2 2 2 3 2 3" xfId="20919"/>
    <cellStyle name="Normal 12 2 2 2 3 2 4" xfId="27070"/>
    <cellStyle name="Normal 12 2 2 2 3 3" xfId="16258"/>
    <cellStyle name="Normal 12 2 2 2 3 3 2" xfId="22451"/>
    <cellStyle name="Normal 12 2 2 2 3 3 3" xfId="28602"/>
    <cellStyle name="Normal 12 2 2 2 3 4" xfId="19385"/>
    <cellStyle name="Normal 12 2 2 2 3 5" xfId="25536"/>
    <cellStyle name="Normal 12 2 2 2 4" xfId="13932"/>
    <cellStyle name="Normal 12 2 2 2 4 2" xfId="17023"/>
    <cellStyle name="Normal 12 2 2 2 4 2 2" xfId="23216"/>
    <cellStyle name="Normal 12 2 2 2 4 2 3" xfId="29367"/>
    <cellStyle name="Normal 12 2 2 2 4 3" xfId="20150"/>
    <cellStyle name="Normal 12 2 2 2 4 4" xfId="26301"/>
    <cellStyle name="Normal 12 2 2 2 5" xfId="15491"/>
    <cellStyle name="Normal 12 2 2 2 5 2" xfId="21682"/>
    <cellStyle name="Normal 12 2 2 2 5 3" xfId="27833"/>
    <cellStyle name="Normal 12 2 2 2 6" xfId="18616"/>
    <cellStyle name="Normal 12 2 2 2 7" xfId="24768"/>
    <cellStyle name="Normal 12 2 2 2 8" xfId="11701"/>
    <cellStyle name="Normal 12 2 2 3" xfId="11703"/>
    <cellStyle name="Normal 12 2 2 3 2" xfId="11704"/>
    <cellStyle name="Normal 12 2 2 3 2 2" xfId="13107"/>
    <cellStyle name="Normal 12 2 2 3 2 2 2" xfId="14714"/>
    <cellStyle name="Normal 12 2 2 3 2 2 2 2" xfId="17795"/>
    <cellStyle name="Normal 12 2 2 3 2 2 2 2 2" xfId="23988"/>
    <cellStyle name="Normal 12 2 2 3 2 2 2 2 3" xfId="30139"/>
    <cellStyle name="Normal 12 2 2 3 2 2 2 3" xfId="20922"/>
    <cellStyle name="Normal 12 2 2 3 2 2 2 4" xfId="27073"/>
    <cellStyle name="Normal 12 2 2 3 2 2 3" xfId="16261"/>
    <cellStyle name="Normal 12 2 2 3 2 2 3 2" xfId="22454"/>
    <cellStyle name="Normal 12 2 2 3 2 2 3 3" xfId="28605"/>
    <cellStyle name="Normal 12 2 2 3 2 2 4" xfId="19388"/>
    <cellStyle name="Normal 12 2 2 3 2 2 5" xfId="25539"/>
    <cellStyle name="Normal 12 2 2 3 2 3" xfId="13935"/>
    <cellStyle name="Normal 12 2 2 3 2 3 2" xfId="17026"/>
    <cellStyle name="Normal 12 2 2 3 2 3 2 2" xfId="23219"/>
    <cellStyle name="Normal 12 2 2 3 2 3 2 3" xfId="29370"/>
    <cellStyle name="Normal 12 2 2 3 2 3 3" xfId="20153"/>
    <cellStyle name="Normal 12 2 2 3 2 3 4" xfId="26304"/>
    <cellStyle name="Normal 12 2 2 3 2 4" xfId="15494"/>
    <cellStyle name="Normal 12 2 2 3 2 4 2" xfId="21685"/>
    <cellStyle name="Normal 12 2 2 3 2 4 3" xfId="27836"/>
    <cellStyle name="Normal 12 2 2 3 2 5" xfId="18619"/>
    <cellStyle name="Normal 12 2 2 3 2 6" xfId="24771"/>
    <cellStyle name="Normal 12 2 2 3 3" xfId="13106"/>
    <cellStyle name="Normal 12 2 2 3 3 2" xfId="14713"/>
    <cellStyle name="Normal 12 2 2 3 3 2 2" xfId="17794"/>
    <cellStyle name="Normal 12 2 2 3 3 2 2 2" xfId="23987"/>
    <cellStyle name="Normal 12 2 2 3 3 2 2 3" xfId="30138"/>
    <cellStyle name="Normal 12 2 2 3 3 2 3" xfId="20921"/>
    <cellStyle name="Normal 12 2 2 3 3 2 4" xfId="27072"/>
    <cellStyle name="Normal 12 2 2 3 3 3" xfId="16260"/>
    <cellStyle name="Normal 12 2 2 3 3 3 2" xfId="22453"/>
    <cellStyle name="Normal 12 2 2 3 3 3 3" xfId="28604"/>
    <cellStyle name="Normal 12 2 2 3 3 4" xfId="19387"/>
    <cellStyle name="Normal 12 2 2 3 3 5" xfId="25538"/>
    <cellStyle name="Normal 12 2 2 3 4" xfId="13934"/>
    <cellStyle name="Normal 12 2 2 3 4 2" xfId="17025"/>
    <cellStyle name="Normal 12 2 2 3 4 2 2" xfId="23218"/>
    <cellStyle name="Normal 12 2 2 3 4 2 3" xfId="29369"/>
    <cellStyle name="Normal 12 2 2 3 4 3" xfId="20152"/>
    <cellStyle name="Normal 12 2 2 3 4 4" xfId="26303"/>
    <cellStyle name="Normal 12 2 2 3 5" xfId="15493"/>
    <cellStyle name="Normal 12 2 2 3 5 2" xfId="21684"/>
    <cellStyle name="Normal 12 2 2 3 5 3" xfId="27835"/>
    <cellStyle name="Normal 12 2 2 3 6" xfId="18618"/>
    <cellStyle name="Normal 12 2 2 3 7" xfId="24770"/>
    <cellStyle name="Normal 12 2 2 4" xfId="11705"/>
    <cellStyle name="Normal 12 2 2 4 2" xfId="13108"/>
    <cellStyle name="Normal 12 2 2 4 2 2" xfId="14715"/>
    <cellStyle name="Normal 12 2 2 4 2 2 2" xfId="17796"/>
    <cellStyle name="Normal 12 2 2 4 2 2 2 2" xfId="23989"/>
    <cellStyle name="Normal 12 2 2 4 2 2 2 3" xfId="30140"/>
    <cellStyle name="Normal 12 2 2 4 2 2 3" xfId="20923"/>
    <cellStyle name="Normal 12 2 2 4 2 2 4" xfId="27074"/>
    <cellStyle name="Normal 12 2 2 4 2 3" xfId="16262"/>
    <cellStyle name="Normal 12 2 2 4 2 3 2" xfId="22455"/>
    <cellStyle name="Normal 12 2 2 4 2 3 3" xfId="28606"/>
    <cellStyle name="Normal 12 2 2 4 2 4" xfId="19389"/>
    <cellStyle name="Normal 12 2 2 4 2 5" xfId="25540"/>
    <cellStyle name="Normal 12 2 2 4 3" xfId="13936"/>
    <cellStyle name="Normal 12 2 2 4 3 2" xfId="17027"/>
    <cellStyle name="Normal 12 2 2 4 3 2 2" xfId="23220"/>
    <cellStyle name="Normal 12 2 2 4 3 2 3" xfId="29371"/>
    <cellStyle name="Normal 12 2 2 4 3 3" xfId="20154"/>
    <cellStyle name="Normal 12 2 2 4 3 4" xfId="26305"/>
    <cellStyle name="Normal 12 2 2 4 4" xfId="15495"/>
    <cellStyle name="Normal 12 2 2 4 4 2" xfId="21686"/>
    <cellStyle name="Normal 12 2 2 4 4 3" xfId="27837"/>
    <cellStyle name="Normal 12 2 2 4 5" xfId="18620"/>
    <cellStyle name="Normal 12 2 2 4 6" xfId="24772"/>
    <cellStyle name="Normal 12 2 2 5" xfId="13103"/>
    <cellStyle name="Normal 12 2 2 5 2" xfId="14710"/>
    <cellStyle name="Normal 12 2 2 5 2 2" xfId="17791"/>
    <cellStyle name="Normal 12 2 2 5 2 2 2" xfId="23984"/>
    <cellStyle name="Normal 12 2 2 5 2 2 3" xfId="30135"/>
    <cellStyle name="Normal 12 2 2 5 2 3" xfId="20918"/>
    <cellStyle name="Normal 12 2 2 5 2 4" xfId="27069"/>
    <cellStyle name="Normal 12 2 2 5 3" xfId="16257"/>
    <cellStyle name="Normal 12 2 2 5 3 2" xfId="22450"/>
    <cellStyle name="Normal 12 2 2 5 3 3" xfId="28601"/>
    <cellStyle name="Normal 12 2 2 5 4" xfId="19384"/>
    <cellStyle name="Normal 12 2 2 5 5" xfId="25535"/>
    <cellStyle name="Normal 12 2 2 6" xfId="13931"/>
    <cellStyle name="Normal 12 2 2 6 2" xfId="17022"/>
    <cellStyle name="Normal 12 2 2 6 2 2" xfId="23215"/>
    <cellStyle name="Normal 12 2 2 6 2 3" xfId="29366"/>
    <cellStyle name="Normal 12 2 2 6 3" xfId="20149"/>
    <cellStyle name="Normal 12 2 2 6 4" xfId="26300"/>
    <cellStyle name="Normal 12 2 2 7" xfId="15490"/>
    <cellStyle name="Normal 12 2 2 7 2" xfId="21681"/>
    <cellStyle name="Normal 12 2 2 7 3" xfId="27832"/>
    <cellStyle name="Normal 12 2 2 8" xfId="18615"/>
    <cellStyle name="Normal 12 2 2 9" xfId="24767"/>
    <cellStyle name="Normal 12 2 3" xfId="7960"/>
    <cellStyle name="Normal 12 2 3 2" xfId="11707"/>
    <cellStyle name="Normal 12 2 3 2 2" xfId="13110"/>
    <cellStyle name="Normal 12 2 3 2 2 2" xfId="14717"/>
    <cellStyle name="Normal 12 2 3 2 2 2 2" xfId="17798"/>
    <cellStyle name="Normal 12 2 3 2 2 2 2 2" xfId="23991"/>
    <cellStyle name="Normal 12 2 3 2 2 2 2 3" xfId="30142"/>
    <cellStyle name="Normal 12 2 3 2 2 2 3" xfId="20925"/>
    <cellStyle name="Normal 12 2 3 2 2 2 4" xfId="27076"/>
    <cellStyle name="Normal 12 2 3 2 2 3" xfId="16264"/>
    <cellStyle name="Normal 12 2 3 2 2 3 2" xfId="22457"/>
    <cellStyle name="Normal 12 2 3 2 2 3 3" xfId="28608"/>
    <cellStyle name="Normal 12 2 3 2 2 4" xfId="19391"/>
    <cellStyle name="Normal 12 2 3 2 2 5" xfId="25542"/>
    <cellStyle name="Normal 12 2 3 2 3" xfId="13938"/>
    <cellStyle name="Normal 12 2 3 2 3 2" xfId="17029"/>
    <cellStyle name="Normal 12 2 3 2 3 2 2" xfId="23222"/>
    <cellStyle name="Normal 12 2 3 2 3 2 3" xfId="29373"/>
    <cellStyle name="Normal 12 2 3 2 3 3" xfId="20156"/>
    <cellStyle name="Normal 12 2 3 2 3 4" xfId="26307"/>
    <cellStyle name="Normal 12 2 3 2 4" xfId="15497"/>
    <cellStyle name="Normal 12 2 3 2 4 2" xfId="21688"/>
    <cellStyle name="Normal 12 2 3 2 4 3" xfId="27839"/>
    <cellStyle name="Normal 12 2 3 2 5" xfId="18622"/>
    <cellStyle name="Normal 12 2 3 2 6" xfId="24774"/>
    <cellStyle name="Normal 12 2 3 3" xfId="13109"/>
    <cellStyle name="Normal 12 2 3 3 2" xfId="14716"/>
    <cellStyle name="Normal 12 2 3 3 2 2" xfId="17797"/>
    <cellStyle name="Normal 12 2 3 3 2 2 2" xfId="23990"/>
    <cellStyle name="Normal 12 2 3 3 2 2 3" xfId="30141"/>
    <cellStyle name="Normal 12 2 3 3 2 3" xfId="20924"/>
    <cellStyle name="Normal 12 2 3 3 2 4" xfId="27075"/>
    <cellStyle name="Normal 12 2 3 3 3" xfId="16263"/>
    <cellStyle name="Normal 12 2 3 3 3 2" xfId="22456"/>
    <cellStyle name="Normal 12 2 3 3 3 3" xfId="28607"/>
    <cellStyle name="Normal 12 2 3 3 4" xfId="19390"/>
    <cellStyle name="Normal 12 2 3 3 5" xfId="25541"/>
    <cellStyle name="Normal 12 2 3 4" xfId="13937"/>
    <cellStyle name="Normal 12 2 3 4 2" xfId="17028"/>
    <cellStyle name="Normal 12 2 3 4 2 2" xfId="23221"/>
    <cellStyle name="Normal 12 2 3 4 2 3" xfId="29372"/>
    <cellStyle name="Normal 12 2 3 4 3" xfId="20155"/>
    <cellStyle name="Normal 12 2 3 4 4" xfId="26306"/>
    <cellStyle name="Normal 12 2 3 5" xfId="15496"/>
    <cellStyle name="Normal 12 2 3 5 2" xfId="21687"/>
    <cellStyle name="Normal 12 2 3 5 3" xfId="27838"/>
    <cellStyle name="Normal 12 2 3 6" xfId="18621"/>
    <cellStyle name="Normal 12 2 3 7" xfId="24773"/>
    <cellStyle name="Normal 12 2 3 8" xfId="11706"/>
    <cellStyle name="Normal 12 2 4" xfId="11708"/>
    <cellStyle name="Normal 12 2 4 2" xfId="11709"/>
    <cellStyle name="Normal 12 2 4 2 2" xfId="13112"/>
    <cellStyle name="Normal 12 2 4 2 2 2" xfId="14719"/>
    <cellStyle name="Normal 12 2 4 2 2 2 2" xfId="17800"/>
    <cellStyle name="Normal 12 2 4 2 2 2 2 2" xfId="23993"/>
    <cellStyle name="Normal 12 2 4 2 2 2 2 3" xfId="30144"/>
    <cellStyle name="Normal 12 2 4 2 2 2 3" xfId="20927"/>
    <cellStyle name="Normal 12 2 4 2 2 2 4" xfId="27078"/>
    <cellStyle name="Normal 12 2 4 2 2 3" xfId="16266"/>
    <cellStyle name="Normal 12 2 4 2 2 3 2" xfId="22459"/>
    <cellStyle name="Normal 12 2 4 2 2 3 3" xfId="28610"/>
    <cellStyle name="Normal 12 2 4 2 2 4" xfId="19393"/>
    <cellStyle name="Normal 12 2 4 2 2 5" xfId="25544"/>
    <cellStyle name="Normal 12 2 4 2 3" xfId="13940"/>
    <cellStyle name="Normal 12 2 4 2 3 2" xfId="17031"/>
    <cellStyle name="Normal 12 2 4 2 3 2 2" xfId="23224"/>
    <cellStyle name="Normal 12 2 4 2 3 2 3" xfId="29375"/>
    <cellStyle name="Normal 12 2 4 2 3 3" xfId="20158"/>
    <cellStyle name="Normal 12 2 4 2 3 4" xfId="26309"/>
    <cellStyle name="Normal 12 2 4 2 4" xfId="15499"/>
    <cellStyle name="Normal 12 2 4 2 4 2" xfId="21690"/>
    <cellStyle name="Normal 12 2 4 2 4 3" xfId="27841"/>
    <cellStyle name="Normal 12 2 4 2 5" xfId="18624"/>
    <cellStyle name="Normal 12 2 4 2 6" xfId="24776"/>
    <cellStyle name="Normal 12 2 4 3" xfId="13111"/>
    <cellStyle name="Normal 12 2 4 3 2" xfId="14718"/>
    <cellStyle name="Normal 12 2 4 3 2 2" xfId="17799"/>
    <cellStyle name="Normal 12 2 4 3 2 2 2" xfId="23992"/>
    <cellStyle name="Normal 12 2 4 3 2 2 3" xfId="30143"/>
    <cellStyle name="Normal 12 2 4 3 2 3" xfId="20926"/>
    <cellStyle name="Normal 12 2 4 3 2 4" xfId="27077"/>
    <cellStyle name="Normal 12 2 4 3 3" xfId="16265"/>
    <cellStyle name="Normal 12 2 4 3 3 2" xfId="22458"/>
    <cellStyle name="Normal 12 2 4 3 3 3" xfId="28609"/>
    <cellStyle name="Normal 12 2 4 3 4" xfId="19392"/>
    <cellStyle name="Normal 12 2 4 3 5" xfId="25543"/>
    <cellStyle name="Normal 12 2 4 4" xfId="13939"/>
    <cellStyle name="Normal 12 2 4 4 2" xfId="17030"/>
    <cellStyle name="Normal 12 2 4 4 2 2" xfId="23223"/>
    <cellStyle name="Normal 12 2 4 4 2 3" xfId="29374"/>
    <cellStyle name="Normal 12 2 4 4 3" xfId="20157"/>
    <cellStyle name="Normal 12 2 4 4 4" xfId="26308"/>
    <cellStyle name="Normal 12 2 4 5" xfId="15498"/>
    <cellStyle name="Normal 12 2 4 5 2" xfId="21689"/>
    <cellStyle name="Normal 12 2 4 5 3" xfId="27840"/>
    <cellStyle name="Normal 12 2 4 6" xfId="18623"/>
    <cellStyle name="Normal 12 2 4 7" xfId="24775"/>
    <cellStyle name="Normal 12 2 5" xfId="11710"/>
    <cellStyle name="Normal 12 2 5 2" xfId="11711"/>
    <cellStyle name="Normal 12 2 5 2 2" xfId="13113"/>
    <cellStyle name="Normal 12 2 5 2 2 2" xfId="14720"/>
    <cellStyle name="Normal 12 2 5 2 2 2 2" xfId="17801"/>
    <cellStyle name="Normal 12 2 5 2 2 2 2 2" xfId="23994"/>
    <cellStyle name="Normal 12 2 5 2 2 2 2 3" xfId="30145"/>
    <cellStyle name="Normal 12 2 5 2 2 2 3" xfId="20928"/>
    <cellStyle name="Normal 12 2 5 2 2 2 4" xfId="27079"/>
    <cellStyle name="Normal 12 2 5 2 2 3" xfId="16267"/>
    <cellStyle name="Normal 12 2 5 2 2 3 2" xfId="22460"/>
    <cellStyle name="Normal 12 2 5 2 2 3 3" xfId="28611"/>
    <cellStyle name="Normal 12 2 5 2 2 4" xfId="19394"/>
    <cellStyle name="Normal 12 2 5 2 2 5" xfId="25545"/>
    <cellStyle name="Normal 12 2 5 2 3" xfId="13941"/>
    <cellStyle name="Normal 12 2 5 2 3 2" xfId="17032"/>
    <cellStyle name="Normal 12 2 5 2 3 2 2" xfId="23225"/>
    <cellStyle name="Normal 12 2 5 2 3 2 3" xfId="29376"/>
    <cellStyle name="Normal 12 2 5 2 3 3" xfId="20159"/>
    <cellStyle name="Normal 12 2 5 2 3 4" xfId="26310"/>
    <cellStyle name="Normal 12 2 5 2 4" xfId="15500"/>
    <cellStyle name="Normal 12 2 5 2 4 2" xfId="21691"/>
    <cellStyle name="Normal 12 2 5 2 4 3" xfId="27842"/>
    <cellStyle name="Normal 12 2 5 2 5" xfId="18625"/>
    <cellStyle name="Normal 12 2 5 2 6" xfId="24777"/>
    <cellStyle name="Normal 12 2 6" xfId="11712"/>
    <cellStyle name="Normal 12 2 6 2" xfId="13114"/>
    <cellStyle name="Normal 12 2 6 2 2" xfId="14721"/>
    <cellStyle name="Normal 12 2 6 2 2 2" xfId="17802"/>
    <cellStyle name="Normal 12 2 6 2 2 2 2" xfId="23995"/>
    <cellStyle name="Normal 12 2 6 2 2 2 3" xfId="30146"/>
    <cellStyle name="Normal 12 2 6 2 2 3" xfId="20929"/>
    <cellStyle name="Normal 12 2 6 2 2 4" xfId="27080"/>
    <cellStyle name="Normal 12 2 6 2 3" xfId="16268"/>
    <cellStyle name="Normal 12 2 6 2 3 2" xfId="22461"/>
    <cellStyle name="Normal 12 2 6 2 3 3" xfId="28612"/>
    <cellStyle name="Normal 12 2 6 2 4" xfId="19395"/>
    <cellStyle name="Normal 12 2 6 2 5" xfId="25546"/>
    <cellStyle name="Normal 12 2 6 3" xfId="13942"/>
    <cellStyle name="Normal 12 2 6 3 2" xfId="17033"/>
    <cellStyle name="Normal 12 2 6 3 2 2" xfId="23226"/>
    <cellStyle name="Normal 12 2 6 3 2 3" xfId="29377"/>
    <cellStyle name="Normal 12 2 6 3 3" xfId="20160"/>
    <cellStyle name="Normal 12 2 6 3 4" xfId="26311"/>
    <cellStyle name="Normal 12 2 6 4" xfId="15501"/>
    <cellStyle name="Normal 12 2 6 4 2" xfId="21692"/>
    <cellStyle name="Normal 12 2 6 4 3" xfId="27843"/>
    <cellStyle name="Normal 12 2 6 5" xfId="18626"/>
    <cellStyle name="Normal 12 2 6 6" xfId="24778"/>
    <cellStyle name="Normal 12 3" xfId="7961"/>
    <cellStyle name="Normal 12 3 2" xfId="7962"/>
    <cellStyle name="Normal 12 3 2 2" xfId="11713"/>
    <cellStyle name="Normal 12 3 2 2 2" xfId="13117"/>
    <cellStyle name="Normal 12 3 2 2 2 2" xfId="14724"/>
    <cellStyle name="Normal 12 3 2 2 2 2 2" xfId="17805"/>
    <cellStyle name="Normal 12 3 2 2 2 2 2 2" xfId="23998"/>
    <cellStyle name="Normal 12 3 2 2 2 2 2 3" xfId="30149"/>
    <cellStyle name="Normal 12 3 2 2 2 2 3" xfId="20932"/>
    <cellStyle name="Normal 12 3 2 2 2 2 4" xfId="27083"/>
    <cellStyle name="Normal 12 3 2 2 2 3" xfId="16271"/>
    <cellStyle name="Normal 12 3 2 2 2 3 2" xfId="22464"/>
    <cellStyle name="Normal 12 3 2 2 2 3 3" xfId="28615"/>
    <cellStyle name="Normal 12 3 2 2 2 4" xfId="19398"/>
    <cellStyle name="Normal 12 3 2 2 2 5" xfId="25549"/>
    <cellStyle name="Normal 12 3 2 2 3" xfId="13945"/>
    <cellStyle name="Normal 12 3 2 2 3 2" xfId="17036"/>
    <cellStyle name="Normal 12 3 2 2 3 2 2" xfId="23229"/>
    <cellStyle name="Normal 12 3 2 2 3 2 3" xfId="29380"/>
    <cellStyle name="Normal 12 3 2 2 3 3" xfId="20163"/>
    <cellStyle name="Normal 12 3 2 2 3 4" xfId="26314"/>
    <cellStyle name="Normal 12 3 2 2 4" xfId="15504"/>
    <cellStyle name="Normal 12 3 2 2 4 2" xfId="21695"/>
    <cellStyle name="Normal 12 3 2 2 4 3" xfId="27846"/>
    <cellStyle name="Normal 12 3 2 2 5" xfId="18629"/>
    <cellStyle name="Normal 12 3 2 2 6" xfId="24781"/>
    <cellStyle name="Normal 12 3 2 3" xfId="13116"/>
    <cellStyle name="Normal 12 3 2 3 2" xfId="14723"/>
    <cellStyle name="Normal 12 3 2 3 2 2" xfId="17804"/>
    <cellStyle name="Normal 12 3 2 3 2 2 2" xfId="23997"/>
    <cellStyle name="Normal 12 3 2 3 2 2 3" xfId="30148"/>
    <cellStyle name="Normal 12 3 2 3 2 3" xfId="20931"/>
    <cellStyle name="Normal 12 3 2 3 2 4" xfId="27082"/>
    <cellStyle name="Normal 12 3 2 3 3" xfId="16270"/>
    <cellStyle name="Normal 12 3 2 3 3 2" xfId="22463"/>
    <cellStyle name="Normal 12 3 2 3 3 3" xfId="28614"/>
    <cellStyle name="Normal 12 3 2 3 4" xfId="19397"/>
    <cellStyle name="Normal 12 3 2 3 5" xfId="25548"/>
    <cellStyle name="Normal 12 3 2 4" xfId="13944"/>
    <cellStyle name="Normal 12 3 2 4 2" xfId="17035"/>
    <cellStyle name="Normal 12 3 2 4 2 2" xfId="23228"/>
    <cellStyle name="Normal 12 3 2 4 2 3" xfId="29379"/>
    <cellStyle name="Normal 12 3 2 4 3" xfId="20162"/>
    <cellStyle name="Normal 12 3 2 4 4" xfId="26313"/>
    <cellStyle name="Normal 12 3 2 5" xfId="15503"/>
    <cellStyle name="Normal 12 3 2 5 2" xfId="21694"/>
    <cellStyle name="Normal 12 3 2 5 3" xfId="27845"/>
    <cellStyle name="Normal 12 3 2 6" xfId="18628"/>
    <cellStyle name="Normal 12 3 2 7" xfId="24780"/>
    <cellStyle name="Normal 12 3 3" xfId="7963"/>
    <cellStyle name="Normal 12 3 3 2" xfId="11714"/>
    <cellStyle name="Normal 12 3 3 2 2" xfId="13119"/>
    <cellStyle name="Normal 12 3 3 2 2 2" xfId="14726"/>
    <cellStyle name="Normal 12 3 3 2 2 2 2" xfId="17807"/>
    <cellStyle name="Normal 12 3 3 2 2 2 2 2" xfId="24000"/>
    <cellStyle name="Normal 12 3 3 2 2 2 2 3" xfId="30151"/>
    <cellStyle name="Normal 12 3 3 2 2 2 3" xfId="20934"/>
    <cellStyle name="Normal 12 3 3 2 2 2 4" xfId="27085"/>
    <cellStyle name="Normal 12 3 3 2 2 3" xfId="16273"/>
    <cellStyle name="Normal 12 3 3 2 2 3 2" xfId="22466"/>
    <cellStyle name="Normal 12 3 3 2 2 3 3" xfId="28617"/>
    <cellStyle name="Normal 12 3 3 2 2 4" xfId="19400"/>
    <cellStyle name="Normal 12 3 3 2 2 5" xfId="25551"/>
    <cellStyle name="Normal 12 3 3 2 3" xfId="13947"/>
    <cellStyle name="Normal 12 3 3 2 3 2" xfId="17038"/>
    <cellStyle name="Normal 12 3 3 2 3 2 2" xfId="23231"/>
    <cellStyle name="Normal 12 3 3 2 3 2 3" xfId="29382"/>
    <cellStyle name="Normal 12 3 3 2 3 3" xfId="20165"/>
    <cellStyle name="Normal 12 3 3 2 3 4" xfId="26316"/>
    <cellStyle name="Normal 12 3 3 2 4" xfId="15506"/>
    <cellStyle name="Normal 12 3 3 2 4 2" xfId="21697"/>
    <cellStyle name="Normal 12 3 3 2 4 3" xfId="27848"/>
    <cellStyle name="Normal 12 3 3 2 5" xfId="18631"/>
    <cellStyle name="Normal 12 3 3 2 6" xfId="24783"/>
    <cellStyle name="Normal 12 3 3 3" xfId="13118"/>
    <cellStyle name="Normal 12 3 3 3 2" xfId="14725"/>
    <cellStyle name="Normal 12 3 3 3 2 2" xfId="17806"/>
    <cellStyle name="Normal 12 3 3 3 2 2 2" xfId="23999"/>
    <cellStyle name="Normal 12 3 3 3 2 2 3" xfId="30150"/>
    <cellStyle name="Normal 12 3 3 3 2 3" xfId="20933"/>
    <cellStyle name="Normal 12 3 3 3 2 4" xfId="27084"/>
    <cellStyle name="Normal 12 3 3 3 3" xfId="16272"/>
    <cellStyle name="Normal 12 3 3 3 3 2" xfId="22465"/>
    <cellStyle name="Normal 12 3 3 3 3 3" xfId="28616"/>
    <cellStyle name="Normal 12 3 3 3 4" xfId="19399"/>
    <cellStyle name="Normal 12 3 3 3 5" xfId="25550"/>
    <cellStyle name="Normal 12 3 3 4" xfId="13946"/>
    <cellStyle name="Normal 12 3 3 4 2" xfId="17037"/>
    <cellStyle name="Normal 12 3 3 4 2 2" xfId="23230"/>
    <cellStyle name="Normal 12 3 3 4 2 3" xfId="29381"/>
    <cellStyle name="Normal 12 3 3 4 3" xfId="20164"/>
    <cellStyle name="Normal 12 3 3 4 4" xfId="26315"/>
    <cellStyle name="Normal 12 3 3 5" xfId="15505"/>
    <cellStyle name="Normal 12 3 3 5 2" xfId="21696"/>
    <cellStyle name="Normal 12 3 3 5 3" xfId="27847"/>
    <cellStyle name="Normal 12 3 3 6" xfId="18630"/>
    <cellStyle name="Normal 12 3 3 7" xfId="24782"/>
    <cellStyle name="Normal 12 3 4" xfId="11715"/>
    <cellStyle name="Normal 12 3 4 2" xfId="13120"/>
    <cellStyle name="Normal 12 3 4 2 2" xfId="14727"/>
    <cellStyle name="Normal 12 3 4 2 2 2" xfId="17808"/>
    <cellStyle name="Normal 12 3 4 2 2 2 2" xfId="24001"/>
    <cellStyle name="Normal 12 3 4 2 2 2 3" xfId="30152"/>
    <cellStyle name="Normal 12 3 4 2 2 3" xfId="20935"/>
    <cellStyle name="Normal 12 3 4 2 2 4" xfId="27086"/>
    <cellStyle name="Normal 12 3 4 2 3" xfId="16274"/>
    <cellStyle name="Normal 12 3 4 2 3 2" xfId="22467"/>
    <cellStyle name="Normal 12 3 4 2 3 3" xfId="28618"/>
    <cellStyle name="Normal 12 3 4 2 4" xfId="19401"/>
    <cellStyle name="Normal 12 3 4 2 5" xfId="25552"/>
    <cellStyle name="Normal 12 3 4 3" xfId="13948"/>
    <cellStyle name="Normal 12 3 4 3 2" xfId="17039"/>
    <cellStyle name="Normal 12 3 4 3 2 2" xfId="23232"/>
    <cellStyle name="Normal 12 3 4 3 2 3" xfId="29383"/>
    <cellStyle name="Normal 12 3 4 3 3" xfId="20166"/>
    <cellStyle name="Normal 12 3 4 3 4" xfId="26317"/>
    <cellStyle name="Normal 12 3 4 4" xfId="15507"/>
    <cellStyle name="Normal 12 3 4 4 2" xfId="21698"/>
    <cellStyle name="Normal 12 3 4 4 3" xfId="27849"/>
    <cellStyle name="Normal 12 3 4 5" xfId="18632"/>
    <cellStyle name="Normal 12 3 4 6" xfId="24784"/>
    <cellStyle name="Normal 12 3 5" xfId="13115"/>
    <cellStyle name="Normal 12 3 5 2" xfId="14722"/>
    <cellStyle name="Normal 12 3 5 2 2" xfId="17803"/>
    <cellStyle name="Normal 12 3 5 2 2 2" xfId="23996"/>
    <cellStyle name="Normal 12 3 5 2 2 3" xfId="30147"/>
    <cellStyle name="Normal 12 3 5 2 3" xfId="20930"/>
    <cellStyle name="Normal 12 3 5 2 4" xfId="27081"/>
    <cellStyle name="Normal 12 3 5 3" xfId="16269"/>
    <cellStyle name="Normal 12 3 5 3 2" xfId="22462"/>
    <cellStyle name="Normal 12 3 5 3 3" xfId="28613"/>
    <cellStyle name="Normal 12 3 5 4" xfId="19396"/>
    <cellStyle name="Normal 12 3 5 5" xfId="25547"/>
    <cellStyle name="Normal 12 3 6" xfId="13943"/>
    <cellStyle name="Normal 12 3 6 2" xfId="17034"/>
    <cellStyle name="Normal 12 3 6 2 2" xfId="23227"/>
    <cellStyle name="Normal 12 3 6 2 3" xfId="29378"/>
    <cellStyle name="Normal 12 3 6 3" xfId="20161"/>
    <cellStyle name="Normal 12 3 6 4" xfId="26312"/>
    <cellStyle name="Normal 12 3 7" xfId="15502"/>
    <cellStyle name="Normal 12 3 7 2" xfId="21693"/>
    <cellStyle name="Normal 12 3 7 3" xfId="27844"/>
    <cellStyle name="Normal 12 3 8" xfId="18627"/>
    <cellStyle name="Normal 12 3 9" xfId="24779"/>
    <cellStyle name="Normal 12 4" xfId="7964"/>
    <cellStyle name="Normal 12 4 2" xfId="7965"/>
    <cellStyle name="Normal 12 4 2 2" xfId="11716"/>
    <cellStyle name="Normal 12 4 2 2 2" xfId="13123"/>
    <cellStyle name="Normal 12 4 2 2 2 2" xfId="14730"/>
    <cellStyle name="Normal 12 4 2 2 2 2 2" xfId="17811"/>
    <cellStyle name="Normal 12 4 2 2 2 2 2 2" xfId="24004"/>
    <cellStyle name="Normal 12 4 2 2 2 2 2 3" xfId="30155"/>
    <cellStyle name="Normal 12 4 2 2 2 2 3" xfId="20938"/>
    <cellStyle name="Normal 12 4 2 2 2 2 4" xfId="27089"/>
    <cellStyle name="Normal 12 4 2 2 2 3" xfId="16277"/>
    <cellStyle name="Normal 12 4 2 2 2 3 2" xfId="22470"/>
    <cellStyle name="Normal 12 4 2 2 2 3 3" xfId="28621"/>
    <cellStyle name="Normal 12 4 2 2 2 4" xfId="19404"/>
    <cellStyle name="Normal 12 4 2 2 2 5" xfId="25555"/>
    <cellStyle name="Normal 12 4 2 2 3" xfId="13951"/>
    <cellStyle name="Normal 12 4 2 2 3 2" xfId="17042"/>
    <cellStyle name="Normal 12 4 2 2 3 2 2" xfId="23235"/>
    <cellStyle name="Normal 12 4 2 2 3 2 3" xfId="29386"/>
    <cellStyle name="Normal 12 4 2 2 3 3" xfId="20169"/>
    <cellStyle name="Normal 12 4 2 2 3 4" xfId="26320"/>
    <cellStyle name="Normal 12 4 2 2 4" xfId="15510"/>
    <cellStyle name="Normal 12 4 2 2 4 2" xfId="21701"/>
    <cellStyle name="Normal 12 4 2 2 4 3" xfId="27852"/>
    <cellStyle name="Normal 12 4 2 2 5" xfId="18635"/>
    <cellStyle name="Normal 12 4 2 2 6" xfId="24787"/>
    <cellStyle name="Normal 12 4 2 3" xfId="13122"/>
    <cellStyle name="Normal 12 4 2 3 2" xfId="14729"/>
    <cellStyle name="Normal 12 4 2 3 2 2" xfId="17810"/>
    <cellStyle name="Normal 12 4 2 3 2 2 2" xfId="24003"/>
    <cellStyle name="Normal 12 4 2 3 2 2 3" xfId="30154"/>
    <cellStyle name="Normal 12 4 2 3 2 3" xfId="20937"/>
    <cellStyle name="Normal 12 4 2 3 2 4" xfId="27088"/>
    <cellStyle name="Normal 12 4 2 3 3" xfId="16276"/>
    <cellStyle name="Normal 12 4 2 3 3 2" xfId="22469"/>
    <cellStyle name="Normal 12 4 2 3 3 3" xfId="28620"/>
    <cellStyle name="Normal 12 4 2 3 4" xfId="19403"/>
    <cellStyle name="Normal 12 4 2 3 5" xfId="25554"/>
    <cellStyle name="Normal 12 4 2 4" xfId="13950"/>
    <cellStyle name="Normal 12 4 2 4 2" xfId="17041"/>
    <cellStyle name="Normal 12 4 2 4 2 2" xfId="23234"/>
    <cellStyle name="Normal 12 4 2 4 2 3" xfId="29385"/>
    <cellStyle name="Normal 12 4 2 4 3" xfId="20168"/>
    <cellStyle name="Normal 12 4 2 4 4" xfId="26319"/>
    <cellStyle name="Normal 12 4 2 5" xfId="15509"/>
    <cellStyle name="Normal 12 4 2 5 2" xfId="21700"/>
    <cellStyle name="Normal 12 4 2 5 3" xfId="27851"/>
    <cellStyle name="Normal 12 4 2 6" xfId="18634"/>
    <cellStyle name="Normal 12 4 2 7" xfId="24786"/>
    <cellStyle name="Normal 12 4 3" xfId="11717"/>
    <cellStyle name="Normal 12 4 3 2" xfId="11718"/>
    <cellStyle name="Normal 12 4 3 2 2" xfId="13125"/>
    <cellStyle name="Normal 12 4 3 2 2 2" xfId="14732"/>
    <cellStyle name="Normal 12 4 3 2 2 2 2" xfId="17813"/>
    <cellStyle name="Normal 12 4 3 2 2 2 2 2" xfId="24006"/>
    <cellStyle name="Normal 12 4 3 2 2 2 2 3" xfId="30157"/>
    <cellStyle name="Normal 12 4 3 2 2 2 3" xfId="20940"/>
    <cellStyle name="Normal 12 4 3 2 2 2 4" xfId="27091"/>
    <cellStyle name="Normal 12 4 3 2 2 3" xfId="16279"/>
    <cellStyle name="Normal 12 4 3 2 2 3 2" xfId="22472"/>
    <cellStyle name="Normal 12 4 3 2 2 3 3" xfId="28623"/>
    <cellStyle name="Normal 12 4 3 2 2 4" xfId="19406"/>
    <cellStyle name="Normal 12 4 3 2 2 5" xfId="25557"/>
    <cellStyle name="Normal 12 4 3 2 3" xfId="13953"/>
    <cellStyle name="Normal 12 4 3 2 3 2" xfId="17044"/>
    <cellStyle name="Normal 12 4 3 2 3 2 2" xfId="23237"/>
    <cellStyle name="Normal 12 4 3 2 3 2 3" xfId="29388"/>
    <cellStyle name="Normal 12 4 3 2 3 3" xfId="20171"/>
    <cellStyle name="Normal 12 4 3 2 3 4" xfId="26322"/>
    <cellStyle name="Normal 12 4 3 2 4" xfId="15512"/>
    <cellStyle name="Normal 12 4 3 2 4 2" xfId="21703"/>
    <cellStyle name="Normal 12 4 3 2 4 3" xfId="27854"/>
    <cellStyle name="Normal 12 4 3 2 5" xfId="18637"/>
    <cellStyle name="Normal 12 4 3 2 6" xfId="24789"/>
    <cellStyle name="Normal 12 4 3 3" xfId="13124"/>
    <cellStyle name="Normal 12 4 3 3 2" xfId="14731"/>
    <cellStyle name="Normal 12 4 3 3 2 2" xfId="17812"/>
    <cellStyle name="Normal 12 4 3 3 2 2 2" xfId="24005"/>
    <cellStyle name="Normal 12 4 3 3 2 2 3" xfId="30156"/>
    <cellStyle name="Normal 12 4 3 3 2 3" xfId="20939"/>
    <cellStyle name="Normal 12 4 3 3 2 4" xfId="27090"/>
    <cellStyle name="Normal 12 4 3 3 3" xfId="16278"/>
    <cellStyle name="Normal 12 4 3 3 3 2" xfId="22471"/>
    <cellStyle name="Normal 12 4 3 3 3 3" xfId="28622"/>
    <cellStyle name="Normal 12 4 3 3 4" xfId="19405"/>
    <cellStyle name="Normal 12 4 3 3 5" xfId="25556"/>
    <cellStyle name="Normal 12 4 3 4" xfId="13952"/>
    <cellStyle name="Normal 12 4 3 4 2" xfId="17043"/>
    <cellStyle name="Normal 12 4 3 4 2 2" xfId="23236"/>
    <cellStyle name="Normal 12 4 3 4 2 3" xfId="29387"/>
    <cellStyle name="Normal 12 4 3 4 3" xfId="20170"/>
    <cellStyle name="Normal 12 4 3 4 4" xfId="26321"/>
    <cellStyle name="Normal 12 4 3 5" xfId="15511"/>
    <cellStyle name="Normal 12 4 3 5 2" xfId="21702"/>
    <cellStyle name="Normal 12 4 3 5 3" xfId="27853"/>
    <cellStyle name="Normal 12 4 3 6" xfId="18636"/>
    <cellStyle name="Normal 12 4 3 7" xfId="24788"/>
    <cellStyle name="Normal 12 4 4" xfId="11719"/>
    <cellStyle name="Normal 12 4 4 2" xfId="13126"/>
    <cellStyle name="Normal 12 4 4 2 2" xfId="14733"/>
    <cellStyle name="Normal 12 4 4 2 2 2" xfId="17814"/>
    <cellStyle name="Normal 12 4 4 2 2 2 2" xfId="24007"/>
    <cellStyle name="Normal 12 4 4 2 2 2 3" xfId="30158"/>
    <cellStyle name="Normal 12 4 4 2 2 3" xfId="20941"/>
    <cellStyle name="Normal 12 4 4 2 2 4" xfId="27092"/>
    <cellStyle name="Normal 12 4 4 2 3" xfId="16280"/>
    <cellStyle name="Normal 12 4 4 2 3 2" xfId="22473"/>
    <cellStyle name="Normal 12 4 4 2 3 3" xfId="28624"/>
    <cellStyle name="Normal 12 4 4 2 4" xfId="19407"/>
    <cellStyle name="Normal 12 4 4 2 5" xfId="25558"/>
    <cellStyle name="Normal 12 4 4 3" xfId="13954"/>
    <cellStyle name="Normal 12 4 4 3 2" xfId="17045"/>
    <cellStyle name="Normal 12 4 4 3 2 2" xfId="23238"/>
    <cellStyle name="Normal 12 4 4 3 2 3" xfId="29389"/>
    <cellStyle name="Normal 12 4 4 3 3" xfId="20172"/>
    <cellStyle name="Normal 12 4 4 3 4" xfId="26323"/>
    <cellStyle name="Normal 12 4 4 4" xfId="15513"/>
    <cellStyle name="Normal 12 4 4 4 2" xfId="21704"/>
    <cellStyle name="Normal 12 4 4 4 3" xfId="27855"/>
    <cellStyle name="Normal 12 4 4 5" xfId="18638"/>
    <cellStyle name="Normal 12 4 4 6" xfId="24790"/>
    <cellStyle name="Normal 12 4 5" xfId="13121"/>
    <cellStyle name="Normal 12 4 5 2" xfId="14728"/>
    <cellStyle name="Normal 12 4 5 2 2" xfId="17809"/>
    <cellStyle name="Normal 12 4 5 2 2 2" xfId="24002"/>
    <cellStyle name="Normal 12 4 5 2 2 3" xfId="30153"/>
    <cellStyle name="Normal 12 4 5 2 3" xfId="20936"/>
    <cellStyle name="Normal 12 4 5 2 4" xfId="27087"/>
    <cellStyle name="Normal 12 4 5 3" xfId="16275"/>
    <cellStyle name="Normal 12 4 5 3 2" xfId="22468"/>
    <cellStyle name="Normal 12 4 5 3 3" xfId="28619"/>
    <cellStyle name="Normal 12 4 5 4" xfId="19402"/>
    <cellStyle name="Normal 12 4 5 5" xfId="25553"/>
    <cellStyle name="Normal 12 4 6" xfId="13949"/>
    <cellStyle name="Normal 12 4 6 2" xfId="17040"/>
    <cellStyle name="Normal 12 4 6 2 2" xfId="23233"/>
    <cellStyle name="Normal 12 4 6 2 3" xfId="29384"/>
    <cellStyle name="Normal 12 4 6 3" xfId="20167"/>
    <cellStyle name="Normal 12 4 6 4" xfId="26318"/>
    <cellStyle name="Normal 12 4 7" xfId="15508"/>
    <cellStyle name="Normal 12 4 7 2" xfId="21699"/>
    <cellStyle name="Normal 12 4 7 3" xfId="27850"/>
    <cellStyle name="Normal 12 4 8" xfId="18633"/>
    <cellStyle name="Normal 12 4 9" xfId="24785"/>
    <cellStyle name="Normal 12 5" xfId="7966"/>
    <cellStyle name="Normal 12 5 2" xfId="11720"/>
    <cellStyle name="Normal 12 5 2 2" xfId="13128"/>
    <cellStyle name="Normal 12 5 2 2 2" xfId="14735"/>
    <cellStyle name="Normal 12 5 2 2 2 2" xfId="17816"/>
    <cellStyle name="Normal 12 5 2 2 2 2 2" xfId="24009"/>
    <cellStyle name="Normal 12 5 2 2 2 2 3" xfId="30160"/>
    <cellStyle name="Normal 12 5 2 2 2 3" xfId="20943"/>
    <cellStyle name="Normal 12 5 2 2 2 4" xfId="27094"/>
    <cellStyle name="Normal 12 5 2 2 3" xfId="16282"/>
    <cellStyle name="Normal 12 5 2 2 3 2" xfId="22475"/>
    <cellStyle name="Normal 12 5 2 2 3 3" xfId="28626"/>
    <cellStyle name="Normal 12 5 2 2 4" xfId="19409"/>
    <cellStyle name="Normal 12 5 2 2 5" xfId="25560"/>
    <cellStyle name="Normal 12 5 2 3" xfId="13956"/>
    <cellStyle name="Normal 12 5 2 3 2" xfId="17047"/>
    <cellStyle name="Normal 12 5 2 3 2 2" xfId="23240"/>
    <cellStyle name="Normal 12 5 2 3 2 3" xfId="29391"/>
    <cellStyle name="Normal 12 5 2 3 3" xfId="20174"/>
    <cellStyle name="Normal 12 5 2 3 4" xfId="26325"/>
    <cellStyle name="Normal 12 5 2 4" xfId="15515"/>
    <cellStyle name="Normal 12 5 2 4 2" xfId="21706"/>
    <cellStyle name="Normal 12 5 2 4 3" xfId="27857"/>
    <cellStyle name="Normal 12 5 2 5" xfId="18640"/>
    <cellStyle name="Normal 12 5 2 6" xfId="24792"/>
    <cellStyle name="Normal 12 5 3" xfId="13127"/>
    <cellStyle name="Normal 12 5 3 2" xfId="14734"/>
    <cellStyle name="Normal 12 5 3 2 2" xfId="17815"/>
    <cellStyle name="Normal 12 5 3 2 2 2" xfId="24008"/>
    <cellStyle name="Normal 12 5 3 2 2 3" xfId="30159"/>
    <cellStyle name="Normal 12 5 3 2 3" xfId="20942"/>
    <cellStyle name="Normal 12 5 3 2 4" xfId="27093"/>
    <cellStyle name="Normal 12 5 3 3" xfId="16281"/>
    <cellStyle name="Normal 12 5 3 3 2" xfId="22474"/>
    <cellStyle name="Normal 12 5 3 3 3" xfId="28625"/>
    <cellStyle name="Normal 12 5 3 4" xfId="19408"/>
    <cellStyle name="Normal 12 5 3 5" xfId="25559"/>
    <cellStyle name="Normal 12 5 4" xfId="13955"/>
    <cellStyle name="Normal 12 5 4 2" xfId="17046"/>
    <cellStyle name="Normal 12 5 4 2 2" xfId="23239"/>
    <cellStyle name="Normal 12 5 4 2 3" xfId="29390"/>
    <cellStyle name="Normal 12 5 4 3" xfId="20173"/>
    <cellStyle name="Normal 12 5 4 4" xfId="26324"/>
    <cellStyle name="Normal 12 5 5" xfId="15514"/>
    <cellStyle name="Normal 12 5 5 2" xfId="21705"/>
    <cellStyle name="Normal 12 5 5 3" xfId="27856"/>
    <cellStyle name="Normal 12 5 6" xfId="18639"/>
    <cellStyle name="Normal 12 5 7" xfId="24791"/>
    <cellStyle name="Normal 12 6" xfId="7967"/>
    <cellStyle name="Normal 12 6 2" xfId="11721"/>
    <cellStyle name="Normal 12 6 2 2" xfId="13130"/>
    <cellStyle name="Normal 12 6 2 2 2" xfId="14737"/>
    <cellStyle name="Normal 12 6 2 2 2 2" xfId="17818"/>
    <cellStyle name="Normal 12 6 2 2 2 2 2" xfId="24011"/>
    <cellStyle name="Normal 12 6 2 2 2 2 3" xfId="30162"/>
    <cellStyle name="Normal 12 6 2 2 2 3" xfId="20945"/>
    <cellStyle name="Normal 12 6 2 2 2 4" xfId="27096"/>
    <cellStyle name="Normal 12 6 2 2 3" xfId="16284"/>
    <cellStyle name="Normal 12 6 2 2 3 2" xfId="22477"/>
    <cellStyle name="Normal 12 6 2 2 3 3" xfId="28628"/>
    <cellStyle name="Normal 12 6 2 2 4" xfId="19411"/>
    <cellStyle name="Normal 12 6 2 2 5" xfId="25562"/>
    <cellStyle name="Normal 12 6 2 3" xfId="13958"/>
    <cellStyle name="Normal 12 6 2 3 2" xfId="17049"/>
    <cellStyle name="Normal 12 6 2 3 2 2" xfId="23242"/>
    <cellStyle name="Normal 12 6 2 3 2 3" xfId="29393"/>
    <cellStyle name="Normal 12 6 2 3 3" xfId="20176"/>
    <cellStyle name="Normal 12 6 2 3 4" xfId="26327"/>
    <cellStyle name="Normal 12 6 2 4" xfId="15517"/>
    <cellStyle name="Normal 12 6 2 4 2" xfId="21708"/>
    <cellStyle name="Normal 12 6 2 4 3" xfId="27859"/>
    <cellStyle name="Normal 12 6 2 5" xfId="18642"/>
    <cellStyle name="Normal 12 6 2 6" xfId="24794"/>
    <cellStyle name="Normal 12 6 3" xfId="13129"/>
    <cellStyle name="Normal 12 6 3 2" xfId="14736"/>
    <cellStyle name="Normal 12 6 3 2 2" xfId="17817"/>
    <cellStyle name="Normal 12 6 3 2 2 2" xfId="24010"/>
    <cellStyle name="Normal 12 6 3 2 2 3" xfId="30161"/>
    <cellStyle name="Normal 12 6 3 2 3" xfId="20944"/>
    <cellStyle name="Normal 12 6 3 2 4" xfId="27095"/>
    <cellStyle name="Normal 12 6 3 3" xfId="16283"/>
    <cellStyle name="Normal 12 6 3 3 2" xfId="22476"/>
    <cellStyle name="Normal 12 6 3 3 3" xfId="28627"/>
    <cellStyle name="Normal 12 6 3 4" xfId="19410"/>
    <cellStyle name="Normal 12 6 3 5" xfId="25561"/>
    <cellStyle name="Normal 12 6 4" xfId="13957"/>
    <cellStyle name="Normal 12 6 4 2" xfId="17048"/>
    <cellStyle name="Normal 12 6 4 2 2" xfId="23241"/>
    <cellStyle name="Normal 12 6 4 2 3" xfId="29392"/>
    <cellStyle name="Normal 12 6 4 3" xfId="20175"/>
    <cellStyle name="Normal 12 6 4 4" xfId="26326"/>
    <cellStyle name="Normal 12 6 5" xfId="15516"/>
    <cellStyle name="Normal 12 6 5 2" xfId="21707"/>
    <cellStyle name="Normal 12 6 5 3" xfId="27858"/>
    <cellStyle name="Normal 12 6 6" xfId="18641"/>
    <cellStyle name="Normal 12 6 7" xfId="24793"/>
    <cellStyle name="Normal 12 7" xfId="7968"/>
    <cellStyle name="Normal 12 7 2" xfId="13131"/>
    <cellStyle name="Normal 12 7 2 2" xfId="14738"/>
    <cellStyle name="Normal 12 7 2 2 2" xfId="17819"/>
    <cellStyle name="Normal 12 7 2 2 2 2" xfId="24012"/>
    <cellStyle name="Normal 12 7 2 2 2 3" xfId="30163"/>
    <cellStyle name="Normal 12 7 2 2 3" xfId="20946"/>
    <cellStyle name="Normal 12 7 2 2 4" xfId="27097"/>
    <cellStyle name="Normal 12 7 2 3" xfId="16285"/>
    <cellStyle name="Normal 12 7 2 3 2" xfId="22478"/>
    <cellStyle name="Normal 12 7 2 3 3" xfId="28629"/>
    <cellStyle name="Normal 12 7 2 4" xfId="19412"/>
    <cellStyle name="Normal 12 7 2 5" xfId="25563"/>
    <cellStyle name="Normal 12 7 3" xfId="13959"/>
    <cellStyle name="Normal 12 7 3 2" xfId="17050"/>
    <cellStyle name="Normal 12 7 3 2 2" xfId="23243"/>
    <cellStyle name="Normal 12 7 3 2 3" xfId="29394"/>
    <cellStyle name="Normal 12 7 3 3" xfId="20177"/>
    <cellStyle name="Normal 12 7 3 4" xfId="26328"/>
    <cellStyle name="Normal 12 7 4" xfId="15518"/>
    <cellStyle name="Normal 12 7 4 2" xfId="21709"/>
    <cellStyle name="Normal 12 7 4 3" xfId="27860"/>
    <cellStyle name="Normal 12 7 5" xfId="18643"/>
    <cellStyle name="Normal 12 7 6" xfId="24795"/>
    <cellStyle name="Normal 12 8" xfId="13102"/>
    <cellStyle name="Normal 12 8 2" xfId="14709"/>
    <cellStyle name="Normal 12 8 2 2" xfId="17790"/>
    <cellStyle name="Normal 12 8 2 2 2" xfId="23983"/>
    <cellStyle name="Normal 12 8 2 2 3" xfId="30134"/>
    <cellStyle name="Normal 12 8 2 3" xfId="20917"/>
    <cellStyle name="Normal 12 8 2 4" xfId="27068"/>
    <cellStyle name="Normal 12 8 3" xfId="16256"/>
    <cellStyle name="Normal 12 8 3 2" xfId="22449"/>
    <cellStyle name="Normal 12 8 3 3" xfId="28600"/>
    <cellStyle name="Normal 12 8 4" xfId="19383"/>
    <cellStyle name="Normal 12 8 5" xfId="25534"/>
    <cellStyle name="Normal 12 9" xfId="13930"/>
    <cellStyle name="Normal 12 9 2" xfId="17021"/>
    <cellStyle name="Normal 12 9 2 2" xfId="23214"/>
    <cellStyle name="Normal 12 9 2 3" xfId="29365"/>
    <cellStyle name="Normal 12 9 3" xfId="20148"/>
    <cellStyle name="Normal 12 9 4" xfId="26299"/>
    <cellStyle name="Normal 12_2011 CBR Rev Calc by schedule" xfId="7969"/>
    <cellStyle name="Normal 120" xfId="7970"/>
    <cellStyle name="Normal 121" xfId="7971"/>
    <cellStyle name="Normal 122" xfId="7972"/>
    <cellStyle name="Normal 123" xfId="7973"/>
    <cellStyle name="Normal 124" xfId="7974"/>
    <cellStyle name="Normal 125" xfId="7975"/>
    <cellStyle name="Normal 126" xfId="7976"/>
    <cellStyle name="Normal 127" xfId="7977"/>
    <cellStyle name="Normal 128" xfId="7978"/>
    <cellStyle name="Normal 129" xfId="7979"/>
    <cellStyle name="Normal 13" xfId="7980"/>
    <cellStyle name="Normal 13 2" xfId="7981"/>
    <cellStyle name="Normal 13 2 2" xfId="7982"/>
    <cellStyle name="Normal 13 2 2 2" xfId="7983"/>
    <cellStyle name="Normal 13 2 3" xfId="7984"/>
    <cellStyle name="Normal 13 3" xfId="7985"/>
    <cellStyle name="Normal 13 3 2" xfId="7986"/>
    <cellStyle name="Normal 13 3 3" xfId="7987"/>
    <cellStyle name="Normal 13 4" xfId="7988"/>
    <cellStyle name="Normal 13 4 2" xfId="7989"/>
    <cellStyle name="Normal 13 5" xfId="7990"/>
    <cellStyle name="Normal 13 6" xfId="7991"/>
    <cellStyle name="Normal 13 7" xfId="7992"/>
    <cellStyle name="Normal 13_2011 CBR Rev Calc by schedule" xfId="7993"/>
    <cellStyle name="Normal 130" xfId="7994"/>
    <cellStyle name="Normal 131" xfId="7995"/>
    <cellStyle name="Normal 132" xfId="7996"/>
    <cellStyle name="Normal 133" xfId="7997"/>
    <cellStyle name="Normal 134" xfId="7998"/>
    <cellStyle name="Normal 135" xfId="7999"/>
    <cellStyle name="Normal 136" xfId="8000"/>
    <cellStyle name="Normal 137" xfId="8001"/>
    <cellStyle name="Normal 138" xfId="8002"/>
    <cellStyle name="Normal 139" xfId="8003"/>
    <cellStyle name="Normal 14" xfId="8004"/>
    <cellStyle name="Normal 14 2" xfId="8005"/>
    <cellStyle name="Normal 14 2 2" xfId="8006"/>
    <cellStyle name="Normal 14 3" xfId="8007"/>
    <cellStyle name="Normal 14 4" xfId="8008"/>
    <cellStyle name="Normal 14_2011 CBR Rev Calc by schedule" xfId="8009"/>
    <cellStyle name="Normal 140" xfId="8010"/>
    <cellStyle name="Normal 141" xfId="8011"/>
    <cellStyle name="Normal 142" xfId="8012"/>
    <cellStyle name="Normal 143" xfId="8013"/>
    <cellStyle name="Normal 144" xfId="8014"/>
    <cellStyle name="Normal 145" xfId="8015"/>
    <cellStyle name="Normal 146" xfId="8016"/>
    <cellStyle name="Normal 147" xfId="8017"/>
    <cellStyle name="Normal 148" xfId="8018"/>
    <cellStyle name="Normal 149" xfId="8019"/>
    <cellStyle name="Normal 15" xfId="8020"/>
    <cellStyle name="Normal 15 10" xfId="24796"/>
    <cellStyle name="Normal 15 2" xfId="8021"/>
    <cellStyle name="Normal 15 2 2" xfId="11722"/>
    <cellStyle name="Normal 15 3" xfId="8022"/>
    <cellStyle name="Normal 15 3 2" xfId="8023"/>
    <cellStyle name="Normal 15 3 2 2" xfId="14740"/>
    <cellStyle name="Normal 15 3 2 2 2" xfId="17821"/>
    <cellStyle name="Normal 15 3 2 2 2 2" xfId="24014"/>
    <cellStyle name="Normal 15 3 2 2 2 3" xfId="30165"/>
    <cellStyle name="Normal 15 3 2 2 3" xfId="20948"/>
    <cellStyle name="Normal 15 3 2 2 4" xfId="27099"/>
    <cellStyle name="Normal 15 3 2 3" xfId="16287"/>
    <cellStyle name="Normal 15 3 2 3 2" xfId="22480"/>
    <cellStyle name="Normal 15 3 2 3 3" xfId="28631"/>
    <cellStyle name="Normal 15 3 2 4" xfId="19414"/>
    <cellStyle name="Normal 15 3 2 5" xfId="25565"/>
    <cellStyle name="Normal 15 3 3" xfId="8024"/>
    <cellStyle name="Normal 15 3 3 2" xfId="17052"/>
    <cellStyle name="Normal 15 3 3 2 2" xfId="23245"/>
    <cellStyle name="Normal 15 3 3 2 3" xfId="29396"/>
    <cellStyle name="Normal 15 3 3 3" xfId="20179"/>
    <cellStyle name="Normal 15 3 3 4" xfId="26330"/>
    <cellStyle name="Normal 15 3 4" xfId="15520"/>
    <cellStyle name="Normal 15 3 4 2" xfId="21711"/>
    <cellStyle name="Normal 15 3 4 3" xfId="27862"/>
    <cellStyle name="Normal 15 3 5" xfId="18645"/>
    <cellStyle name="Normal 15 3 6" xfId="24797"/>
    <cellStyle name="Normal 15 4" xfId="8025"/>
    <cellStyle name="Normal 15 4 2" xfId="8026"/>
    <cellStyle name="Normal 15 4 2 2" xfId="11724"/>
    <cellStyle name="Normal 15 4 3" xfId="11723"/>
    <cellStyle name="Normal 15 5" xfId="8027"/>
    <cellStyle name="Normal 15 5 2" xfId="11726"/>
    <cellStyle name="Normal 15 5 3" xfId="11725"/>
    <cellStyle name="Normal 15 6" xfId="8028"/>
    <cellStyle name="Normal 15 6 2" xfId="14739"/>
    <cellStyle name="Normal 15 6 2 2" xfId="17820"/>
    <cellStyle name="Normal 15 6 2 2 2" xfId="24013"/>
    <cellStyle name="Normal 15 6 2 2 3" xfId="30164"/>
    <cellStyle name="Normal 15 6 2 3" xfId="20947"/>
    <cellStyle name="Normal 15 6 2 4" xfId="27098"/>
    <cellStyle name="Normal 15 6 3" xfId="16286"/>
    <cellStyle name="Normal 15 6 3 2" xfId="22479"/>
    <cellStyle name="Normal 15 6 3 3" xfId="28630"/>
    <cellStyle name="Normal 15 6 4" xfId="19413"/>
    <cellStyle name="Normal 15 6 5" xfId="25564"/>
    <cellStyle name="Normal 15 7" xfId="8029"/>
    <cellStyle name="Normal 15 7 2" xfId="17051"/>
    <cellStyle name="Normal 15 7 2 2" xfId="23244"/>
    <cellStyle name="Normal 15 7 2 3" xfId="29395"/>
    <cellStyle name="Normal 15 7 3" xfId="20178"/>
    <cellStyle name="Normal 15 7 4" xfId="26329"/>
    <cellStyle name="Normal 15 8" xfId="15519"/>
    <cellStyle name="Normal 15 8 2" xfId="21710"/>
    <cellStyle name="Normal 15 8 3" xfId="27861"/>
    <cellStyle name="Normal 15 9" xfId="18644"/>
    <cellStyle name="Normal 15_2011 CBR Rev Calc by schedule" xfId="8030"/>
    <cellStyle name="Normal 150" xfId="8031"/>
    <cellStyle name="Normal 151" xfId="8032"/>
    <cellStyle name="Normal 152" xfId="9513"/>
    <cellStyle name="Normal 152 2" xfId="9546"/>
    <cellStyle name="Normal 153" xfId="9520"/>
    <cellStyle name="Normal 153 2" xfId="9547"/>
    <cellStyle name="Normal 154" xfId="9512"/>
    <cellStyle name="Normal 154 2" xfId="9548"/>
    <cellStyle name="Normal 155" xfId="9506"/>
    <cellStyle name="Normal 155 2" xfId="9549"/>
    <cellStyle name="Normal 156" xfId="9536"/>
    <cellStyle name="Normal 157" xfId="9556"/>
    <cellStyle name="Normal 158" xfId="12747"/>
    <cellStyle name="Normal 159" xfId="30948"/>
    <cellStyle name="Normal 16" xfId="8033"/>
    <cellStyle name="Normal 16 2" xfId="8034"/>
    <cellStyle name="Normal 16 2 10" xfId="11728"/>
    <cellStyle name="Normal 16 2 2" xfId="11729"/>
    <cellStyle name="Normal 16 2 2 2" xfId="11730"/>
    <cellStyle name="Normal 16 2 2 2 2" xfId="13134"/>
    <cellStyle name="Normal 16 2 2 2 2 2" xfId="14743"/>
    <cellStyle name="Normal 16 2 2 2 2 2 2" xfId="17824"/>
    <cellStyle name="Normal 16 2 2 2 2 2 2 2" xfId="24017"/>
    <cellStyle name="Normal 16 2 2 2 2 2 2 3" xfId="30168"/>
    <cellStyle name="Normal 16 2 2 2 2 2 3" xfId="20951"/>
    <cellStyle name="Normal 16 2 2 2 2 2 4" xfId="27102"/>
    <cellStyle name="Normal 16 2 2 2 2 3" xfId="16290"/>
    <cellStyle name="Normal 16 2 2 2 2 3 2" xfId="22483"/>
    <cellStyle name="Normal 16 2 2 2 2 3 3" xfId="28634"/>
    <cellStyle name="Normal 16 2 2 2 2 4" xfId="19417"/>
    <cellStyle name="Normal 16 2 2 2 2 5" xfId="25568"/>
    <cellStyle name="Normal 16 2 2 2 3" xfId="13962"/>
    <cellStyle name="Normal 16 2 2 2 3 2" xfId="17055"/>
    <cellStyle name="Normal 16 2 2 2 3 2 2" xfId="23248"/>
    <cellStyle name="Normal 16 2 2 2 3 2 3" xfId="29399"/>
    <cellStyle name="Normal 16 2 2 2 3 3" xfId="20182"/>
    <cellStyle name="Normal 16 2 2 2 3 4" xfId="26333"/>
    <cellStyle name="Normal 16 2 2 2 4" xfId="15523"/>
    <cellStyle name="Normal 16 2 2 2 4 2" xfId="21714"/>
    <cellStyle name="Normal 16 2 2 2 4 3" xfId="27865"/>
    <cellStyle name="Normal 16 2 2 2 5" xfId="18648"/>
    <cellStyle name="Normal 16 2 2 2 6" xfId="24800"/>
    <cellStyle name="Normal 16 2 2 3" xfId="13133"/>
    <cellStyle name="Normal 16 2 2 3 2" xfId="14742"/>
    <cellStyle name="Normal 16 2 2 3 2 2" xfId="17823"/>
    <cellStyle name="Normal 16 2 2 3 2 2 2" xfId="24016"/>
    <cellStyle name="Normal 16 2 2 3 2 2 3" xfId="30167"/>
    <cellStyle name="Normal 16 2 2 3 2 3" xfId="20950"/>
    <cellStyle name="Normal 16 2 2 3 2 4" xfId="27101"/>
    <cellStyle name="Normal 16 2 2 3 3" xfId="16289"/>
    <cellStyle name="Normal 16 2 2 3 3 2" xfId="22482"/>
    <cellStyle name="Normal 16 2 2 3 3 3" xfId="28633"/>
    <cellStyle name="Normal 16 2 2 3 4" xfId="19416"/>
    <cellStyle name="Normal 16 2 2 3 5" xfId="25567"/>
    <cellStyle name="Normal 16 2 2 4" xfId="13961"/>
    <cellStyle name="Normal 16 2 2 4 2" xfId="17054"/>
    <cellStyle name="Normal 16 2 2 4 2 2" xfId="23247"/>
    <cellStyle name="Normal 16 2 2 4 2 3" xfId="29398"/>
    <cellStyle name="Normal 16 2 2 4 3" xfId="20181"/>
    <cellStyle name="Normal 16 2 2 4 4" xfId="26332"/>
    <cellStyle name="Normal 16 2 2 5" xfId="15522"/>
    <cellStyle name="Normal 16 2 2 5 2" xfId="21713"/>
    <cellStyle name="Normal 16 2 2 5 3" xfId="27864"/>
    <cellStyle name="Normal 16 2 2 6" xfId="18647"/>
    <cellStyle name="Normal 16 2 2 7" xfId="24799"/>
    <cellStyle name="Normal 16 2 3" xfId="11731"/>
    <cellStyle name="Normal 16 2 3 2" xfId="11732"/>
    <cellStyle name="Normal 16 2 3 2 2" xfId="13136"/>
    <cellStyle name="Normal 16 2 3 2 2 2" xfId="14745"/>
    <cellStyle name="Normal 16 2 3 2 2 2 2" xfId="17826"/>
    <cellStyle name="Normal 16 2 3 2 2 2 2 2" xfId="24019"/>
    <cellStyle name="Normal 16 2 3 2 2 2 2 3" xfId="30170"/>
    <cellStyle name="Normal 16 2 3 2 2 2 3" xfId="20953"/>
    <cellStyle name="Normal 16 2 3 2 2 2 4" xfId="27104"/>
    <cellStyle name="Normal 16 2 3 2 2 3" xfId="16292"/>
    <cellStyle name="Normal 16 2 3 2 2 3 2" xfId="22485"/>
    <cellStyle name="Normal 16 2 3 2 2 3 3" xfId="28636"/>
    <cellStyle name="Normal 16 2 3 2 2 4" xfId="19419"/>
    <cellStyle name="Normal 16 2 3 2 2 5" xfId="25570"/>
    <cellStyle name="Normal 16 2 3 2 3" xfId="13964"/>
    <cellStyle name="Normal 16 2 3 2 3 2" xfId="17057"/>
    <cellStyle name="Normal 16 2 3 2 3 2 2" xfId="23250"/>
    <cellStyle name="Normal 16 2 3 2 3 2 3" xfId="29401"/>
    <cellStyle name="Normal 16 2 3 2 3 3" xfId="20184"/>
    <cellStyle name="Normal 16 2 3 2 3 4" xfId="26335"/>
    <cellStyle name="Normal 16 2 3 2 4" xfId="15525"/>
    <cellStyle name="Normal 16 2 3 2 4 2" xfId="21716"/>
    <cellStyle name="Normal 16 2 3 2 4 3" xfId="27867"/>
    <cellStyle name="Normal 16 2 3 2 5" xfId="18650"/>
    <cellStyle name="Normal 16 2 3 2 6" xfId="24802"/>
    <cellStyle name="Normal 16 2 3 3" xfId="13135"/>
    <cellStyle name="Normal 16 2 3 3 2" xfId="14744"/>
    <cellStyle name="Normal 16 2 3 3 2 2" xfId="17825"/>
    <cellStyle name="Normal 16 2 3 3 2 2 2" xfId="24018"/>
    <cellStyle name="Normal 16 2 3 3 2 2 3" xfId="30169"/>
    <cellStyle name="Normal 16 2 3 3 2 3" xfId="20952"/>
    <cellStyle name="Normal 16 2 3 3 2 4" xfId="27103"/>
    <cellStyle name="Normal 16 2 3 3 3" xfId="16291"/>
    <cellStyle name="Normal 16 2 3 3 3 2" xfId="22484"/>
    <cellStyle name="Normal 16 2 3 3 3 3" xfId="28635"/>
    <cellStyle name="Normal 16 2 3 3 4" xfId="19418"/>
    <cellStyle name="Normal 16 2 3 3 5" xfId="25569"/>
    <cellStyle name="Normal 16 2 3 4" xfId="13963"/>
    <cellStyle name="Normal 16 2 3 4 2" xfId="17056"/>
    <cellStyle name="Normal 16 2 3 4 2 2" xfId="23249"/>
    <cellStyle name="Normal 16 2 3 4 2 3" xfId="29400"/>
    <cellStyle name="Normal 16 2 3 4 3" xfId="20183"/>
    <cellStyle name="Normal 16 2 3 4 4" xfId="26334"/>
    <cellStyle name="Normal 16 2 3 5" xfId="15524"/>
    <cellStyle name="Normal 16 2 3 5 2" xfId="21715"/>
    <cellStyle name="Normal 16 2 3 5 3" xfId="27866"/>
    <cellStyle name="Normal 16 2 3 6" xfId="18649"/>
    <cellStyle name="Normal 16 2 3 7" xfId="24801"/>
    <cellStyle name="Normal 16 2 4" xfId="11733"/>
    <cellStyle name="Normal 16 2 4 2" xfId="13137"/>
    <cellStyle name="Normal 16 2 4 2 2" xfId="14746"/>
    <cellStyle name="Normal 16 2 4 2 2 2" xfId="17827"/>
    <cellStyle name="Normal 16 2 4 2 2 2 2" xfId="24020"/>
    <cellStyle name="Normal 16 2 4 2 2 2 3" xfId="30171"/>
    <cellStyle name="Normal 16 2 4 2 2 3" xfId="20954"/>
    <cellStyle name="Normal 16 2 4 2 2 4" xfId="27105"/>
    <cellStyle name="Normal 16 2 4 2 3" xfId="16293"/>
    <cellStyle name="Normal 16 2 4 2 3 2" xfId="22486"/>
    <cellStyle name="Normal 16 2 4 2 3 3" xfId="28637"/>
    <cellStyle name="Normal 16 2 4 2 4" xfId="19420"/>
    <cellStyle name="Normal 16 2 4 2 5" xfId="25571"/>
    <cellStyle name="Normal 16 2 4 3" xfId="13965"/>
    <cellStyle name="Normal 16 2 4 3 2" xfId="17058"/>
    <cellStyle name="Normal 16 2 4 3 2 2" xfId="23251"/>
    <cellStyle name="Normal 16 2 4 3 2 3" xfId="29402"/>
    <cellStyle name="Normal 16 2 4 3 3" xfId="20185"/>
    <cellStyle name="Normal 16 2 4 3 4" xfId="26336"/>
    <cellStyle name="Normal 16 2 4 4" xfId="15526"/>
    <cellStyle name="Normal 16 2 4 4 2" xfId="21717"/>
    <cellStyle name="Normal 16 2 4 4 3" xfId="27868"/>
    <cellStyle name="Normal 16 2 4 5" xfId="18651"/>
    <cellStyle name="Normal 16 2 4 6" xfId="24803"/>
    <cellStyle name="Normal 16 2 5" xfId="13132"/>
    <cellStyle name="Normal 16 2 5 2" xfId="14741"/>
    <cellStyle name="Normal 16 2 5 2 2" xfId="17822"/>
    <cellStyle name="Normal 16 2 5 2 2 2" xfId="24015"/>
    <cellStyle name="Normal 16 2 5 2 2 3" xfId="30166"/>
    <cellStyle name="Normal 16 2 5 2 3" xfId="20949"/>
    <cellStyle name="Normal 16 2 5 2 4" xfId="27100"/>
    <cellStyle name="Normal 16 2 5 3" xfId="16288"/>
    <cellStyle name="Normal 16 2 5 3 2" xfId="22481"/>
    <cellStyle name="Normal 16 2 5 3 3" xfId="28632"/>
    <cellStyle name="Normal 16 2 5 4" xfId="19415"/>
    <cellStyle name="Normal 16 2 5 5" xfId="25566"/>
    <cellStyle name="Normal 16 2 6" xfId="13960"/>
    <cellStyle name="Normal 16 2 6 2" xfId="17053"/>
    <cellStyle name="Normal 16 2 6 2 2" xfId="23246"/>
    <cellStyle name="Normal 16 2 6 2 3" xfId="29397"/>
    <cellStyle name="Normal 16 2 6 3" xfId="20180"/>
    <cellStyle name="Normal 16 2 6 4" xfId="26331"/>
    <cellStyle name="Normal 16 2 7" xfId="15521"/>
    <cellStyle name="Normal 16 2 7 2" xfId="21712"/>
    <cellStyle name="Normal 16 2 7 3" xfId="27863"/>
    <cellStyle name="Normal 16 2 8" xfId="18646"/>
    <cellStyle name="Normal 16 2 9" xfId="24798"/>
    <cellStyle name="Normal 16 3" xfId="8035"/>
    <cellStyle name="Normal 16 3 2" xfId="8036"/>
    <cellStyle name="Normal 16 3 2 2" xfId="13138"/>
    <cellStyle name="Normal 16 3 2 2 2" xfId="14748"/>
    <cellStyle name="Normal 16 3 2 2 2 2" xfId="17829"/>
    <cellStyle name="Normal 16 3 2 2 2 2 2" xfId="24022"/>
    <cellStyle name="Normal 16 3 2 2 2 2 3" xfId="30173"/>
    <cellStyle name="Normal 16 3 2 2 2 3" xfId="20956"/>
    <cellStyle name="Normal 16 3 2 2 2 4" xfId="27107"/>
    <cellStyle name="Normal 16 3 2 2 3" xfId="16295"/>
    <cellStyle name="Normal 16 3 2 2 3 2" xfId="22488"/>
    <cellStyle name="Normal 16 3 2 2 3 3" xfId="28639"/>
    <cellStyle name="Normal 16 3 2 2 4" xfId="19422"/>
    <cellStyle name="Normal 16 3 2 2 5" xfId="25573"/>
    <cellStyle name="Normal 16 3 2 3" xfId="13967"/>
    <cellStyle name="Normal 16 3 2 3 2" xfId="17060"/>
    <cellStyle name="Normal 16 3 2 3 2 2" xfId="23253"/>
    <cellStyle name="Normal 16 3 2 3 2 3" xfId="29404"/>
    <cellStyle name="Normal 16 3 2 3 3" xfId="20187"/>
    <cellStyle name="Normal 16 3 2 3 4" xfId="26338"/>
    <cellStyle name="Normal 16 3 2 4" xfId="15528"/>
    <cellStyle name="Normal 16 3 2 4 2" xfId="21719"/>
    <cellStyle name="Normal 16 3 2 4 3" xfId="27870"/>
    <cellStyle name="Normal 16 3 2 5" xfId="18653"/>
    <cellStyle name="Normal 16 3 2 6" xfId="24805"/>
    <cellStyle name="Normal 16 3 3" xfId="8037"/>
    <cellStyle name="Normal 16 3 3 2" xfId="14747"/>
    <cellStyle name="Normal 16 3 3 2 2" xfId="17828"/>
    <cellStyle name="Normal 16 3 3 2 2 2" xfId="24021"/>
    <cellStyle name="Normal 16 3 3 2 2 3" xfId="30172"/>
    <cellStyle name="Normal 16 3 3 2 3" xfId="20955"/>
    <cellStyle name="Normal 16 3 3 2 4" xfId="27106"/>
    <cellStyle name="Normal 16 3 3 3" xfId="16294"/>
    <cellStyle name="Normal 16 3 3 3 2" xfId="22487"/>
    <cellStyle name="Normal 16 3 3 3 3" xfId="28638"/>
    <cellStyle name="Normal 16 3 3 4" xfId="19421"/>
    <cellStyle name="Normal 16 3 3 5" xfId="25572"/>
    <cellStyle name="Normal 16 3 4" xfId="13966"/>
    <cellStyle name="Normal 16 3 4 2" xfId="17059"/>
    <cellStyle name="Normal 16 3 4 2 2" xfId="23252"/>
    <cellStyle name="Normal 16 3 4 2 3" xfId="29403"/>
    <cellStyle name="Normal 16 3 4 3" xfId="20186"/>
    <cellStyle name="Normal 16 3 4 4" xfId="26337"/>
    <cellStyle name="Normal 16 3 5" xfId="15527"/>
    <cellStyle name="Normal 16 3 5 2" xfId="21718"/>
    <cellStyle name="Normal 16 3 5 3" xfId="27869"/>
    <cellStyle name="Normal 16 3 6" xfId="18652"/>
    <cellStyle name="Normal 16 3 7" xfId="24804"/>
    <cellStyle name="Normal 16 4" xfId="8038"/>
    <cellStyle name="Normal 16 4 2" xfId="8039"/>
    <cellStyle name="Normal 16 4 2 2" xfId="13140"/>
    <cellStyle name="Normal 16 4 2 2 2" xfId="14750"/>
    <cellStyle name="Normal 16 4 2 2 2 2" xfId="17831"/>
    <cellStyle name="Normal 16 4 2 2 2 2 2" xfId="24024"/>
    <cellStyle name="Normal 16 4 2 2 2 2 3" xfId="30175"/>
    <cellStyle name="Normal 16 4 2 2 2 3" xfId="20958"/>
    <cellStyle name="Normal 16 4 2 2 2 4" xfId="27109"/>
    <cellStyle name="Normal 16 4 2 2 3" xfId="16297"/>
    <cellStyle name="Normal 16 4 2 2 3 2" xfId="22490"/>
    <cellStyle name="Normal 16 4 2 2 3 3" xfId="28641"/>
    <cellStyle name="Normal 16 4 2 2 4" xfId="19424"/>
    <cellStyle name="Normal 16 4 2 2 5" xfId="25575"/>
    <cellStyle name="Normal 16 4 2 3" xfId="13969"/>
    <cellStyle name="Normal 16 4 2 3 2" xfId="17062"/>
    <cellStyle name="Normal 16 4 2 3 2 2" xfId="23255"/>
    <cellStyle name="Normal 16 4 2 3 2 3" xfId="29406"/>
    <cellStyle name="Normal 16 4 2 3 3" xfId="20189"/>
    <cellStyle name="Normal 16 4 2 3 4" xfId="26340"/>
    <cellStyle name="Normal 16 4 2 4" xfId="15530"/>
    <cellStyle name="Normal 16 4 2 4 2" xfId="21721"/>
    <cellStyle name="Normal 16 4 2 4 3" xfId="27872"/>
    <cellStyle name="Normal 16 4 2 5" xfId="18655"/>
    <cellStyle name="Normal 16 4 2 6" xfId="24807"/>
    <cellStyle name="Normal 16 4 3" xfId="13139"/>
    <cellStyle name="Normal 16 4 3 2" xfId="14749"/>
    <cellStyle name="Normal 16 4 3 2 2" xfId="17830"/>
    <cellStyle name="Normal 16 4 3 2 2 2" xfId="24023"/>
    <cellStyle name="Normal 16 4 3 2 2 3" xfId="30174"/>
    <cellStyle name="Normal 16 4 3 2 3" xfId="20957"/>
    <cellStyle name="Normal 16 4 3 2 4" xfId="27108"/>
    <cellStyle name="Normal 16 4 3 3" xfId="16296"/>
    <cellStyle name="Normal 16 4 3 3 2" xfId="22489"/>
    <cellStyle name="Normal 16 4 3 3 3" xfId="28640"/>
    <cellStyle name="Normal 16 4 3 4" xfId="19423"/>
    <cellStyle name="Normal 16 4 3 5" xfId="25574"/>
    <cellStyle name="Normal 16 4 4" xfId="13968"/>
    <cellStyle name="Normal 16 4 4 2" xfId="17061"/>
    <cellStyle name="Normal 16 4 4 2 2" xfId="23254"/>
    <cellStyle name="Normal 16 4 4 2 3" xfId="29405"/>
    <cellStyle name="Normal 16 4 4 3" xfId="20188"/>
    <cellStyle name="Normal 16 4 4 4" xfId="26339"/>
    <cellStyle name="Normal 16 4 5" xfId="15529"/>
    <cellStyle name="Normal 16 4 5 2" xfId="21720"/>
    <cellStyle name="Normal 16 4 5 3" xfId="27871"/>
    <cellStyle name="Normal 16 4 6" xfId="18654"/>
    <cellStyle name="Normal 16 4 7" xfId="24806"/>
    <cellStyle name="Normal 16 5" xfId="8040"/>
    <cellStyle name="Normal 16 5 2" xfId="11735"/>
    <cellStyle name="Normal 16 5 2 2" xfId="13141"/>
    <cellStyle name="Normal 16 5 2 2 2" xfId="14751"/>
    <cellStyle name="Normal 16 5 2 2 2 2" xfId="17832"/>
    <cellStyle name="Normal 16 5 2 2 2 2 2" xfId="24025"/>
    <cellStyle name="Normal 16 5 2 2 2 2 3" xfId="30176"/>
    <cellStyle name="Normal 16 5 2 2 2 3" xfId="20959"/>
    <cellStyle name="Normal 16 5 2 2 2 4" xfId="27110"/>
    <cellStyle name="Normal 16 5 2 2 3" xfId="16298"/>
    <cellStyle name="Normal 16 5 2 2 3 2" xfId="22491"/>
    <cellStyle name="Normal 16 5 2 2 3 3" xfId="28642"/>
    <cellStyle name="Normal 16 5 2 2 4" xfId="19425"/>
    <cellStyle name="Normal 16 5 2 2 5" xfId="25576"/>
    <cellStyle name="Normal 16 5 2 3" xfId="13970"/>
    <cellStyle name="Normal 16 5 2 3 2" xfId="17063"/>
    <cellStyle name="Normal 16 5 2 3 2 2" xfId="23256"/>
    <cellStyle name="Normal 16 5 2 3 2 3" xfId="29407"/>
    <cellStyle name="Normal 16 5 2 3 3" xfId="20190"/>
    <cellStyle name="Normal 16 5 2 3 4" xfId="26341"/>
    <cellStyle name="Normal 16 5 2 4" xfId="15531"/>
    <cellStyle name="Normal 16 5 2 4 2" xfId="21722"/>
    <cellStyle name="Normal 16 5 2 4 3" xfId="27873"/>
    <cellStyle name="Normal 16 5 2 5" xfId="18656"/>
    <cellStyle name="Normal 16 5 2 6" xfId="24808"/>
    <cellStyle name="Normal 16 5 3" xfId="11734"/>
    <cellStyle name="Normal 16 6" xfId="8041"/>
    <cellStyle name="Normal 16 6 2" xfId="13142"/>
    <cellStyle name="Normal 16 6 2 2" xfId="14752"/>
    <cellStyle name="Normal 16 6 2 2 2" xfId="17833"/>
    <cellStyle name="Normal 16 6 2 2 2 2" xfId="24026"/>
    <cellStyle name="Normal 16 6 2 2 2 3" xfId="30177"/>
    <cellStyle name="Normal 16 6 2 2 3" xfId="20960"/>
    <cellStyle name="Normal 16 6 2 2 4" xfId="27111"/>
    <cellStyle name="Normal 16 6 2 3" xfId="16299"/>
    <cellStyle name="Normal 16 6 2 3 2" xfId="22492"/>
    <cellStyle name="Normal 16 6 2 3 3" xfId="28643"/>
    <cellStyle name="Normal 16 6 2 4" xfId="19426"/>
    <cellStyle name="Normal 16 6 2 5" xfId="25577"/>
    <cellStyle name="Normal 16 6 3" xfId="13971"/>
    <cellStyle name="Normal 16 6 3 2" xfId="17064"/>
    <cellStyle name="Normal 16 6 3 2 2" xfId="23257"/>
    <cellStyle name="Normal 16 6 3 2 3" xfId="29408"/>
    <cellStyle name="Normal 16 6 3 3" xfId="20191"/>
    <cellStyle name="Normal 16 6 3 4" xfId="26342"/>
    <cellStyle name="Normal 16 6 4" xfId="15532"/>
    <cellStyle name="Normal 16 6 4 2" xfId="21723"/>
    <cellStyle name="Normal 16 6 4 3" xfId="27874"/>
    <cellStyle name="Normal 16 6 5" xfId="18657"/>
    <cellStyle name="Normal 16 6 6" xfId="24809"/>
    <cellStyle name="Normal 16 7" xfId="8042"/>
    <cellStyle name="Normal 16 8" xfId="11727"/>
    <cellStyle name="Normal 16_2011 CBR Rev Calc by schedule" xfId="8043"/>
    <cellStyle name="Normal 160" xfId="30949"/>
    <cellStyle name="Normal 161" xfId="9550"/>
    <cellStyle name="Normal 162" xfId="30954"/>
    <cellStyle name="Normal 163" xfId="9553"/>
    <cellStyle name="Normal 164" xfId="30952"/>
    <cellStyle name="Normal 165" xfId="9551"/>
    <cellStyle name="Normal 166" xfId="9552"/>
    <cellStyle name="Normal 167" xfId="30955"/>
    <cellStyle name="Normal 168" xfId="9555"/>
    <cellStyle name="Normal 169" xfId="30953"/>
    <cellStyle name="Normal 17" xfId="8044"/>
    <cellStyle name="Normal 17 2" xfId="8045"/>
    <cellStyle name="Normal 17 2 10" xfId="11736"/>
    <cellStyle name="Normal 17 2 2" xfId="11737"/>
    <cellStyle name="Normal 17 2 2 2" xfId="11738"/>
    <cellStyle name="Normal 17 2 2 2 2" xfId="13145"/>
    <cellStyle name="Normal 17 2 2 2 2 2" xfId="14755"/>
    <cellStyle name="Normal 17 2 2 2 2 2 2" xfId="17836"/>
    <cellStyle name="Normal 17 2 2 2 2 2 2 2" xfId="24029"/>
    <cellStyle name="Normal 17 2 2 2 2 2 2 3" xfId="30180"/>
    <cellStyle name="Normal 17 2 2 2 2 2 3" xfId="20963"/>
    <cellStyle name="Normal 17 2 2 2 2 2 4" xfId="27114"/>
    <cellStyle name="Normal 17 2 2 2 2 3" xfId="16302"/>
    <cellStyle name="Normal 17 2 2 2 2 3 2" xfId="22495"/>
    <cellStyle name="Normal 17 2 2 2 2 3 3" xfId="28646"/>
    <cellStyle name="Normal 17 2 2 2 2 4" xfId="19429"/>
    <cellStyle name="Normal 17 2 2 2 2 5" xfId="25580"/>
    <cellStyle name="Normal 17 2 2 2 3" xfId="13974"/>
    <cellStyle name="Normal 17 2 2 2 3 2" xfId="17067"/>
    <cellStyle name="Normal 17 2 2 2 3 2 2" xfId="23260"/>
    <cellStyle name="Normal 17 2 2 2 3 2 3" xfId="29411"/>
    <cellStyle name="Normal 17 2 2 2 3 3" xfId="20194"/>
    <cellStyle name="Normal 17 2 2 2 3 4" xfId="26345"/>
    <cellStyle name="Normal 17 2 2 2 4" xfId="15535"/>
    <cellStyle name="Normal 17 2 2 2 4 2" xfId="21726"/>
    <cellStyle name="Normal 17 2 2 2 4 3" xfId="27877"/>
    <cellStyle name="Normal 17 2 2 2 5" xfId="18660"/>
    <cellStyle name="Normal 17 2 2 2 6" xfId="24812"/>
    <cellStyle name="Normal 17 2 2 3" xfId="13144"/>
    <cellStyle name="Normal 17 2 2 3 2" xfId="14754"/>
    <cellStyle name="Normal 17 2 2 3 2 2" xfId="17835"/>
    <cellStyle name="Normal 17 2 2 3 2 2 2" xfId="24028"/>
    <cellStyle name="Normal 17 2 2 3 2 2 3" xfId="30179"/>
    <cellStyle name="Normal 17 2 2 3 2 3" xfId="20962"/>
    <cellStyle name="Normal 17 2 2 3 2 4" xfId="27113"/>
    <cellStyle name="Normal 17 2 2 3 3" xfId="16301"/>
    <cellStyle name="Normal 17 2 2 3 3 2" xfId="22494"/>
    <cellStyle name="Normal 17 2 2 3 3 3" xfId="28645"/>
    <cellStyle name="Normal 17 2 2 3 4" xfId="19428"/>
    <cellStyle name="Normal 17 2 2 3 5" xfId="25579"/>
    <cellStyle name="Normal 17 2 2 4" xfId="13973"/>
    <cellStyle name="Normal 17 2 2 4 2" xfId="17066"/>
    <cellStyle name="Normal 17 2 2 4 2 2" xfId="23259"/>
    <cellStyle name="Normal 17 2 2 4 2 3" xfId="29410"/>
    <cellStyle name="Normal 17 2 2 4 3" xfId="20193"/>
    <cellStyle name="Normal 17 2 2 4 4" xfId="26344"/>
    <cellStyle name="Normal 17 2 2 5" xfId="15534"/>
    <cellStyle name="Normal 17 2 2 5 2" xfId="21725"/>
    <cellStyle name="Normal 17 2 2 5 3" xfId="27876"/>
    <cellStyle name="Normal 17 2 2 6" xfId="18659"/>
    <cellStyle name="Normal 17 2 2 7" xfId="24811"/>
    <cellStyle name="Normal 17 2 3" xfId="11739"/>
    <cellStyle name="Normal 17 2 3 2" xfId="11740"/>
    <cellStyle name="Normal 17 2 3 2 2" xfId="13147"/>
    <cellStyle name="Normal 17 2 3 2 2 2" xfId="14757"/>
    <cellStyle name="Normal 17 2 3 2 2 2 2" xfId="17838"/>
    <cellStyle name="Normal 17 2 3 2 2 2 2 2" xfId="24031"/>
    <cellStyle name="Normal 17 2 3 2 2 2 2 3" xfId="30182"/>
    <cellStyle name="Normal 17 2 3 2 2 2 3" xfId="20965"/>
    <cellStyle name="Normal 17 2 3 2 2 2 4" xfId="27116"/>
    <cellStyle name="Normal 17 2 3 2 2 3" xfId="16304"/>
    <cellStyle name="Normal 17 2 3 2 2 3 2" xfId="22497"/>
    <cellStyle name="Normal 17 2 3 2 2 3 3" xfId="28648"/>
    <cellStyle name="Normal 17 2 3 2 2 4" xfId="19431"/>
    <cellStyle name="Normal 17 2 3 2 2 5" xfId="25582"/>
    <cellStyle name="Normal 17 2 3 2 3" xfId="13976"/>
    <cellStyle name="Normal 17 2 3 2 3 2" xfId="17069"/>
    <cellStyle name="Normal 17 2 3 2 3 2 2" xfId="23262"/>
    <cellStyle name="Normal 17 2 3 2 3 2 3" xfId="29413"/>
    <cellStyle name="Normal 17 2 3 2 3 3" xfId="20196"/>
    <cellStyle name="Normal 17 2 3 2 3 4" xfId="26347"/>
    <cellStyle name="Normal 17 2 3 2 4" xfId="15537"/>
    <cellStyle name="Normal 17 2 3 2 4 2" xfId="21728"/>
    <cellStyle name="Normal 17 2 3 2 4 3" xfId="27879"/>
    <cellStyle name="Normal 17 2 3 2 5" xfId="18662"/>
    <cellStyle name="Normal 17 2 3 2 6" xfId="24814"/>
    <cellStyle name="Normal 17 2 3 3" xfId="13146"/>
    <cellStyle name="Normal 17 2 3 3 2" xfId="14756"/>
    <cellStyle name="Normal 17 2 3 3 2 2" xfId="17837"/>
    <cellStyle name="Normal 17 2 3 3 2 2 2" xfId="24030"/>
    <cellStyle name="Normal 17 2 3 3 2 2 3" xfId="30181"/>
    <cellStyle name="Normal 17 2 3 3 2 3" xfId="20964"/>
    <cellStyle name="Normal 17 2 3 3 2 4" xfId="27115"/>
    <cellStyle name="Normal 17 2 3 3 3" xfId="16303"/>
    <cellStyle name="Normal 17 2 3 3 3 2" xfId="22496"/>
    <cellStyle name="Normal 17 2 3 3 3 3" xfId="28647"/>
    <cellStyle name="Normal 17 2 3 3 4" xfId="19430"/>
    <cellStyle name="Normal 17 2 3 3 5" xfId="25581"/>
    <cellStyle name="Normal 17 2 3 4" xfId="13975"/>
    <cellStyle name="Normal 17 2 3 4 2" xfId="17068"/>
    <cellStyle name="Normal 17 2 3 4 2 2" xfId="23261"/>
    <cellStyle name="Normal 17 2 3 4 2 3" xfId="29412"/>
    <cellStyle name="Normal 17 2 3 4 3" xfId="20195"/>
    <cellStyle name="Normal 17 2 3 4 4" xfId="26346"/>
    <cellStyle name="Normal 17 2 3 5" xfId="15536"/>
    <cellStyle name="Normal 17 2 3 5 2" xfId="21727"/>
    <cellStyle name="Normal 17 2 3 5 3" xfId="27878"/>
    <cellStyle name="Normal 17 2 3 6" xfId="18661"/>
    <cellStyle name="Normal 17 2 3 7" xfId="24813"/>
    <cellStyle name="Normal 17 2 4" xfId="11741"/>
    <cellStyle name="Normal 17 2 4 2" xfId="13148"/>
    <cellStyle name="Normal 17 2 4 2 2" xfId="14758"/>
    <cellStyle name="Normal 17 2 4 2 2 2" xfId="17839"/>
    <cellStyle name="Normal 17 2 4 2 2 2 2" xfId="24032"/>
    <cellStyle name="Normal 17 2 4 2 2 2 3" xfId="30183"/>
    <cellStyle name="Normal 17 2 4 2 2 3" xfId="20966"/>
    <cellStyle name="Normal 17 2 4 2 2 4" xfId="27117"/>
    <cellStyle name="Normal 17 2 4 2 3" xfId="16305"/>
    <cellStyle name="Normal 17 2 4 2 3 2" xfId="22498"/>
    <cellStyle name="Normal 17 2 4 2 3 3" xfId="28649"/>
    <cellStyle name="Normal 17 2 4 2 4" xfId="19432"/>
    <cellStyle name="Normal 17 2 4 2 5" xfId="25583"/>
    <cellStyle name="Normal 17 2 4 3" xfId="13977"/>
    <cellStyle name="Normal 17 2 4 3 2" xfId="17070"/>
    <cellStyle name="Normal 17 2 4 3 2 2" xfId="23263"/>
    <cellStyle name="Normal 17 2 4 3 2 3" xfId="29414"/>
    <cellStyle name="Normal 17 2 4 3 3" xfId="20197"/>
    <cellStyle name="Normal 17 2 4 3 4" xfId="26348"/>
    <cellStyle name="Normal 17 2 4 4" xfId="15538"/>
    <cellStyle name="Normal 17 2 4 4 2" xfId="21729"/>
    <cellStyle name="Normal 17 2 4 4 3" xfId="27880"/>
    <cellStyle name="Normal 17 2 4 5" xfId="18663"/>
    <cellStyle name="Normal 17 2 4 6" xfId="24815"/>
    <cellStyle name="Normal 17 2 5" xfId="13143"/>
    <cellStyle name="Normal 17 2 5 2" xfId="14753"/>
    <cellStyle name="Normal 17 2 5 2 2" xfId="17834"/>
    <cellStyle name="Normal 17 2 5 2 2 2" xfId="24027"/>
    <cellStyle name="Normal 17 2 5 2 2 3" xfId="30178"/>
    <cellStyle name="Normal 17 2 5 2 3" xfId="20961"/>
    <cellStyle name="Normal 17 2 5 2 4" xfId="27112"/>
    <cellStyle name="Normal 17 2 5 3" xfId="16300"/>
    <cellStyle name="Normal 17 2 5 3 2" xfId="22493"/>
    <cellStyle name="Normal 17 2 5 3 3" xfId="28644"/>
    <cellStyle name="Normal 17 2 5 4" xfId="19427"/>
    <cellStyle name="Normal 17 2 5 5" xfId="25578"/>
    <cellStyle name="Normal 17 2 6" xfId="13972"/>
    <cellStyle name="Normal 17 2 6 2" xfId="17065"/>
    <cellStyle name="Normal 17 2 6 2 2" xfId="23258"/>
    <cellStyle name="Normal 17 2 6 2 3" xfId="29409"/>
    <cellStyle name="Normal 17 2 6 3" xfId="20192"/>
    <cellStyle name="Normal 17 2 6 4" xfId="26343"/>
    <cellStyle name="Normal 17 2 7" xfId="15533"/>
    <cellStyle name="Normal 17 2 7 2" xfId="21724"/>
    <cellStyle name="Normal 17 2 7 3" xfId="27875"/>
    <cellStyle name="Normal 17 2 8" xfId="18658"/>
    <cellStyle name="Normal 17 2 9" xfId="24810"/>
    <cellStyle name="Normal 17 3" xfId="8046"/>
    <cellStyle name="Normal 17 3 2" xfId="8047"/>
    <cellStyle name="Normal 17 3 2 2" xfId="13150"/>
    <cellStyle name="Normal 17 3 2 2 2" xfId="14760"/>
    <cellStyle name="Normal 17 3 2 2 2 2" xfId="17841"/>
    <cellStyle name="Normal 17 3 2 2 2 2 2" xfId="24034"/>
    <cellStyle name="Normal 17 3 2 2 2 2 3" xfId="30185"/>
    <cellStyle name="Normal 17 3 2 2 2 3" xfId="20968"/>
    <cellStyle name="Normal 17 3 2 2 2 4" xfId="27119"/>
    <cellStyle name="Normal 17 3 2 2 3" xfId="16307"/>
    <cellStyle name="Normal 17 3 2 2 3 2" xfId="22500"/>
    <cellStyle name="Normal 17 3 2 2 3 3" xfId="28651"/>
    <cellStyle name="Normal 17 3 2 2 4" xfId="19434"/>
    <cellStyle name="Normal 17 3 2 2 5" xfId="25585"/>
    <cellStyle name="Normal 17 3 2 3" xfId="13979"/>
    <cellStyle name="Normal 17 3 2 3 2" xfId="17072"/>
    <cellStyle name="Normal 17 3 2 3 2 2" xfId="23265"/>
    <cellStyle name="Normal 17 3 2 3 2 3" xfId="29416"/>
    <cellStyle name="Normal 17 3 2 3 3" xfId="20199"/>
    <cellStyle name="Normal 17 3 2 3 4" xfId="26350"/>
    <cellStyle name="Normal 17 3 2 4" xfId="15540"/>
    <cellStyle name="Normal 17 3 2 4 2" xfId="21731"/>
    <cellStyle name="Normal 17 3 2 4 3" xfId="27882"/>
    <cellStyle name="Normal 17 3 2 5" xfId="18665"/>
    <cellStyle name="Normal 17 3 2 6" xfId="24817"/>
    <cellStyle name="Normal 17 3 2 7" xfId="11743"/>
    <cellStyle name="Normal 17 3 3" xfId="13149"/>
    <cellStyle name="Normal 17 3 3 2" xfId="14759"/>
    <cellStyle name="Normal 17 3 3 2 2" xfId="17840"/>
    <cellStyle name="Normal 17 3 3 2 2 2" xfId="24033"/>
    <cellStyle name="Normal 17 3 3 2 2 3" xfId="30184"/>
    <cellStyle name="Normal 17 3 3 2 3" xfId="20967"/>
    <cellStyle name="Normal 17 3 3 2 4" xfId="27118"/>
    <cellStyle name="Normal 17 3 3 3" xfId="16306"/>
    <cellStyle name="Normal 17 3 3 3 2" xfId="22499"/>
    <cellStyle name="Normal 17 3 3 3 3" xfId="28650"/>
    <cellStyle name="Normal 17 3 3 4" xfId="19433"/>
    <cellStyle name="Normal 17 3 3 5" xfId="25584"/>
    <cellStyle name="Normal 17 3 4" xfId="13978"/>
    <cellStyle name="Normal 17 3 4 2" xfId="17071"/>
    <cellStyle name="Normal 17 3 4 2 2" xfId="23264"/>
    <cellStyle name="Normal 17 3 4 2 3" xfId="29415"/>
    <cellStyle name="Normal 17 3 4 3" xfId="20198"/>
    <cellStyle name="Normal 17 3 4 4" xfId="26349"/>
    <cellStyle name="Normal 17 3 5" xfId="15539"/>
    <cellStyle name="Normal 17 3 5 2" xfId="21730"/>
    <cellStyle name="Normal 17 3 5 3" xfId="27881"/>
    <cellStyle name="Normal 17 3 6" xfId="18664"/>
    <cellStyle name="Normal 17 3 7" xfId="24816"/>
    <cellStyle name="Normal 17 3 8" xfId="11742"/>
    <cellStyle name="Normal 17 4" xfId="8048"/>
    <cellStyle name="Normal 17 4 2" xfId="11745"/>
    <cellStyle name="Normal 17 4 2 2" xfId="13152"/>
    <cellStyle name="Normal 17 4 2 2 2" xfId="14762"/>
    <cellStyle name="Normal 17 4 2 2 2 2" xfId="17843"/>
    <cellStyle name="Normal 17 4 2 2 2 2 2" xfId="24036"/>
    <cellStyle name="Normal 17 4 2 2 2 2 3" xfId="30187"/>
    <cellStyle name="Normal 17 4 2 2 2 3" xfId="20970"/>
    <cellStyle name="Normal 17 4 2 2 2 4" xfId="27121"/>
    <cellStyle name="Normal 17 4 2 2 3" xfId="16309"/>
    <cellStyle name="Normal 17 4 2 2 3 2" xfId="22502"/>
    <cellStyle name="Normal 17 4 2 2 3 3" xfId="28653"/>
    <cellStyle name="Normal 17 4 2 2 4" xfId="19436"/>
    <cellStyle name="Normal 17 4 2 2 5" xfId="25587"/>
    <cellStyle name="Normal 17 4 2 3" xfId="13981"/>
    <cellStyle name="Normal 17 4 2 3 2" xfId="17074"/>
    <cellStyle name="Normal 17 4 2 3 2 2" xfId="23267"/>
    <cellStyle name="Normal 17 4 2 3 2 3" xfId="29418"/>
    <cellStyle name="Normal 17 4 2 3 3" xfId="20201"/>
    <cellStyle name="Normal 17 4 2 3 4" xfId="26352"/>
    <cellStyle name="Normal 17 4 2 4" xfId="15542"/>
    <cellStyle name="Normal 17 4 2 4 2" xfId="21733"/>
    <cellStyle name="Normal 17 4 2 4 3" xfId="27884"/>
    <cellStyle name="Normal 17 4 2 5" xfId="18667"/>
    <cellStyle name="Normal 17 4 2 6" xfId="24819"/>
    <cellStyle name="Normal 17 4 3" xfId="13151"/>
    <cellStyle name="Normal 17 4 3 2" xfId="14761"/>
    <cellStyle name="Normal 17 4 3 2 2" xfId="17842"/>
    <cellStyle name="Normal 17 4 3 2 2 2" xfId="24035"/>
    <cellStyle name="Normal 17 4 3 2 2 3" xfId="30186"/>
    <cellStyle name="Normal 17 4 3 2 3" xfId="20969"/>
    <cellStyle name="Normal 17 4 3 2 4" xfId="27120"/>
    <cellStyle name="Normal 17 4 3 3" xfId="16308"/>
    <cellStyle name="Normal 17 4 3 3 2" xfId="22501"/>
    <cellStyle name="Normal 17 4 3 3 3" xfId="28652"/>
    <cellStyle name="Normal 17 4 3 4" xfId="19435"/>
    <cellStyle name="Normal 17 4 3 5" xfId="25586"/>
    <cellStyle name="Normal 17 4 4" xfId="13980"/>
    <cellStyle name="Normal 17 4 4 2" xfId="17073"/>
    <cellStyle name="Normal 17 4 4 2 2" xfId="23266"/>
    <cellStyle name="Normal 17 4 4 2 3" xfId="29417"/>
    <cellStyle name="Normal 17 4 4 3" xfId="20200"/>
    <cellStyle name="Normal 17 4 4 4" xfId="26351"/>
    <cellStyle name="Normal 17 4 5" xfId="15541"/>
    <cellStyle name="Normal 17 4 5 2" xfId="21732"/>
    <cellStyle name="Normal 17 4 5 3" xfId="27883"/>
    <cellStyle name="Normal 17 4 6" xfId="18666"/>
    <cellStyle name="Normal 17 4 7" xfId="24818"/>
    <cellStyle name="Normal 17 4 8" xfId="11744"/>
    <cellStyle name="Normal 17 5" xfId="8049"/>
    <cellStyle name="Normal 17 5 2" xfId="11747"/>
    <cellStyle name="Normal 17 5 2 2" xfId="13153"/>
    <cellStyle name="Normal 17 5 2 2 2" xfId="14763"/>
    <cellStyle name="Normal 17 5 2 2 2 2" xfId="17844"/>
    <cellStyle name="Normal 17 5 2 2 2 2 2" xfId="24037"/>
    <cellStyle name="Normal 17 5 2 2 2 2 3" xfId="30188"/>
    <cellStyle name="Normal 17 5 2 2 2 3" xfId="20971"/>
    <cellStyle name="Normal 17 5 2 2 2 4" xfId="27122"/>
    <cellStyle name="Normal 17 5 2 2 3" xfId="16310"/>
    <cellStyle name="Normal 17 5 2 2 3 2" xfId="22503"/>
    <cellStyle name="Normal 17 5 2 2 3 3" xfId="28654"/>
    <cellStyle name="Normal 17 5 2 2 4" xfId="19437"/>
    <cellStyle name="Normal 17 5 2 2 5" xfId="25588"/>
    <cellStyle name="Normal 17 5 2 3" xfId="13982"/>
    <cellStyle name="Normal 17 5 2 3 2" xfId="17075"/>
    <cellStyle name="Normal 17 5 2 3 2 2" xfId="23268"/>
    <cellStyle name="Normal 17 5 2 3 2 3" xfId="29419"/>
    <cellStyle name="Normal 17 5 2 3 3" xfId="20202"/>
    <cellStyle name="Normal 17 5 2 3 4" xfId="26353"/>
    <cellStyle name="Normal 17 5 2 4" xfId="15543"/>
    <cellStyle name="Normal 17 5 2 4 2" xfId="21734"/>
    <cellStyle name="Normal 17 5 2 4 3" xfId="27885"/>
    <cellStyle name="Normal 17 5 2 5" xfId="18668"/>
    <cellStyle name="Normal 17 5 2 6" xfId="24820"/>
    <cellStyle name="Normal 17 5 3" xfId="11746"/>
    <cellStyle name="Normal 17 6" xfId="11748"/>
    <cellStyle name="Normal 17 6 2" xfId="13154"/>
    <cellStyle name="Normal 17 6 2 2" xfId="14764"/>
    <cellStyle name="Normal 17 6 2 2 2" xfId="17845"/>
    <cellStyle name="Normal 17 6 2 2 2 2" xfId="24038"/>
    <cellStyle name="Normal 17 6 2 2 2 3" xfId="30189"/>
    <cellStyle name="Normal 17 6 2 2 3" xfId="20972"/>
    <cellStyle name="Normal 17 6 2 2 4" xfId="27123"/>
    <cellStyle name="Normal 17 6 2 3" xfId="16311"/>
    <cellStyle name="Normal 17 6 2 3 2" xfId="22504"/>
    <cellStyle name="Normal 17 6 2 3 3" xfId="28655"/>
    <cellStyle name="Normal 17 6 2 4" xfId="19438"/>
    <cellStyle name="Normal 17 6 2 5" xfId="25589"/>
    <cellStyle name="Normal 17 6 3" xfId="13983"/>
    <cellStyle name="Normal 17 6 3 2" xfId="17076"/>
    <cellStyle name="Normal 17 6 3 2 2" xfId="23269"/>
    <cellStyle name="Normal 17 6 3 2 3" xfId="29420"/>
    <cellStyle name="Normal 17 6 3 3" xfId="20203"/>
    <cellStyle name="Normal 17 6 3 4" xfId="26354"/>
    <cellStyle name="Normal 17 6 4" xfId="15544"/>
    <cellStyle name="Normal 17 6 4 2" xfId="21735"/>
    <cellStyle name="Normal 17 6 4 3" xfId="27886"/>
    <cellStyle name="Normal 17 6 5" xfId="18669"/>
    <cellStyle name="Normal 17 6 6" xfId="24821"/>
    <cellStyle name="Normal 170" xfId="30950"/>
    <cellStyle name="Normal 171" xfId="9554"/>
    <cellStyle name="Normal 172" xfId="30951"/>
    <cellStyle name="Normal 18" xfId="8050"/>
    <cellStyle name="Normal 18 2" xfId="8051"/>
    <cellStyle name="Normal 18 2 2" xfId="11750"/>
    <cellStyle name="Normal 18 3" xfId="8052"/>
    <cellStyle name="Normal 18 3 2" xfId="8053"/>
    <cellStyle name="Normal 18 4" xfId="8054"/>
    <cellStyle name="Normal 18 5" xfId="8055"/>
    <cellStyle name="Normal 18 6" xfId="11749"/>
    <cellStyle name="Normal 19" xfId="8056"/>
    <cellStyle name="Normal 19 2" xfId="8057"/>
    <cellStyle name="Normal 19 2 2" xfId="11753"/>
    <cellStyle name="Normal 19 2 2 2" xfId="11754"/>
    <cellStyle name="Normal 19 2 3" xfId="11755"/>
    <cellStyle name="Normal 19 2 4" xfId="11752"/>
    <cellStyle name="Normal 19 3" xfId="8058"/>
    <cellStyle name="Normal 19 3 2" xfId="8059"/>
    <cellStyle name="Normal 19 3 3" xfId="11756"/>
    <cellStyle name="Normal 19 4" xfId="8060"/>
    <cellStyle name="Normal 19 5" xfId="11751"/>
    <cellStyle name="Normal 2" xfId="3"/>
    <cellStyle name="Normal 2 10" xfId="8061"/>
    <cellStyle name="Normal 2 10 2" xfId="8062"/>
    <cellStyle name="Normal 2 10 2 2" xfId="8063"/>
    <cellStyle name="Normal 2 10 3" xfId="8064"/>
    <cellStyle name="Normal 2 10 3 2" xfId="13155"/>
    <cellStyle name="Normal 2 10 3 2 2" xfId="14765"/>
    <cellStyle name="Normal 2 10 3 2 2 2" xfId="17846"/>
    <cellStyle name="Normal 2 10 3 2 2 2 2" xfId="24039"/>
    <cellStyle name="Normal 2 10 3 2 2 2 3" xfId="30190"/>
    <cellStyle name="Normal 2 10 3 2 2 3" xfId="20973"/>
    <cellStyle name="Normal 2 10 3 2 2 4" xfId="27124"/>
    <cellStyle name="Normal 2 10 3 2 3" xfId="16312"/>
    <cellStyle name="Normal 2 10 3 2 3 2" xfId="22505"/>
    <cellStyle name="Normal 2 10 3 2 3 3" xfId="28656"/>
    <cellStyle name="Normal 2 10 3 2 4" xfId="19439"/>
    <cellStyle name="Normal 2 10 3 2 5" xfId="25590"/>
    <cellStyle name="Normal 2 10 3 3" xfId="13984"/>
    <cellStyle name="Normal 2 10 3 3 2" xfId="17077"/>
    <cellStyle name="Normal 2 10 3 3 2 2" xfId="23270"/>
    <cellStyle name="Normal 2 10 3 3 2 3" xfId="29421"/>
    <cellStyle name="Normal 2 10 3 3 3" xfId="20204"/>
    <cellStyle name="Normal 2 10 3 3 4" xfId="26355"/>
    <cellStyle name="Normal 2 10 3 4" xfId="15545"/>
    <cellStyle name="Normal 2 10 3 4 2" xfId="21736"/>
    <cellStyle name="Normal 2 10 3 4 3" xfId="27887"/>
    <cellStyle name="Normal 2 10 3 5" xfId="18670"/>
    <cellStyle name="Normal 2 10 3 6" xfId="24822"/>
    <cellStyle name="Normal 2 11" xfId="8065"/>
    <cellStyle name="Normal 2 11 2" xfId="8066"/>
    <cellStyle name="Normal 2 11 3" xfId="11757"/>
    <cellStyle name="Normal 2 11 3 2" xfId="13156"/>
    <cellStyle name="Normal 2 11 3 2 2" xfId="14766"/>
    <cellStyle name="Normal 2 11 3 2 2 2" xfId="17847"/>
    <cellStyle name="Normal 2 11 3 2 2 2 2" xfId="24040"/>
    <cellStyle name="Normal 2 11 3 2 2 2 3" xfId="30191"/>
    <cellStyle name="Normal 2 11 3 2 2 3" xfId="20974"/>
    <cellStyle name="Normal 2 11 3 2 2 4" xfId="27125"/>
    <cellStyle name="Normal 2 11 3 2 3" xfId="16313"/>
    <cellStyle name="Normal 2 11 3 2 3 2" xfId="22506"/>
    <cellStyle name="Normal 2 11 3 2 3 3" xfId="28657"/>
    <cellStyle name="Normal 2 11 3 2 4" xfId="19440"/>
    <cellStyle name="Normal 2 11 3 2 5" xfId="25591"/>
    <cellStyle name="Normal 2 11 3 3" xfId="13985"/>
    <cellStyle name="Normal 2 11 3 3 2" xfId="17078"/>
    <cellStyle name="Normal 2 11 3 3 2 2" xfId="23271"/>
    <cellStyle name="Normal 2 11 3 3 2 3" xfId="29422"/>
    <cellStyle name="Normal 2 11 3 3 3" xfId="20205"/>
    <cellStyle name="Normal 2 11 3 3 4" xfId="26356"/>
    <cellStyle name="Normal 2 11 3 4" xfId="15546"/>
    <cellStyle name="Normal 2 11 3 4 2" xfId="21737"/>
    <cellStyle name="Normal 2 11 3 4 3" xfId="27888"/>
    <cellStyle name="Normal 2 11 3 5" xfId="18671"/>
    <cellStyle name="Normal 2 11 3 6" xfId="24823"/>
    <cellStyle name="Normal 2 12" xfId="8067"/>
    <cellStyle name="Normal 2 12 2" xfId="12803"/>
    <cellStyle name="Normal 2 12 3" xfId="11758"/>
    <cellStyle name="Normal 2 12 3 2" xfId="13157"/>
    <cellStyle name="Normal 2 12 3 2 2" xfId="14767"/>
    <cellStyle name="Normal 2 12 3 2 2 2" xfId="17848"/>
    <cellStyle name="Normal 2 12 3 2 2 2 2" xfId="24041"/>
    <cellStyle name="Normal 2 12 3 2 2 2 3" xfId="30192"/>
    <cellStyle name="Normal 2 12 3 2 2 3" xfId="20975"/>
    <cellStyle name="Normal 2 12 3 2 2 4" xfId="27126"/>
    <cellStyle name="Normal 2 12 3 2 3" xfId="16314"/>
    <cellStyle name="Normal 2 12 3 2 3 2" xfId="22507"/>
    <cellStyle name="Normal 2 12 3 2 3 3" xfId="28658"/>
    <cellStyle name="Normal 2 12 3 2 4" xfId="19441"/>
    <cellStyle name="Normal 2 12 3 2 5" xfId="25592"/>
    <cellStyle name="Normal 2 12 3 3" xfId="13986"/>
    <cellStyle name="Normal 2 12 3 3 2" xfId="17079"/>
    <cellStyle name="Normal 2 12 3 3 2 2" xfId="23272"/>
    <cellStyle name="Normal 2 12 3 3 2 3" xfId="29423"/>
    <cellStyle name="Normal 2 12 3 3 3" xfId="20206"/>
    <cellStyle name="Normal 2 12 3 3 4" xfId="26357"/>
    <cellStyle name="Normal 2 12 3 4" xfId="15547"/>
    <cellStyle name="Normal 2 12 3 4 2" xfId="21738"/>
    <cellStyle name="Normal 2 12 3 4 3" xfId="27889"/>
    <cellStyle name="Normal 2 12 3 5" xfId="18672"/>
    <cellStyle name="Normal 2 12 3 6" xfId="24824"/>
    <cellStyle name="Normal 2 13" xfId="9542"/>
    <cellStyle name="Normal 2 13 2" xfId="12804"/>
    <cellStyle name="Normal 2 13 3" xfId="11759"/>
    <cellStyle name="Normal 2 13 3 2" xfId="13158"/>
    <cellStyle name="Normal 2 13 3 2 2" xfId="14768"/>
    <cellStyle name="Normal 2 13 3 2 2 2" xfId="17849"/>
    <cellStyle name="Normal 2 13 3 2 2 2 2" xfId="24042"/>
    <cellStyle name="Normal 2 13 3 2 2 2 3" xfId="30193"/>
    <cellStyle name="Normal 2 13 3 2 2 3" xfId="20976"/>
    <cellStyle name="Normal 2 13 3 2 2 4" xfId="27127"/>
    <cellStyle name="Normal 2 13 3 2 3" xfId="16315"/>
    <cellStyle name="Normal 2 13 3 2 3 2" xfId="22508"/>
    <cellStyle name="Normal 2 13 3 2 3 3" xfId="28659"/>
    <cellStyle name="Normal 2 13 3 2 4" xfId="19442"/>
    <cellStyle name="Normal 2 13 3 2 5" xfId="25593"/>
    <cellStyle name="Normal 2 13 3 3" xfId="13987"/>
    <cellStyle name="Normal 2 13 3 3 2" xfId="17080"/>
    <cellStyle name="Normal 2 13 3 3 2 2" xfId="23273"/>
    <cellStyle name="Normal 2 13 3 3 2 3" xfId="29424"/>
    <cellStyle name="Normal 2 13 3 3 3" xfId="20207"/>
    <cellStyle name="Normal 2 13 3 3 4" xfId="26358"/>
    <cellStyle name="Normal 2 13 3 4" xfId="15548"/>
    <cellStyle name="Normal 2 13 3 4 2" xfId="21739"/>
    <cellStyle name="Normal 2 13 3 4 3" xfId="27890"/>
    <cellStyle name="Normal 2 13 3 5" xfId="18673"/>
    <cellStyle name="Normal 2 13 3 6" xfId="24825"/>
    <cellStyle name="Normal 2 13 4" xfId="9610"/>
    <cellStyle name="Normal 2 14" xfId="9611"/>
    <cellStyle name="Normal 2 14 2" xfId="12805"/>
    <cellStyle name="Normal 2 14 3" xfId="11760"/>
    <cellStyle name="Normal 2 14 3 2" xfId="13159"/>
    <cellStyle name="Normal 2 14 3 2 2" xfId="14769"/>
    <cellStyle name="Normal 2 14 3 2 2 2" xfId="17850"/>
    <cellStyle name="Normal 2 14 3 2 2 2 2" xfId="24043"/>
    <cellStyle name="Normal 2 14 3 2 2 2 3" xfId="30194"/>
    <cellStyle name="Normal 2 14 3 2 2 3" xfId="20977"/>
    <cellStyle name="Normal 2 14 3 2 2 4" xfId="27128"/>
    <cellStyle name="Normal 2 14 3 2 3" xfId="16316"/>
    <cellStyle name="Normal 2 14 3 2 3 2" xfId="22509"/>
    <cellStyle name="Normal 2 14 3 2 3 3" xfId="28660"/>
    <cellStyle name="Normal 2 14 3 2 4" xfId="19443"/>
    <cellStyle name="Normal 2 14 3 2 5" xfId="25594"/>
    <cellStyle name="Normal 2 14 3 3" xfId="13988"/>
    <cellStyle name="Normal 2 14 3 3 2" xfId="17081"/>
    <cellStyle name="Normal 2 14 3 3 2 2" xfId="23274"/>
    <cellStyle name="Normal 2 14 3 3 2 3" xfId="29425"/>
    <cellStyle name="Normal 2 14 3 3 3" xfId="20208"/>
    <cellStyle name="Normal 2 14 3 3 4" xfId="26359"/>
    <cellStyle name="Normal 2 14 3 4" xfId="15549"/>
    <cellStyle name="Normal 2 14 3 4 2" xfId="21740"/>
    <cellStyle name="Normal 2 14 3 4 3" xfId="27891"/>
    <cellStyle name="Normal 2 14 3 5" xfId="18674"/>
    <cellStyle name="Normal 2 14 3 6" xfId="24826"/>
    <cellStyle name="Normal 2 15" xfId="9612"/>
    <cellStyle name="Normal 2 15 2" xfId="12806"/>
    <cellStyle name="Normal 2 15 3" xfId="11761"/>
    <cellStyle name="Normal 2 15 3 2" xfId="13160"/>
    <cellStyle name="Normal 2 15 3 2 2" xfId="14770"/>
    <cellStyle name="Normal 2 15 3 2 2 2" xfId="17851"/>
    <cellStyle name="Normal 2 15 3 2 2 2 2" xfId="24044"/>
    <cellStyle name="Normal 2 15 3 2 2 2 3" xfId="30195"/>
    <cellStyle name="Normal 2 15 3 2 2 3" xfId="20978"/>
    <cellStyle name="Normal 2 15 3 2 2 4" xfId="27129"/>
    <cellStyle name="Normal 2 15 3 2 3" xfId="16317"/>
    <cellStyle name="Normal 2 15 3 2 3 2" xfId="22510"/>
    <cellStyle name="Normal 2 15 3 2 3 3" xfId="28661"/>
    <cellStyle name="Normal 2 15 3 2 4" xfId="19444"/>
    <cellStyle name="Normal 2 15 3 2 5" xfId="25595"/>
    <cellStyle name="Normal 2 15 3 3" xfId="13989"/>
    <cellStyle name="Normal 2 15 3 3 2" xfId="17082"/>
    <cellStyle name="Normal 2 15 3 3 2 2" xfId="23275"/>
    <cellStyle name="Normal 2 15 3 3 2 3" xfId="29426"/>
    <cellStyle name="Normal 2 15 3 3 3" xfId="20209"/>
    <cellStyle name="Normal 2 15 3 3 4" xfId="26360"/>
    <cellStyle name="Normal 2 15 3 4" xfId="15550"/>
    <cellStyle name="Normal 2 15 3 4 2" xfId="21741"/>
    <cellStyle name="Normal 2 15 3 4 3" xfId="27892"/>
    <cellStyle name="Normal 2 15 3 5" xfId="18675"/>
    <cellStyle name="Normal 2 15 3 6" xfId="24827"/>
    <cellStyle name="Normal 2 16" xfId="9613"/>
    <cellStyle name="Normal 2 16 2" xfId="12807"/>
    <cellStyle name="Normal 2 16 3" xfId="11762"/>
    <cellStyle name="Normal 2 16 3 2" xfId="13161"/>
    <cellStyle name="Normal 2 16 3 2 2" xfId="14771"/>
    <cellStyle name="Normal 2 16 3 2 2 2" xfId="17852"/>
    <cellStyle name="Normal 2 16 3 2 2 2 2" xfId="24045"/>
    <cellStyle name="Normal 2 16 3 2 2 2 3" xfId="30196"/>
    <cellStyle name="Normal 2 16 3 2 2 3" xfId="20979"/>
    <cellStyle name="Normal 2 16 3 2 2 4" xfId="27130"/>
    <cellStyle name="Normal 2 16 3 2 3" xfId="16318"/>
    <cellStyle name="Normal 2 16 3 2 3 2" xfId="22511"/>
    <cellStyle name="Normal 2 16 3 2 3 3" xfId="28662"/>
    <cellStyle name="Normal 2 16 3 2 4" xfId="19445"/>
    <cellStyle name="Normal 2 16 3 2 5" xfId="25596"/>
    <cellStyle name="Normal 2 16 3 3" xfId="13990"/>
    <cellStyle name="Normal 2 16 3 3 2" xfId="17083"/>
    <cellStyle name="Normal 2 16 3 3 2 2" xfId="23276"/>
    <cellStyle name="Normal 2 16 3 3 2 3" xfId="29427"/>
    <cellStyle name="Normal 2 16 3 3 3" xfId="20210"/>
    <cellStyle name="Normal 2 16 3 3 4" xfId="26361"/>
    <cellStyle name="Normal 2 16 3 4" xfId="15551"/>
    <cellStyle name="Normal 2 16 3 4 2" xfId="21742"/>
    <cellStyle name="Normal 2 16 3 4 3" xfId="27893"/>
    <cellStyle name="Normal 2 16 3 5" xfId="18676"/>
    <cellStyle name="Normal 2 16 3 6" xfId="24828"/>
    <cellStyle name="Normal 2 17" xfId="9614"/>
    <cellStyle name="Normal 2 17 2" xfId="12808"/>
    <cellStyle name="Normal 2 17 3" xfId="11763"/>
    <cellStyle name="Normal 2 17 3 2" xfId="13162"/>
    <cellStyle name="Normal 2 17 3 2 2" xfId="14772"/>
    <cellStyle name="Normal 2 17 3 2 2 2" xfId="17853"/>
    <cellStyle name="Normal 2 17 3 2 2 2 2" xfId="24046"/>
    <cellStyle name="Normal 2 17 3 2 2 2 3" xfId="30197"/>
    <cellStyle name="Normal 2 17 3 2 2 3" xfId="20980"/>
    <cellStyle name="Normal 2 17 3 2 2 4" xfId="27131"/>
    <cellStyle name="Normal 2 17 3 2 3" xfId="16319"/>
    <cellStyle name="Normal 2 17 3 2 3 2" xfId="22512"/>
    <cellStyle name="Normal 2 17 3 2 3 3" xfId="28663"/>
    <cellStyle name="Normal 2 17 3 2 4" xfId="19446"/>
    <cellStyle name="Normal 2 17 3 2 5" xfId="25597"/>
    <cellStyle name="Normal 2 17 3 3" xfId="13991"/>
    <cellStyle name="Normal 2 17 3 3 2" xfId="17084"/>
    <cellStyle name="Normal 2 17 3 3 2 2" xfId="23277"/>
    <cellStyle name="Normal 2 17 3 3 2 3" xfId="29428"/>
    <cellStyle name="Normal 2 17 3 3 3" xfId="20211"/>
    <cellStyle name="Normal 2 17 3 3 4" xfId="26362"/>
    <cellStyle name="Normal 2 17 3 4" xfId="15552"/>
    <cellStyle name="Normal 2 17 3 4 2" xfId="21743"/>
    <cellStyle name="Normal 2 17 3 4 3" xfId="27894"/>
    <cellStyle name="Normal 2 17 3 5" xfId="18677"/>
    <cellStyle name="Normal 2 17 3 6" xfId="24829"/>
    <cellStyle name="Normal 2 18" xfId="9615"/>
    <cellStyle name="Normal 2 18 2" xfId="12809"/>
    <cellStyle name="Normal 2 18 3" xfId="11764"/>
    <cellStyle name="Normal 2 18 3 2" xfId="13163"/>
    <cellStyle name="Normal 2 18 3 2 2" xfId="14773"/>
    <cellStyle name="Normal 2 18 3 2 2 2" xfId="17854"/>
    <cellStyle name="Normal 2 18 3 2 2 2 2" xfId="24047"/>
    <cellStyle name="Normal 2 18 3 2 2 2 3" xfId="30198"/>
    <cellStyle name="Normal 2 18 3 2 2 3" xfId="20981"/>
    <cellStyle name="Normal 2 18 3 2 2 4" xfId="27132"/>
    <cellStyle name="Normal 2 18 3 2 3" xfId="16320"/>
    <cellStyle name="Normal 2 18 3 2 3 2" xfId="22513"/>
    <cellStyle name="Normal 2 18 3 2 3 3" xfId="28664"/>
    <cellStyle name="Normal 2 18 3 2 4" xfId="19447"/>
    <cellStyle name="Normal 2 18 3 2 5" xfId="25598"/>
    <cellStyle name="Normal 2 18 3 3" xfId="13992"/>
    <cellStyle name="Normal 2 18 3 3 2" xfId="17085"/>
    <cellStyle name="Normal 2 18 3 3 2 2" xfId="23278"/>
    <cellStyle name="Normal 2 18 3 3 2 3" xfId="29429"/>
    <cellStyle name="Normal 2 18 3 3 3" xfId="20212"/>
    <cellStyle name="Normal 2 18 3 3 4" xfId="26363"/>
    <cellStyle name="Normal 2 18 3 4" xfId="15553"/>
    <cellStyle name="Normal 2 18 3 4 2" xfId="21744"/>
    <cellStyle name="Normal 2 18 3 4 3" xfId="27895"/>
    <cellStyle name="Normal 2 18 3 5" xfId="18678"/>
    <cellStyle name="Normal 2 18 3 6" xfId="24830"/>
    <cellStyle name="Normal 2 19" xfId="9616"/>
    <cellStyle name="Normal 2 19 2" xfId="12810"/>
    <cellStyle name="Normal 2 19 3" xfId="11765"/>
    <cellStyle name="Normal 2 19 3 2" xfId="13164"/>
    <cellStyle name="Normal 2 19 3 2 2" xfId="14774"/>
    <cellStyle name="Normal 2 19 3 2 2 2" xfId="17855"/>
    <cellStyle name="Normal 2 19 3 2 2 2 2" xfId="24048"/>
    <cellStyle name="Normal 2 19 3 2 2 2 3" xfId="30199"/>
    <cellStyle name="Normal 2 19 3 2 2 3" xfId="20982"/>
    <cellStyle name="Normal 2 19 3 2 2 4" xfId="27133"/>
    <cellStyle name="Normal 2 19 3 2 3" xfId="16321"/>
    <cellStyle name="Normal 2 19 3 2 3 2" xfId="22514"/>
    <cellStyle name="Normal 2 19 3 2 3 3" xfId="28665"/>
    <cellStyle name="Normal 2 19 3 2 4" xfId="19448"/>
    <cellStyle name="Normal 2 19 3 2 5" xfId="25599"/>
    <cellStyle name="Normal 2 19 3 3" xfId="13993"/>
    <cellStyle name="Normal 2 19 3 3 2" xfId="17086"/>
    <cellStyle name="Normal 2 19 3 3 2 2" xfId="23279"/>
    <cellStyle name="Normal 2 19 3 3 2 3" xfId="29430"/>
    <cellStyle name="Normal 2 19 3 3 3" xfId="20213"/>
    <cellStyle name="Normal 2 19 3 3 4" xfId="26364"/>
    <cellStyle name="Normal 2 19 3 4" xfId="15554"/>
    <cellStyle name="Normal 2 19 3 4 2" xfId="21745"/>
    <cellStyle name="Normal 2 19 3 4 3" xfId="27896"/>
    <cellStyle name="Normal 2 19 3 5" xfId="18679"/>
    <cellStyle name="Normal 2 19 3 6" xfId="24831"/>
    <cellStyle name="Normal 2 2" xfId="8068"/>
    <cellStyle name="Normal 2 2 10" xfId="8069"/>
    <cellStyle name="Normal 2 2 10 2" xfId="13165"/>
    <cellStyle name="Normal 2 2 10 2 2" xfId="14775"/>
    <cellStyle name="Normal 2 2 10 2 2 2" xfId="17856"/>
    <cellStyle name="Normal 2 2 10 2 2 2 2" xfId="24049"/>
    <cellStyle name="Normal 2 2 10 2 2 2 3" xfId="30200"/>
    <cellStyle name="Normal 2 2 10 2 2 3" xfId="20983"/>
    <cellStyle name="Normal 2 2 10 2 2 4" xfId="27134"/>
    <cellStyle name="Normal 2 2 10 2 3" xfId="16322"/>
    <cellStyle name="Normal 2 2 10 2 3 2" xfId="22515"/>
    <cellStyle name="Normal 2 2 10 2 3 3" xfId="28666"/>
    <cellStyle name="Normal 2 2 10 2 4" xfId="19449"/>
    <cellStyle name="Normal 2 2 10 2 5" xfId="25600"/>
    <cellStyle name="Normal 2 2 10 3" xfId="13994"/>
    <cellStyle name="Normal 2 2 10 3 2" xfId="17087"/>
    <cellStyle name="Normal 2 2 10 3 2 2" xfId="23280"/>
    <cellStyle name="Normal 2 2 10 3 2 3" xfId="29431"/>
    <cellStyle name="Normal 2 2 10 3 3" xfId="20214"/>
    <cellStyle name="Normal 2 2 10 3 4" xfId="26365"/>
    <cellStyle name="Normal 2 2 10 4" xfId="15555"/>
    <cellStyle name="Normal 2 2 10 4 2" xfId="21746"/>
    <cellStyle name="Normal 2 2 10 4 3" xfId="27897"/>
    <cellStyle name="Normal 2 2 10 5" xfId="18680"/>
    <cellStyle name="Normal 2 2 10 6" xfId="24832"/>
    <cellStyle name="Normal 2 2 10 7" xfId="11766"/>
    <cellStyle name="Normal 2 2 11" xfId="8070"/>
    <cellStyle name="Normal 2 2 11 2" xfId="13166"/>
    <cellStyle name="Normal 2 2 11 2 2" xfId="14776"/>
    <cellStyle name="Normal 2 2 11 2 2 2" xfId="17857"/>
    <cellStyle name="Normal 2 2 11 2 2 2 2" xfId="24050"/>
    <cellStyle name="Normal 2 2 11 2 2 2 3" xfId="30201"/>
    <cellStyle name="Normal 2 2 11 2 2 3" xfId="20984"/>
    <cellStyle name="Normal 2 2 11 2 2 4" xfId="27135"/>
    <cellStyle name="Normal 2 2 11 2 3" xfId="16323"/>
    <cellStyle name="Normal 2 2 11 2 3 2" xfId="22516"/>
    <cellStyle name="Normal 2 2 11 2 3 3" xfId="28667"/>
    <cellStyle name="Normal 2 2 11 2 4" xfId="19450"/>
    <cellStyle name="Normal 2 2 11 2 5" xfId="25601"/>
    <cellStyle name="Normal 2 2 11 3" xfId="13995"/>
    <cellStyle name="Normal 2 2 11 3 2" xfId="17088"/>
    <cellStyle name="Normal 2 2 11 3 2 2" xfId="23281"/>
    <cellStyle name="Normal 2 2 11 3 2 3" xfId="29432"/>
    <cellStyle name="Normal 2 2 11 3 3" xfId="20215"/>
    <cellStyle name="Normal 2 2 11 3 4" xfId="26366"/>
    <cellStyle name="Normal 2 2 11 4" xfId="15556"/>
    <cellStyle name="Normal 2 2 11 4 2" xfId="21747"/>
    <cellStyle name="Normal 2 2 11 4 3" xfId="27898"/>
    <cellStyle name="Normal 2 2 11 5" xfId="18681"/>
    <cellStyle name="Normal 2 2 11 6" xfId="24833"/>
    <cellStyle name="Normal 2 2 11 7" xfId="11767"/>
    <cellStyle name="Normal 2 2 12" xfId="11768"/>
    <cellStyle name="Normal 2 2 12 2" xfId="13167"/>
    <cellStyle name="Normal 2 2 12 2 2" xfId="14777"/>
    <cellStyle name="Normal 2 2 12 2 2 2" xfId="17858"/>
    <cellStyle name="Normal 2 2 12 2 2 2 2" xfId="24051"/>
    <cellStyle name="Normal 2 2 12 2 2 2 3" xfId="30202"/>
    <cellStyle name="Normal 2 2 12 2 2 3" xfId="20985"/>
    <cellStyle name="Normal 2 2 12 2 2 4" xfId="27136"/>
    <cellStyle name="Normal 2 2 12 2 3" xfId="16324"/>
    <cellStyle name="Normal 2 2 12 2 3 2" xfId="22517"/>
    <cellStyle name="Normal 2 2 12 2 3 3" xfId="28668"/>
    <cellStyle name="Normal 2 2 12 2 4" xfId="19451"/>
    <cellStyle name="Normal 2 2 12 2 5" xfId="25602"/>
    <cellStyle name="Normal 2 2 12 3" xfId="13996"/>
    <cellStyle name="Normal 2 2 12 3 2" xfId="17089"/>
    <cellStyle name="Normal 2 2 12 3 2 2" xfId="23282"/>
    <cellStyle name="Normal 2 2 12 3 2 3" xfId="29433"/>
    <cellStyle name="Normal 2 2 12 3 3" xfId="20216"/>
    <cellStyle name="Normal 2 2 12 3 4" xfId="26367"/>
    <cellStyle name="Normal 2 2 12 4" xfId="15557"/>
    <cellStyle name="Normal 2 2 12 4 2" xfId="21748"/>
    <cellStyle name="Normal 2 2 12 4 3" xfId="27899"/>
    <cellStyle name="Normal 2 2 12 5" xfId="18682"/>
    <cellStyle name="Normal 2 2 12 6" xfId="24834"/>
    <cellStyle name="Normal 2 2 13" xfId="11769"/>
    <cellStyle name="Normal 2 2 13 2" xfId="13168"/>
    <cellStyle name="Normal 2 2 13 2 2" xfId="14778"/>
    <cellStyle name="Normal 2 2 13 2 2 2" xfId="17859"/>
    <cellStyle name="Normal 2 2 13 2 2 2 2" xfId="24052"/>
    <cellStyle name="Normal 2 2 13 2 2 2 3" xfId="30203"/>
    <cellStyle name="Normal 2 2 13 2 2 3" xfId="20986"/>
    <cellStyle name="Normal 2 2 13 2 2 4" xfId="27137"/>
    <cellStyle name="Normal 2 2 13 2 3" xfId="16325"/>
    <cellStyle name="Normal 2 2 13 2 3 2" xfId="22518"/>
    <cellStyle name="Normal 2 2 13 2 3 3" xfId="28669"/>
    <cellStyle name="Normal 2 2 13 2 4" xfId="19452"/>
    <cellStyle name="Normal 2 2 13 2 5" xfId="25603"/>
    <cellStyle name="Normal 2 2 13 3" xfId="13997"/>
    <cellStyle name="Normal 2 2 13 3 2" xfId="17090"/>
    <cellStyle name="Normal 2 2 13 3 2 2" xfId="23283"/>
    <cellStyle name="Normal 2 2 13 3 2 3" xfId="29434"/>
    <cellStyle name="Normal 2 2 13 3 3" xfId="20217"/>
    <cellStyle name="Normal 2 2 13 3 4" xfId="26368"/>
    <cellStyle name="Normal 2 2 13 4" xfId="15558"/>
    <cellStyle name="Normal 2 2 13 4 2" xfId="21749"/>
    <cellStyle name="Normal 2 2 13 4 3" xfId="27900"/>
    <cellStyle name="Normal 2 2 13 5" xfId="18683"/>
    <cellStyle name="Normal 2 2 13 6" xfId="24835"/>
    <cellStyle name="Normal 2 2 14" xfId="11770"/>
    <cellStyle name="Normal 2 2 14 2" xfId="13169"/>
    <cellStyle name="Normal 2 2 14 2 2" xfId="14779"/>
    <cellStyle name="Normal 2 2 14 2 2 2" xfId="17860"/>
    <cellStyle name="Normal 2 2 14 2 2 2 2" xfId="24053"/>
    <cellStyle name="Normal 2 2 14 2 2 2 3" xfId="30204"/>
    <cellStyle name="Normal 2 2 14 2 2 3" xfId="20987"/>
    <cellStyle name="Normal 2 2 14 2 2 4" xfId="27138"/>
    <cellStyle name="Normal 2 2 14 2 3" xfId="16326"/>
    <cellStyle name="Normal 2 2 14 2 3 2" xfId="22519"/>
    <cellStyle name="Normal 2 2 14 2 3 3" xfId="28670"/>
    <cellStyle name="Normal 2 2 14 2 4" xfId="19453"/>
    <cellStyle name="Normal 2 2 14 2 5" xfId="25604"/>
    <cellStyle name="Normal 2 2 14 3" xfId="13998"/>
    <cellStyle name="Normal 2 2 14 3 2" xfId="17091"/>
    <cellStyle name="Normal 2 2 14 3 2 2" xfId="23284"/>
    <cellStyle name="Normal 2 2 14 3 2 3" xfId="29435"/>
    <cellStyle name="Normal 2 2 14 3 3" xfId="20218"/>
    <cellStyle name="Normal 2 2 14 3 4" xfId="26369"/>
    <cellStyle name="Normal 2 2 14 4" xfId="15559"/>
    <cellStyle name="Normal 2 2 14 4 2" xfId="21750"/>
    <cellStyle name="Normal 2 2 14 4 3" xfId="27901"/>
    <cellStyle name="Normal 2 2 14 5" xfId="18684"/>
    <cellStyle name="Normal 2 2 14 6" xfId="24836"/>
    <cellStyle name="Normal 2 2 15" xfId="11771"/>
    <cellStyle name="Normal 2 2 15 2" xfId="13170"/>
    <cellStyle name="Normal 2 2 15 2 2" xfId="14780"/>
    <cellStyle name="Normal 2 2 15 2 2 2" xfId="17861"/>
    <cellStyle name="Normal 2 2 15 2 2 2 2" xfId="24054"/>
    <cellStyle name="Normal 2 2 15 2 2 2 3" xfId="30205"/>
    <cellStyle name="Normal 2 2 15 2 2 3" xfId="20988"/>
    <cellStyle name="Normal 2 2 15 2 2 4" xfId="27139"/>
    <cellStyle name="Normal 2 2 15 2 3" xfId="16327"/>
    <cellStyle name="Normal 2 2 15 2 3 2" xfId="22520"/>
    <cellStyle name="Normal 2 2 15 2 3 3" xfId="28671"/>
    <cellStyle name="Normal 2 2 15 2 4" xfId="19454"/>
    <cellStyle name="Normal 2 2 15 2 5" xfId="25605"/>
    <cellStyle name="Normal 2 2 15 3" xfId="13999"/>
    <cellStyle name="Normal 2 2 15 3 2" xfId="17092"/>
    <cellStyle name="Normal 2 2 15 3 2 2" xfId="23285"/>
    <cellStyle name="Normal 2 2 15 3 2 3" xfId="29436"/>
    <cellStyle name="Normal 2 2 15 3 3" xfId="20219"/>
    <cellStyle name="Normal 2 2 15 3 4" xfId="26370"/>
    <cellStyle name="Normal 2 2 15 4" xfId="15560"/>
    <cellStyle name="Normal 2 2 15 4 2" xfId="21751"/>
    <cellStyle name="Normal 2 2 15 4 3" xfId="27902"/>
    <cellStyle name="Normal 2 2 15 5" xfId="18685"/>
    <cellStyle name="Normal 2 2 15 6" xfId="24837"/>
    <cellStyle name="Normal 2 2 16" xfId="11772"/>
    <cellStyle name="Normal 2 2 16 2" xfId="13171"/>
    <cellStyle name="Normal 2 2 16 2 2" xfId="14781"/>
    <cellStyle name="Normal 2 2 16 2 2 2" xfId="17862"/>
    <cellStyle name="Normal 2 2 16 2 2 2 2" xfId="24055"/>
    <cellStyle name="Normal 2 2 16 2 2 2 3" xfId="30206"/>
    <cellStyle name="Normal 2 2 16 2 2 3" xfId="20989"/>
    <cellStyle name="Normal 2 2 16 2 2 4" xfId="27140"/>
    <cellStyle name="Normal 2 2 16 2 3" xfId="16328"/>
    <cellStyle name="Normal 2 2 16 2 3 2" xfId="22521"/>
    <cellStyle name="Normal 2 2 16 2 3 3" xfId="28672"/>
    <cellStyle name="Normal 2 2 16 2 4" xfId="19455"/>
    <cellStyle name="Normal 2 2 16 2 5" xfId="25606"/>
    <cellStyle name="Normal 2 2 16 3" xfId="14000"/>
    <cellStyle name="Normal 2 2 16 3 2" xfId="17093"/>
    <cellStyle name="Normal 2 2 16 3 2 2" xfId="23286"/>
    <cellStyle name="Normal 2 2 16 3 2 3" xfId="29437"/>
    <cellStyle name="Normal 2 2 16 3 3" xfId="20220"/>
    <cellStyle name="Normal 2 2 16 3 4" xfId="26371"/>
    <cellStyle name="Normal 2 2 16 4" xfId="15561"/>
    <cellStyle name="Normal 2 2 16 4 2" xfId="21752"/>
    <cellStyle name="Normal 2 2 16 4 3" xfId="27903"/>
    <cellStyle name="Normal 2 2 16 5" xfId="18686"/>
    <cellStyle name="Normal 2 2 16 6" xfId="24838"/>
    <cellStyle name="Normal 2 2 17" xfId="11773"/>
    <cellStyle name="Normal 2 2 17 2" xfId="13172"/>
    <cellStyle name="Normal 2 2 17 2 2" xfId="14782"/>
    <cellStyle name="Normal 2 2 17 2 2 2" xfId="17863"/>
    <cellStyle name="Normal 2 2 17 2 2 2 2" xfId="24056"/>
    <cellStyle name="Normal 2 2 17 2 2 2 3" xfId="30207"/>
    <cellStyle name="Normal 2 2 17 2 2 3" xfId="20990"/>
    <cellStyle name="Normal 2 2 17 2 2 4" xfId="27141"/>
    <cellStyle name="Normal 2 2 17 2 3" xfId="16329"/>
    <cellStyle name="Normal 2 2 17 2 3 2" xfId="22522"/>
    <cellStyle name="Normal 2 2 17 2 3 3" xfId="28673"/>
    <cellStyle name="Normal 2 2 17 2 4" xfId="19456"/>
    <cellStyle name="Normal 2 2 17 2 5" xfId="25607"/>
    <cellStyle name="Normal 2 2 17 3" xfId="14001"/>
    <cellStyle name="Normal 2 2 17 3 2" xfId="17094"/>
    <cellStyle name="Normal 2 2 17 3 2 2" xfId="23287"/>
    <cellStyle name="Normal 2 2 17 3 2 3" xfId="29438"/>
    <cellStyle name="Normal 2 2 17 3 3" xfId="20221"/>
    <cellStyle name="Normal 2 2 17 3 4" xfId="26372"/>
    <cellStyle name="Normal 2 2 17 4" xfId="15562"/>
    <cellStyle name="Normal 2 2 17 4 2" xfId="21753"/>
    <cellStyle name="Normal 2 2 17 4 3" xfId="27904"/>
    <cellStyle name="Normal 2 2 17 5" xfId="18687"/>
    <cellStyle name="Normal 2 2 17 6" xfId="24839"/>
    <cellStyle name="Normal 2 2 18" xfId="11774"/>
    <cellStyle name="Normal 2 2 18 2" xfId="13173"/>
    <cellStyle name="Normal 2 2 18 2 2" xfId="14783"/>
    <cellStyle name="Normal 2 2 18 2 2 2" xfId="17864"/>
    <cellStyle name="Normal 2 2 18 2 2 2 2" xfId="24057"/>
    <cellStyle name="Normal 2 2 18 2 2 2 3" xfId="30208"/>
    <cellStyle name="Normal 2 2 18 2 2 3" xfId="20991"/>
    <cellStyle name="Normal 2 2 18 2 2 4" xfId="27142"/>
    <cellStyle name="Normal 2 2 18 2 3" xfId="16330"/>
    <cellStyle name="Normal 2 2 18 2 3 2" xfId="22523"/>
    <cellStyle name="Normal 2 2 18 2 3 3" xfId="28674"/>
    <cellStyle name="Normal 2 2 18 2 4" xfId="19457"/>
    <cellStyle name="Normal 2 2 18 2 5" xfId="25608"/>
    <cellStyle name="Normal 2 2 18 3" xfId="14002"/>
    <cellStyle name="Normal 2 2 18 3 2" xfId="17095"/>
    <cellStyle name="Normal 2 2 18 3 2 2" xfId="23288"/>
    <cellStyle name="Normal 2 2 18 3 2 3" xfId="29439"/>
    <cellStyle name="Normal 2 2 18 3 3" xfId="20222"/>
    <cellStyle name="Normal 2 2 18 3 4" xfId="26373"/>
    <cellStyle name="Normal 2 2 18 4" xfId="15563"/>
    <cellStyle name="Normal 2 2 18 4 2" xfId="21754"/>
    <cellStyle name="Normal 2 2 18 4 3" xfId="27905"/>
    <cellStyle name="Normal 2 2 18 5" xfId="18688"/>
    <cellStyle name="Normal 2 2 18 6" xfId="24840"/>
    <cellStyle name="Normal 2 2 19" xfId="11775"/>
    <cellStyle name="Normal 2 2 19 2" xfId="13174"/>
    <cellStyle name="Normal 2 2 19 2 2" xfId="14784"/>
    <cellStyle name="Normal 2 2 19 2 2 2" xfId="17865"/>
    <cellStyle name="Normal 2 2 19 2 2 2 2" xfId="24058"/>
    <cellStyle name="Normal 2 2 19 2 2 2 3" xfId="30209"/>
    <cellStyle name="Normal 2 2 19 2 2 3" xfId="20992"/>
    <cellStyle name="Normal 2 2 19 2 2 4" xfId="27143"/>
    <cellStyle name="Normal 2 2 19 2 3" xfId="16331"/>
    <cellStyle name="Normal 2 2 19 2 3 2" xfId="22524"/>
    <cellStyle name="Normal 2 2 19 2 3 3" xfId="28675"/>
    <cellStyle name="Normal 2 2 19 2 4" xfId="19458"/>
    <cellStyle name="Normal 2 2 19 2 5" xfId="25609"/>
    <cellStyle name="Normal 2 2 19 3" xfId="14003"/>
    <cellStyle name="Normal 2 2 19 3 2" xfId="17096"/>
    <cellStyle name="Normal 2 2 19 3 2 2" xfId="23289"/>
    <cellStyle name="Normal 2 2 19 3 2 3" xfId="29440"/>
    <cellStyle name="Normal 2 2 19 3 3" xfId="20223"/>
    <cellStyle name="Normal 2 2 19 3 4" xfId="26374"/>
    <cellStyle name="Normal 2 2 19 4" xfId="15564"/>
    <cellStyle name="Normal 2 2 19 4 2" xfId="21755"/>
    <cellStyle name="Normal 2 2 19 4 3" xfId="27906"/>
    <cellStyle name="Normal 2 2 19 5" xfId="18689"/>
    <cellStyle name="Normal 2 2 19 6" xfId="24841"/>
    <cellStyle name="Normal 2 2 2" xfId="8071"/>
    <cellStyle name="Normal 2 2 2 2" xfId="8072"/>
    <cellStyle name="Normal 2 2 2 2 10" xfId="24842"/>
    <cellStyle name="Normal 2 2 2 2 2" xfId="8073"/>
    <cellStyle name="Normal 2 2 2 2 2 2" xfId="11777"/>
    <cellStyle name="Normal 2 2 2 2 2 2 2" xfId="13177"/>
    <cellStyle name="Normal 2 2 2 2 2 2 2 2" xfId="14787"/>
    <cellStyle name="Normal 2 2 2 2 2 2 2 2 2" xfId="17868"/>
    <cellStyle name="Normal 2 2 2 2 2 2 2 2 2 2" xfId="24061"/>
    <cellStyle name="Normal 2 2 2 2 2 2 2 2 2 3" xfId="30212"/>
    <cellStyle name="Normal 2 2 2 2 2 2 2 2 3" xfId="20995"/>
    <cellStyle name="Normal 2 2 2 2 2 2 2 2 4" xfId="27146"/>
    <cellStyle name="Normal 2 2 2 2 2 2 2 3" xfId="16334"/>
    <cellStyle name="Normal 2 2 2 2 2 2 2 3 2" xfId="22527"/>
    <cellStyle name="Normal 2 2 2 2 2 2 2 3 3" xfId="28678"/>
    <cellStyle name="Normal 2 2 2 2 2 2 2 4" xfId="19461"/>
    <cellStyle name="Normal 2 2 2 2 2 2 2 5" xfId="25612"/>
    <cellStyle name="Normal 2 2 2 2 2 2 3" xfId="14006"/>
    <cellStyle name="Normal 2 2 2 2 2 2 3 2" xfId="17099"/>
    <cellStyle name="Normal 2 2 2 2 2 2 3 2 2" xfId="23292"/>
    <cellStyle name="Normal 2 2 2 2 2 2 3 2 3" xfId="29443"/>
    <cellStyle name="Normal 2 2 2 2 2 2 3 3" xfId="20226"/>
    <cellStyle name="Normal 2 2 2 2 2 2 3 4" xfId="26377"/>
    <cellStyle name="Normal 2 2 2 2 2 2 4" xfId="15567"/>
    <cellStyle name="Normal 2 2 2 2 2 2 4 2" xfId="21758"/>
    <cellStyle name="Normal 2 2 2 2 2 2 4 3" xfId="27909"/>
    <cellStyle name="Normal 2 2 2 2 2 2 5" xfId="18692"/>
    <cellStyle name="Normal 2 2 2 2 2 2 6" xfId="24844"/>
    <cellStyle name="Normal 2 2 2 2 2 3" xfId="13176"/>
    <cellStyle name="Normal 2 2 2 2 2 3 2" xfId="14786"/>
    <cellStyle name="Normal 2 2 2 2 2 3 2 2" xfId="17867"/>
    <cellStyle name="Normal 2 2 2 2 2 3 2 2 2" xfId="24060"/>
    <cellStyle name="Normal 2 2 2 2 2 3 2 2 3" xfId="30211"/>
    <cellStyle name="Normal 2 2 2 2 2 3 2 3" xfId="20994"/>
    <cellStyle name="Normal 2 2 2 2 2 3 2 4" xfId="27145"/>
    <cellStyle name="Normal 2 2 2 2 2 3 3" xfId="16333"/>
    <cellStyle name="Normal 2 2 2 2 2 3 3 2" xfId="22526"/>
    <cellStyle name="Normal 2 2 2 2 2 3 3 3" xfId="28677"/>
    <cellStyle name="Normal 2 2 2 2 2 3 4" xfId="19460"/>
    <cellStyle name="Normal 2 2 2 2 2 3 5" xfId="25611"/>
    <cellStyle name="Normal 2 2 2 2 2 4" xfId="14005"/>
    <cellStyle name="Normal 2 2 2 2 2 4 2" xfId="17098"/>
    <cellStyle name="Normal 2 2 2 2 2 4 2 2" xfId="23291"/>
    <cellStyle name="Normal 2 2 2 2 2 4 2 3" xfId="29442"/>
    <cellStyle name="Normal 2 2 2 2 2 4 3" xfId="20225"/>
    <cellStyle name="Normal 2 2 2 2 2 4 4" xfId="26376"/>
    <cellStyle name="Normal 2 2 2 2 2 5" xfId="15566"/>
    <cellStyle name="Normal 2 2 2 2 2 5 2" xfId="21757"/>
    <cellStyle name="Normal 2 2 2 2 2 5 3" xfId="27908"/>
    <cellStyle name="Normal 2 2 2 2 2 6" xfId="18691"/>
    <cellStyle name="Normal 2 2 2 2 2 7" xfId="24843"/>
    <cellStyle name="Normal 2 2 2 2 3" xfId="11778"/>
    <cellStyle name="Normal 2 2 2 2 3 2" xfId="13178"/>
    <cellStyle name="Normal 2 2 2 2 3 2 2" xfId="14788"/>
    <cellStyle name="Normal 2 2 2 2 3 2 2 2" xfId="17869"/>
    <cellStyle name="Normal 2 2 2 2 3 2 2 2 2" xfId="24062"/>
    <cellStyle name="Normal 2 2 2 2 3 2 2 2 3" xfId="30213"/>
    <cellStyle name="Normal 2 2 2 2 3 2 2 3" xfId="20996"/>
    <cellStyle name="Normal 2 2 2 2 3 2 2 4" xfId="27147"/>
    <cellStyle name="Normal 2 2 2 2 3 2 3" xfId="16335"/>
    <cellStyle name="Normal 2 2 2 2 3 2 3 2" xfId="22528"/>
    <cellStyle name="Normal 2 2 2 2 3 2 3 3" xfId="28679"/>
    <cellStyle name="Normal 2 2 2 2 3 2 4" xfId="19462"/>
    <cellStyle name="Normal 2 2 2 2 3 2 5" xfId="25613"/>
    <cellStyle name="Normal 2 2 2 2 3 3" xfId="14007"/>
    <cellStyle name="Normal 2 2 2 2 3 3 2" xfId="17100"/>
    <cellStyle name="Normal 2 2 2 2 3 3 2 2" xfId="23293"/>
    <cellStyle name="Normal 2 2 2 2 3 3 2 3" xfId="29444"/>
    <cellStyle name="Normal 2 2 2 2 3 3 3" xfId="20227"/>
    <cellStyle name="Normal 2 2 2 2 3 3 4" xfId="26378"/>
    <cellStyle name="Normal 2 2 2 2 3 4" xfId="15568"/>
    <cellStyle name="Normal 2 2 2 2 3 4 2" xfId="21759"/>
    <cellStyle name="Normal 2 2 2 2 3 4 3" xfId="27910"/>
    <cellStyle name="Normal 2 2 2 2 3 5" xfId="18693"/>
    <cellStyle name="Normal 2 2 2 2 3 6" xfId="24845"/>
    <cellStyle name="Normal 2 2 2 2 4" xfId="11779"/>
    <cellStyle name="Normal 2 2 2 2 4 2" xfId="13179"/>
    <cellStyle name="Normal 2 2 2 2 4 2 2" xfId="14789"/>
    <cellStyle name="Normal 2 2 2 2 4 2 2 2" xfId="17870"/>
    <cellStyle name="Normal 2 2 2 2 4 2 2 2 2" xfId="24063"/>
    <cellStyle name="Normal 2 2 2 2 4 2 2 2 3" xfId="30214"/>
    <cellStyle name="Normal 2 2 2 2 4 2 2 3" xfId="20997"/>
    <cellStyle name="Normal 2 2 2 2 4 2 2 4" xfId="27148"/>
    <cellStyle name="Normal 2 2 2 2 4 2 3" xfId="16336"/>
    <cellStyle name="Normal 2 2 2 2 4 2 3 2" xfId="22529"/>
    <cellStyle name="Normal 2 2 2 2 4 2 3 3" xfId="28680"/>
    <cellStyle name="Normal 2 2 2 2 4 2 4" xfId="19463"/>
    <cellStyle name="Normal 2 2 2 2 4 2 5" xfId="25614"/>
    <cellStyle name="Normal 2 2 2 2 4 3" xfId="14008"/>
    <cellStyle name="Normal 2 2 2 2 4 3 2" xfId="17101"/>
    <cellStyle name="Normal 2 2 2 2 4 3 2 2" xfId="23294"/>
    <cellStyle name="Normal 2 2 2 2 4 3 2 3" xfId="29445"/>
    <cellStyle name="Normal 2 2 2 2 4 3 3" xfId="20228"/>
    <cellStyle name="Normal 2 2 2 2 4 3 4" xfId="26379"/>
    <cellStyle name="Normal 2 2 2 2 4 4" xfId="15569"/>
    <cellStyle name="Normal 2 2 2 2 4 4 2" xfId="21760"/>
    <cellStyle name="Normal 2 2 2 2 4 4 3" xfId="27911"/>
    <cellStyle name="Normal 2 2 2 2 4 5" xfId="18694"/>
    <cellStyle name="Normal 2 2 2 2 4 6" xfId="24846"/>
    <cellStyle name="Normal 2 2 2 2 5" xfId="11780"/>
    <cellStyle name="Normal 2 2 2 2 5 2" xfId="13180"/>
    <cellStyle name="Normal 2 2 2 2 5 2 2" xfId="14790"/>
    <cellStyle name="Normal 2 2 2 2 5 2 2 2" xfId="17871"/>
    <cellStyle name="Normal 2 2 2 2 5 2 2 2 2" xfId="24064"/>
    <cellStyle name="Normal 2 2 2 2 5 2 2 2 3" xfId="30215"/>
    <cellStyle name="Normal 2 2 2 2 5 2 2 3" xfId="20998"/>
    <cellStyle name="Normal 2 2 2 2 5 2 2 4" xfId="27149"/>
    <cellStyle name="Normal 2 2 2 2 5 2 3" xfId="16337"/>
    <cellStyle name="Normal 2 2 2 2 5 2 3 2" xfId="22530"/>
    <cellStyle name="Normal 2 2 2 2 5 2 3 3" xfId="28681"/>
    <cellStyle name="Normal 2 2 2 2 5 2 4" xfId="19464"/>
    <cellStyle name="Normal 2 2 2 2 5 2 5" xfId="25615"/>
    <cellStyle name="Normal 2 2 2 2 5 3" xfId="14009"/>
    <cellStyle name="Normal 2 2 2 2 5 3 2" xfId="17102"/>
    <cellStyle name="Normal 2 2 2 2 5 3 2 2" xfId="23295"/>
    <cellStyle name="Normal 2 2 2 2 5 3 2 3" xfId="29446"/>
    <cellStyle name="Normal 2 2 2 2 5 3 3" xfId="20229"/>
    <cellStyle name="Normal 2 2 2 2 5 3 4" xfId="26380"/>
    <cellStyle name="Normal 2 2 2 2 5 4" xfId="15570"/>
    <cellStyle name="Normal 2 2 2 2 5 4 2" xfId="21761"/>
    <cellStyle name="Normal 2 2 2 2 5 4 3" xfId="27912"/>
    <cellStyle name="Normal 2 2 2 2 5 5" xfId="18695"/>
    <cellStyle name="Normal 2 2 2 2 5 6" xfId="24847"/>
    <cellStyle name="Normal 2 2 2 2 6" xfId="13175"/>
    <cellStyle name="Normal 2 2 2 2 6 2" xfId="14785"/>
    <cellStyle name="Normal 2 2 2 2 6 2 2" xfId="17866"/>
    <cellStyle name="Normal 2 2 2 2 6 2 2 2" xfId="24059"/>
    <cellStyle name="Normal 2 2 2 2 6 2 2 3" xfId="30210"/>
    <cellStyle name="Normal 2 2 2 2 6 2 3" xfId="20993"/>
    <cellStyle name="Normal 2 2 2 2 6 2 4" xfId="27144"/>
    <cellStyle name="Normal 2 2 2 2 6 3" xfId="16332"/>
    <cellStyle name="Normal 2 2 2 2 6 3 2" xfId="22525"/>
    <cellStyle name="Normal 2 2 2 2 6 3 3" xfId="28676"/>
    <cellStyle name="Normal 2 2 2 2 6 4" xfId="19459"/>
    <cellStyle name="Normal 2 2 2 2 6 5" xfId="25610"/>
    <cellStyle name="Normal 2 2 2 2 7" xfId="14004"/>
    <cellStyle name="Normal 2 2 2 2 7 2" xfId="17097"/>
    <cellStyle name="Normal 2 2 2 2 7 2 2" xfId="23290"/>
    <cellStyle name="Normal 2 2 2 2 7 2 3" xfId="29441"/>
    <cellStyle name="Normal 2 2 2 2 7 3" xfId="20224"/>
    <cellStyle name="Normal 2 2 2 2 7 4" xfId="26375"/>
    <cellStyle name="Normal 2 2 2 2 8" xfId="15565"/>
    <cellStyle name="Normal 2 2 2 2 8 2" xfId="21756"/>
    <cellStyle name="Normal 2 2 2 2 8 3" xfId="27907"/>
    <cellStyle name="Normal 2 2 2 2 9" xfId="18690"/>
    <cellStyle name="Normal 2 2 2 3" xfId="8074"/>
    <cellStyle name="Normal 2 2 2 3 2" xfId="8075"/>
    <cellStyle name="Normal 2 2 2 3 3" xfId="11781"/>
    <cellStyle name="Normal 2 2 2 4" xfId="8076"/>
    <cellStyle name="Normal 2 2 2 4 2" xfId="11783"/>
    <cellStyle name="Normal 2 2 2 4 3" xfId="11782"/>
    <cellStyle name="Normal 2 2 2 5" xfId="8077"/>
    <cellStyle name="Normal 2 2 2 5 2" xfId="11785"/>
    <cellStyle name="Normal 2 2 2 5 3" xfId="11784"/>
    <cellStyle name="Normal 2 2 2 6" xfId="8078"/>
    <cellStyle name="Normal 2 2 2 7" xfId="8079"/>
    <cellStyle name="Normal 2 2 2 8" xfId="11776"/>
    <cellStyle name="Normal 2 2 2_Chelan PUD Power Costs (8-10)" xfId="8080"/>
    <cellStyle name="Normal 2 2 20" xfId="11786"/>
    <cellStyle name="Normal 2 2 20 2" xfId="13181"/>
    <cellStyle name="Normal 2 2 20 2 2" xfId="14791"/>
    <cellStyle name="Normal 2 2 20 2 2 2" xfId="17872"/>
    <cellStyle name="Normal 2 2 20 2 2 2 2" xfId="24065"/>
    <cellStyle name="Normal 2 2 20 2 2 2 3" xfId="30216"/>
    <cellStyle name="Normal 2 2 20 2 2 3" xfId="20999"/>
    <cellStyle name="Normal 2 2 20 2 2 4" xfId="27150"/>
    <cellStyle name="Normal 2 2 20 2 3" xfId="16338"/>
    <cellStyle name="Normal 2 2 20 2 3 2" xfId="22531"/>
    <cellStyle name="Normal 2 2 20 2 3 3" xfId="28682"/>
    <cellStyle name="Normal 2 2 20 2 4" xfId="19465"/>
    <cellStyle name="Normal 2 2 20 2 5" xfId="25616"/>
    <cellStyle name="Normal 2 2 20 3" xfId="14010"/>
    <cellStyle name="Normal 2 2 20 3 2" xfId="17103"/>
    <cellStyle name="Normal 2 2 20 3 2 2" xfId="23296"/>
    <cellStyle name="Normal 2 2 20 3 2 3" xfId="29447"/>
    <cellStyle name="Normal 2 2 20 3 3" xfId="20230"/>
    <cellStyle name="Normal 2 2 20 3 4" xfId="26381"/>
    <cellStyle name="Normal 2 2 20 4" xfId="15571"/>
    <cellStyle name="Normal 2 2 20 4 2" xfId="21762"/>
    <cellStyle name="Normal 2 2 20 4 3" xfId="27913"/>
    <cellStyle name="Normal 2 2 20 5" xfId="18696"/>
    <cellStyle name="Normal 2 2 20 6" xfId="24848"/>
    <cellStyle name="Normal 2 2 21" xfId="11787"/>
    <cellStyle name="Normal 2 2 21 2" xfId="13182"/>
    <cellStyle name="Normal 2 2 21 2 2" xfId="14792"/>
    <cellStyle name="Normal 2 2 21 2 2 2" xfId="17873"/>
    <cellStyle name="Normal 2 2 21 2 2 2 2" xfId="24066"/>
    <cellStyle name="Normal 2 2 21 2 2 2 3" xfId="30217"/>
    <cellStyle name="Normal 2 2 21 2 2 3" xfId="21000"/>
    <cellStyle name="Normal 2 2 21 2 2 4" xfId="27151"/>
    <cellStyle name="Normal 2 2 21 2 3" xfId="16339"/>
    <cellStyle name="Normal 2 2 21 2 3 2" xfId="22532"/>
    <cellStyle name="Normal 2 2 21 2 3 3" xfId="28683"/>
    <cellStyle name="Normal 2 2 21 2 4" xfId="19466"/>
    <cellStyle name="Normal 2 2 21 2 5" xfId="25617"/>
    <cellStyle name="Normal 2 2 21 3" xfId="14011"/>
    <cellStyle name="Normal 2 2 21 3 2" xfId="17104"/>
    <cellStyle name="Normal 2 2 21 3 2 2" xfId="23297"/>
    <cellStyle name="Normal 2 2 21 3 2 3" xfId="29448"/>
    <cellStyle name="Normal 2 2 21 3 3" xfId="20231"/>
    <cellStyle name="Normal 2 2 21 3 4" xfId="26382"/>
    <cellStyle name="Normal 2 2 21 4" xfId="15572"/>
    <cellStyle name="Normal 2 2 21 4 2" xfId="21763"/>
    <cellStyle name="Normal 2 2 21 4 3" xfId="27914"/>
    <cellStyle name="Normal 2 2 21 5" xfId="18697"/>
    <cellStyle name="Normal 2 2 21 6" xfId="24849"/>
    <cellStyle name="Normal 2 2 22" xfId="11788"/>
    <cellStyle name="Normal 2 2 22 2" xfId="13183"/>
    <cellStyle name="Normal 2 2 22 2 2" xfId="14793"/>
    <cellStyle name="Normal 2 2 22 2 2 2" xfId="17874"/>
    <cellStyle name="Normal 2 2 22 2 2 2 2" xfId="24067"/>
    <cellStyle name="Normal 2 2 22 2 2 2 3" xfId="30218"/>
    <cellStyle name="Normal 2 2 22 2 2 3" xfId="21001"/>
    <cellStyle name="Normal 2 2 22 2 2 4" xfId="27152"/>
    <cellStyle name="Normal 2 2 22 2 3" xfId="16340"/>
    <cellStyle name="Normal 2 2 22 2 3 2" xfId="22533"/>
    <cellStyle name="Normal 2 2 22 2 3 3" xfId="28684"/>
    <cellStyle name="Normal 2 2 22 2 4" xfId="19467"/>
    <cellStyle name="Normal 2 2 22 2 5" xfId="25618"/>
    <cellStyle name="Normal 2 2 22 3" xfId="14012"/>
    <cellStyle name="Normal 2 2 22 3 2" xfId="17105"/>
    <cellStyle name="Normal 2 2 22 3 2 2" xfId="23298"/>
    <cellStyle name="Normal 2 2 22 3 2 3" xfId="29449"/>
    <cellStyle name="Normal 2 2 22 3 3" xfId="20232"/>
    <cellStyle name="Normal 2 2 22 3 4" xfId="26383"/>
    <cellStyle name="Normal 2 2 22 4" xfId="15573"/>
    <cellStyle name="Normal 2 2 22 4 2" xfId="21764"/>
    <cellStyle name="Normal 2 2 22 4 3" xfId="27915"/>
    <cellStyle name="Normal 2 2 22 5" xfId="18698"/>
    <cellStyle name="Normal 2 2 22 6" xfId="24850"/>
    <cellStyle name="Normal 2 2 23" xfId="11789"/>
    <cellStyle name="Normal 2 2 23 2" xfId="11790"/>
    <cellStyle name="Normal 2 2 24" xfId="11791"/>
    <cellStyle name="Normal 2 2 24 2" xfId="11792"/>
    <cellStyle name="Normal 2 2 25" xfId="18337"/>
    <cellStyle name="Normal 2 2 3" xfId="8081"/>
    <cellStyle name="Normal 2 2 3 10" xfId="14013"/>
    <cellStyle name="Normal 2 2 3 10 2" xfId="17106"/>
    <cellStyle name="Normal 2 2 3 10 2 2" xfId="23299"/>
    <cellStyle name="Normal 2 2 3 10 2 3" xfId="29450"/>
    <cellStyle name="Normal 2 2 3 10 3" xfId="20233"/>
    <cellStyle name="Normal 2 2 3 10 4" xfId="26384"/>
    <cellStyle name="Normal 2 2 3 11" xfId="15574"/>
    <cellStyle name="Normal 2 2 3 11 2" xfId="21765"/>
    <cellStyle name="Normal 2 2 3 11 3" xfId="27916"/>
    <cellStyle name="Normal 2 2 3 12" xfId="18699"/>
    <cellStyle name="Normal 2 2 3 13" xfId="24851"/>
    <cellStyle name="Normal 2 2 3 14" xfId="11793"/>
    <cellStyle name="Normal 2 2 3 2" xfId="8082"/>
    <cellStyle name="Normal 2 2 3 2 2" xfId="13185"/>
    <cellStyle name="Normal 2 2 3 2 2 2" xfId="14795"/>
    <cellStyle name="Normal 2 2 3 2 2 2 2" xfId="17876"/>
    <cellStyle name="Normal 2 2 3 2 2 2 2 2" xfId="24069"/>
    <cellStyle name="Normal 2 2 3 2 2 2 2 3" xfId="30220"/>
    <cellStyle name="Normal 2 2 3 2 2 2 3" xfId="21003"/>
    <cellStyle name="Normal 2 2 3 2 2 2 4" xfId="27154"/>
    <cellStyle name="Normal 2 2 3 2 2 3" xfId="16342"/>
    <cellStyle name="Normal 2 2 3 2 2 3 2" xfId="22535"/>
    <cellStyle name="Normal 2 2 3 2 2 3 3" xfId="28686"/>
    <cellStyle name="Normal 2 2 3 2 2 4" xfId="19469"/>
    <cellStyle name="Normal 2 2 3 2 2 5" xfId="25620"/>
    <cellStyle name="Normal 2 2 3 2 3" xfId="14014"/>
    <cellStyle name="Normal 2 2 3 2 3 2" xfId="17107"/>
    <cellStyle name="Normal 2 2 3 2 3 2 2" xfId="23300"/>
    <cellStyle name="Normal 2 2 3 2 3 2 3" xfId="29451"/>
    <cellStyle name="Normal 2 2 3 2 3 3" xfId="20234"/>
    <cellStyle name="Normal 2 2 3 2 3 4" xfId="26385"/>
    <cellStyle name="Normal 2 2 3 2 4" xfId="15575"/>
    <cellStyle name="Normal 2 2 3 2 4 2" xfId="21766"/>
    <cellStyle name="Normal 2 2 3 2 4 3" xfId="27917"/>
    <cellStyle name="Normal 2 2 3 2 5" xfId="18700"/>
    <cellStyle name="Normal 2 2 3 2 6" xfId="24852"/>
    <cellStyle name="Normal 2 2 3 2 7" xfId="11794"/>
    <cellStyle name="Normal 2 2 3 3" xfId="8083"/>
    <cellStyle name="Normal 2 2 3 3 2" xfId="13186"/>
    <cellStyle name="Normal 2 2 3 3 2 2" xfId="14796"/>
    <cellStyle name="Normal 2 2 3 3 2 2 2" xfId="17877"/>
    <cellStyle name="Normal 2 2 3 3 2 2 2 2" xfId="24070"/>
    <cellStyle name="Normal 2 2 3 3 2 2 2 3" xfId="30221"/>
    <cellStyle name="Normal 2 2 3 3 2 2 3" xfId="21004"/>
    <cellStyle name="Normal 2 2 3 3 2 2 4" xfId="27155"/>
    <cellStyle name="Normal 2 2 3 3 2 3" xfId="16343"/>
    <cellStyle name="Normal 2 2 3 3 2 3 2" xfId="22536"/>
    <cellStyle name="Normal 2 2 3 3 2 3 3" xfId="28687"/>
    <cellStyle name="Normal 2 2 3 3 2 4" xfId="19470"/>
    <cellStyle name="Normal 2 2 3 3 2 5" xfId="25621"/>
    <cellStyle name="Normal 2 2 3 3 3" xfId="14015"/>
    <cellStyle name="Normal 2 2 3 3 3 2" xfId="17108"/>
    <cellStyle name="Normal 2 2 3 3 3 2 2" xfId="23301"/>
    <cellStyle name="Normal 2 2 3 3 3 2 3" xfId="29452"/>
    <cellStyle name="Normal 2 2 3 3 3 3" xfId="20235"/>
    <cellStyle name="Normal 2 2 3 3 3 4" xfId="26386"/>
    <cellStyle name="Normal 2 2 3 3 4" xfId="15576"/>
    <cellStyle name="Normal 2 2 3 3 4 2" xfId="21767"/>
    <cellStyle name="Normal 2 2 3 3 4 3" xfId="27918"/>
    <cellStyle name="Normal 2 2 3 3 5" xfId="18701"/>
    <cellStyle name="Normal 2 2 3 3 6" xfId="24853"/>
    <cellStyle name="Normal 2 2 3 3 7" xfId="11795"/>
    <cellStyle name="Normal 2 2 3 4" xfId="11796"/>
    <cellStyle name="Normal 2 2 3 4 2" xfId="13187"/>
    <cellStyle name="Normal 2 2 3 4 2 2" xfId="14797"/>
    <cellStyle name="Normal 2 2 3 4 2 2 2" xfId="17878"/>
    <cellStyle name="Normal 2 2 3 4 2 2 2 2" xfId="24071"/>
    <cellStyle name="Normal 2 2 3 4 2 2 2 3" xfId="30222"/>
    <cellStyle name="Normal 2 2 3 4 2 2 3" xfId="21005"/>
    <cellStyle name="Normal 2 2 3 4 2 2 4" xfId="27156"/>
    <cellStyle name="Normal 2 2 3 4 2 3" xfId="16344"/>
    <cellStyle name="Normal 2 2 3 4 2 3 2" xfId="22537"/>
    <cellStyle name="Normal 2 2 3 4 2 3 3" xfId="28688"/>
    <cellStyle name="Normal 2 2 3 4 2 4" xfId="19471"/>
    <cellStyle name="Normal 2 2 3 4 2 5" xfId="25622"/>
    <cellStyle name="Normal 2 2 3 4 3" xfId="14016"/>
    <cellStyle name="Normal 2 2 3 4 3 2" xfId="17109"/>
    <cellStyle name="Normal 2 2 3 4 3 2 2" xfId="23302"/>
    <cellStyle name="Normal 2 2 3 4 3 2 3" xfId="29453"/>
    <cellStyle name="Normal 2 2 3 4 3 3" xfId="20236"/>
    <cellStyle name="Normal 2 2 3 4 3 4" xfId="26387"/>
    <cellStyle name="Normal 2 2 3 4 4" xfId="15577"/>
    <cellStyle name="Normal 2 2 3 4 4 2" xfId="21768"/>
    <cellStyle name="Normal 2 2 3 4 4 3" xfId="27919"/>
    <cellStyle name="Normal 2 2 3 4 5" xfId="18702"/>
    <cellStyle name="Normal 2 2 3 4 6" xfId="24854"/>
    <cellStyle name="Normal 2 2 3 5" xfId="11797"/>
    <cellStyle name="Normal 2 2 3 5 2" xfId="13188"/>
    <cellStyle name="Normal 2 2 3 5 2 2" xfId="14798"/>
    <cellStyle name="Normal 2 2 3 5 2 2 2" xfId="17879"/>
    <cellStyle name="Normal 2 2 3 5 2 2 2 2" xfId="24072"/>
    <cellStyle name="Normal 2 2 3 5 2 2 2 3" xfId="30223"/>
    <cellStyle name="Normal 2 2 3 5 2 2 3" xfId="21006"/>
    <cellStyle name="Normal 2 2 3 5 2 2 4" xfId="27157"/>
    <cellStyle name="Normal 2 2 3 5 2 3" xfId="16345"/>
    <cellStyle name="Normal 2 2 3 5 2 3 2" xfId="22538"/>
    <cellStyle name="Normal 2 2 3 5 2 3 3" xfId="28689"/>
    <cellStyle name="Normal 2 2 3 5 2 4" xfId="19472"/>
    <cellStyle name="Normal 2 2 3 5 2 5" xfId="25623"/>
    <cellStyle name="Normal 2 2 3 5 3" xfId="14017"/>
    <cellStyle name="Normal 2 2 3 5 3 2" xfId="17110"/>
    <cellStyle name="Normal 2 2 3 5 3 2 2" xfId="23303"/>
    <cellStyle name="Normal 2 2 3 5 3 2 3" xfId="29454"/>
    <cellStyle name="Normal 2 2 3 5 3 3" xfId="20237"/>
    <cellStyle name="Normal 2 2 3 5 3 4" xfId="26388"/>
    <cellStyle name="Normal 2 2 3 5 4" xfId="15578"/>
    <cellStyle name="Normal 2 2 3 5 4 2" xfId="21769"/>
    <cellStyle name="Normal 2 2 3 5 4 3" xfId="27920"/>
    <cellStyle name="Normal 2 2 3 5 5" xfId="18703"/>
    <cellStyle name="Normal 2 2 3 5 6" xfId="24855"/>
    <cellStyle name="Normal 2 2 3 6" xfId="11798"/>
    <cellStyle name="Normal 2 2 3 6 2" xfId="13189"/>
    <cellStyle name="Normal 2 2 3 6 2 2" xfId="14799"/>
    <cellStyle name="Normal 2 2 3 6 2 2 2" xfId="17880"/>
    <cellStyle name="Normal 2 2 3 6 2 2 2 2" xfId="24073"/>
    <cellStyle name="Normal 2 2 3 6 2 2 2 3" xfId="30224"/>
    <cellStyle name="Normal 2 2 3 6 2 2 3" xfId="21007"/>
    <cellStyle name="Normal 2 2 3 6 2 2 4" xfId="27158"/>
    <cellStyle name="Normal 2 2 3 6 2 3" xfId="16346"/>
    <cellStyle name="Normal 2 2 3 6 2 3 2" xfId="22539"/>
    <cellStyle name="Normal 2 2 3 6 2 3 3" xfId="28690"/>
    <cellStyle name="Normal 2 2 3 6 2 4" xfId="19473"/>
    <cellStyle name="Normal 2 2 3 6 2 5" xfId="25624"/>
    <cellStyle name="Normal 2 2 3 6 3" xfId="14018"/>
    <cellStyle name="Normal 2 2 3 6 3 2" xfId="17111"/>
    <cellStyle name="Normal 2 2 3 6 3 2 2" xfId="23304"/>
    <cellStyle name="Normal 2 2 3 6 3 2 3" xfId="29455"/>
    <cellStyle name="Normal 2 2 3 6 3 3" xfId="20238"/>
    <cellStyle name="Normal 2 2 3 6 3 4" xfId="26389"/>
    <cellStyle name="Normal 2 2 3 6 4" xfId="15579"/>
    <cellStyle name="Normal 2 2 3 6 4 2" xfId="21770"/>
    <cellStyle name="Normal 2 2 3 6 4 3" xfId="27921"/>
    <cellStyle name="Normal 2 2 3 6 5" xfId="18704"/>
    <cellStyle name="Normal 2 2 3 6 6" xfId="24856"/>
    <cellStyle name="Normal 2 2 3 7" xfId="11799"/>
    <cellStyle name="Normal 2 2 3 7 2" xfId="11800"/>
    <cellStyle name="Normal 2 2 3 8" xfId="11801"/>
    <cellStyle name="Normal 2 2 3 8 2" xfId="11802"/>
    <cellStyle name="Normal 2 2 3 9" xfId="13184"/>
    <cellStyle name="Normal 2 2 3 9 2" xfId="14794"/>
    <cellStyle name="Normal 2 2 3 9 2 2" xfId="17875"/>
    <cellStyle name="Normal 2 2 3 9 2 2 2" xfId="24068"/>
    <cellStyle name="Normal 2 2 3 9 2 2 3" xfId="30219"/>
    <cellStyle name="Normal 2 2 3 9 2 3" xfId="21002"/>
    <cellStyle name="Normal 2 2 3 9 2 4" xfId="27153"/>
    <cellStyle name="Normal 2 2 3 9 3" xfId="16341"/>
    <cellStyle name="Normal 2 2 3 9 3 2" xfId="22534"/>
    <cellStyle name="Normal 2 2 3 9 3 3" xfId="28685"/>
    <cellStyle name="Normal 2 2 3 9 4" xfId="19468"/>
    <cellStyle name="Normal 2 2 3 9 5" xfId="25619"/>
    <cellStyle name="Normal 2 2 4" xfId="8084"/>
    <cellStyle name="Normal 2 2 4 10" xfId="11803"/>
    <cellStyle name="Normal 2 2 4 2" xfId="8085"/>
    <cellStyle name="Normal 2 2 4 2 2" xfId="13191"/>
    <cellStyle name="Normal 2 2 4 2 2 2" xfId="14801"/>
    <cellStyle name="Normal 2 2 4 2 2 2 2" xfId="17882"/>
    <cellStyle name="Normal 2 2 4 2 2 2 2 2" xfId="24075"/>
    <cellStyle name="Normal 2 2 4 2 2 2 2 3" xfId="30226"/>
    <cellStyle name="Normal 2 2 4 2 2 2 3" xfId="21009"/>
    <cellStyle name="Normal 2 2 4 2 2 2 4" xfId="27160"/>
    <cellStyle name="Normal 2 2 4 2 2 3" xfId="16348"/>
    <cellStyle name="Normal 2 2 4 2 2 3 2" xfId="22541"/>
    <cellStyle name="Normal 2 2 4 2 2 3 3" xfId="28692"/>
    <cellStyle name="Normal 2 2 4 2 2 4" xfId="19475"/>
    <cellStyle name="Normal 2 2 4 2 2 5" xfId="25626"/>
    <cellStyle name="Normal 2 2 4 2 3" xfId="14020"/>
    <cellStyle name="Normal 2 2 4 2 3 2" xfId="17113"/>
    <cellStyle name="Normal 2 2 4 2 3 2 2" xfId="23306"/>
    <cellStyle name="Normal 2 2 4 2 3 2 3" xfId="29457"/>
    <cellStyle name="Normal 2 2 4 2 3 3" xfId="20240"/>
    <cellStyle name="Normal 2 2 4 2 3 4" xfId="26391"/>
    <cellStyle name="Normal 2 2 4 2 4" xfId="15581"/>
    <cellStyle name="Normal 2 2 4 2 4 2" xfId="21772"/>
    <cellStyle name="Normal 2 2 4 2 4 3" xfId="27923"/>
    <cellStyle name="Normal 2 2 4 2 5" xfId="18706"/>
    <cellStyle name="Normal 2 2 4 2 6" xfId="24858"/>
    <cellStyle name="Normal 2 2 4 2 7" xfId="11804"/>
    <cellStyle name="Normal 2 2 4 3" xfId="11805"/>
    <cellStyle name="Normal 2 2 4 3 2" xfId="11806"/>
    <cellStyle name="Normal 2 2 4 4" xfId="11807"/>
    <cellStyle name="Normal 2 2 4 4 2" xfId="11808"/>
    <cellStyle name="Normal 2 2 4 5" xfId="13190"/>
    <cellStyle name="Normal 2 2 4 5 2" xfId="14800"/>
    <cellStyle name="Normal 2 2 4 5 2 2" xfId="17881"/>
    <cellStyle name="Normal 2 2 4 5 2 2 2" xfId="24074"/>
    <cellStyle name="Normal 2 2 4 5 2 2 3" xfId="30225"/>
    <cellStyle name="Normal 2 2 4 5 2 3" xfId="21008"/>
    <cellStyle name="Normal 2 2 4 5 2 4" xfId="27159"/>
    <cellStyle name="Normal 2 2 4 5 3" xfId="16347"/>
    <cellStyle name="Normal 2 2 4 5 3 2" xfId="22540"/>
    <cellStyle name="Normal 2 2 4 5 3 3" xfId="28691"/>
    <cellStyle name="Normal 2 2 4 5 4" xfId="19474"/>
    <cellStyle name="Normal 2 2 4 5 5" xfId="25625"/>
    <cellStyle name="Normal 2 2 4 6" xfId="14019"/>
    <cellStyle name="Normal 2 2 4 6 2" xfId="17112"/>
    <cellStyle name="Normal 2 2 4 6 2 2" xfId="23305"/>
    <cellStyle name="Normal 2 2 4 6 2 3" xfId="29456"/>
    <cellStyle name="Normal 2 2 4 6 3" xfId="20239"/>
    <cellStyle name="Normal 2 2 4 6 4" xfId="26390"/>
    <cellStyle name="Normal 2 2 4 7" xfId="15580"/>
    <cellStyle name="Normal 2 2 4 7 2" xfId="21771"/>
    <cellStyle name="Normal 2 2 4 7 3" xfId="27922"/>
    <cellStyle name="Normal 2 2 4 8" xfId="18705"/>
    <cellStyle name="Normal 2 2 4 9" xfId="24857"/>
    <cellStyle name="Normal 2 2 5" xfId="8086"/>
    <cellStyle name="Normal 2 2 5 2" xfId="11810"/>
    <cellStyle name="Normal 2 2 5 2 2" xfId="13193"/>
    <cellStyle name="Normal 2 2 5 2 2 2" xfId="14803"/>
    <cellStyle name="Normal 2 2 5 2 2 2 2" xfId="17884"/>
    <cellStyle name="Normal 2 2 5 2 2 2 2 2" xfId="24077"/>
    <cellStyle name="Normal 2 2 5 2 2 2 2 3" xfId="30228"/>
    <cellStyle name="Normal 2 2 5 2 2 2 3" xfId="21011"/>
    <cellStyle name="Normal 2 2 5 2 2 2 4" xfId="27162"/>
    <cellStyle name="Normal 2 2 5 2 2 3" xfId="16350"/>
    <cellStyle name="Normal 2 2 5 2 2 3 2" xfId="22543"/>
    <cellStyle name="Normal 2 2 5 2 2 3 3" xfId="28694"/>
    <cellStyle name="Normal 2 2 5 2 2 4" xfId="19477"/>
    <cellStyle name="Normal 2 2 5 2 2 5" xfId="25628"/>
    <cellStyle name="Normal 2 2 5 2 3" xfId="14022"/>
    <cellStyle name="Normal 2 2 5 2 3 2" xfId="17115"/>
    <cellStyle name="Normal 2 2 5 2 3 2 2" xfId="23308"/>
    <cellStyle name="Normal 2 2 5 2 3 2 3" xfId="29459"/>
    <cellStyle name="Normal 2 2 5 2 3 3" xfId="20242"/>
    <cellStyle name="Normal 2 2 5 2 3 4" xfId="26393"/>
    <cellStyle name="Normal 2 2 5 2 4" xfId="15583"/>
    <cellStyle name="Normal 2 2 5 2 4 2" xfId="21774"/>
    <cellStyle name="Normal 2 2 5 2 4 3" xfId="27925"/>
    <cellStyle name="Normal 2 2 5 2 5" xfId="18708"/>
    <cellStyle name="Normal 2 2 5 2 6" xfId="24860"/>
    <cellStyle name="Normal 2 2 5 3" xfId="11811"/>
    <cellStyle name="Normal 2 2 5 4" xfId="13192"/>
    <cellStyle name="Normal 2 2 5 4 2" xfId="14802"/>
    <cellStyle name="Normal 2 2 5 4 2 2" xfId="17883"/>
    <cellStyle name="Normal 2 2 5 4 2 2 2" xfId="24076"/>
    <cellStyle name="Normal 2 2 5 4 2 2 3" xfId="30227"/>
    <cellStyle name="Normal 2 2 5 4 2 3" xfId="21010"/>
    <cellStyle name="Normal 2 2 5 4 2 4" xfId="27161"/>
    <cellStyle name="Normal 2 2 5 4 3" xfId="16349"/>
    <cellStyle name="Normal 2 2 5 4 3 2" xfId="22542"/>
    <cellStyle name="Normal 2 2 5 4 3 3" xfId="28693"/>
    <cellStyle name="Normal 2 2 5 4 4" xfId="19476"/>
    <cellStyle name="Normal 2 2 5 4 5" xfId="25627"/>
    <cellStyle name="Normal 2 2 5 5" xfId="14021"/>
    <cellStyle name="Normal 2 2 5 5 2" xfId="17114"/>
    <cellStyle name="Normal 2 2 5 5 2 2" xfId="23307"/>
    <cellStyle name="Normal 2 2 5 5 2 3" xfId="29458"/>
    <cellStyle name="Normal 2 2 5 5 3" xfId="20241"/>
    <cellStyle name="Normal 2 2 5 5 4" xfId="26392"/>
    <cellStyle name="Normal 2 2 5 6" xfId="15582"/>
    <cellStyle name="Normal 2 2 5 6 2" xfId="21773"/>
    <cellStyle name="Normal 2 2 5 6 3" xfId="27924"/>
    <cellStyle name="Normal 2 2 5 7" xfId="18707"/>
    <cellStyle name="Normal 2 2 5 8" xfId="24859"/>
    <cellStyle name="Normal 2 2 5 9" xfId="11809"/>
    <cellStyle name="Normal 2 2 6" xfId="8087"/>
    <cellStyle name="Normal 2 2 6 2" xfId="13194"/>
    <cellStyle name="Normal 2 2 6 2 2" xfId="14804"/>
    <cellStyle name="Normal 2 2 6 2 2 2" xfId="17885"/>
    <cellStyle name="Normal 2 2 6 2 2 2 2" xfId="24078"/>
    <cellStyle name="Normal 2 2 6 2 2 2 3" xfId="30229"/>
    <cellStyle name="Normal 2 2 6 2 2 3" xfId="21012"/>
    <cellStyle name="Normal 2 2 6 2 2 4" xfId="27163"/>
    <cellStyle name="Normal 2 2 6 2 3" xfId="16351"/>
    <cellStyle name="Normal 2 2 6 2 3 2" xfId="22544"/>
    <cellStyle name="Normal 2 2 6 2 3 3" xfId="28695"/>
    <cellStyle name="Normal 2 2 6 2 4" xfId="19478"/>
    <cellStyle name="Normal 2 2 6 2 5" xfId="25629"/>
    <cellStyle name="Normal 2 2 6 3" xfId="14023"/>
    <cellStyle name="Normal 2 2 6 3 2" xfId="17116"/>
    <cellStyle name="Normal 2 2 6 3 2 2" xfId="23309"/>
    <cellStyle name="Normal 2 2 6 3 2 3" xfId="29460"/>
    <cellStyle name="Normal 2 2 6 3 3" xfId="20243"/>
    <cellStyle name="Normal 2 2 6 3 4" xfId="26394"/>
    <cellStyle name="Normal 2 2 6 4" xfId="15584"/>
    <cellStyle name="Normal 2 2 6 4 2" xfId="21775"/>
    <cellStyle name="Normal 2 2 6 4 3" xfId="27926"/>
    <cellStyle name="Normal 2 2 6 5" xfId="18709"/>
    <cellStyle name="Normal 2 2 6 6" xfId="24861"/>
    <cellStyle name="Normal 2 2 6 7" xfId="11812"/>
    <cellStyle name="Normal 2 2 7" xfId="8088"/>
    <cellStyle name="Normal 2 2 7 2" xfId="13195"/>
    <cellStyle name="Normal 2 2 7 2 2" xfId="14805"/>
    <cellStyle name="Normal 2 2 7 2 2 2" xfId="17886"/>
    <cellStyle name="Normal 2 2 7 2 2 2 2" xfId="24079"/>
    <cellStyle name="Normal 2 2 7 2 2 2 3" xfId="30230"/>
    <cellStyle name="Normal 2 2 7 2 2 3" xfId="21013"/>
    <cellStyle name="Normal 2 2 7 2 2 4" xfId="27164"/>
    <cellStyle name="Normal 2 2 7 2 3" xfId="16352"/>
    <cellStyle name="Normal 2 2 7 2 3 2" xfId="22545"/>
    <cellStyle name="Normal 2 2 7 2 3 3" xfId="28696"/>
    <cellStyle name="Normal 2 2 7 2 4" xfId="19479"/>
    <cellStyle name="Normal 2 2 7 2 5" xfId="25630"/>
    <cellStyle name="Normal 2 2 7 3" xfId="14024"/>
    <cellStyle name="Normal 2 2 7 3 2" xfId="17117"/>
    <cellStyle name="Normal 2 2 7 3 2 2" xfId="23310"/>
    <cellStyle name="Normal 2 2 7 3 2 3" xfId="29461"/>
    <cellStyle name="Normal 2 2 7 3 3" xfId="20244"/>
    <cellStyle name="Normal 2 2 7 3 4" xfId="26395"/>
    <cellStyle name="Normal 2 2 7 4" xfId="15585"/>
    <cellStyle name="Normal 2 2 7 4 2" xfId="21776"/>
    <cellStyle name="Normal 2 2 7 4 3" xfId="27927"/>
    <cellStyle name="Normal 2 2 7 5" xfId="18710"/>
    <cellStyle name="Normal 2 2 7 6" xfId="24862"/>
    <cellStyle name="Normal 2 2 7 7" xfId="11813"/>
    <cellStyle name="Normal 2 2 8" xfId="8089"/>
    <cellStyle name="Normal 2 2 8 2" xfId="13196"/>
    <cellStyle name="Normal 2 2 8 2 2" xfId="14806"/>
    <cellStyle name="Normal 2 2 8 2 2 2" xfId="17887"/>
    <cellStyle name="Normal 2 2 8 2 2 2 2" xfId="24080"/>
    <cellStyle name="Normal 2 2 8 2 2 2 3" xfId="30231"/>
    <cellStyle name="Normal 2 2 8 2 2 3" xfId="21014"/>
    <cellStyle name="Normal 2 2 8 2 2 4" xfId="27165"/>
    <cellStyle name="Normal 2 2 8 2 3" xfId="16353"/>
    <cellStyle name="Normal 2 2 8 2 3 2" xfId="22546"/>
    <cellStyle name="Normal 2 2 8 2 3 3" xfId="28697"/>
    <cellStyle name="Normal 2 2 8 2 4" xfId="19480"/>
    <cellStyle name="Normal 2 2 8 2 5" xfId="25631"/>
    <cellStyle name="Normal 2 2 8 3" xfId="14025"/>
    <cellStyle name="Normal 2 2 8 3 2" xfId="17118"/>
    <cellStyle name="Normal 2 2 8 3 2 2" xfId="23311"/>
    <cellStyle name="Normal 2 2 8 3 2 3" xfId="29462"/>
    <cellStyle name="Normal 2 2 8 3 3" xfId="20245"/>
    <cellStyle name="Normal 2 2 8 3 4" xfId="26396"/>
    <cellStyle name="Normal 2 2 8 4" xfId="15586"/>
    <cellStyle name="Normal 2 2 8 4 2" xfId="21777"/>
    <cellStyle name="Normal 2 2 8 4 3" xfId="27928"/>
    <cellStyle name="Normal 2 2 8 5" xfId="18711"/>
    <cellStyle name="Normal 2 2 8 6" xfId="24863"/>
    <cellStyle name="Normal 2 2 8 7" xfId="11814"/>
    <cellStyle name="Normal 2 2 9" xfId="8090"/>
    <cellStyle name="Normal 2 2 9 2" xfId="13197"/>
    <cellStyle name="Normal 2 2 9 2 2" xfId="14807"/>
    <cellStyle name="Normal 2 2 9 2 2 2" xfId="17888"/>
    <cellStyle name="Normal 2 2 9 2 2 2 2" xfId="24081"/>
    <cellStyle name="Normal 2 2 9 2 2 2 3" xfId="30232"/>
    <cellStyle name="Normal 2 2 9 2 2 3" xfId="21015"/>
    <cellStyle name="Normal 2 2 9 2 2 4" xfId="27166"/>
    <cellStyle name="Normal 2 2 9 2 3" xfId="16354"/>
    <cellStyle name="Normal 2 2 9 2 3 2" xfId="22547"/>
    <cellStyle name="Normal 2 2 9 2 3 3" xfId="28698"/>
    <cellStyle name="Normal 2 2 9 2 4" xfId="19481"/>
    <cellStyle name="Normal 2 2 9 2 5" xfId="25632"/>
    <cellStyle name="Normal 2 2 9 3" xfId="14026"/>
    <cellStyle name="Normal 2 2 9 3 2" xfId="17119"/>
    <cellStyle name="Normal 2 2 9 3 2 2" xfId="23312"/>
    <cellStyle name="Normal 2 2 9 3 2 3" xfId="29463"/>
    <cellStyle name="Normal 2 2 9 3 3" xfId="20246"/>
    <cellStyle name="Normal 2 2 9 3 4" xfId="26397"/>
    <cellStyle name="Normal 2 2 9 4" xfId="15587"/>
    <cellStyle name="Normal 2 2 9 4 2" xfId="21778"/>
    <cellStyle name="Normal 2 2 9 4 3" xfId="27929"/>
    <cellStyle name="Normal 2 2 9 5" xfId="18712"/>
    <cellStyle name="Normal 2 2 9 6" xfId="24864"/>
    <cellStyle name="Normal 2 2 9 7" xfId="11815"/>
    <cellStyle name="Normal 2 2_ Price Inputs" xfId="8091"/>
    <cellStyle name="Normal 2 20" xfId="11816"/>
    <cellStyle name="Normal 2 20 2" xfId="13198"/>
    <cellStyle name="Normal 2 20 2 2" xfId="14808"/>
    <cellStyle name="Normal 2 20 2 2 2" xfId="17889"/>
    <cellStyle name="Normal 2 20 2 2 2 2" xfId="24082"/>
    <cellStyle name="Normal 2 20 2 2 2 3" xfId="30233"/>
    <cellStyle name="Normal 2 20 2 2 3" xfId="21016"/>
    <cellStyle name="Normal 2 20 2 2 4" xfId="27167"/>
    <cellStyle name="Normal 2 20 2 3" xfId="16355"/>
    <cellStyle name="Normal 2 20 2 3 2" xfId="22548"/>
    <cellStyle name="Normal 2 20 2 3 3" xfId="28699"/>
    <cellStyle name="Normal 2 20 2 4" xfId="19482"/>
    <cellStyle name="Normal 2 20 2 5" xfId="25633"/>
    <cellStyle name="Normal 2 20 3" xfId="14027"/>
    <cellStyle name="Normal 2 20 3 2" xfId="17120"/>
    <cellStyle name="Normal 2 20 3 2 2" xfId="23313"/>
    <cellStyle name="Normal 2 20 3 2 3" xfId="29464"/>
    <cellStyle name="Normal 2 20 3 3" xfId="20247"/>
    <cellStyle name="Normal 2 20 3 4" xfId="26398"/>
    <cellStyle name="Normal 2 20 4" xfId="15588"/>
    <cellStyle name="Normal 2 20 4 2" xfId="21779"/>
    <cellStyle name="Normal 2 20 4 3" xfId="27930"/>
    <cellStyle name="Normal 2 20 5" xfId="18713"/>
    <cellStyle name="Normal 2 20 6" xfId="24865"/>
    <cellStyle name="Normal 2 21" xfId="11817"/>
    <cellStyle name="Normal 2 22" xfId="9649"/>
    <cellStyle name="Normal 2 22 2" xfId="12832"/>
    <cellStyle name="Normal 2 22 3" xfId="11818"/>
    <cellStyle name="Normal 2 23" xfId="12760"/>
    <cellStyle name="Normal 2 24" xfId="9695"/>
    <cellStyle name="Normal 2 24 2" xfId="12898"/>
    <cellStyle name="Normal 2 24 2 2" xfId="14491"/>
    <cellStyle name="Normal 2 24 2 2 2" xfId="17572"/>
    <cellStyle name="Normal 2 24 2 2 2 2" xfId="23765"/>
    <cellStyle name="Normal 2 24 2 2 2 3" xfId="29916"/>
    <cellStyle name="Normal 2 24 2 2 3" xfId="20699"/>
    <cellStyle name="Normal 2 24 2 2 4" xfId="26850"/>
    <cellStyle name="Normal 2 24 2 3" xfId="16038"/>
    <cellStyle name="Normal 2 24 2 3 2" xfId="22231"/>
    <cellStyle name="Normal 2 24 2 3 3" xfId="28382"/>
    <cellStyle name="Normal 2 24 2 4" xfId="19165"/>
    <cellStyle name="Normal 2 24 2 5" xfId="25316"/>
    <cellStyle name="Normal 2 24 3" xfId="13712"/>
    <cellStyle name="Normal 2 24 3 2" xfId="16803"/>
    <cellStyle name="Normal 2 24 3 2 2" xfId="22996"/>
    <cellStyle name="Normal 2 24 3 2 3" xfId="29147"/>
    <cellStyle name="Normal 2 24 3 3" xfId="19930"/>
    <cellStyle name="Normal 2 24 3 4" xfId="26081"/>
    <cellStyle name="Normal 2 24 4" xfId="15271"/>
    <cellStyle name="Normal 2 24 4 2" xfId="21462"/>
    <cellStyle name="Normal 2 24 4 3" xfId="27613"/>
    <cellStyle name="Normal 2 24 5" xfId="18396"/>
    <cellStyle name="Normal 2 24 6" xfId="24548"/>
    <cellStyle name="Normal 2 25" xfId="13685"/>
    <cellStyle name="Normal 2 25 2" xfId="16776"/>
    <cellStyle name="Normal 2 26" xfId="18316"/>
    <cellStyle name="Normal 2 27" xfId="9557"/>
    <cellStyle name="Normal 2 28" xfId="12742"/>
    <cellStyle name="Normal 2 3" xfId="8092"/>
    <cellStyle name="Normal 2 3 10" xfId="18352"/>
    <cellStyle name="Normal 2 3 2" xfId="8093"/>
    <cellStyle name="Normal 2 3 2 2" xfId="11821"/>
    <cellStyle name="Normal 2 3 2 3" xfId="13199"/>
    <cellStyle name="Normal 2 3 2 3 2" xfId="14809"/>
    <cellStyle name="Normal 2 3 2 3 2 2" xfId="17890"/>
    <cellStyle name="Normal 2 3 2 3 2 2 2" xfId="24083"/>
    <cellStyle name="Normal 2 3 2 3 2 2 3" xfId="30234"/>
    <cellStyle name="Normal 2 3 2 3 2 3" xfId="21017"/>
    <cellStyle name="Normal 2 3 2 3 2 4" xfId="27168"/>
    <cellStyle name="Normal 2 3 2 3 3" xfId="16356"/>
    <cellStyle name="Normal 2 3 2 3 3 2" xfId="22549"/>
    <cellStyle name="Normal 2 3 2 3 3 3" xfId="28700"/>
    <cellStyle name="Normal 2 3 2 3 4" xfId="19483"/>
    <cellStyle name="Normal 2 3 2 3 5" xfId="25634"/>
    <cellStyle name="Normal 2 3 2 4" xfId="14028"/>
    <cellStyle name="Normal 2 3 2 4 2" xfId="17121"/>
    <cellStyle name="Normal 2 3 2 4 2 2" xfId="23314"/>
    <cellStyle name="Normal 2 3 2 4 2 3" xfId="29465"/>
    <cellStyle name="Normal 2 3 2 4 3" xfId="20248"/>
    <cellStyle name="Normal 2 3 2 4 4" xfId="26399"/>
    <cellStyle name="Normal 2 3 2 5" xfId="15589"/>
    <cellStyle name="Normal 2 3 2 5 2" xfId="21780"/>
    <cellStyle name="Normal 2 3 2 5 3" xfId="27931"/>
    <cellStyle name="Normal 2 3 2 6" xfId="18714"/>
    <cellStyle name="Normal 2 3 2 7" xfId="24866"/>
    <cellStyle name="Normal 2 3 2 8" xfId="11820"/>
    <cellStyle name="Normal 2 3 3" xfId="8094"/>
    <cellStyle name="Normal 2 3 3 2" xfId="13200"/>
    <cellStyle name="Normal 2 3 3 2 2" xfId="14810"/>
    <cellStyle name="Normal 2 3 3 2 2 2" xfId="17891"/>
    <cellStyle name="Normal 2 3 3 2 2 2 2" xfId="24084"/>
    <cellStyle name="Normal 2 3 3 2 2 2 3" xfId="30235"/>
    <cellStyle name="Normal 2 3 3 2 2 3" xfId="21018"/>
    <cellStyle name="Normal 2 3 3 2 2 4" xfId="27169"/>
    <cellStyle name="Normal 2 3 3 2 3" xfId="16357"/>
    <cellStyle name="Normal 2 3 3 2 3 2" xfId="22550"/>
    <cellStyle name="Normal 2 3 3 2 3 3" xfId="28701"/>
    <cellStyle name="Normal 2 3 3 2 4" xfId="19484"/>
    <cellStyle name="Normal 2 3 3 2 5" xfId="25635"/>
    <cellStyle name="Normal 2 3 3 3" xfId="14029"/>
    <cellStyle name="Normal 2 3 3 3 2" xfId="17122"/>
    <cellStyle name="Normal 2 3 3 3 2 2" xfId="23315"/>
    <cellStyle name="Normal 2 3 3 3 2 3" xfId="29466"/>
    <cellStyle name="Normal 2 3 3 3 3" xfId="20249"/>
    <cellStyle name="Normal 2 3 3 3 4" xfId="26400"/>
    <cellStyle name="Normal 2 3 3 4" xfId="15590"/>
    <cellStyle name="Normal 2 3 3 4 2" xfId="21781"/>
    <cellStyle name="Normal 2 3 3 4 3" xfId="27932"/>
    <cellStyle name="Normal 2 3 3 5" xfId="18715"/>
    <cellStyle name="Normal 2 3 3 6" xfId="24867"/>
    <cellStyle name="Normal 2 3 3 7" xfId="11822"/>
    <cellStyle name="Normal 2 3 4" xfId="8095"/>
    <cellStyle name="Normal 2 3 4 2" xfId="13201"/>
    <cellStyle name="Normal 2 3 4 2 2" xfId="14811"/>
    <cellStyle name="Normal 2 3 4 2 2 2" xfId="17892"/>
    <cellStyle name="Normal 2 3 4 2 2 2 2" xfId="24085"/>
    <cellStyle name="Normal 2 3 4 2 2 2 3" xfId="30236"/>
    <cellStyle name="Normal 2 3 4 2 2 3" xfId="21019"/>
    <cellStyle name="Normal 2 3 4 2 2 4" xfId="27170"/>
    <cellStyle name="Normal 2 3 4 2 3" xfId="16358"/>
    <cellStyle name="Normal 2 3 4 2 3 2" xfId="22551"/>
    <cellStyle name="Normal 2 3 4 2 3 3" xfId="28702"/>
    <cellStyle name="Normal 2 3 4 2 4" xfId="19485"/>
    <cellStyle name="Normal 2 3 4 2 5" xfId="25636"/>
    <cellStyle name="Normal 2 3 4 3" xfId="14030"/>
    <cellStyle name="Normal 2 3 4 3 2" xfId="17123"/>
    <cellStyle name="Normal 2 3 4 3 2 2" xfId="23316"/>
    <cellStyle name="Normal 2 3 4 3 2 3" xfId="29467"/>
    <cellStyle name="Normal 2 3 4 3 3" xfId="20250"/>
    <cellStyle name="Normal 2 3 4 3 4" xfId="26401"/>
    <cellStyle name="Normal 2 3 4 4" xfId="15591"/>
    <cellStyle name="Normal 2 3 4 4 2" xfId="21782"/>
    <cellStyle name="Normal 2 3 4 4 3" xfId="27933"/>
    <cellStyle name="Normal 2 3 4 5" xfId="18716"/>
    <cellStyle name="Normal 2 3 4 6" xfId="24868"/>
    <cellStyle name="Normal 2 3 4 7" xfId="11823"/>
    <cellStyle name="Normal 2 3 5" xfId="9540"/>
    <cellStyle name="Normal 2 3 5 2" xfId="13202"/>
    <cellStyle name="Normal 2 3 5 2 2" xfId="14812"/>
    <cellStyle name="Normal 2 3 5 2 2 2" xfId="17893"/>
    <cellStyle name="Normal 2 3 5 2 2 2 2" xfId="24086"/>
    <cellStyle name="Normal 2 3 5 2 2 2 3" xfId="30237"/>
    <cellStyle name="Normal 2 3 5 2 2 3" xfId="21020"/>
    <cellStyle name="Normal 2 3 5 2 2 4" xfId="27171"/>
    <cellStyle name="Normal 2 3 5 2 3" xfId="16359"/>
    <cellStyle name="Normal 2 3 5 2 3 2" xfId="22552"/>
    <cellStyle name="Normal 2 3 5 2 3 3" xfId="28703"/>
    <cellStyle name="Normal 2 3 5 2 4" xfId="19486"/>
    <cellStyle name="Normal 2 3 5 2 5" xfId="25637"/>
    <cellStyle name="Normal 2 3 5 3" xfId="14031"/>
    <cellStyle name="Normal 2 3 5 3 2" xfId="17124"/>
    <cellStyle name="Normal 2 3 5 3 2 2" xfId="23317"/>
    <cellStyle name="Normal 2 3 5 3 2 3" xfId="29468"/>
    <cellStyle name="Normal 2 3 5 3 3" xfId="20251"/>
    <cellStyle name="Normal 2 3 5 3 4" xfId="26402"/>
    <cellStyle name="Normal 2 3 5 4" xfId="15592"/>
    <cellStyle name="Normal 2 3 5 4 2" xfId="21783"/>
    <cellStyle name="Normal 2 3 5 4 3" xfId="27934"/>
    <cellStyle name="Normal 2 3 5 5" xfId="18717"/>
    <cellStyle name="Normal 2 3 5 6" xfId="24869"/>
    <cellStyle name="Normal 2 3 5 7" xfId="11824"/>
    <cellStyle name="Normal 2 3 6" xfId="11825"/>
    <cellStyle name="Normal 2 3 6 2" xfId="13203"/>
    <cellStyle name="Normal 2 3 6 2 2" xfId="14813"/>
    <cellStyle name="Normal 2 3 6 2 2 2" xfId="17894"/>
    <cellStyle name="Normal 2 3 6 2 2 2 2" xfId="24087"/>
    <cellStyle name="Normal 2 3 6 2 2 2 3" xfId="30238"/>
    <cellStyle name="Normal 2 3 6 2 2 3" xfId="21021"/>
    <cellStyle name="Normal 2 3 6 2 2 4" xfId="27172"/>
    <cellStyle name="Normal 2 3 6 2 3" xfId="16360"/>
    <cellStyle name="Normal 2 3 6 2 3 2" xfId="22553"/>
    <cellStyle name="Normal 2 3 6 2 3 3" xfId="28704"/>
    <cellStyle name="Normal 2 3 6 2 4" xfId="19487"/>
    <cellStyle name="Normal 2 3 6 2 5" xfId="25638"/>
    <cellStyle name="Normal 2 3 6 3" xfId="14032"/>
    <cellStyle name="Normal 2 3 6 3 2" xfId="17125"/>
    <cellStyle name="Normal 2 3 6 3 2 2" xfId="23318"/>
    <cellStyle name="Normal 2 3 6 3 2 3" xfId="29469"/>
    <cellStyle name="Normal 2 3 6 3 3" xfId="20252"/>
    <cellStyle name="Normal 2 3 6 3 4" xfId="26403"/>
    <cellStyle name="Normal 2 3 6 4" xfId="15593"/>
    <cellStyle name="Normal 2 3 6 4 2" xfId="21784"/>
    <cellStyle name="Normal 2 3 6 4 3" xfId="27935"/>
    <cellStyle name="Normal 2 3 6 5" xfId="18718"/>
    <cellStyle name="Normal 2 3 6 6" xfId="24870"/>
    <cellStyle name="Normal 2 3 7" xfId="11826"/>
    <cellStyle name="Normal 2 3 8" xfId="11827"/>
    <cellStyle name="Normal 2 3 9" xfId="11819"/>
    <cellStyle name="Normal 2 4" xfId="8096"/>
    <cellStyle name="Normal 2 4 2" xfId="8097"/>
    <cellStyle name="Normal 2 4 2 2" xfId="13205"/>
    <cellStyle name="Normal 2 4 2 2 2" xfId="14815"/>
    <cellStyle name="Normal 2 4 2 2 2 2" xfId="17896"/>
    <cellStyle name="Normal 2 4 2 2 2 2 2" xfId="24089"/>
    <cellStyle name="Normal 2 4 2 2 2 2 3" xfId="30240"/>
    <cellStyle name="Normal 2 4 2 2 2 3" xfId="21023"/>
    <cellStyle name="Normal 2 4 2 2 2 4" xfId="27174"/>
    <cellStyle name="Normal 2 4 2 2 3" xfId="16362"/>
    <cellStyle name="Normal 2 4 2 2 3 2" xfId="22555"/>
    <cellStyle name="Normal 2 4 2 2 3 3" xfId="28706"/>
    <cellStyle name="Normal 2 4 2 2 4" xfId="19489"/>
    <cellStyle name="Normal 2 4 2 2 5" xfId="25640"/>
    <cellStyle name="Normal 2 4 2 3" xfId="14034"/>
    <cellStyle name="Normal 2 4 2 3 2" xfId="17127"/>
    <cellStyle name="Normal 2 4 2 3 2 2" xfId="23320"/>
    <cellStyle name="Normal 2 4 2 3 2 3" xfId="29471"/>
    <cellStyle name="Normal 2 4 2 3 3" xfId="20254"/>
    <cellStyle name="Normal 2 4 2 3 4" xfId="26405"/>
    <cellStyle name="Normal 2 4 2 4" xfId="15595"/>
    <cellStyle name="Normal 2 4 2 4 2" xfId="21786"/>
    <cellStyle name="Normal 2 4 2 4 3" xfId="27937"/>
    <cellStyle name="Normal 2 4 2 5" xfId="18720"/>
    <cellStyle name="Normal 2 4 2 6" xfId="24872"/>
    <cellStyle name="Normal 2 4 2 7" xfId="11829"/>
    <cellStyle name="Normal 2 4 3" xfId="8098"/>
    <cellStyle name="Normal 2 4 3 2" xfId="11830"/>
    <cellStyle name="Normal 2 4 4" xfId="12811"/>
    <cellStyle name="Normal 2 4 5" xfId="11828"/>
    <cellStyle name="Normal 2 4 5 2" xfId="13204"/>
    <cellStyle name="Normal 2 4 5 2 2" xfId="14814"/>
    <cellStyle name="Normal 2 4 5 2 2 2" xfId="17895"/>
    <cellStyle name="Normal 2 4 5 2 2 2 2" xfId="24088"/>
    <cellStyle name="Normal 2 4 5 2 2 2 3" xfId="30239"/>
    <cellStyle name="Normal 2 4 5 2 2 3" xfId="21022"/>
    <cellStyle name="Normal 2 4 5 2 2 4" xfId="27173"/>
    <cellStyle name="Normal 2 4 5 2 3" xfId="16361"/>
    <cellStyle name="Normal 2 4 5 2 3 2" xfId="22554"/>
    <cellStyle name="Normal 2 4 5 2 3 3" xfId="28705"/>
    <cellStyle name="Normal 2 4 5 2 4" xfId="19488"/>
    <cellStyle name="Normal 2 4 5 2 5" xfId="25639"/>
    <cellStyle name="Normal 2 4 5 3" xfId="14033"/>
    <cellStyle name="Normal 2 4 5 3 2" xfId="17126"/>
    <cellStyle name="Normal 2 4 5 3 2 2" xfId="23319"/>
    <cellStyle name="Normal 2 4 5 3 2 3" xfId="29470"/>
    <cellStyle name="Normal 2 4 5 3 3" xfId="20253"/>
    <cellStyle name="Normal 2 4 5 3 4" xfId="26404"/>
    <cellStyle name="Normal 2 4 5 4" xfId="15594"/>
    <cellStyle name="Normal 2 4 5 4 2" xfId="21785"/>
    <cellStyle name="Normal 2 4 5 4 3" xfId="27936"/>
    <cellStyle name="Normal 2 4 5 5" xfId="18719"/>
    <cellStyle name="Normal 2 4 5 6" xfId="24871"/>
    <cellStyle name="Normal 2 4 6" xfId="9617"/>
    <cellStyle name="Normal 2 5" xfId="8099"/>
    <cellStyle name="Normal 2 5 2" xfId="8100"/>
    <cellStyle name="Normal 2 5 2 2" xfId="12812"/>
    <cellStyle name="Normal 2 5 3" xfId="8101"/>
    <cellStyle name="Normal 2 5 3 2" xfId="13206"/>
    <cellStyle name="Normal 2 5 3 2 2" xfId="14816"/>
    <cellStyle name="Normal 2 5 3 2 2 2" xfId="17897"/>
    <cellStyle name="Normal 2 5 3 2 2 2 2" xfId="24090"/>
    <cellStyle name="Normal 2 5 3 2 2 2 3" xfId="30241"/>
    <cellStyle name="Normal 2 5 3 2 2 3" xfId="21024"/>
    <cellStyle name="Normal 2 5 3 2 2 4" xfId="27175"/>
    <cellStyle name="Normal 2 5 3 2 3" xfId="16363"/>
    <cellStyle name="Normal 2 5 3 2 3 2" xfId="22556"/>
    <cellStyle name="Normal 2 5 3 2 3 3" xfId="28707"/>
    <cellStyle name="Normal 2 5 3 2 4" xfId="19490"/>
    <cellStyle name="Normal 2 5 3 2 5" xfId="25641"/>
    <cellStyle name="Normal 2 5 3 3" xfId="14035"/>
    <cellStyle name="Normal 2 5 3 3 2" xfId="17128"/>
    <cellStyle name="Normal 2 5 3 3 2 2" xfId="23321"/>
    <cellStyle name="Normal 2 5 3 3 2 3" xfId="29472"/>
    <cellStyle name="Normal 2 5 3 3 3" xfId="20255"/>
    <cellStyle name="Normal 2 5 3 3 4" xfId="26406"/>
    <cellStyle name="Normal 2 5 3 4" xfId="15596"/>
    <cellStyle name="Normal 2 5 3 4 2" xfId="21787"/>
    <cellStyle name="Normal 2 5 3 4 3" xfId="27938"/>
    <cellStyle name="Normal 2 5 3 5" xfId="18721"/>
    <cellStyle name="Normal 2 5 3 6" xfId="24873"/>
    <cellStyle name="Normal 2 5 3 7" xfId="11831"/>
    <cellStyle name="Normal 2 5 4" xfId="9618"/>
    <cellStyle name="Normal 2 6" xfId="8102"/>
    <cellStyle name="Normal 2 6 2" xfId="8103"/>
    <cellStyle name="Normal 2 6 2 2" xfId="8104"/>
    <cellStyle name="Normal 2 6 3" xfId="8105"/>
    <cellStyle name="Normal 2 6 3 2" xfId="13207"/>
    <cellStyle name="Normal 2 6 3 2 2" xfId="14817"/>
    <cellStyle name="Normal 2 6 3 2 2 2" xfId="17898"/>
    <cellStyle name="Normal 2 6 3 2 2 2 2" xfId="24091"/>
    <cellStyle name="Normal 2 6 3 2 2 2 3" xfId="30242"/>
    <cellStyle name="Normal 2 6 3 2 2 3" xfId="21025"/>
    <cellStyle name="Normal 2 6 3 2 2 4" xfId="27176"/>
    <cellStyle name="Normal 2 6 3 2 3" xfId="16364"/>
    <cellStyle name="Normal 2 6 3 2 3 2" xfId="22557"/>
    <cellStyle name="Normal 2 6 3 2 3 3" xfId="28708"/>
    <cellStyle name="Normal 2 6 3 2 4" xfId="19491"/>
    <cellStyle name="Normal 2 6 3 2 5" xfId="25642"/>
    <cellStyle name="Normal 2 6 3 3" xfId="14036"/>
    <cellStyle name="Normal 2 6 3 3 2" xfId="17129"/>
    <cellStyle name="Normal 2 6 3 3 2 2" xfId="23322"/>
    <cellStyle name="Normal 2 6 3 3 2 3" xfId="29473"/>
    <cellStyle name="Normal 2 6 3 3 3" xfId="20256"/>
    <cellStyle name="Normal 2 6 3 3 4" xfId="26407"/>
    <cellStyle name="Normal 2 6 3 4" xfId="15597"/>
    <cellStyle name="Normal 2 6 3 4 2" xfId="21788"/>
    <cellStyle name="Normal 2 6 3 4 3" xfId="27939"/>
    <cellStyle name="Normal 2 6 3 5" xfId="18722"/>
    <cellStyle name="Normal 2 6 3 6" xfId="24874"/>
    <cellStyle name="Normal 2 6 3 7" xfId="11832"/>
    <cellStyle name="Normal 2 6 4" xfId="8106"/>
    <cellStyle name="Normal 2 6 5" xfId="8107"/>
    <cellStyle name="Normal 2 6 6" xfId="8108"/>
    <cellStyle name="Normal 2 7" xfId="8109"/>
    <cellStyle name="Normal 2 7 2" xfId="8110"/>
    <cellStyle name="Normal 2 7 2 2" xfId="8111"/>
    <cellStyle name="Normal 2 7 3" xfId="8112"/>
    <cellStyle name="Normal 2 7 3 2" xfId="13208"/>
    <cellStyle name="Normal 2 7 3 2 2" xfId="14818"/>
    <cellStyle name="Normal 2 7 3 2 2 2" xfId="17899"/>
    <cellStyle name="Normal 2 7 3 2 2 2 2" xfId="24092"/>
    <cellStyle name="Normal 2 7 3 2 2 2 3" xfId="30243"/>
    <cellStyle name="Normal 2 7 3 2 2 3" xfId="21026"/>
    <cellStyle name="Normal 2 7 3 2 2 4" xfId="27177"/>
    <cellStyle name="Normal 2 7 3 2 3" xfId="16365"/>
    <cellStyle name="Normal 2 7 3 2 3 2" xfId="22558"/>
    <cellStyle name="Normal 2 7 3 2 3 3" xfId="28709"/>
    <cellStyle name="Normal 2 7 3 2 4" xfId="19492"/>
    <cellStyle name="Normal 2 7 3 2 5" xfId="25643"/>
    <cellStyle name="Normal 2 7 3 3" xfId="14037"/>
    <cellStyle name="Normal 2 7 3 3 2" xfId="17130"/>
    <cellStyle name="Normal 2 7 3 3 2 2" xfId="23323"/>
    <cellStyle name="Normal 2 7 3 3 2 3" xfId="29474"/>
    <cellStyle name="Normal 2 7 3 3 3" xfId="20257"/>
    <cellStyle name="Normal 2 7 3 3 4" xfId="26408"/>
    <cellStyle name="Normal 2 7 3 4" xfId="15598"/>
    <cellStyle name="Normal 2 7 3 4 2" xfId="21789"/>
    <cellStyle name="Normal 2 7 3 4 3" xfId="27940"/>
    <cellStyle name="Normal 2 7 3 5" xfId="18723"/>
    <cellStyle name="Normal 2 7 3 6" xfId="24875"/>
    <cellStyle name="Normal 2 7 3 7" xfId="11833"/>
    <cellStyle name="Normal 2 7 4" xfId="8113"/>
    <cellStyle name="Normal 2 8" xfId="8114"/>
    <cellStyle name="Normal 2 8 2" xfId="8115"/>
    <cellStyle name="Normal 2 8 2 2" xfId="8116"/>
    <cellStyle name="Normal 2 8 2 2 2" xfId="8117"/>
    <cellStyle name="Normal 2 8 2 3" xfId="8118"/>
    <cellStyle name="Normal 2 8 2 4" xfId="12813"/>
    <cellStyle name="Normal 2 8 3" xfId="8119"/>
    <cellStyle name="Normal 2 8 3 2" xfId="8120"/>
    <cellStyle name="Normal 2 8 3 2 2" xfId="14819"/>
    <cellStyle name="Normal 2 8 3 2 2 2" xfId="17900"/>
    <cellStyle name="Normal 2 8 3 2 2 2 2" xfId="24093"/>
    <cellStyle name="Normal 2 8 3 2 2 2 3" xfId="30244"/>
    <cellStyle name="Normal 2 8 3 2 2 3" xfId="21027"/>
    <cellStyle name="Normal 2 8 3 2 2 4" xfId="27178"/>
    <cellStyle name="Normal 2 8 3 2 3" xfId="16366"/>
    <cellStyle name="Normal 2 8 3 2 3 2" xfId="22559"/>
    <cellStyle name="Normal 2 8 3 2 3 3" xfId="28710"/>
    <cellStyle name="Normal 2 8 3 2 4" xfId="19493"/>
    <cellStyle name="Normal 2 8 3 2 5" xfId="25644"/>
    <cellStyle name="Normal 2 8 3 2 6" xfId="13209"/>
    <cellStyle name="Normal 2 8 3 3" xfId="14038"/>
    <cellStyle name="Normal 2 8 3 3 2" xfId="17131"/>
    <cellStyle name="Normal 2 8 3 3 2 2" xfId="23324"/>
    <cellStyle name="Normal 2 8 3 3 2 3" xfId="29475"/>
    <cellStyle name="Normal 2 8 3 3 3" xfId="20258"/>
    <cellStyle name="Normal 2 8 3 3 4" xfId="26409"/>
    <cellStyle name="Normal 2 8 3 4" xfId="15599"/>
    <cellStyle name="Normal 2 8 3 4 2" xfId="21790"/>
    <cellStyle name="Normal 2 8 3 4 3" xfId="27941"/>
    <cellStyle name="Normal 2 8 3 5" xfId="18724"/>
    <cellStyle name="Normal 2 8 3 6" xfId="24876"/>
    <cellStyle name="Normal 2 8 3 7" xfId="11834"/>
    <cellStyle name="Normal 2 8 4" xfId="8121"/>
    <cellStyle name="Normal 2 8 5" xfId="8122"/>
    <cellStyle name="Normal 2 9" xfId="8123"/>
    <cellStyle name="Normal 2 9 2" xfId="8124"/>
    <cellStyle name="Normal 2 9 2 2" xfId="8125"/>
    <cellStyle name="Normal 2 9 3" xfId="8126"/>
    <cellStyle name="Normal 2 9 3 2" xfId="13210"/>
    <cellStyle name="Normal 2 9 3 2 2" xfId="14820"/>
    <cellStyle name="Normal 2 9 3 2 2 2" xfId="17901"/>
    <cellStyle name="Normal 2 9 3 2 2 2 2" xfId="24094"/>
    <cellStyle name="Normal 2 9 3 2 2 2 3" xfId="30245"/>
    <cellStyle name="Normal 2 9 3 2 2 3" xfId="21028"/>
    <cellStyle name="Normal 2 9 3 2 2 4" xfId="27179"/>
    <cellStyle name="Normal 2 9 3 2 3" xfId="16367"/>
    <cellStyle name="Normal 2 9 3 2 3 2" xfId="22560"/>
    <cellStyle name="Normal 2 9 3 2 3 3" xfId="28711"/>
    <cellStyle name="Normal 2 9 3 2 4" xfId="19494"/>
    <cellStyle name="Normal 2 9 3 2 5" xfId="25645"/>
    <cellStyle name="Normal 2 9 3 3" xfId="14039"/>
    <cellStyle name="Normal 2 9 3 3 2" xfId="17132"/>
    <cellStyle name="Normal 2 9 3 3 2 2" xfId="23325"/>
    <cellStyle name="Normal 2 9 3 3 2 3" xfId="29476"/>
    <cellStyle name="Normal 2 9 3 3 3" xfId="20259"/>
    <cellStyle name="Normal 2 9 3 3 4" xfId="26410"/>
    <cellStyle name="Normal 2 9 3 4" xfId="15600"/>
    <cellStyle name="Normal 2 9 3 4 2" xfId="21791"/>
    <cellStyle name="Normal 2 9 3 4 3" xfId="27942"/>
    <cellStyle name="Normal 2 9 3 5" xfId="18725"/>
    <cellStyle name="Normal 2 9 3 6" xfId="24877"/>
    <cellStyle name="Normal 2 9 3 7" xfId="11835"/>
    <cellStyle name="Normal 2 9 4" xfId="8127"/>
    <cellStyle name="Normal 2_16.37E Wild Horse Expansion DeferralRevwrkingfile SF" xfId="8128"/>
    <cellStyle name="Normal 20" xfId="8129"/>
    <cellStyle name="Normal 20 10" xfId="11837"/>
    <cellStyle name="Normal 20 11" xfId="11838"/>
    <cellStyle name="Normal 20 12" xfId="11839"/>
    <cellStyle name="Normal 20 13" xfId="11840"/>
    <cellStyle name="Normal 20 14" xfId="11841"/>
    <cellStyle name="Normal 20 15" xfId="11842"/>
    <cellStyle name="Normal 20 16" xfId="11843"/>
    <cellStyle name="Normal 20 17" xfId="11844"/>
    <cellStyle name="Normal 20 18" xfId="11845"/>
    <cellStyle name="Normal 20 19" xfId="11846"/>
    <cellStyle name="Normal 20 2" xfId="8130"/>
    <cellStyle name="Normal 20 2 2" xfId="8131"/>
    <cellStyle name="Normal 20 2 3" xfId="11847"/>
    <cellStyle name="Normal 20 20" xfId="11848"/>
    <cellStyle name="Normal 20 21" xfId="11849"/>
    <cellStyle name="Normal 20 22" xfId="11850"/>
    <cellStyle name="Normal 20 23" xfId="11851"/>
    <cellStyle name="Normal 20 24" xfId="11852"/>
    <cellStyle name="Normal 20 25" xfId="11836"/>
    <cellStyle name="Normal 20 3" xfId="8132"/>
    <cellStyle name="Normal 20 3 2" xfId="8133"/>
    <cellStyle name="Normal 20 3 3" xfId="11853"/>
    <cellStyle name="Normal 20 4" xfId="8134"/>
    <cellStyle name="Normal 20 4 2" xfId="8135"/>
    <cellStyle name="Normal 20 4 3" xfId="11854"/>
    <cellStyle name="Normal 20 5" xfId="8136"/>
    <cellStyle name="Normal 20 5 2" xfId="11855"/>
    <cellStyle name="Normal 20 6" xfId="8137"/>
    <cellStyle name="Normal 20 6 2" xfId="11856"/>
    <cellStyle name="Normal 20 7" xfId="11857"/>
    <cellStyle name="Normal 20 8" xfId="11858"/>
    <cellStyle name="Normal 20 9" xfId="11859"/>
    <cellStyle name="Normal 21" xfId="8138"/>
    <cellStyle name="Normal 21 10" xfId="14040"/>
    <cellStyle name="Normal 21 10 2" xfId="17133"/>
    <cellStyle name="Normal 21 10 2 2" xfId="23326"/>
    <cellStyle name="Normal 21 10 2 3" xfId="29477"/>
    <cellStyle name="Normal 21 10 3" xfId="20260"/>
    <cellStyle name="Normal 21 10 4" xfId="26411"/>
    <cellStyle name="Normal 21 11" xfId="15601"/>
    <cellStyle name="Normal 21 11 2" xfId="21792"/>
    <cellStyle name="Normal 21 11 3" xfId="27943"/>
    <cellStyle name="Normal 21 12" xfId="18726"/>
    <cellStyle name="Normal 21 13" xfId="24878"/>
    <cellStyle name="Normal 21 2" xfId="8139"/>
    <cellStyle name="Normal 21 2 10" xfId="18727"/>
    <cellStyle name="Normal 21 2 11" xfId="24879"/>
    <cellStyle name="Normal 21 2 2" xfId="8140"/>
    <cellStyle name="Normal 21 2 2 2" xfId="13213"/>
    <cellStyle name="Normal 21 2 2 2 2" xfId="14823"/>
    <cellStyle name="Normal 21 2 2 2 2 2" xfId="17904"/>
    <cellStyle name="Normal 21 2 2 2 2 2 2" xfId="24097"/>
    <cellStyle name="Normal 21 2 2 2 2 2 3" xfId="30248"/>
    <cellStyle name="Normal 21 2 2 2 2 3" xfId="21031"/>
    <cellStyle name="Normal 21 2 2 2 2 4" xfId="27182"/>
    <cellStyle name="Normal 21 2 2 2 3" xfId="16370"/>
    <cellStyle name="Normal 21 2 2 2 3 2" xfId="22563"/>
    <cellStyle name="Normal 21 2 2 2 3 3" xfId="28714"/>
    <cellStyle name="Normal 21 2 2 2 4" xfId="19497"/>
    <cellStyle name="Normal 21 2 2 2 5" xfId="25648"/>
    <cellStyle name="Normal 21 2 2 3" xfId="14042"/>
    <cellStyle name="Normal 21 2 2 3 2" xfId="17135"/>
    <cellStyle name="Normal 21 2 2 3 2 2" xfId="23328"/>
    <cellStyle name="Normal 21 2 2 3 2 3" xfId="29479"/>
    <cellStyle name="Normal 21 2 2 3 3" xfId="20262"/>
    <cellStyle name="Normal 21 2 2 3 4" xfId="26413"/>
    <cellStyle name="Normal 21 2 2 4" xfId="15603"/>
    <cellStyle name="Normal 21 2 2 4 2" xfId="21794"/>
    <cellStyle name="Normal 21 2 2 4 3" xfId="27945"/>
    <cellStyle name="Normal 21 2 2 5" xfId="18728"/>
    <cellStyle name="Normal 21 2 2 6" xfId="24880"/>
    <cellStyle name="Normal 21 2 3" xfId="8141"/>
    <cellStyle name="Normal 21 2 3 2" xfId="13214"/>
    <cellStyle name="Normal 21 2 3 2 2" xfId="14824"/>
    <cellStyle name="Normal 21 2 3 2 2 2" xfId="17905"/>
    <cellStyle name="Normal 21 2 3 2 2 2 2" xfId="24098"/>
    <cellStyle name="Normal 21 2 3 2 2 2 3" xfId="30249"/>
    <cellStyle name="Normal 21 2 3 2 2 3" xfId="21032"/>
    <cellStyle name="Normal 21 2 3 2 2 4" xfId="27183"/>
    <cellStyle name="Normal 21 2 3 2 3" xfId="16371"/>
    <cellStyle name="Normal 21 2 3 2 3 2" xfId="22564"/>
    <cellStyle name="Normal 21 2 3 2 3 3" xfId="28715"/>
    <cellStyle name="Normal 21 2 3 2 4" xfId="19498"/>
    <cellStyle name="Normal 21 2 3 2 5" xfId="25649"/>
    <cellStyle name="Normal 21 2 3 3" xfId="14043"/>
    <cellStyle name="Normal 21 2 3 3 2" xfId="17136"/>
    <cellStyle name="Normal 21 2 3 3 2 2" xfId="23329"/>
    <cellStyle name="Normal 21 2 3 3 2 3" xfId="29480"/>
    <cellStyle name="Normal 21 2 3 3 3" xfId="20263"/>
    <cellStyle name="Normal 21 2 3 3 4" xfId="26414"/>
    <cellStyle name="Normal 21 2 3 4" xfId="15604"/>
    <cellStyle name="Normal 21 2 3 4 2" xfId="21795"/>
    <cellStyle name="Normal 21 2 3 4 3" xfId="27946"/>
    <cellStyle name="Normal 21 2 3 5" xfId="18729"/>
    <cellStyle name="Normal 21 2 3 6" xfId="24881"/>
    <cellStyle name="Normal 21 2 4" xfId="11860"/>
    <cellStyle name="Normal 21 2 4 2" xfId="13215"/>
    <cellStyle name="Normal 21 2 4 2 2" xfId="14825"/>
    <cellStyle name="Normal 21 2 4 2 2 2" xfId="17906"/>
    <cellStyle name="Normal 21 2 4 2 2 2 2" xfId="24099"/>
    <cellStyle name="Normal 21 2 4 2 2 2 3" xfId="30250"/>
    <cellStyle name="Normal 21 2 4 2 2 3" xfId="21033"/>
    <cellStyle name="Normal 21 2 4 2 2 4" xfId="27184"/>
    <cellStyle name="Normal 21 2 4 2 3" xfId="16372"/>
    <cellStyle name="Normal 21 2 4 2 3 2" xfId="22565"/>
    <cellStyle name="Normal 21 2 4 2 3 3" xfId="28716"/>
    <cellStyle name="Normal 21 2 4 2 4" xfId="19499"/>
    <cellStyle name="Normal 21 2 4 2 5" xfId="25650"/>
    <cellStyle name="Normal 21 2 4 3" xfId="14044"/>
    <cellStyle name="Normal 21 2 4 3 2" xfId="17137"/>
    <cellStyle name="Normal 21 2 4 3 2 2" xfId="23330"/>
    <cellStyle name="Normal 21 2 4 3 2 3" xfId="29481"/>
    <cellStyle name="Normal 21 2 4 3 3" xfId="20264"/>
    <cellStyle name="Normal 21 2 4 3 4" xfId="26415"/>
    <cellStyle name="Normal 21 2 4 4" xfId="15605"/>
    <cellStyle name="Normal 21 2 4 4 2" xfId="21796"/>
    <cellStyle name="Normal 21 2 4 4 3" xfId="27947"/>
    <cellStyle name="Normal 21 2 4 5" xfId="18730"/>
    <cellStyle name="Normal 21 2 4 6" xfId="24882"/>
    <cellStyle name="Normal 21 2 5" xfId="11861"/>
    <cellStyle name="Normal 21 2 5 2" xfId="13216"/>
    <cellStyle name="Normal 21 2 5 2 2" xfId="14826"/>
    <cellStyle name="Normal 21 2 5 2 2 2" xfId="17907"/>
    <cellStyle name="Normal 21 2 5 2 2 2 2" xfId="24100"/>
    <cellStyle name="Normal 21 2 5 2 2 2 3" xfId="30251"/>
    <cellStyle name="Normal 21 2 5 2 2 3" xfId="21034"/>
    <cellStyle name="Normal 21 2 5 2 2 4" xfId="27185"/>
    <cellStyle name="Normal 21 2 5 2 3" xfId="16373"/>
    <cellStyle name="Normal 21 2 5 2 3 2" xfId="22566"/>
    <cellStyle name="Normal 21 2 5 2 3 3" xfId="28717"/>
    <cellStyle name="Normal 21 2 5 2 4" xfId="19500"/>
    <cellStyle name="Normal 21 2 5 2 5" xfId="25651"/>
    <cellStyle name="Normal 21 2 5 3" xfId="14045"/>
    <cellStyle name="Normal 21 2 5 3 2" xfId="17138"/>
    <cellStyle name="Normal 21 2 5 3 2 2" xfId="23331"/>
    <cellStyle name="Normal 21 2 5 3 2 3" xfId="29482"/>
    <cellStyle name="Normal 21 2 5 3 3" xfId="20265"/>
    <cellStyle name="Normal 21 2 5 3 4" xfId="26416"/>
    <cellStyle name="Normal 21 2 5 4" xfId="15606"/>
    <cellStyle name="Normal 21 2 5 4 2" xfId="21797"/>
    <cellStyle name="Normal 21 2 5 4 3" xfId="27948"/>
    <cellStyle name="Normal 21 2 5 5" xfId="18731"/>
    <cellStyle name="Normal 21 2 5 6" xfId="24883"/>
    <cellStyle name="Normal 21 2 6" xfId="11862"/>
    <cellStyle name="Normal 21 2 6 2" xfId="13217"/>
    <cellStyle name="Normal 21 2 6 2 2" xfId="14827"/>
    <cellStyle name="Normal 21 2 6 2 2 2" xfId="17908"/>
    <cellStyle name="Normal 21 2 6 2 2 2 2" xfId="24101"/>
    <cellStyle name="Normal 21 2 6 2 2 2 3" xfId="30252"/>
    <cellStyle name="Normal 21 2 6 2 2 3" xfId="21035"/>
    <cellStyle name="Normal 21 2 6 2 2 4" xfId="27186"/>
    <cellStyle name="Normal 21 2 6 2 3" xfId="16374"/>
    <cellStyle name="Normal 21 2 6 2 3 2" xfId="22567"/>
    <cellStyle name="Normal 21 2 6 2 3 3" xfId="28718"/>
    <cellStyle name="Normal 21 2 6 2 4" xfId="19501"/>
    <cellStyle name="Normal 21 2 6 2 5" xfId="25652"/>
    <cellStyle name="Normal 21 2 6 3" xfId="14046"/>
    <cellStyle name="Normal 21 2 6 3 2" xfId="17139"/>
    <cellStyle name="Normal 21 2 6 3 2 2" xfId="23332"/>
    <cellStyle name="Normal 21 2 6 3 2 3" xfId="29483"/>
    <cellStyle name="Normal 21 2 6 3 3" xfId="20266"/>
    <cellStyle name="Normal 21 2 6 3 4" xfId="26417"/>
    <cellStyle name="Normal 21 2 6 4" xfId="15607"/>
    <cellStyle name="Normal 21 2 6 4 2" xfId="21798"/>
    <cellStyle name="Normal 21 2 6 4 3" xfId="27949"/>
    <cellStyle name="Normal 21 2 6 5" xfId="18732"/>
    <cellStyle name="Normal 21 2 6 6" xfId="24884"/>
    <cellStyle name="Normal 21 2 7" xfId="13212"/>
    <cellStyle name="Normal 21 2 7 2" xfId="14822"/>
    <cellStyle name="Normal 21 2 7 2 2" xfId="17903"/>
    <cellStyle name="Normal 21 2 7 2 2 2" xfId="24096"/>
    <cellStyle name="Normal 21 2 7 2 2 3" xfId="30247"/>
    <cellStyle name="Normal 21 2 7 2 3" xfId="21030"/>
    <cellStyle name="Normal 21 2 7 2 4" xfId="27181"/>
    <cellStyle name="Normal 21 2 7 3" xfId="16369"/>
    <cellStyle name="Normal 21 2 7 3 2" xfId="22562"/>
    <cellStyle name="Normal 21 2 7 3 3" xfId="28713"/>
    <cellStyle name="Normal 21 2 7 4" xfId="19496"/>
    <cellStyle name="Normal 21 2 7 5" xfId="25647"/>
    <cellStyle name="Normal 21 2 8" xfId="14041"/>
    <cellStyle name="Normal 21 2 8 2" xfId="17134"/>
    <cellStyle name="Normal 21 2 8 2 2" xfId="23327"/>
    <cellStyle name="Normal 21 2 8 2 3" xfId="29478"/>
    <cellStyle name="Normal 21 2 8 3" xfId="20261"/>
    <cellStyle name="Normal 21 2 8 4" xfId="26412"/>
    <cellStyle name="Normal 21 2 9" xfId="15602"/>
    <cellStyle name="Normal 21 2 9 2" xfId="21793"/>
    <cellStyle name="Normal 21 2 9 3" xfId="27944"/>
    <cellStyle name="Normal 21 3" xfId="8142"/>
    <cellStyle name="Normal 21 3 2" xfId="8143"/>
    <cellStyle name="Normal 21 3 2 2" xfId="13219"/>
    <cellStyle name="Normal 21 3 2 2 2" xfId="14829"/>
    <cellStyle name="Normal 21 3 2 2 2 2" xfId="17910"/>
    <cellStyle name="Normal 21 3 2 2 2 2 2" xfId="24103"/>
    <cellStyle name="Normal 21 3 2 2 2 2 3" xfId="30254"/>
    <cellStyle name="Normal 21 3 2 2 2 3" xfId="21037"/>
    <cellStyle name="Normal 21 3 2 2 2 4" xfId="27188"/>
    <cellStyle name="Normal 21 3 2 2 3" xfId="16376"/>
    <cellStyle name="Normal 21 3 2 2 3 2" xfId="22569"/>
    <cellStyle name="Normal 21 3 2 2 3 3" xfId="28720"/>
    <cellStyle name="Normal 21 3 2 2 4" xfId="19503"/>
    <cellStyle name="Normal 21 3 2 2 5" xfId="25654"/>
    <cellStyle name="Normal 21 3 2 3" xfId="14048"/>
    <cellStyle name="Normal 21 3 2 3 2" xfId="17141"/>
    <cellStyle name="Normal 21 3 2 3 2 2" xfId="23334"/>
    <cellStyle name="Normal 21 3 2 3 2 3" xfId="29485"/>
    <cellStyle name="Normal 21 3 2 3 3" xfId="20268"/>
    <cellStyle name="Normal 21 3 2 3 4" xfId="26419"/>
    <cellStyle name="Normal 21 3 2 4" xfId="15609"/>
    <cellStyle name="Normal 21 3 2 4 2" xfId="21800"/>
    <cellStyle name="Normal 21 3 2 4 3" xfId="27951"/>
    <cellStyle name="Normal 21 3 2 5" xfId="18734"/>
    <cellStyle name="Normal 21 3 2 6" xfId="24886"/>
    <cellStyle name="Normal 21 3 3" xfId="13218"/>
    <cellStyle name="Normal 21 3 3 2" xfId="14828"/>
    <cellStyle name="Normal 21 3 3 2 2" xfId="17909"/>
    <cellStyle name="Normal 21 3 3 2 2 2" xfId="24102"/>
    <cellStyle name="Normal 21 3 3 2 2 3" xfId="30253"/>
    <cellStyle name="Normal 21 3 3 2 3" xfId="21036"/>
    <cellStyle name="Normal 21 3 3 2 4" xfId="27187"/>
    <cellStyle name="Normal 21 3 3 3" xfId="16375"/>
    <cellStyle name="Normal 21 3 3 3 2" xfId="22568"/>
    <cellStyle name="Normal 21 3 3 3 3" xfId="28719"/>
    <cellStyle name="Normal 21 3 3 4" xfId="19502"/>
    <cellStyle name="Normal 21 3 3 5" xfId="25653"/>
    <cellStyle name="Normal 21 3 4" xfId="14047"/>
    <cellStyle name="Normal 21 3 4 2" xfId="17140"/>
    <cellStyle name="Normal 21 3 4 2 2" xfId="23333"/>
    <cellStyle name="Normal 21 3 4 2 3" xfId="29484"/>
    <cellStyle name="Normal 21 3 4 3" xfId="20267"/>
    <cellStyle name="Normal 21 3 4 4" xfId="26418"/>
    <cellStyle name="Normal 21 3 5" xfId="15608"/>
    <cellStyle name="Normal 21 3 5 2" xfId="21799"/>
    <cellStyle name="Normal 21 3 5 3" xfId="27950"/>
    <cellStyle name="Normal 21 3 6" xfId="18733"/>
    <cellStyle name="Normal 21 3 7" xfId="24885"/>
    <cellStyle name="Normal 21 4" xfId="8144"/>
    <cellStyle name="Normal 21 4 2" xfId="13220"/>
    <cellStyle name="Normal 21 4 2 2" xfId="14830"/>
    <cellStyle name="Normal 21 4 2 2 2" xfId="17911"/>
    <cellStyle name="Normal 21 4 2 2 2 2" xfId="24104"/>
    <cellStyle name="Normal 21 4 2 2 2 3" xfId="30255"/>
    <cellStyle name="Normal 21 4 2 2 3" xfId="21038"/>
    <cellStyle name="Normal 21 4 2 2 4" xfId="27189"/>
    <cellStyle name="Normal 21 4 2 3" xfId="16377"/>
    <cellStyle name="Normal 21 4 2 3 2" xfId="22570"/>
    <cellStyle name="Normal 21 4 2 3 3" xfId="28721"/>
    <cellStyle name="Normal 21 4 2 4" xfId="19504"/>
    <cellStyle name="Normal 21 4 2 5" xfId="25655"/>
    <cellStyle name="Normal 21 4 3" xfId="14049"/>
    <cellStyle name="Normal 21 4 3 2" xfId="17142"/>
    <cellStyle name="Normal 21 4 3 2 2" xfId="23335"/>
    <cellStyle name="Normal 21 4 3 2 3" xfId="29486"/>
    <cellStyle name="Normal 21 4 3 3" xfId="20269"/>
    <cellStyle name="Normal 21 4 3 4" xfId="26420"/>
    <cellStyle name="Normal 21 4 4" xfId="15610"/>
    <cellStyle name="Normal 21 4 4 2" xfId="21801"/>
    <cellStyle name="Normal 21 4 4 3" xfId="27952"/>
    <cellStyle name="Normal 21 4 5" xfId="18735"/>
    <cellStyle name="Normal 21 4 6" xfId="24887"/>
    <cellStyle name="Normal 21 5" xfId="8145"/>
    <cellStyle name="Normal 21 5 2" xfId="13221"/>
    <cellStyle name="Normal 21 5 2 2" xfId="14831"/>
    <cellStyle name="Normal 21 5 2 2 2" xfId="17912"/>
    <cellStyle name="Normal 21 5 2 2 2 2" xfId="24105"/>
    <cellStyle name="Normal 21 5 2 2 2 3" xfId="30256"/>
    <cellStyle name="Normal 21 5 2 2 3" xfId="21039"/>
    <cellStyle name="Normal 21 5 2 2 4" xfId="27190"/>
    <cellStyle name="Normal 21 5 2 3" xfId="16378"/>
    <cellStyle name="Normal 21 5 2 3 2" xfId="22571"/>
    <cellStyle name="Normal 21 5 2 3 3" xfId="28722"/>
    <cellStyle name="Normal 21 5 2 4" xfId="19505"/>
    <cellStyle name="Normal 21 5 2 5" xfId="25656"/>
    <cellStyle name="Normal 21 5 3" xfId="14050"/>
    <cellStyle name="Normal 21 5 3 2" xfId="17143"/>
    <cellStyle name="Normal 21 5 3 2 2" xfId="23336"/>
    <cellStyle name="Normal 21 5 3 2 3" xfId="29487"/>
    <cellStyle name="Normal 21 5 3 3" xfId="20270"/>
    <cellStyle name="Normal 21 5 3 4" xfId="26421"/>
    <cellStyle name="Normal 21 5 4" xfId="15611"/>
    <cellStyle name="Normal 21 5 4 2" xfId="21802"/>
    <cellStyle name="Normal 21 5 4 3" xfId="27953"/>
    <cellStyle name="Normal 21 5 5" xfId="18736"/>
    <cellStyle name="Normal 21 5 6" xfId="24888"/>
    <cellStyle name="Normal 21 6" xfId="8146"/>
    <cellStyle name="Normal 21 6 2" xfId="13222"/>
    <cellStyle name="Normal 21 6 2 2" xfId="14832"/>
    <cellStyle name="Normal 21 6 2 2 2" xfId="17913"/>
    <cellStyle name="Normal 21 6 2 2 2 2" xfId="24106"/>
    <cellStyle name="Normal 21 6 2 2 2 3" xfId="30257"/>
    <cellStyle name="Normal 21 6 2 2 3" xfId="21040"/>
    <cellStyle name="Normal 21 6 2 2 4" xfId="27191"/>
    <cellStyle name="Normal 21 6 2 3" xfId="16379"/>
    <cellStyle name="Normal 21 6 2 3 2" xfId="22572"/>
    <cellStyle name="Normal 21 6 2 3 3" xfId="28723"/>
    <cellStyle name="Normal 21 6 2 4" xfId="19506"/>
    <cellStyle name="Normal 21 6 2 5" xfId="25657"/>
    <cellStyle name="Normal 21 6 3" xfId="14051"/>
    <cellStyle name="Normal 21 6 3 2" xfId="17144"/>
    <cellStyle name="Normal 21 6 3 2 2" xfId="23337"/>
    <cellStyle name="Normal 21 6 3 2 3" xfId="29488"/>
    <cellStyle name="Normal 21 6 3 3" xfId="20271"/>
    <cellStyle name="Normal 21 6 3 4" xfId="26422"/>
    <cellStyle name="Normal 21 6 4" xfId="15612"/>
    <cellStyle name="Normal 21 6 4 2" xfId="21803"/>
    <cellStyle name="Normal 21 6 4 3" xfId="27954"/>
    <cellStyle name="Normal 21 6 5" xfId="18737"/>
    <cellStyle name="Normal 21 6 6" xfId="24889"/>
    <cellStyle name="Normal 21 6 7" xfId="11863"/>
    <cellStyle name="Normal 21 7" xfId="11864"/>
    <cellStyle name="Normal 21 8" xfId="11865"/>
    <cellStyle name="Normal 21 8 2" xfId="13223"/>
    <cellStyle name="Normal 21 8 2 2" xfId="14833"/>
    <cellStyle name="Normal 21 8 2 2 2" xfId="17914"/>
    <cellStyle name="Normal 21 8 2 2 2 2" xfId="24107"/>
    <cellStyle name="Normal 21 8 2 2 2 3" xfId="30258"/>
    <cellStyle name="Normal 21 8 2 2 3" xfId="21041"/>
    <cellStyle name="Normal 21 8 2 2 4" xfId="27192"/>
    <cellStyle name="Normal 21 8 2 3" xfId="16380"/>
    <cellStyle name="Normal 21 8 2 3 2" xfId="22573"/>
    <cellStyle name="Normal 21 8 2 3 3" xfId="28724"/>
    <cellStyle name="Normal 21 8 2 4" xfId="19507"/>
    <cellStyle name="Normal 21 8 2 5" xfId="25658"/>
    <cellStyle name="Normal 21 8 3" xfId="14052"/>
    <cellStyle name="Normal 21 8 3 2" xfId="17145"/>
    <cellStyle name="Normal 21 8 3 2 2" xfId="23338"/>
    <cellStyle name="Normal 21 8 3 2 3" xfId="29489"/>
    <cellStyle name="Normal 21 8 3 3" xfId="20272"/>
    <cellStyle name="Normal 21 8 3 4" xfId="26423"/>
    <cellStyle name="Normal 21 8 4" xfId="15613"/>
    <cellStyle name="Normal 21 8 4 2" xfId="21804"/>
    <cellStyle name="Normal 21 8 4 3" xfId="27955"/>
    <cellStyle name="Normal 21 8 5" xfId="18738"/>
    <cellStyle name="Normal 21 8 6" xfId="24890"/>
    <cellStyle name="Normal 21 9" xfId="13211"/>
    <cellStyle name="Normal 21 9 2" xfId="14821"/>
    <cellStyle name="Normal 21 9 2 2" xfId="17902"/>
    <cellStyle name="Normal 21 9 2 2 2" xfId="24095"/>
    <cellStyle name="Normal 21 9 2 2 3" xfId="30246"/>
    <cellStyle name="Normal 21 9 2 3" xfId="21029"/>
    <cellStyle name="Normal 21 9 2 4" xfId="27180"/>
    <cellStyle name="Normal 21 9 3" xfId="16368"/>
    <cellStyle name="Normal 21 9 3 2" xfId="22561"/>
    <cellStyle name="Normal 21 9 3 3" xfId="28712"/>
    <cellStyle name="Normal 21 9 4" xfId="19495"/>
    <cellStyle name="Normal 21 9 5" xfId="25646"/>
    <cellStyle name="Normal 22" xfId="8147"/>
    <cellStyle name="Normal 22 10" xfId="15614"/>
    <cellStyle name="Normal 22 10 2" xfId="21805"/>
    <cellStyle name="Normal 22 10 3" xfId="27956"/>
    <cellStyle name="Normal 22 11" xfId="18739"/>
    <cellStyle name="Normal 22 12" xfId="24891"/>
    <cellStyle name="Normal 22 2" xfId="8148"/>
    <cellStyle name="Normal 22 2 10" xfId="18740"/>
    <cellStyle name="Normal 22 2 11" xfId="24892"/>
    <cellStyle name="Normal 22 2 2" xfId="8149"/>
    <cellStyle name="Normal 22 2 2 2" xfId="13226"/>
    <cellStyle name="Normal 22 2 2 2 2" xfId="14836"/>
    <cellStyle name="Normal 22 2 2 2 2 2" xfId="17917"/>
    <cellStyle name="Normal 22 2 2 2 2 2 2" xfId="24110"/>
    <cellStyle name="Normal 22 2 2 2 2 2 3" xfId="30261"/>
    <cellStyle name="Normal 22 2 2 2 2 3" xfId="21044"/>
    <cellStyle name="Normal 22 2 2 2 2 4" xfId="27195"/>
    <cellStyle name="Normal 22 2 2 2 3" xfId="16383"/>
    <cellStyle name="Normal 22 2 2 2 3 2" xfId="22576"/>
    <cellStyle name="Normal 22 2 2 2 3 3" xfId="28727"/>
    <cellStyle name="Normal 22 2 2 2 4" xfId="19510"/>
    <cellStyle name="Normal 22 2 2 2 5" xfId="25661"/>
    <cellStyle name="Normal 22 2 2 3" xfId="14055"/>
    <cellStyle name="Normal 22 2 2 3 2" xfId="17148"/>
    <cellStyle name="Normal 22 2 2 3 2 2" xfId="23341"/>
    <cellStyle name="Normal 22 2 2 3 2 3" xfId="29492"/>
    <cellStyle name="Normal 22 2 2 3 3" xfId="20275"/>
    <cellStyle name="Normal 22 2 2 3 4" xfId="26426"/>
    <cellStyle name="Normal 22 2 2 4" xfId="15616"/>
    <cellStyle name="Normal 22 2 2 4 2" xfId="21807"/>
    <cellStyle name="Normal 22 2 2 4 3" xfId="27958"/>
    <cellStyle name="Normal 22 2 2 5" xfId="18741"/>
    <cellStyle name="Normal 22 2 2 6" xfId="24893"/>
    <cellStyle name="Normal 22 2 3" xfId="8150"/>
    <cellStyle name="Normal 22 2 3 2" xfId="13227"/>
    <cellStyle name="Normal 22 2 3 2 2" xfId="14837"/>
    <cellStyle name="Normal 22 2 3 2 2 2" xfId="17918"/>
    <cellStyle name="Normal 22 2 3 2 2 2 2" xfId="24111"/>
    <cellStyle name="Normal 22 2 3 2 2 2 3" xfId="30262"/>
    <cellStyle name="Normal 22 2 3 2 2 3" xfId="21045"/>
    <cellStyle name="Normal 22 2 3 2 2 4" xfId="27196"/>
    <cellStyle name="Normal 22 2 3 2 3" xfId="16384"/>
    <cellStyle name="Normal 22 2 3 2 3 2" xfId="22577"/>
    <cellStyle name="Normal 22 2 3 2 3 3" xfId="28728"/>
    <cellStyle name="Normal 22 2 3 2 4" xfId="19511"/>
    <cellStyle name="Normal 22 2 3 2 5" xfId="25662"/>
    <cellStyle name="Normal 22 2 3 3" xfId="14056"/>
    <cellStyle name="Normal 22 2 3 3 2" xfId="17149"/>
    <cellStyle name="Normal 22 2 3 3 2 2" xfId="23342"/>
    <cellStyle name="Normal 22 2 3 3 2 3" xfId="29493"/>
    <cellStyle name="Normal 22 2 3 3 3" xfId="20276"/>
    <cellStyle name="Normal 22 2 3 3 4" xfId="26427"/>
    <cellStyle name="Normal 22 2 3 4" xfId="15617"/>
    <cellStyle name="Normal 22 2 3 4 2" xfId="21808"/>
    <cellStyle name="Normal 22 2 3 4 3" xfId="27959"/>
    <cellStyle name="Normal 22 2 3 5" xfId="18742"/>
    <cellStyle name="Normal 22 2 3 6" xfId="24894"/>
    <cellStyle name="Normal 22 2 4" xfId="11866"/>
    <cellStyle name="Normal 22 2 4 2" xfId="13228"/>
    <cellStyle name="Normal 22 2 4 2 2" xfId="14838"/>
    <cellStyle name="Normal 22 2 4 2 2 2" xfId="17919"/>
    <cellStyle name="Normal 22 2 4 2 2 2 2" xfId="24112"/>
    <cellStyle name="Normal 22 2 4 2 2 2 3" xfId="30263"/>
    <cellStyle name="Normal 22 2 4 2 2 3" xfId="21046"/>
    <cellStyle name="Normal 22 2 4 2 2 4" xfId="27197"/>
    <cellStyle name="Normal 22 2 4 2 3" xfId="16385"/>
    <cellStyle name="Normal 22 2 4 2 3 2" xfId="22578"/>
    <cellStyle name="Normal 22 2 4 2 3 3" xfId="28729"/>
    <cellStyle name="Normal 22 2 4 2 4" xfId="19512"/>
    <cellStyle name="Normal 22 2 4 2 5" xfId="25663"/>
    <cellStyle name="Normal 22 2 4 3" xfId="14057"/>
    <cellStyle name="Normal 22 2 4 3 2" xfId="17150"/>
    <cellStyle name="Normal 22 2 4 3 2 2" xfId="23343"/>
    <cellStyle name="Normal 22 2 4 3 2 3" xfId="29494"/>
    <cellStyle name="Normal 22 2 4 3 3" xfId="20277"/>
    <cellStyle name="Normal 22 2 4 3 4" xfId="26428"/>
    <cellStyle name="Normal 22 2 4 4" xfId="15618"/>
    <cellStyle name="Normal 22 2 4 4 2" xfId="21809"/>
    <cellStyle name="Normal 22 2 4 4 3" xfId="27960"/>
    <cellStyle name="Normal 22 2 4 5" xfId="18743"/>
    <cellStyle name="Normal 22 2 4 6" xfId="24895"/>
    <cellStyle name="Normal 22 2 5" xfId="11867"/>
    <cellStyle name="Normal 22 2 5 2" xfId="13229"/>
    <cellStyle name="Normal 22 2 5 2 2" xfId="14839"/>
    <cellStyle name="Normal 22 2 5 2 2 2" xfId="17920"/>
    <cellStyle name="Normal 22 2 5 2 2 2 2" xfId="24113"/>
    <cellStyle name="Normal 22 2 5 2 2 2 3" xfId="30264"/>
    <cellStyle name="Normal 22 2 5 2 2 3" xfId="21047"/>
    <cellStyle name="Normal 22 2 5 2 2 4" xfId="27198"/>
    <cellStyle name="Normal 22 2 5 2 3" xfId="16386"/>
    <cellStyle name="Normal 22 2 5 2 3 2" xfId="22579"/>
    <cellStyle name="Normal 22 2 5 2 3 3" xfId="28730"/>
    <cellStyle name="Normal 22 2 5 2 4" xfId="19513"/>
    <cellStyle name="Normal 22 2 5 2 5" xfId="25664"/>
    <cellStyle name="Normal 22 2 5 3" xfId="14058"/>
    <cellStyle name="Normal 22 2 5 3 2" xfId="17151"/>
    <cellStyle name="Normal 22 2 5 3 2 2" xfId="23344"/>
    <cellStyle name="Normal 22 2 5 3 2 3" xfId="29495"/>
    <cellStyle name="Normal 22 2 5 3 3" xfId="20278"/>
    <cellStyle name="Normal 22 2 5 3 4" xfId="26429"/>
    <cellStyle name="Normal 22 2 5 4" xfId="15619"/>
    <cellStyle name="Normal 22 2 5 4 2" xfId="21810"/>
    <cellStyle name="Normal 22 2 5 4 3" xfId="27961"/>
    <cellStyle name="Normal 22 2 5 5" xfId="18744"/>
    <cellStyle name="Normal 22 2 5 6" xfId="24896"/>
    <cellStyle name="Normal 22 2 6" xfId="11868"/>
    <cellStyle name="Normal 22 2 7" xfId="13225"/>
    <cellStyle name="Normal 22 2 7 2" xfId="14835"/>
    <cellStyle name="Normal 22 2 7 2 2" xfId="17916"/>
    <cellStyle name="Normal 22 2 7 2 2 2" xfId="24109"/>
    <cellStyle name="Normal 22 2 7 2 2 3" xfId="30260"/>
    <cellStyle name="Normal 22 2 7 2 3" xfId="21043"/>
    <cellStyle name="Normal 22 2 7 2 4" xfId="27194"/>
    <cellStyle name="Normal 22 2 7 3" xfId="16382"/>
    <cellStyle name="Normal 22 2 7 3 2" xfId="22575"/>
    <cellStyle name="Normal 22 2 7 3 3" xfId="28726"/>
    <cellStyle name="Normal 22 2 7 4" xfId="19509"/>
    <cellStyle name="Normal 22 2 7 5" xfId="25660"/>
    <cellStyle name="Normal 22 2 8" xfId="14054"/>
    <cellStyle name="Normal 22 2 8 2" xfId="17147"/>
    <cellStyle name="Normal 22 2 8 2 2" xfId="23340"/>
    <cellStyle name="Normal 22 2 8 2 3" xfId="29491"/>
    <cellStyle name="Normal 22 2 8 3" xfId="20274"/>
    <cellStyle name="Normal 22 2 8 4" xfId="26425"/>
    <cellStyle name="Normal 22 2 9" xfId="15615"/>
    <cellStyle name="Normal 22 2 9 2" xfId="21806"/>
    <cellStyle name="Normal 22 2 9 3" xfId="27957"/>
    <cellStyle name="Normal 22 3" xfId="8151"/>
    <cellStyle name="Normal 22 3 2" xfId="8152"/>
    <cellStyle name="Normal 22 3 2 2" xfId="14840"/>
    <cellStyle name="Normal 22 3 2 2 2" xfId="17921"/>
    <cellStyle name="Normal 22 3 2 2 2 2" xfId="24114"/>
    <cellStyle name="Normal 22 3 2 2 2 3" xfId="30265"/>
    <cellStyle name="Normal 22 3 2 2 3" xfId="21048"/>
    <cellStyle name="Normal 22 3 2 2 4" xfId="27199"/>
    <cellStyle name="Normal 22 3 2 3" xfId="16387"/>
    <cellStyle name="Normal 22 3 2 3 2" xfId="22580"/>
    <cellStyle name="Normal 22 3 2 3 3" xfId="28731"/>
    <cellStyle name="Normal 22 3 2 4" xfId="19514"/>
    <cellStyle name="Normal 22 3 2 5" xfId="25665"/>
    <cellStyle name="Normal 22 3 3" xfId="14059"/>
    <cellStyle name="Normal 22 3 3 2" xfId="17152"/>
    <cellStyle name="Normal 22 3 3 2 2" xfId="23345"/>
    <cellStyle name="Normal 22 3 3 2 3" xfId="29496"/>
    <cellStyle name="Normal 22 3 3 3" xfId="20279"/>
    <cellStyle name="Normal 22 3 3 4" xfId="26430"/>
    <cellStyle name="Normal 22 3 4" xfId="15620"/>
    <cellStyle name="Normal 22 3 4 2" xfId="21811"/>
    <cellStyle name="Normal 22 3 4 3" xfId="27962"/>
    <cellStyle name="Normal 22 3 5" xfId="18745"/>
    <cellStyle name="Normal 22 3 6" xfId="24897"/>
    <cellStyle name="Normal 22 4" xfId="8153"/>
    <cellStyle name="Normal 22 4 2" xfId="13230"/>
    <cellStyle name="Normal 22 4 2 2" xfId="14841"/>
    <cellStyle name="Normal 22 4 2 2 2" xfId="17922"/>
    <cellStyle name="Normal 22 4 2 2 2 2" xfId="24115"/>
    <cellStyle name="Normal 22 4 2 2 2 3" xfId="30266"/>
    <cellStyle name="Normal 22 4 2 2 3" xfId="21049"/>
    <cellStyle name="Normal 22 4 2 2 4" xfId="27200"/>
    <cellStyle name="Normal 22 4 2 3" xfId="16388"/>
    <cellStyle name="Normal 22 4 2 3 2" xfId="22581"/>
    <cellStyle name="Normal 22 4 2 3 3" xfId="28732"/>
    <cellStyle name="Normal 22 4 2 4" xfId="19515"/>
    <cellStyle name="Normal 22 4 2 5" xfId="25666"/>
    <cellStyle name="Normal 22 4 3" xfId="14060"/>
    <cellStyle name="Normal 22 4 3 2" xfId="17153"/>
    <cellStyle name="Normal 22 4 3 2 2" xfId="23346"/>
    <cellStyle name="Normal 22 4 3 2 3" xfId="29497"/>
    <cellStyle name="Normal 22 4 3 3" xfId="20280"/>
    <cellStyle name="Normal 22 4 3 4" xfId="26431"/>
    <cellStyle name="Normal 22 4 4" xfId="15621"/>
    <cellStyle name="Normal 22 4 4 2" xfId="21812"/>
    <cellStyle name="Normal 22 4 4 3" xfId="27963"/>
    <cellStyle name="Normal 22 4 5" xfId="18746"/>
    <cellStyle name="Normal 22 4 6" xfId="24898"/>
    <cellStyle name="Normal 22 5" xfId="8154"/>
    <cellStyle name="Normal 22 5 2" xfId="13231"/>
    <cellStyle name="Normal 22 5 2 2" xfId="14842"/>
    <cellStyle name="Normal 22 5 2 2 2" xfId="17923"/>
    <cellStyle name="Normal 22 5 2 2 2 2" xfId="24116"/>
    <cellStyle name="Normal 22 5 2 2 2 3" xfId="30267"/>
    <cellStyle name="Normal 22 5 2 2 3" xfId="21050"/>
    <cellStyle name="Normal 22 5 2 2 4" xfId="27201"/>
    <cellStyle name="Normal 22 5 2 3" xfId="16389"/>
    <cellStyle name="Normal 22 5 2 3 2" xfId="22582"/>
    <cellStyle name="Normal 22 5 2 3 3" xfId="28733"/>
    <cellStyle name="Normal 22 5 2 4" xfId="19516"/>
    <cellStyle name="Normal 22 5 2 5" xfId="25667"/>
    <cellStyle name="Normal 22 5 3" xfId="14061"/>
    <cellStyle name="Normal 22 5 3 2" xfId="17154"/>
    <cellStyle name="Normal 22 5 3 2 2" xfId="23347"/>
    <cellStyle name="Normal 22 5 3 2 3" xfId="29498"/>
    <cellStyle name="Normal 22 5 3 3" xfId="20281"/>
    <cellStyle name="Normal 22 5 3 4" xfId="26432"/>
    <cellStyle name="Normal 22 5 4" xfId="15622"/>
    <cellStyle name="Normal 22 5 4 2" xfId="21813"/>
    <cellStyle name="Normal 22 5 4 3" xfId="27964"/>
    <cellStyle name="Normal 22 5 5" xfId="18747"/>
    <cellStyle name="Normal 22 5 6" xfId="24899"/>
    <cellStyle name="Normal 22 6" xfId="8155"/>
    <cellStyle name="Normal 22 6 2" xfId="13232"/>
    <cellStyle name="Normal 22 6 2 2" xfId="14843"/>
    <cellStyle name="Normal 22 6 2 2 2" xfId="17924"/>
    <cellStyle name="Normal 22 6 2 2 2 2" xfId="24117"/>
    <cellStyle name="Normal 22 6 2 2 2 3" xfId="30268"/>
    <cellStyle name="Normal 22 6 2 2 3" xfId="21051"/>
    <cellStyle name="Normal 22 6 2 2 4" xfId="27202"/>
    <cellStyle name="Normal 22 6 2 3" xfId="16390"/>
    <cellStyle name="Normal 22 6 2 3 2" xfId="22583"/>
    <cellStyle name="Normal 22 6 2 3 3" xfId="28734"/>
    <cellStyle name="Normal 22 6 2 4" xfId="19517"/>
    <cellStyle name="Normal 22 6 2 5" xfId="25668"/>
    <cellStyle name="Normal 22 6 3" xfId="14062"/>
    <cellStyle name="Normal 22 6 3 2" xfId="17155"/>
    <cellStyle name="Normal 22 6 3 2 2" xfId="23348"/>
    <cellStyle name="Normal 22 6 3 2 3" xfId="29499"/>
    <cellStyle name="Normal 22 6 3 3" xfId="20282"/>
    <cellStyle name="Normal 22 6 3 4" xfId="26433"/>
    <cellStyle name="Normal 22 6 4" xfId="15623"/>
    <cellStyle name="Normal 22 6 4 2" xfId="21814"/>
    <cellStyle name="Normal 22 6 4 3" xfId="27965"/>
    <cellStyle name="Normal 22 6 5" xfId="18748"/>
    <cellStyle name="Normal 22 6 6" xfId="24900"/>
    <cellStyle name="Normal 22 6 7" xfId="11869"/>
    <cellStyle name="Normal 22 7" xfId="11870"/>
    <cellStyle name="Normal 22 8" xfId="13224"/>
    <cellStyle name="Normal 22 8 2" xfId="14834"/>
    <cellStyle name="Normal 22 8 2 2" xfId="17915"/>
    <cellStyle name="Normal 22 8 2 2 2" xfId="24108"/>
    <cellStyle name="Normal 22 8 2 2 3" xfId="30259"/>
    <cellStyle name="Normal 22 8 2 3" xfId="21042"/>
    <cellStyle name="Normal 22 8 2 4" xfId="27193"/>
    <cellStyle name="Normal 22 8 3" xfId="16381"/>
    <cellStyle name="Normal 22 8 3 2" xfId="22574"/>
    <cellStyle name="Normal 22 8 3 3" xfId="28725"/>
    <cellStyle name="Normal 22 8 4" xfId="19508"/>
    <cellStyle name="Normal 22 8 5" xfId="25659"/>
    <cellStyle name="Normal 22 9" xfId="14053"/>
    <cellStyle name="Normal 22 9 2" xfId="17146"/>
    <cellStyle name="Normal 22 9 2 2" xfId="23339"/>
    <cellStyle name="Normal 22 9 2 3" xfId="29490"/>
    <cellStyle name="Normal 22 9 3" xfId="20273"/>
    <cellStyle name="Normal 22 9 4" xfId="26424"/>
    <cellStyle name="Normal 23" xfId="8156"/>
    <cellStyle name="Normal 23 10" xfId="15624"/>
    <cellStyle name="Normal 23 10 2" xfId="21815"/>
    <cellStyle name="Normal 23 10 3" xfId="27966"/>
    <cellStyle name="Normal 23 11" xfId="18749"/>
    <cellStyle name="Normal 23 12" xfId="24901"/>
    <cellStyle name="Normal 23 2" xfId="8157"/>
    <cellStyle name="Normal 23 2 10" xfId="24902"/>
    <cellStyle name="Normal 23 2 2" xfId="8158"/>
    <cellStyle name="Normal 23 2 2 2" xfId="13235"/>
    <cellStyle name="Normal 23 2 2 2 2" xfId="14846"/>
    <cellStyle name="Normal 23 2 2 2 2 2" xfId="17927"/>
    <cellStyle name="Normal 23 2 2 2 2 2 2" xfId="24120"/>
    <cellStyle name="Normal 23 2 2 2 2 2 3" xfId="30271"/>
    <cellStyle name="Normal 23 2 2 2 2 3" xfId="21054"/>
    <cellStyle name="Normal 23 2 2 2 2 4" xfId="27205"/>
    <cellStyle name="Normal 23 2 2 2 3" xfId="16393"/>
    <cellStyle name="Normal 23 2 2 2 3 2" xfId="22586"/>
    <cellStyle name="Normal 23 2 2 2 3 3" xfId="28737"/>
    <cellStyle name="Normal 23 2 2 2 4" xfId="19520"/>
    <cellStyle name="Normal 23 2 2 2 5" xfId="25671"/>
    <cellStyle name="Normal 23 2 2 3" xfId="14065"/>
    <cellStyle name="Normal 23 2 2 3 2" xfId="17158"/>
    <cellStyle name="Normal 23 2 2 3 2 2" xfId="23351"/>
    <cellStyle name="Normal 23 2 2 3 2 3" xfId="29502"/>
    <cellStyle name="Normal 23 2 2 3 3" xfId="20285"/>
    <cellStyle name="Normal 23 2 2 3 4" xfId="26436"/>
    <cellStyle name="Normal 23 2 2 4" xfId="15626"/>
    <cellStyle name="Normal 23 2 2 4 2" xfId="21817"/>
    <cellStyle name="Normal 23 2 2 4 3" xfId="27968"/>
    <cellStyle name="Normal 23 2 2 5" xfId="18751"/>
    <cellStyle name="Normal 23 2 2 6" xfId="24903"/>
    <cellStyle name="Normal 23 2 3" xfId="8159"/>
    <cellStyle name="Normal 23 2 3 2" xfId="13236"/>
    <cellStyle name="Normal 23 2 3 2 2" xfId="14847"/>
    <cellStyle name="Normal 23 2 3 2 2 2" xfId="17928"/>
    <cellStyle name="Normal 23 2 3 2 2 2 2" xfId="24121"/>
    <cellStyle name="Normal 23 2 3 2 2 2 3" xfId="30272"/>
    <cellStyle name="Normal 23 2 3 2 2 3" xfId="21055"/>
    <cellStyle name="Normal 23 2 3 2 2 4" xfId="27206"/>
    <cellStyle name="Normal 23 2 3 2 3" xfId="16394"/>
    <cellStyle name="Normal 23 2 3 2 3 2" xfId="22587"/>
    <cellStyle name="Normal 23 2 3 2 3 3" xfId="28738"/>
    <cellStyle name="Normal 23 2 3 2 4" xfId="19521"/>
    <cellStyle name="Normal 23 2 3 2 5" xfId="25672"/>
    <cellStyle name="Normal 23 2 3 3" xfId="14066"/>
    <cellStyle name="Normal 23 2 3 3 2" xfId="17159"/>
    <cellStyle name="Normal 23 2 3 3 2 2" xfId="23352"/>
    <cellStyle name="Normal 23 2 3 3 2 3" xfId="29503"/>
    <cellStyle name="Normal 23 2 3 3 3" xfId="20286"/>
    <cellStyle name="Normal 23 2 3 3 4" xfId="26437"/>
    <cellStyle name="Normal 23 2 3 4" xfId="15627"/>
    <cellStyle name="Normal 23 2 3 4 2" xfId="21818"/>
    <cellStyle name="Normal 23 2 3 4 3" xfId="27969"/>
    <cellStyle name="Normal 23 2 3 5" xfId="18752"/>
    <cellStyle name="Normal 23 2 3 6" xfId="24904"/>
    <cellStyle name="Normal 23 2 4" xfId="11871"/>
    <cellStyle name="Normal 23 2 4 2" xfId="13237"/>
    <cellStyle name="Normal 23 2 4 2 2" xfId="14848"/>
    <cellStyle name="Normal 23 2 4 2 2 2" xfId="17929"/>
    <cellStyle name="Normal 23 2 4 2 2 2 2" xfId="24122"/>
    <cellStyle name="Normal 23 2 4 2 2 2 3" xfId="30273"/>
    <cellStyle name="Normal 23 2 4 2 2 3" xfId="21056"/>
    <cellStyle name="Normal 23 2 4 2 2 4" xfId="27207"/>
    <cellStyle name="Normal 23 2 4 2 3" xfId="16395"/>
    <cellStyle name="Normal 23 2 4 2 3 2" xfId="22588"/>
    <cellStyle name="Normal 23 2 4 2 3 3" xfId="28739"/>
    <cellStyle name="Normal 23 2 4 2 4" xfId="19522"/>
    <cellStyle name="Normal 23 2 4 2 5" xfId="25673"/>
    <cellStyle name="Normal 23 2 4 3" xfId="14067"/>
    <cellStyle name="Normal 23 2 4 3 2" xfId="17160"/>
    <cellStyle name="Normal 23 2 4 3 2 2" xfId="23353"/>
    <cellStyle name="Normal 23 2 4 3 2 3" xfId="29504"/>
    <cellStyle name="Normal 23 2 4 3 3" xfId="20287"/>
    <cellStyle name="Normal 23 2 4 3 4" xfId="26438"/>
    <cellStyle name="Normal 23 2 4 4" xfId="15628"/>
    <cellStyle name="Normal 23 2 4 4 2" xfId="21819"/>
    <cellStyle name="Normal 23 2 4 4 3" xfId="27970"/>
    <cellStyle name="Normal 23 2 4 5" xfId="18753"/>
    <cellStyle name="Normal 23 2 4 6" xfId="24905"/>
    <cellStyle name="Normal 23 2 5" xfId="11872"/>
    <cellStyle name="Normal 23 2 5 2" xfId="13238"/>
    <cellStyle name="Normal 23 2 5 2 2" xfId="14849"/>
    <cellStyle name="Normal 23 2 5 2 2 2" xfId="17930"/>
    <cellStyle name="Normal 23 2 5 2 2 2 2" xfId="24123"/>
    <cellStyle name="Normal 23 2 5 2 2 2 3" xfId="30274"/>
    <cellStyle name="Normal 23 2 5 2 2 3" xfId="21057"/>
    <cellStyle name="Normal 23 2 5 2 2 4" xfId="27208"/>
    <cellStyle name="Normal 23 2 5 2 3" xfId="16396"/>
    <cellStyle name="Normal 23 2 5 2 3 2" xfId="22589"/>
    <cellStyle name="Normal 23 2 5 2 3 3" xfId="28740"/>
    <cellStyle name="Normal 23 2 5 2 4" xfId="19523"/>
    <cellStyle name="Normal 23 2 5 2 5" xfId="25674"/>
    <cellStyle name="Normal 23 2 5 3" xfId="14068"/>
    <cellStyle name="Normal 23 2 5 3 2" xfId="17161"/>
    <cellStyle name="Normal 23 2 5 3 2 2" xfId="23354"/>
    <cellStyle name="Normal 23 2 5 3 2 3" xfId="29505"/>
    <cellStyle name="Normal 23 2 5 3 3" xfId="20288"/>
    <cellStyle name="Normal 23 2 5 3 4" xfId="26439"/>
    <cellStyle name="Normal 23 2 5 4" xfId="15629"/>
    <cellStyle name="Normal 23 2 5 4 2" xfId="21820"/>
    <cellStyle name="Normal 23 2 5 4 3" xfId="27971"/>
    <cellStyle name="Normal 23 2 5 5" xfId="18754"/>
    <cellStyle name="Normal 23 2 5 6" xfId="24906"/>
    <cellStyle name="Normal 23 2 6" xfId="13234"/>
    <cellStyle name="Normal 23 2 6 2" xfId="14845"/>
    <cellStyle name="Normal 23 2 6 2 2" xfId="17926"/>
    <cellStyle name="Normal 23 2 6 2 2 2" xfId="24119"/>
    <cellStyle name="Normal 23 2 6 2 2 3" xfId="30270"/>
    <cellStyle name="Normal 23 2 6 2 3" xfId="21053"/>
    <cellStyle name="Normal 23 2 6 2 4" xfId="27204"/>
    <cellStyle name="Normal 23 2 6 3" xfId="16392"/>
    <cellStyle name="Normal 23 2 6 3 2" xfId="22585"/>
    <cellStyle name="Normal 23 2 6 3 3" xfId="28736"/>
    <cellStyle name="Normal 23 2 6 4" xfId="19519"/>
    <cellStyle name="Normal 23 2 6 5" xfId="25670"/>
    <cellStyle name="Normal 23 2 7" xfId="14064"/>
    <cellStyle name="Normal 23 2 7 2" xfId="17157"/>
    <cellStyle name="Normal 23 2 7 2 2" xfId="23350"/>
    <cellStyle name="Normal 23 2 7 2 3" xfId="29501"/>
    <cellStyle name="Normal 23 2 7 3" xfId="20284"/>
    <cellStyle name="Normal 23 2 7 4" xfId="26435"/>
    <cellStyle name="Normal 23 2 8" xfId="15625"/>
    <cellStyle name="Normal 23 2 8 2" xfId="21816"/>
    <cellStyle name="Normal 23 2 8 3" xfId="27967"/>
    <cellStyle name="Normal 23 2 9" xfId="18750"/>
    <cellStyle name="Normal 23 3" xfId="8160"/>
    <cellStyle name="Normal 23 3 2" xfId="8161"/>
    <cellStyle name="Normal 23 3 2 2" xfId="14850"/>
    <cellStyle name="Normal 23 3 2 2 2" xfId="17931"/>
    <cellStyle name="Normal 23 3 2 2 2 2" xfId="24124"/>
    <cellStyle name="Normal 23 3 2 2 2 3" xfId="30275"/>
    <cellStyle name="Normal 23 3 2 2 3" xfId="21058"/>
    <cellStyle name="Normal 23 3 2 2 4" xfId="27209"/>
    <cellStyle name="Normal 23 3 2 3" xfId="16397"/>
    <cellStyle name="Normal 23 3 2 3 2" xfId="22590"/>
    <cellStyle name="Normal 23 3 2 3 3" xfId="28741"/>
    <cellStyle name="Normal 23 3 2 4" xfId="19524"/>
    <cellStyle name="Normal 23 3 2 5" xfId="25675"/>
    <cellStyle name="Normal 23 3 3" xfId="14069"/>
    <cellStyle name="Normal 23 3 3 2" xfId="17162"/>
    <cellStyle name="Normal 23 3 3 2 2" xfId="23355"/>
    <cellStyle name="Normal 23 3 3 2 3" xfId="29506"/>
    <cellStyle name="Normal 23 3 3 3" xfId="20289"/>
    <cellStyle name="Normal 23 3 3 4" xfId="26440"/>
    <cellStyle name="Normal 23 3 4" xfId="15630"/>
    <cellStyle name="Normal 23 3 4 2" xfId="21821"/>
    <cellStyle name="Normal 23 3 4 3" xfId="27972"/>
    <cellStyle name="Normal 23 3 5" xfId="18755"/>
    <cellStyle name="Normal 23 3 6" xfId="24907"/>
    <cellStyle name="Normal 23 4" xfId="8162"/>
    <cellStyle name="Normal 23 4 2" xfId="13239"/>
    <cellStyle name="Normal 23 4 2 2" xfId="14851"/>
    <cellStyle name="Normal 23 4 2 2 2" xfId="17932"/>
    <cellStyle name="Normal 23 4 2 2 2 2" xfId="24125"/>
    <cellStyle name="Normal 23 4 2 2 2 3" xfId="30276"/>
    <cellStyle name="Normal 23 4 2 2 3" xfId="21059"/>
    <cellStyle name="Normal 23 4 2 2 4" xfId="27210"/>
    <cellStyle name="Normal 23 4 2 3" xfId="16398"/>
    <cellStyle name="Normal 23 4 2 3 2" xfId="22591"/>
    <cellStyle name="Normal 23 4 2 3 3" xfId="28742"/>
    <cellStyle name="Normal 23 4 2 4" xfId="19525"/>
    <cellStyle name="Normal 23 4 2 5" xfId="25676"/>
    <cellStyle name="Normal 23 4 3" xfId="14070"/>
    <cellStyle name="Normal 23 4 3 2" xfId="17163"/>
    <cellStyle name="Normal 23 4 3 2 2" xfId="23356"/>
    <cellStyle name="Normal 23 4 3 2 3" xfId="29507"/>
    <cellStyle name="Normal 23 4 3 3" xfId="20290"/>
    <cellStyle name="Normal 23 4 3 4" xfId="26441"/>
    <cellStyle name="Normal 23 4 4" xfId="15631"/>
    <cellStyle name="Normal 23 4 4 2" xfId="21822"/>
    <cellStyle name="Normal 23 4 4 3" xfId="27973"/>
    <cellStyle name="Normal 23 4 5" xfId="18756"/>
    <cellStyle name="Normal 23 4 6" xfId="24908"/>
    <cellStyle name="Normal 23 5" xfId="8163"/>
    <cellStyle name="Normal 23 5 2" xfId="13240"/>
    <cellStyle name="Normal 23 5 2 2" xfId="14852"/>
    <cellStyle name="Normal 23 5 2 2 2" xfId="17933"/>
    <cellStyle name="Normal 23 5 2 2 2 2" xfId="24126"/>
    <cellStyle name="Normal 23 5 2 2 2 3" xfId="30277"/>
    <cellStyle name="Normal 23 5 2 2 3" xfId="21060"/>
    <cellStyle name="Normal 23 5 2 2 4" xfId="27211"/>
    <cellStyle name="Normal 23 5 2 3" xfId="16399"/>
    <cellStyle name="Normal 23 5 2 3 2" xfId="22592"/>
    <cellStyle name="Normal 23 5 2 3 3" xfId="28743"/>
    <cellStyle name="Normal 23 5 2 4" xfId="19526"/>
    <cellStyle name="Normal 23 5 2 5" xfId="25677"/>
    <cellStyle name="Normal 23 5 3" xfId="14071"/>
    <cellStyle name="Normal 23 5 3 2" xfId="17164"/>
    <cellStyle name="Normal 23 5 3 2 2" xfId="23357"/>
    <cellStyle name="Normal 23 5 3 2 3" xfId="29508"/>
    <cellStyle name="Normal 23 5 3 3" xfId="20291"/>
    <cellStyle name="Normal 23 5 3 4" xfId="26442"/>
    <cellStyle name="Normal 23 5 4" xfId="15632"/>
    <cellStyle name="Normal 23 5 4 2" xfId="21823"/>
    <cellStyle name="Normal 23 5 4 3" xfId="27974"/>
    <cellStyle name="Normal 23 5 5" xfId="18757"/>
    <cellStyle name="Normal 23 5 6" xfId="24909"/>
    <cellStyle name="Normal 23 6" xfId="8164"/>
    <cellStyle name="Normal 23 6 2" xfId="13241"/>
    <cellStyle name="Normal 23 6 2 2" xfId="14853"/>
    <cellStyle name="Normal 23 6 2 2 2" xfId="17934"/>
    <cellStyle name="Normal 23 6 2 2 2 2" xfId="24127"/>
    <cellStyle name="Normal 23 6 2 2 2 3" xfId="30278"/>
    <cellStyle name="Normal 23 6 2 2 3" xfId="21061"/>
    <cellStyle name="Normal 23 6 2 2 4" xfId="27212"/>
    <cellStyle name="Normal 23 6 2 3" xfId="16400"/>
    <cellStyle name="Normal 23 6 2 3 2" xfId="22593"/>
    <cellStyle name="Normal 23 6 2 3 3" xfId="28744"/>
    <cellStyle name="Normal 23 6 2 4" xfId="19527"/>
    <cellStyle name="Normal 23 6 2 5" xfId="25678"/>
    <cellStyle name="Normal 23 6 3" xfId="14072"/>
    <cellStyle name="Normal 23 6 3 2" xfId="17165"/>
    <cellStyle name="Normal 23 6 3 2 2" xfId="23358"/>
    <cellStyle name="Normal 23 6 3 2 3" xfId="29509"/>
    <cellStyle name="Normal 23 6 3 3" xfId="20292"/>
    <cellStyle name="Normal 23 6 3 4" xfId="26443"/>
    <cellStyle name="Normal 23 6 4" xfId="15633"/>
    <cellStyle name="Normal 23 6 4 2" xfId="21824"/>
    <cellStyle name="Normal 23 6 4 3" xfId="27975"/>
    <cellStyle name="Normal 23 6 5" xfId="18758"/>
    <cellStyle name="Normal 23 6 6" xfId="24910"/>
    <cellStyle name="Normal 23 6 7" xfId="11873"/>
    <cellStyle name="Normal 23 7" xfId="11874"/>
    <cellStyle name="Normal 23 8" xfId="13233"/>
    <cellStyle name="Normal 23 8 2" xfId="14844"/>
    <cellStyle name="Normal 23 8 2 2" xfId="17925"/>
    <cellStyle name="Normal 23 8 2 2 2" xfId="24118"/>
    <cellStyle name="Normal 23 8 2 2 3" xfId="30269"/>
    <cellStyle name="Normal 23 8 2 3" xfId="21052"/>
    <cellStyle name="Normal 23 8 2 4" xfId="27203"/>
    <cellStyle name="Normal 23 8 3" xfId="16391"/>
    <cellStyle name="Normal 23 8 3 2" xfId="22584"/>
    <cellStyle name="Normal 23 8 3 3" xfId="28735"/>
    <cellStyle name="Normal 23 8 4" xfId="19518"/>
    <cellStyle name="Normal 23 8 5" xfId="25669"/>
    <cellStyle name="Normal 23 9" xfId="14063"/>
    <cellStyle name="Normal 23 9 2" xfId="17156"/>
    <cellStyle name="Normal 23 9 2 2" xfId="23349"/>
    <cellStyle name="Normal 23 9 2 3" xfId="29500"/>
    <cellStyle name="Normal 23 9 3" xfId="20283"/>
    <cellStyle name="Normal 23 9 4" xfId="26434"/>
    <cellStyle name="Normal 24" xfId="8165"/>
    <cellStyle name="Normal 24 10" xfId="15634"/>
    <cellStyle name="Normal 24 10 2" xfId="21825"/>
    <cellStyle name="Normal 24 10 3" xfId="27976"/>
    <cellStyle name="Normal 24 11" xfId="18759"/>
    <cellStyle name="Normal 24 12" xfId="24911"/>
    <cellStyle name="Normal 24 2" xfId="8166"/>
    <cellStyle name="Normal 24 2 10" xfId="24912"/>
    <cellStyle name="Normal 24 2 2" xfId="8167"/>
    <cellStyle name="Normal 24 2 2 2" xfId="13244"/>
    <cellStyle name="Normal 24 2 2 2 2" xfId="14856"/>
    <cellStyle name="Normal 24 2 2 2 2 2" xfId="17937"/>
    <cellStyle name="Normal 24 2 2 2 2 2 2" xfId="24130"/>
    <cellStyle name="Normal 24 2 2 2 2 2 3" xfId="30281"/>
    <cellStyle name="Normal 24 2 2 2 2 3" xfId="21064"/>
    <cellStyle name="Normal 24 2 2 2 2 4" xfId="27215"/>
    <cellStyle name="Normal 24 2 2 2 3" xfId="16403"/>
    <cellStyle name="Normal 24 2 2 2 3 2" xfId="22596"/>
    <cellStyle name="Normal 24 2 2 2 3 3" xfId="28747"/>
    <cellStyle name="Normal 24 2 2 2 4" xfId="19530"/>
    <cellStyle name="Normal 24 2 2 2 5" xfId="25681"/>
    <cellStyle name="Normal 24 2 2 3" xfId="14075"/>
    <cellStyle name="Normal 24 2 2 3 2" xfId="17168"/>
    <cellStyle name="Normal 24 2 2 3 2 2" xfId="23361"/>
    <cellStyle name="Normal 24 2 2 3 2 3" xfId="29512"/>
    <cellStyle name="Normal 24 2 2 3 3" xfId="20295"/>
    <cellStyle name="Normal 24 2 2 3 4" xfId="26446"/>
    <cellStyle name="Normal 24 2 2 4" xfId="15636"/>
    <cellStyle name="Normal 24 2 2 4 2" xfId="21827"/>
    <cellStyle name="Normal 24 2 2 4 3" xfId="27978"/>
    <cellStyle name="Normal 24 2 2 5" xfId="18761"/>
    <cellStyle name="Normal 24 2 2 6" xfId="24913"/>
    <cellStyle name="Normal 24 2 3" xfId="8168"/>
    <cellStyle name="Normal 24 2 3 2" xfId="13245"/>
    <cellStyle name="Normal 24 2 3 2 2" xfId="14857"/>
    <cellStyle name="Normal 24 2 3 2 2 2" xfId="17938"/>
    <cellStyle name="Normal 24 2 3 2 2 2 2" xfId="24131"/>
    <cellStyle name="Normal 24 2 3 2 2 2 3" xfId="30282"/>
    <cellStyle name="Normal 24 2 3 2 2 3" xfId="21065"/>
    <cellStyle name="Normal 24 2 3 2 2 4" xfId="27216"/>
    <cellStyle name="Normal 24 2 3 2 3" xfId="16404"/>
    <cellStyle name="Normal 24 2 3 2 3 2" xfId="22597"/>
    <cellStyle name="Normal 24 2 3 2 3 3" xfId="28748"/>
    <cellStyle name="Normal 24 2 3 2 4" xfId="19531"/>
    <cellStyle name="Normal 24 2 3 2 5" xfId="25682"/>
    <cellStyle name="Normal 24 2 3 3" xfId="14076"/>
    <cellStyle name="Normal 24 2 3 3 2" xfId="17169"/>
    <cellStyle name="Normal 24 2 3 3 2 2" xfId="23362"/>
    <cellStyle name="Normal 24 2 3 3 2 3" xfId="29513"/>
    <cellStyle name="Normal 24 2 3 3 3" xfId="20296"/>
    <cellStyle name="Normal 24 2 3 3 4" xfId="26447"/>
    <cellStyle name="Normal 24 2 3 4" xfId="15637"/>
    <cellStyle name="Normal 24 2 3 4 2" xfId="21828"/>
    <cellStyle name="Normal 24 2 3 4 3" xfId="27979"/>
    <cellStyle name="Normal 24 2 3 5" xfId="18762"/>
    <cellStyle name="Normal 24 2 3 6" xfId="24914"/>
    <cellStyle name="Normal 24 2 4" xfId="11875"/>
    <cellStyle name="Normal 24 2 4 2" xfId="13246"/>
    <cellStyle name="Normal 24 2 4 2 2" xfId="14858"/>
    <cellStyle name="Normal 24 2 4 2 2 2" xfId="17939"/>
    <cellStyle name="Normal 24 2 4 2 2 2 2" xfId="24132"/>
    <cellStyle name="Normal 24 2 4 2 2 2 3" xfId="30283"/>
    <cellStyle name="Normal 24 2 4 2 2 3" xfId="21066"/>
    <cellStyle name="Normal 24 2 4 2 2 4" xfId="27217"/>
    <cellStyle name="Normal 24 2 4 2 3" xfId="16405"/>
    <cellStyle name="Normal 24 2 4 2 3 2" xfId="22598"/>
    <cellStyle name="Normal 24 2 4 2 3 3" xfId="28749"/>
    <cellStyle name="Normal 24 2 4 2 4" xfId="19532"/>
    <cellStyle name="Normal 24 2 4 2 5" xfId="25683"/>
    <cellStyle name="Normal 24 2 4 3" xfId="14077"/>
    <cellStyle name="Normal 24 2 4 3 2" xfId="17170"/>
    <cellStyle name="Normal 24 2 4 3 2 2" xfId="23363"/>
    <cellStyle name="Normal 24 2 4 3 2 3" xfId="29514"/>
    <cellStyle name="Normal 24 2 4 3 3" xfId="20297"/>
    <cellStyle name="Normal 24 2 4 3 4" xfId="26448"/>
    <cellStyle name="Normal 24 2 4 4" xfId="15638"/>
    <cellStyle name="Normal 24 2 4 4 2" xfId="21829"/>
    <cellStyle name="Normal 24 2 4 4 3" xfId="27980"/>
    <cellStyle name="Normal 24 2 4 5" xfId="18763"/>
    <cellStyle name="Normal 24 2 4 6" xfId="24915"/>
    <cellStyle name="Normal 24 2 5" xfId="11876"/>
    <cellStyle name="Normal 24 2 5 2" xfId="13247"/>
    <cellStyle name="Normal 24 2 5 2 2" xfId="14859"/>
    <cellStyle name="Normal 24 2 5 2 2 2" xfId="17940"/>
    <cellStyle name="Normal 24 2 5 2 2 2 2" xfId="24133"/>
    <cellStyle name="Normal 24 2 5 2 2 2 3" xfId="30284"/>
    <cellStyle name="Normal 24 2 5 2 2 3" xfId="21067"/>
    <cellStyle name="Normal 24 2 5 2 2 4" xfId="27218"/>
    <cellStyle name="Normal 24 2 5 2 3" xfId="16406"/>
    <cellStyle name="Normal 24 2 5 2 3 2" xfId="22599"/>
    <cellStyle name="Normal 24 2 5 2 3 3" xfId="28750"/>
    <cellStyle name="Normal 24 2 5 2 4" xfId="19533"/>
    <cellStyle name="Normal 24 2 5 2 5" xfId="25684"/>
    <cellStyle name="Normal 24 2 5 3" xfId="14078"/>
    <cellStyle name="Normal 24 2 5 3 2" xfId="17171"/>
    <cellStyle name="Normal 24 2 5 3 2 2" xfId="23364"/>
    <cellStyle name="Normal 24 2 5 3 2 3" xfId="29515"/>
    <cellStyle name="Normal 24 2 5 3 3" xfId="20298"/>
    <cellStyle name="Normal 24 2 5 3 4" xfId="26449"/>
    <cellStyle name="Normal 24 2 5 4" xfId="15639"/>
    <cellStyle name="Normal 24 2 5 4 2" xfId="21830"/>
    <cellStyle name="Normal 24 2 5 4 3" xfId="27981"/>
    <cellStyle name="Normal 24 2 5 5" xfId="18764"/>
    <cellStyle name="Normal 24 2 5 6" xfId="24916"/>
    <cellStyle name="Normal 24 2 6" xfId="13243"/>
    <cellStyle name="Normal 24 2 6 2" xfId="14855"/>
    <cellStyle name="Normal 24 2 6 2 2" xfId="17936"/>
    <cellStyle name="Normal 24 2 6 2 2 2" xfId="24129"/>
    <cellStyle name="Normal 24 2 6 2 2 3" xfId="30280"/>
    <cellStyle name="Normal 24 2 6 2 3" xfId="21063"/>
    <cellStyle name="Normal 24 2 6 2 4" xfId="27214"/>
    <cellStyle name="Normal 24 2 6 3" xfId="16402"/>
    <cellStyle name="Normal 24 2 6 3 2" xfId="22595"/>
    <cellStyle name="Normal 24 2 6 3 3" xfId="28746"/>
    <cellStyle name="Normal 24 2 6 4" xfId="19529"/>
    <cellStyle name="Normal 24 2 6 5" xfId="25680"/>
    <cellStyle name="Normal 24 2 7" xfId="14074"/>
    <cellStyle name="Normal 24 2 7 2" xfId="17167"/>
    <cellStyle name="Normal 24 2 7 2 2" xfId="23360"/>
    <cellStyle name="Normal 24 2 7 2 3" xfId="29511"/>
    <cellStyle name="Normal 24 2 7 3" xfId="20294"/>
    <cellStyle name="Normal 24 2 7 4" xfId="26445"/>
    <cellStyle name="Normal 24 2 8" xfId="15635"/>
    <cellStyle name="Normal 24 2 8 2" xfId="21826"/>
    <cellStyle name="Normal 24 2 8 3" xfId="27977"/>
    <cellStyle name="Normal 24 2 9" xfId="18760"/>
    <cellStyle name="Normal 24 3" xfId="8169"/>
    <cellStyle name="Normal 24 3 2" xfId="8170"/>
    <cellStyle name="Normal 24 3 2 2" xfId="14860"/>
    <cellStyle name="Normal 24 3 2 2 2" xfId="17941"/>
    <cellStyle name="Normal 24 3 2 2 2 2" xfId="24134"/>
    <cellStyle name="Normal 24 3 2 2 2 3" xfId="30285"/>
    <cellStyle name="Normal 24 3 2 2 3" xfId="21068"/>
    <cellStyle name="Normal 24 3 2 2 4" xfId="27219"/>
    <cellStyle name="Normal 24 3 2 3" xfId="16407"/>
    <cellStyle name="Normal 24 3 2 3 2" xfId="22600"/>
    <cellStyle name="Normal 24 3 2 3 3" xfId="28751"/>
    <cellStyle name="Normal 24 3 2 4" xfId="19534"/>
    <cellStyle name="Normal 24 3 2 5" xfId="25685"/>
    <cellStyle name="Normal 24 3 3" xfId="14079"/>
    <cellStyle name="Normal 24 3 3 2" xfId="17172"/>
    <cellStyle name="Normal 24 3 3 2 2" xfId="23365"/>
    <cellStyle name="Normal 24 3 3 2 3" xfId="29516"/>
    <cellStyle name="Normal 24 3 3 3" xfId="20299"/>
    <cellStyle name="Normal 24 3 3 4" xfId="26450"/>
    <cellStyle name="Normal 24 3 4" xfId="15640"/>
    <cellStyle name="Normal 24 3 4 2" xfId="21831"/>
    <cellStyle name="Normal 24 3 4 3" xfId="27982"/>
    <cellStyle name="Normal 24 3 5" xfId="18765"/>
    <cellStyle name="Normal 24 3 6" xfId="24917"/>
    <cellStyle name="Normal 24 4" xfId="8171"/>
    <cellStyle name="Normal 24 4 2" xfId="13248"/>
    <cellStyle name="Normal 24 4 2 2" xfId="14861"/>
    <cellStyle name="Normal 24 4 2 2 2" xfId="17942"/>
    <cellStyle name="Normal 24 4 2 2 2 2" xfId="24135"/>
    <cellStyle name="Normal 24 4 2 2 2 3" xfId="30286"/>
    <cellStyle name="Normal 24 4 2 2 3" xfId="21069"/>
    <cellStyle name="Normal 24 4 2 2 4" xfId="27220"/>
    <cellStyle name="Normal 24 4 2 3" xfId="16408"/>
    <cellStyle name="Normal 24 4 2 3 2" xfId="22601"/>
    <cellStyle name="Normal 24 4 2 3 3" xfId="28752"/>
    <cellStyle name="Normal 24 4 2 4" xfId="19535"/>
    <cellStyle name="Normal 24 4 2 5" xfId="25686"/>
    <cellStyle name="Normal 24 4 3" xfId="14080"/>
    <cellStyle name="Normal 24 4 3 2" xfId="17173"/>
    <cellStyle name="Normal 24 4 3 2 2" xfId="23366"/>
    <cellStyle name="Normal 24 4 3 2 3" xfId="29517"/>
    <cellStyle name="Normal 24 4 3 3" xfId="20300"/>
    <cellStyle name="Normal 24 4 3 4" xfId="26451"/>
    <cellStyle name="Normal 24 4 4" xfId="15641"/>
    <cellStyle name="Normal 24 4 4 2" xfId="21832"/>
    <cellStyle name="Normal 24 4 4 3" xfId="27983"/>
    <cellStyle name="Normal 24 4 5" xfId="18766"/>
    <cellStyle name="Normal 24 4 6" xfId="24918"/>
    <cellStyle name="Normal 24 5" xfId="8172"/>
    <cellStyle name="Normal 24 5 2" xfId="13249"/>
    <cellStyle name="Normal 24 5 2 2" xfId="14862"/>
    <cellStyle name="Normal 24 5 2 2 2" xfId="17943"/>
    <cellStyle name="Normal 24 5 2 2 2 2" xfId="24136"/>
    <cellStyle name="Normal 24 5 2 2 2 3" xfId="30287"/>
    <cellStyle name="Normal 24 5 2 2 3" xfId="21070"/>
    <cellStyle name="Normal 24 5 2 2 4" xfId="27221"/>
    <cellStyle name="Normal 24 5 2 3" xfId="16409"/>
    <cellStyle name="Normal 24 5 2 3 2" xfId="22602"/>
    <cellStyle name="Normal 24 5 2 3 3" xfId="28753"/>
    <cellStyle name="Normal 24 5 2 4" xfId="19536"/>
    <cellStyle name="Normal 24 5 2 5" xfId="25687"/>
    <cellStyle name="Normal 24 5 3" xfId="14081"/>
    <cellStyle name="Normal 24 5 3 2" xfId="17174"/>
    <cellStyle name="Normal 24 5 3 2 2" xfId="23367"/>
    <cellStyle name="Normal 24 5 3 2 3" xfId="29518"/>
    <cellStyle name="Normal 24 5 3 3" xfId="20301"/>
    <cellStyle name="Normal 24 5 3 4" xfId="26452"/>
    <cellStyle name="Normal 24 5 4" xfId="15642"/>
    <cellStyle name="Normal 24 5 4 2" xfId="21833"/>
    <cellStyle name="Normal 24 5 4 3" xfId="27984"/>
    <cellStyle name="Normal 24 5 5" xfId="18767"/>
    <cellStyle name="Normal 24 5 6" xfId="24919"/>
    <cellStyle name="Normal 24 6" xfId="11877"/>
    <cellStyle name="Normal 24 6 2" xfId="13250"/>
    <cellStyle name="Normal 24 6 2 2" xfId="14863"/>
    <cellStyle name="Normal 24 6 2 2 2" xfId="17944"/>
    <cellStyle name="Normal 24 6 2 2 2 2" xfId="24137"/>
    <cellStyle name="Normal 24 6 2 2 2 3" xfId="30288"/>
    <cellStyle name="Normal 24 6 2 2 3" xfId="21071"/>
    <cellStyle name="Normal 24 6 2 2 4" xfId="27222"/>
    <cellStyle name="Normal 24 6 2 3" xfId="16410"/>
    <cellStyle name="Normal 24 6 2 3 2" xfId="22603"/>
    <cellStyle name="Normal 24 6 2 3 3" xfId="28754"/>
    <cellStyle name="Normal 24 6 2 4" xfId="19537"/>
    <cellStyle name="Normal 24 6 2 5" xfId="25688"/>
    <cellStyle name="Normal 24 6 3" xfId="14082"/>
    <cellStyle name="Normal 24 6 3 2" xfId="17175"/>
    <cellStyle name="Normal 24 6 3 2 2" xfId="23368"/>
    <cellStyle name="Normal 24 6 3 2 3" xfId="29519"/>
    <cellStyle name="Normal 24 6 3 3" xfId="20302"/>
    <cellStyle name="Normal 24 6 3 4" xfId="26453"/>
    <cellStyle name="Normal 24 6 4" xfId="15643"/>
    <cellStyle name="Normal 24 6 4 2" xfId="21834"/>
    <cellStyle name="Normal 24 6 4 3" xfId="27985"/>
    <cellStyle name="Normal 24 6 5" xfId="18768"/>
    <cellStyle name="Normal 24 6 6" xfId="24920"/>
    <cellStyle name="Normal 24 7" xfId="11878"/>
    <cellStyle name="Normal 24 8" xfId="13242"/>
    <cellStyle name="Normal 24 8 2" xfId="14854"/>
    <cellStyle name="Normal 24 8 2 2" xfId="17935"/>
    <cellStyle name="Normal 24 8 2 2 2" xfId="24128"/>
    <cellStyle name="Normal 24 8 2 2 3" xfId="30279"/>
    <cellStyle name="Normal 24 8 2 3" xfId="21062"/>
    <cellStyle name="Normal 24 8 2 4" xfId="27213"/>
    <cellStyle name="Normal 24 8 3" xfId="16401"/>
    <cellStyle name="Normal 24 8 3 2" xfId="22594"/>
    <cellStyle name="Normal 24 8 3 3" xfId="28745"/>
    <cellStyle name="Normal 24 8 4" xfId="19528"/>
    <cellStyle name="Normal 24 8 5" xfId="25679"/>
    <cellStyle name="Normal 24 9" xfId="14073"/>
    <cellStyle name="Normal 24 9 2" xfId="17166"/>
    <cellStyle name="Normal 24 9 2 2" xfId="23359"/>
    <cellStyle name="Normal 24 9 2 3" xfId="29510"/>
    <cellStyle name="Normal 24 9 3" xfId="20293"/>
    <cellStyle name="Normal 24 9 4" xfId="26444"/>
    <cellStyle name="Normal 25" xfId="8173"/>
    <cellStyle name="Normal 25 10" xfId="11880"/>
    <cellStyle name="Normal 25 11" xfId="11881"/>
    <cellStyle name="Normal 25 12" xfId="11882"/>
    <cellStyle name="Normal 25 13" xfId="11883"/>
    <cellStyle name="Normal 25 14" xfId="11884"/>
    <cellStyle name="Normal 25 15" xfId="11885"/>
    <cellStyle name="Normal 25 16" xfId="11886"/>
    <cellStyle name="Normal 25 17" xfId="11887"/>
    <cellStyle name="Normal 25 18" xfId="11888"/>
    <cellStyle name="Normal 25 19" xfId="11889"/>
    <cellStyle name="Normal 25 2" xfId="8174"/>
    <cellStyle name="Normal 25 2 2" xfId="8175"/>
    <cellStyle name="Normal 25 2 3" xfId="8176"/>
    <cellStyle name="Normal 25 2 4" xfId="11890"/>
    <cellStyle name="Normal 25 20" xfId="11891"/>
    <cellStyle name="Normal 25 21" xfId="11892"/>
    <cellStyle name="Normal 25 22" xfId="11893"/>
    <cellStyle name="Normal 25 23" xfId="11894"/>
    <cellStyle name="Normal 25 24" xfId="11879"/>
    <cellStyle name="Normal 25 3" xfId="8177"/>
    <cellStyle name="Normal 25 3 2" xfId="8178"/>
    <cellStyle name="Normal 25 3 3" xfId="11895"/>
    <cellStyle name="Normal 25 4" xfId="8179"/>
    <cellStyle name="Normal 25 4 2" xfId="11896"/>
    <cellStyle name="Normal 25 5" xfId="8180"/>
    <cellStyle name="Normal 25 5 2" xfId="11897"/>
    <cellStyle name="Normal 25 6" xfId="11898"/>
    <cellStyle name="Normal 25 7" xfId="11899"/>
    <cellStyle name="Normal 25 8" xfId="11900"/>
    <cellStyle name="Normal 25 9" xfId="11901"/>
    <cellStyle name="Normal 26" xfId="8181"/>
    <cellStyle name="Normal 26 10" xfId="15644"/>
    <cellStyle name="Normal 26 10 2" xfId="21835"/>
    <cellStyle name="Normal 26 10 3" xfId="27986"/>
    <cellStyle name="Normal 26 11" xfId="18769"/>
    <cellStyle name="Normal 26 12" xfId="24921"/>
    <cellStyle name="Normal 26 2" xfId="8182"/>
    <cellStyle name="Normal 26 2 10" xfId="24922"/>
    <cellStyle name="Normal 26 2 2" xfId="8183"/>
    <cellStyle name="Normal 26 2 2 2" xfId="13253"/>
    <cellStyle name="Normal 26 2 2 2 2" xfId="14866"/>
    <cellStyle name="Normal 26 2 2 2 2 2" xfId="17947"/>
    <cellStyle name="Normal 26 2 2 2 2 2 2" xfId="24140"/>
    <cellStyle name="Normal 26 2 2 2 2 2 3" xfId="30291"/>
    <cellStyle name="Normal 26 2 2 2 2 3" xfId="21074"/>
    <cellStyle name="Normal 26 2 2 2 2 4" xfId="27225"/>
    <cellStyle name="Normal 26 2 2 2 3" xfId="16413"/>
    <cellStyle name="Normal 26 2 2 2 3 2" xfId="22606"/>
    <cellStyle name="Normal 26 2 2 2 3 3" xfId="28757"/>
    <cellStyle name="Normal 26 2 2 2 4" xfId="19540"/>
    <cellStyle name="Normal 26 2 2 2 5" xfId="25691"/>
    <cellStyle name="Normal 26 2 2 3" xfId="14085"/>
    <cellStyle name="Normal 26 2 2 3 2" xfId="17178"/>
    <cellStyle name="Normal 26 2 2 3 2 2" xfId="23371"/>
    <cellStyle name="Normal 26 2 2 3 2 3" xfId="29522"/>
    <cellStyle name="Normal 26 2 2 3 3" xfId="20305"/>
    <cellStyle name="Normal 26 2 2 3 4" xfId="26456"/>
    <cellStyle name="Normal 26 2 2 4" xfId="15646"/>
    <cellStyle name="Normal 26 2 2 4 2" xfId="21837"/>
    <cellStyle name="Normal 26 2 2 4 3" xfId="27988"/>
    <cellStyle name="Normal 26 2 2 5" xfId="18771"/>
    <cellStyle name="Normal 26 2 2 6" xfId="24923"/>
    <cellStyle name="Normal 26 2 3" xfId="8184"/>
    <cellStyle name="Normal 26 2 3 2" xfId="13254"/>
    <cellStyle name="Normal 26 2 3 2 2" xfId="14867"/>
    <cellStyle name="Normal 26 2 3 2 2 2" xfId="17948"/>
    <cellStyle name="Normal 26 2 3 2 2 2 2" xfId="24141"/>
    <cellStyle name="Normal 26 2 3 2 2 2 3" xfId="30292"/>
    <cellStyle name="Normal 26 2 3 2 2 3" xfId="21075"/>
    <cellStyle name="Normal 26 2 3 2 2 4" xfId="27226"/>
    <cellStyle name="Normal 26 2 3 2 3" xfId="16414"/>
    <cellStyle name="Normal 26 2 3 2 3 2" xfId="22607"/>
    <cellStyle name="Normal 26 2 3 2 3 3" xfId="28758"/>
    <cellStyle name="Normal 26 2 3 2 4" xfId="19541"/>
    <cellStyle name="Normal 26 2 3 2 5" xfId="25692"/>
    <cellStyle name="Normal 26 2 3 3" xfId="14086"/>
    <cellStyle name="Normal 26 2 3 3 2" xfId="17179"/>
    <cellStyle name="Normal 26 2 3 3 2 2" xfId="23372"/>
    <cellStyle name="Normal 26 2 3 3 2 3" xfId="29523"/>
    <cellStyle name="Normal 26 2 3 3 3" xfId="20306"/>
    <cellStyle name="Normal 26 2 3 3 4" xfId="26457"/>
    <cellStyle name="Normal 26 2 3 4" xfId="15647"/>
    <cellStyle name="Normal 26 2 3 4 2" xfId="21838"/>
    <cellStyle name="Normal 26 2 3 4 3" xfId="27989"/>
    <cellStyle name="Normal 26 2 3 5" xfId="18772"/>
    <cellStyle name="Normal 26 2 3 6" xfId="24924"/>
    <cellStyle name="Normal 26 2 4" xfId="11902"/>
    <cellStyle name="Normal 26 2 4 2" xfId="13255"/>
    <cellStyle name="Normal 26 2 4 2 2" xfId="14868"/>
    <cellStyle name="Normal 26 2 4 2 2 2" xfId="17949"/>
    <cellStyle name="Normal 26 2 4 2 2 2 2" xfId="24142"/>
    <cellStyle name="Normal 26 2 4 2 2 2 3" xfId="30293"/>
    <cellStyle name="Normal 26 2 4 2 2 3" xfId="21076"/>
    <cellStyle name="Normal 26 2 4 2 2 4" xfId="27227"/>
    <cellStyle name="Normal 26 2 4 2 3" xfId="16415"/>
    <cellStyle name="Normal 26 2 4 2 3 2" xfId="22608"/>
    <cellStyle name="Normal 26 2 4 2 3 3" xfId="28759"/>
    <cellStyle name="Normal 26 2 4 2 4" xfId="19542"/>
    <cellStyle name="Normal 26 2 4 2 5" xfId="25693"/>
    <cellStyle name="Normal 26 2 4 3" xfId="14087"/>
    <cellStyle name="Normal 26 2 4 3 2" xfId="17180"/>
    <cellStyle name="Normal 26 2 4 3 2 2" xfId="23373"/>
    <cellStyle name="Normal 26 2 4 3 2 3" xfId="29524"/>
    <cellStyle name="Normal 26 2 4 3 3" xfId="20307"/>
    <cellStyle name="Normal 26 2 4 3 4" xfId="26458"/>
    <cellStyle name="Normal 26 2 4 4" xfId="15648"/>
    <cellStyle name="Normal 26 2 4 4 2" xfId="21839"/>
    <cellStyle name="Normal 26 2 4 4 3" xfId="27990"/>
    <cellStyle name="Normal 26 2 4 5" xfId="18773"/>
    <cellStyle name="Normal 26 2 4 6" xfId="24925"/>
    <cellStyle name="Normal 26 2 5" xfId="11903"/>
    <cellStyle name="Normal 26 2 5 2" xfId="13256"/>
    <cellStyle name="Normal 26 2 5 2 2" xfId="14869"/>
    <cellStyle name="Normal 26 2 5 2 2 2" xfId="17950"/>
    <cellStyle name="Normal 26 2 5 2 2 2 2" xfId="24143"/>
    <cellStyle name="Normal 26 2 5 2 2 2 3" xfId="30294"/>
    <cellStyle name="Normal 26 2 5 2 2 3" xfId="21077"/>
    <cellStyle name="Normal 26 2 5 2 2 4" xfId="27228"/>
    <cellStyle name="Normal 26 2 5 2 3" xfId="16416"/>
    <cellStyle name="Normal 26 2 5 2 3 2" xfId="22609"/>
    <cellStyle name="Normal 26 2 5 2 3 3" xfId="28760"/>
    <cellStyle name="Normal 26 2 5 2 4" xfId="19543"/>
    <cellStyle name="Normal 26 2 5 2 5" xfId="25694"/>
    <cellStyle name="Normal 26 2 5 3" xfId="14088"/>
    <cellStyle name="Normal 26 2 5 3 2" xfId="17181"/>
    <cellStyle name="Normal 26 2 5 3 2 2" xfId="23374"/>
    <cellStyle name="Normal 26 2 5 3 2 3" xfId="29525"/>
    <cellStyle name="Normal 26 2 5 3 3" xfId="20308"/>
    <cellStyle name="Normal 26 2 5 3 4" xfId="26459"/>
    <cellStyle name="Normal 26 2 5 4" xfId="15649"/>
    <cellStyle name="Normal 26 2 5 4 2" xfId="21840"/>
    <cellStyle name="Normal 26 2 5 4 3" xfId="27991"/>
    <cellStyle name="Normal 26 2 5 5" xfId="18774"/>
    <cellStyle name="Normal 26 2 5 6" xfId="24926"/>
    <cellStyle name="Normal 26 2 6" xfId="13252"/>
    <cellStyle name="Normal 26 2 6 2" xfId="14865"/>
    <cellStyle name="Normal 26 2 6 2 2" xfId="17946"/>
    <cellStyle name="Normal 26 2 6 2 2 2" xfId="24139"/>
    <cellStyle name="Normal 26 2 6 2 2 3" xfId="30290"/>
    <cellStyle name="Normal 26 2 6 2 3" xfId="21073"/>
    <cellStyle name="Normal 26 2 6 2 4" xfId="27224"/>
    <cellStyle name="Normal 26 2 6 3" xfId="16412"/>
    <cellStyle name="Normal 26 2 6 3 2" xfId="22605"/>
    <cellStyle name="Normal 26 2 6 3 3" xfId="28756"/>
    <cellStyle name="Normal 26 2 6 4" xfId="19539"/>
    <cellStyle name="Normal 26 2 6 5" xfId="25690"/>
    <cellStyle name="Normal 26 2 7" xfId="14084"/>
    <cellStyle name="Normal 26 2 7 2" xfId="17177"/>
    <cellStyle name="Normal 26 2 7 2 2" xfId="23370"/>
    <cellStyle name="Normal 26 2 7 2 3" xfId="29521"/>
    <cellStyle name="Normal 26 2 7 3" xfId="20304"/>
    <cellStyle name="Normal 26 2 7 4" xfId="26455"/>
    <cellStyle name="Normal 26 2 8" xfId="15645"/>
    <cellStyle name="Normal 26 2 8 2" xfId="21836"/>
    <cellStyle name="Normal 26 2 8 3" xfId="27987"/>
    <cellStyle name="Normal 26 2 9" xfId="18770"/>
    <cellStyle name="Normal 26 3" xfId="8185"/>
    <cellStyle name="Normal 26 3 2" xfId="8186"/>
    <cellStyle name="Normal 26 3 2 2" xfId="14870"/>
    <cellStyle name="Normal 26 3 2 2 2" xfId="17951"/>
    <cellStyle name="Normal 26 3 2 2 2 2" xfId="24144"/>
    <cellStyle name="Normal 26 3 2 2 2 3" xfId="30295"/>
    <cellStyle name="Normal 26 3 2 2 3" xfId="21078"/>
    <cellStyle name="Normal 26 3 2 2 4" xfId="27229"/>
    <cellStyle name="Normal 26 3 2 3" xfId="16417"/>
    <cellStyle name="Normal 26 3 2 3 2" xfId="22610"/>
    <cellStyle name="Normal 26 3 2 3 3" xfId="28761"/>
    <cellStyle name="Normal 26 3 2 4" xfId="19544"/>
    <cellStyle name="Normal 26 3 2 5" xfId="25695"/>
    <cellStyle name="Normal 26 3 3" xfId="14089"/>
    <cellStyle name="Normal 26 3 3 2" xfId="17182"/>
    <cellStyle name="Normal 26 3 3 2 2" xfId="23375"/>
    <cellStyle name="Normal 26 3 3 2 3" xfId="29526"/>
    <cellStyle name="Normal 26 3 3 3" xfId="20309"/>
    <cellStyle name="Normal 26 3 3 4" xfId="26460"/>
    <cellStyle name="Normal 26 3 4" xfId="15650"/>
    <cellStyle name="Normal 26 3 4 2" xfId="21841"/>
    <cellStyle name="Normal 26 3 4 3" xfId="27992"/>
    <cellStyle name="Normal 26 3 5" xfId="18775"/>
    <cellStyle name="Normal 26 3 6" xfId="24927"/>
    <cellStyle name="Normal 26 4" xfId="8187"/>
    <cellStyle name="Normal 26 4 2" xfId="13257"/>
    <cellStyle name="Normal 26 4 2 2" xfId="14871"/>
    <cellStyle name="Normal 26 4 2 2 2" xfId="17952"/>
    <cellStyle name="Normal 26 4 2 2 2 2" xfId="24145"/>
    <cellStyle name="Normal 26 4 2 2 2 3" xfId="30296"/>
    <cellStyle name="Normal 26 4 2 2 3" xfId="21079"/>
    <cellStyle name="Normal 26 4 2 2 4" xfId="27230"/>
    <cellStyle name="Normal 26 4 2 3" xfId="16418"/>
    <cellStyle name="Normal 26 4 2 3 2" xfId="22611"/>
    <cellStyle name="Normal 26 4 2 3 3" xfId="28762"/>
    <cellStyle name="Normal 26 4 2 4" xfId="19545"/>
    <cellStyle name="Normal 26 4 2 5" xfId="25696"/>
    <cellStyle name="Normal 26 4 3" xfId="14090"/>
    <cellStyle name="Normal 26 4 3 2" xfId="17183"/>
    <cellStyle name="Normal 26 4 3 2 2" xfId="23376"/>
    <cellStyle name="Normal 26 4 3 2 3" xfId="29527"/>
    <cellStyle name="Normal 26 4 3 3" xfId="20310"/>
    <cellStyle name="Normal 26 4 3 4" xfId="26461"/>
    <cellStyle name="Normal 26 4 4" xfId="15651"/>
    <cellStyle name="Normal 26 4 4 2" xfId="21842"/>
    <cellStyle name="Normal 26 4 4 3" xfId="27993"/>
    <cellStyle name="Normal 26 4 5" xfId="18776"/>
    <cellStyle name="Normal 26 4 6" xfId="24928"/>
    <cellStyle name="Normal 26 5" xfId="8188"/>
    <cellStyle name="Normal 26 5 2" xfId="13258"/>
    <cellStyle name="Normal 26 5 2 2" xfId="14872"/>
    <cellStyle name="Normal 26 5 2 2 2" xfId="17953"/>
    <cellStyle name="Normal 26 5 2 2 2 2" xfId="24146"/>
    <cellStyle name="Normal 26 5 2 2 2 3" xfId="30297"/>
    <cellStyle name="Normal 26 5 2 2 3" xfId="21080"/>
    <cellStyle name="Normal 26 5 2 2 4" xfId="27231"/>
    <cellStyle name="Normal 26 5 2 3" xfId="16419"/>
    <cellStyle name="Normal 26 5 2 3 2" xfId="22612"/>
    <cellStyle name="Normal 26 5 2 3 3" xfId="28763"/>
    <cellStyle name="Normal 26 5 2 4" xfId="19546"/>
    <cellStyle name="Normal 26 5 2 5" xfId="25697"/>
    <cellStyle name="Normal 26 5 3" xfId="14091"/>
    <cellStyle name="Normal 26 5 3 2" xfId="17184"/>
    <cellStyle name="Normal 26 5 3 2 2" xfId="23377"/>
    <cellStyle name="Normal 26 5 3 2 3" xfId="29528"/>
    <cellStyle name="Normal 26 5 3 3" xfId="20311"/>
    <cellStyle name="Normal 26 5 3 4" xfId="26462"/>
    <cellStyle name="Normal 26 5 4" xfId="15652"/>
    <cellStyle name="Normal 26 5 4 2" xfId="21843"/>
    <cellStyle name="Normal 26 5 4 3" xfId="27994"/>
    <cellStyle name="Normal 26 5 5" xfId="18777"/>
    <cellStyle name="Normal 26 5 6" xfId="24929"/>
    <cellStyle name="Normal 26 6" xfId="11904"/>
    <cellStyle name="Normal 26 6 2" xfId="13259"/>
    <cellStyle name="Normal 26 6 2 2" xfId="14873"/>
    <cellStyle name="Normal 26 6 2 2 2" xfId="17954"/>
    <cellStyle name="Normal 26 6 2 2 2 2" xfId="24147"/>
    <cellStyle name="Normal 26 6 2 2 2 3" xfId="30298"/>
    <cellStyle name="Normal 26 6 2 2 3" xfId="21081"/>
    <cellStyle name="Normal 26 6 2 2 4" xfId="27232"/>
    <cellStyle name="Normal 26 6 2 3" xfId="16420"/>
    <cellStyle name="Normal 26 6 2 3 2" xfId="22613"/>
    <cellStyle name="Normal 26 6 2 3 3" xfId="28764"/>
    <cellStyle name="Normal 26 6 2 4" xfId="19547"/>
    <cellStyle name="Normal 26 6 2 5" xfId="25698"/>
    <cellStyle name="Normal 26 6 3" xfId="14092"/>
    <cellStyle name="Normal 26 6 3 2" xfId="17185"/>
    <cellStyle name="Normal 26 6 3 2 2" xfId="23378"/>
    <cellStyle name="Normal 26 6 3 2 3" xfId="29529"/>
    <cellStyle name="Normal 26 6 3 3" xfId="20312"/>
    <cellStyle name="Normal 26 6 3 4" xfId="26463"/>
    <cellStyle name="Normal 26 6 4" xfId="15653"/>
    <cellStyle name="Normal 26 6 4 2" xfId="21844"/>
    <cellStyle name="Normal 26 6 4 3" xfId="27995"/>
    <cellStyle name="Normal 26 6 5" xfId="18778"/>
    <cellStyle name="Normal 26 6 6" xfId="24930"/>
    <cellStyle name="Normal 26 7" xfId="11905"/>
    <cellStyle name="Normal 26 8" xfId="13251"/>
    <cellStyle name="Normal 26 8 2" xfId="14864"/>
    <cellStyle name="Normal 26 8 2 2" xfId="17945"/>
    <cellStyle name="Normal 26 8 2 2 2" xfId="24138"/>
    <cellStyle name="Normal 26 8 2 2 3" xfId="30289"/>
    <cellStyle name="Normal 26 8 2 3" xfId="21072"/>
    <cellStyle name="Normal 26 8 2 4" xfId="27223"/>
    <cellStyle name="Normal 26 8 3" xfId="16411"/>
    <cellStyle name="Normal 26 8 3 2" xfId="22604"/>
    <cellStyle name="Normal 26 8 3 3" xfId="28755"/>
    <cellStyle name="Normal 26 8 4" xfId="19538"/>
    <cellStyle name="Normal 26 8 5" xfId="25689"/>
    <cellStyle name="Normal 26 9" xfId="14083"/>
    <cellStyle name="Normal 26 9 2" xfId="17176"/>
    <cellStyle name="Normal 26 9 2 2" xfId="23369"/>
    <cellStyle name="Normal 26 9 2 3" xfId="29520"/>
    <cellStyle name="Normal 26 9 3" xfId="20303"/>
    <cellStyle name="Normal 26 9 4" xfId="26454"/>
    <cellStyle name="Normal 27" xfId="8189"/>
    <cellStyle name="Normal 27 2" xfId="8190"/>
    <cellStyle name="Normal 27 2 2" xfId="8191"/>
    <cellStyle name="Normal 27 2 3" xfId="8192"/>
    <cellStyle name="Normal 27 3" xfId="8193"/>
    <cellStyle name="Normal 27 3 2" xfId="8194"/>
    <cellStyle name="Normal 27 4" xfId="8195"/>
    <cellStyle name="Normal 27 5" xfId="8196"/>
    <cellStyle name="Normal 27 6" xfId="11906"/>
    <cellStyle name="Normal 28" xfId="8197"/>
    <cellStyle name="Normal 28 2" xfId="8198"/>
    <cellStyle name="Normal 28 2 2" xfId="8199"/>
    <cellStyle name="Normal 28 2 3" xfId="8200"/>
    <cellStyle name="Normal 28 2 4" xfId="11908"/>
    <cellStyle name="Normal 28 3" xfId="8201"/>
    <cellStyle name="Normal 28 3 2" xfId="8202"/>
    <cellStyle name="Normal 28 4" xfId="8203"/>
    <cellStyle name="Normal 28 5" xfId="8204"/>
    <cellStyle name="Normal 28 6" xfId="11907"/>
    <cellStyle name="Normal 29" xfId="8205"/>
    <cellStyle name="Normal 29 2" xfId="8206"/>
    <cellStyle name="Normal 29 2 2" xfId="8207"/>
    <cellStyle name="Normal 29 2 3" xfId="8208"/>
    <cellStyle name="Normal 29 2 4" xfId="11910"/>
    <cellStyle name="Normal 29 3" xfId="8209"/>
    <cellStyle name="Normal 29 3 2" xfId="8210"/>
    <cellStyle name="Normal 29 4" xfId="8211"/>
    <cellStyle name="Normal 29 5" xfId="8212"/>
    <cellStyle name="Normal 29 6" xfId="11909"/>
    <cellStyle name="Normal 3" xfId="7"/>
    <cellStyle name="Normal 3 10" xfId="8213"/>
    <cellStyle name="Normal 3 10 2" xfId="13260"/>
    <cellStyle name="Normal 3 10 2 2" xfId="14874"/>
    <cellStyle name="Normal 3 10 2 2 2" xfId="17955"/>
    <cellStyle name="Normal 3 10 2 2 2 2" xfId="24148"/>
    <cellStyle name="Normal 3 10 2 2 2 3" xfId="30299"/>
    <cellStyle name="Normal 3 10 2 2 3" xfId="21082"/>
    <cellStyle name="Normal 3 10 2 2 4" xfId="27233"/>
    <cellStyle name="Normal 3 10 2 3" xfId="16421"/>
    <cellStyle name="Normal 3 10 2 3 2" xfId="22614"/>
    <cellStyle name="Normal 3 10 2 3 3" xfId="28765"/>
    <cellStyle name="Normal 3 10 2 4" xfId="19548"/>
    <cellStyle name="Normal 3 10 2 5" xfId="25699"/>
    <cellStyle name="Normal 3 10 3" xfId="14093"/>
    <cellStyle name="Normal 3 10 3 2" xfId="17186"/>
    <cellStyle name="Normal 3 10 3 2 2" xfId="23379"/>
    <cellStyle name="Normal 3 10 3 2 3" xfId="29530"/>
    <cellStyle name="Normal 3 10 3 3" xfId="20313"/>
    <cellStyle name="Normal 3 10 3 4" xfId="26464"/>
    <cellStyle name="Normal 3 10 4" xfId="15654"/>
    <cellStyle name="Normal 3 10 4 2" xfId="21845"/>
    <cellStyle name="Normal 3 10 4 3" xfId="27996"/>
    <cellStyle name="Normal 3 10 5" xfId="18779"/>
    <cellStyle name="Normal 3 10 6" xfId="24931"/>
    <cellStyle name="Normal 3 10 7" xfId="11911"/>
    <cellStyle name="Normal 3 11" xfId="9515"/>
    <cellStyle name="Normal 3 11 2" xfId="13261"/>
    <cellStyle name="Normal 3 11 2 2" xfId="14875"/>
    <cellStyle name="Normal 3 11 2 2 2" xfId="17956"/>
    <cellStyle name="Normal 3 11 2 2 2 2" xfId="24149"/>
    <cellStyle name="Normal 3 11 2 2 2 3" xfId="30300"/>
    <cellStyle name="Normal 3 11 2 2 3" xfId="21083"/>
    <cellStyle name="Normal 3 11 2 2 4" xfId="27234"/>
    <cellStyle name="Normal 3 11 2 3" xfId="16422"/>
    <cellStyle name="Normal 3 11 2 3 2" xfId="22615"/>
    <cellStyle name="Normal 3 11 2 3 3" xfId="28766"/>
    <cellStyle name="Normal 3 11 2 4" xfId="19549"/>
    <cellStyle name="Normal 3 11 2 5" xfId="25700"/>
    <cellStyle name="Normal 3 11 3" xfId="14094"/>
    <cellStyle name="Normal 3 11 3 2" xfId="17187"/>
    <cellStyle name="Normal 3 11 3 2 2" xfId="23380"/>
    <cellStyle name="Normal 3 11 3 2 3" xfId="29531"/>
    <cellStyle name="Normal 3 11 3 3" xfId="20314"/>
    <cellStyle name="Normal 3 11 3 4" xfId="26465"/>
    <cellStyle name="Normal 3 11 4" xfId="15655"/>
    <cellStyle name="Normal 3 11 4 2" xfId="21846"/>
    <cellStyle name="Normal 3 11 4 3" xfId="27997"/>
    <cellStyle name="Normal 3 11 5" xfId="18780"/>
    <cellStyle name="Normal 3 11 6" xfId="24932"/>
    <cellStyle name="Normal 3 11 7" xfId="11912"/>
    <cellStyle name="Normal 3 12" xfId="11913"/>
    <cellStyle name="Normal 3 12 2" xfId="13262"/>
    <cellStyle name="Normal 3 12 2 2" xfId="14876"/>
    <cellStyle name="Normal 3 12 2 2 2" xfId="17957"/>
    <cellStyle name="Normal 3 12 2 2 2 2" xfId="24150"/>
    <cellStyle name="Normal 3 12 2 2 2 3" xfId="30301"/>
    <cellStyle name="Normal 3 12 2 2 3" xfId="21084"/>
    <cellStyle name="Normal 3 12 2 2 4" xfId="27235"/>
    <cellStyle name="Normal 3 12 2 3" xfId="16423"/>
    <cellStyle name="Normal 3 12 2 3 2" xfId="22616"/>
    <cellStyle name="Normal 3 12 2 3 3" xfId="28767"/>
    <cellStyle name="Normal 3 12 2 4" xfId="19550"/>
    <cellStyle name="Normal 3 12 2 5" xfId="25701"/>
    <cellStyle name="Normal 3 12 3" xfId="14095"/>
    <cellStyle name="Normal 3 12 3 2" xfId="17188"/>
    <cellStyle name="Normal 3 12 3 2 2" xfId="23381"/>
    <cellStyle name="Normal 3 12 3 2 3" xfId="29532"/>
    <cellStyle name="Normal 3 12 3 3" xfId="20315"/>
    <cellStyle name="Normal 3 12 3 4" xfId="26466"/>
    <cellStyle name="Normal 3 12 4" xfId="15656"/>
    <cellStyle name="Normal 3 12 4 2" xfId="21847"/>
    <cellStyle name="Normal 3 12 4 3" xfId="27998"/>
    <cellStyle name="Normal 3 12 5" xfId="18781"/>
    <cellStyle name="Normal 3 12 6" xfId="24933"/>
    <cellStyle name="Normal 3 13" xfId="11914"/>
    <cellStyle name="Normal 3 13 2" xfId="13263"/>
    <cellStyle name="Normal 3 13 2 2" xfId="14877"/>
    <cellStyle name="Normal 3 13 2 2 2" xfId="17958"/>
    <cellStyle name="Normal 3 13 2 2 2 2" xfId="24151"/>
    <cellStyle name="Normal 3 13 2 2 2 3" xfId="30302"/>
    <cellStyle name="Normal 3 13 2 2 3" xfId="21085"/>
    <cellStyle name="Normal 3 13 2 2 4" xfId="27236"/>
    <cellStyle name="Normal 3 13 2 3" xfId="16424"/>
    <cellStyle name="Normal 3 13 2 3 2" xfId="22617"/>
    <cellStyle name="Normal 3 13 2 3 3" xfId="28768"/>
    <cellStyle name="Normal 3 13 2 4" xfId="19551"/>
    <cellStyle name="Normal 3 13 2 5" xfId="25702"/>
    <cellStyle name="Normal 3 13 3" xfId="14096"/>
    <cellStyle name="Normal 3 13 3 2" xfId="17189"/>
    <cellStyle name="Normal 3 13 3 2 2" xfId="23382"/>
    <cellStyle name="Normal 3 13 3 2 3" xfId="29533"/>
    <cellStyle name="Normal 3 13 3 3" xfId="20316"/>
    <cellStyle name="Normal 3 13 3 4" xfId="26467"/>
    <cellStyle name="Normal 3 13 4" xfId="15657"/>
    <cellStyle name="Normal 3 13 4 2" xfId="21848"/>
    <cellStyle name="Normal 3 13 4 3" xfId="27999"/>
    <cellStyle name="Normal 3 13 5" xfId="18782"/>
    <cellStyle name="Normal 3 13 6" xfId="24934"/>
    <cellStyle name="Normal 3 14" xfId="11915"/>
    <cellStyle name="Normal 3 14 2" xfId="13264"/>
    <cellStyle name="Normal 3 14 2 2" xfId="14878"/>
    <cellStyle name="Normal 3 14 2 2 2" xfId="17959"/>
    <cellStyle name="Normal 3 14 2 2 2 2" xfId="24152"/>
    <cellStyle name="Normal 3 14 2 2 2 3" xfId="30303"/>
    <cellStyle name="Normal 3 14 2 2 3" xfId="21086"/>
    <cellStyle name="Normal 3 14 2 2 4" xfId="27237"/>
    <cellStyle name="Normal 3 14 2 3" xfId="16425"/>
    <cellStyle name="Normal 3 14 2 3 2" xfId="22618"/>
    <cellStyle name="Normal 3 14 2 3 3" xfId="28769"/>
    <cellStyle name="Normal 3 14 2 4" xfId="19552"/>
    <cellStyle name="Normal 3 14 2 5" xfId="25703"/>
    <cellStyle name="Normal 3 14 3" xfId="14097"/>
    <cellStyle name="Normal 3 14 3 2" xfId="17190"/>
    <cellStyle name="Normal 3 14 3 2 2" xfId="23383"/>
    <cellStyle name="Normal 3 14 3 2 3" xfId="29534"/>
    <cellStyle name="Normal 3 14 3 3" xfId="20317"/>
    <cellStyle name="Normal 3 14 3 4" xfId="26468"/>
    <cellStyle name="Normal 3 14 4" xfId="15658"/>
    <cellStyle name="Normal 3 14 4 2" xfId="21849"/>
    <cellStyle name="Normal 3 14 4 3" xfId="28000"/>
    <cellStyle name="Normal 3 14 5" xfId="18783"/>
    <cellStyle name="Normal 3 14 6" xfId="24935"/>
    <cellStyle name="Normal 3 15" xfId="11916"/>
    <cellStyle name="Normal 3 15 2" xfId="13265"/>
    <cellStyle name="Normal 3 15 2 2" xfId="14879"/>
    <cellStyle name="Normal 3 15 2 2 2" xfId="17960"/>
    <cellStyle name="Normal 3 15 2 2 2 2" xfId="24153"/>
    <cellStyle name="Normal 3 15 2 2 2 3" xfId="30304"/>
    <cellStyle name="Normal 3 15 2 2 3" xfId="21087"/>
    <cellStyle name="Normal 3 15 2 2 4" xfId="27238"/>
    <cellStyle name="Normal 3 15 2 3" xfId="16426"/>
    <cellStyle name="Normal 3 15 2 3 2" xfId="22619"/>
    <cellStyle name="Normal 3 15 2 3 3" xfId="28770"/>
    <cellStyle name="Normal 3 15 2 4" xfId="19553"/>
    <cellStyle name="Normal 3 15 2 5" xfId="25704"/>
    <cellStyle name="Normal 3 15 3" xfId="14098"/>
    <cellStyle name="Normal 3 15 3 2" xfId="17191"/>
    <cellStyle name="Normal 3 15 3 2 2" xfId="23384"/>
    <cellStyle name="Normal 3 15 3 2 3" xfId="29535"/>
    <cellStyle name="Normal 3 15 3 3" xfId="20318"/>
    <cellStyle name="Normal 3 15 3 4" xfId="26469"/>
    <cellStyle name="Normal 3 15 4" xfId="15659"/>
    <cellStyle name="Normal 3 15 4 2" xfId="21850"/>
    <cellStyle name="Normal 3 15 4 3" xfId="28001"/>
    <cellStyle name="Normal 3 15 5" xfId="18784"/>
    <cellStyle name="Normal 3 15 6" xfId="24936"/>
    <cellStyle name="Normal 3 16" xfId="11917"/>
    <cellStyle name="Normal 3 16 2" xfId="13266"/>
    <cellStyle name="Normal 3 16 2 2" xfId="14880"/>
    <cellStyle name="Normal 3 16 2 2 2" xfId="17961"/>
    <cellStyle name="Normal 3 16 2 2 2 2" xfId="24154"/>
    <cellStyle name="Normal 3 16 2 2 2 3" xfId="30305"/>
    <cellStyle name="Normal 3 16 2 2 3" xfId="21088"/>
    <cellStyle name="Normal 3 16 2 2 4" xfId="27239"/>
    <cellStyle name="Normal 3 16 2 3" xfId="16427"/>
    <cellStyle name="Normal 3 16 2 3 2" xfId="22620"/>
    <cellStyle name="Normal 3 16 2 3 3" xfId="28771"/>
    <cellStyle name="Normal 3 16 2 4" xfId="19554"/>
    <cellStyle name="Normal 3 16 2 5" xfId="25705"/>
    <cellStyle name="Normal 3 16 3" xfId="14099"/>
    <cellStyle name="Normal 3 16 3 2" xfId="17192"/>
    <cellStyle name="Normal 3 16 3 2 2" xfId="23385"/>
    <cellStyle name="Normal 3 16 3 2 3" xfId="29536"/>
    <cellStyle name="Normal 3 16 3 3" xfId="20319"/>
    <cellStyle name="Normal 3 16 3 4" xfId="26470"/>
    <cellStyle name="Normal 3 16 4" xfId="15660"/>
    <cellStyle name="Normal 3 16 4 2" xfId="21851"/>
    <cellStyle name="Normal 3 16 4 3" xfId="28002"/>
    <cellStyle name="Normal 3 16 5" xfId="18785"/>
    <cellStyle name="Normal 3 16 6" xfId="24937"/>
    <cellStyle name="Normal 3 17" xfId="11918"/>
    <cellStyle name="Normal 3 17 2" xfId="13267"/>
    <cellStyle name="Normal 3 17 2 2" xfId="14881"/>
    <cellStyle name="Normal 3 17 2 2 2" xfId="17962"/>
    <cellStyle name="Normal 3 17 2 2 2 2" xfId="24155"/>
    <cellStyle name="Normal 3 17 2 2 2 3" xfId="30306"/>
    <cellStyle name="Normal 3 17 2 2 3" xfId="21089"/>
    <cellStyle name="Normal 3 17 2 2 4" xfId="27240"/>
    <cellStyle name="Normal 3 17 2 3" xfId="16428"/>
    <cellStyle name="Normal 3 17 2 3 2" xfId="22621"/>
    <cellStyle name="Normal 3 17 2 3 3" xfId="28772"/>
    <cellStyle name="Normal 3 17 2 4" xfId="19555"/>
    <cellStyle name="Normal 3 17 2 5" xfId="25706"/>
    <cellStyle name="Normal 3 17 3" xfId="14100"/>
    <cellStyle name="Normal 3 17 3 2" xfId="17193"/>
    <cellStyle name="Normal 3 17 3 2 2" xfId="23386"/>
    <cellStyle name="Normal 3 17 3 2 3" xfId="29537"/>
    <cellStyle name="Normal 3 17 3 3" xfId="20320"/>
    <cellStyle name="Normal 3 17 3 4" xfId="26471"/>
    <cellStyle name="Normal 3 17 4" xfId="15661"/>
    <cellStyle name="Normal 3 17 4 2" xfId="21852"/>
    <cellStyle name="Normal 3 17 4 3" xfId="28003"/>
    <cellStyle name="Normal 3 17 5" xfId="18786"/>
    <cellStyle name="Normal 3 17 6" xfId="24938"/>
    <cellStyle name="Normal 3 18" xfId="11919"/>
    <cellStyle name="Normal 3 18 2" xfId="13268"/>
    <cellStyle name="Normal 3 18 2 2" xfId="14882"/>
    <cellStyle name="Normal 3 18 2 2 2" xfId="17963"/>
    <cellStyle name="Normal 3 18 2 2 2 2" xfId="24156"/>
    <cellStyle name="Normal 3 18 2 2 2 3" xfId="30307"/>
    <cellStyle name="Normal 3 18 2 2 3" xfId="21090"/>
    <cellStyle name="Normal 3 18 2 2 4" xfId="27241"/>
    <cellStyle name="Normal 3 18 2 3" xfId="16429"/>
    <cellStyle name="Normal 3 18 2 3 2" xfId="22622"/>
    <cellStyle name="Normal 3 18 2 3 3" xfId="28773"/>
    <cellStyle name="Normal 3 18 2 4" xfId="19556"/>
    <cellStyle name="Normal 3 18 2 5" xfId="25707"/>
    <cellStyle name="Normal 3 18 3" xfId="14101"/>
    <cellStyle name="Normal 3 18 3 2" xfId="17194"/>
    <cellStyle name="Normal 3 18 3 2 2" xfId="23387"/>
    <cellStyle name="Normal 3 18 3 2 3" xfId="29538"/>
    <cellStyle name="Normal 3 18 3 3" xfId="20321"/>
    <cellStyle name="Normal 3 18 3 4" xfId="26472"/>
    <cellStyle name="Normal 3 18 4" xfId="15662"/>
    <cellStyle name="Normal 3 18 4 2" xfId="21853"/>
    <cellStyle name="Normal 3 18 4 3" xfId="28004"/>
    <cellStyle name="Normal 3 18 5" xfId="18787"/>
    <cellStyle name="Normal 3 18 6" xfId="24939"/>
    <cellStyle name="Normal 3 19" xfId="11920"/>
    <cellStyle name="Normal 3 19 2" xfId="13269"/>
    <cellStyle name="Normal 3 19 2 2" xfId="14883"/>
    <cellStyle name="Normal 3 19 2 2 2" xfId="17964"/>
    <cellStyle name="Normal 3 19 2 2 2 2" xfId="24157"/>
    <cellStyle name="Normal 3 19 2 2 2 3" xfId="30308"/>
    <cellStyle name="Normal 3 19 2 2 3" xfId="21091"/>
    <cellStyle name="Normal 3 19 2 2 4" xfId="27242"/>
    <cellStyle name="Normal 3 19 2 3" xfId="16430"/>
    <cellStyle name="Normal 3 19 2 3 2" xfId="22623"/>
    <cellStyle name="Normal 3 19 2 3 3" xfId="28774"/>
    <cellStyle name="Normal 3 19 2 4" xfId="19557"/>
    <cellStyle name="Normal 3 19 2 5" xfId="25708"/>
    <cellStyle name="Normal 3 19 3" xfId="14102"/>
    <cellStyle name="Normal 3 19 3 2" xfId="17195"/>
    <cellStyle name="Normal 3 19 3 2 2" xfId="23388"/>
    <cellStyle name="Normal 3 19 3 2 3" xfId="29539"/>
    <cellStyle name="Normal 3 19 3 3" xfId="20322"/>
    <cellStyle name="Normal 3 19 3 4" xfId="26473"/>
    <cellStyle name="Normal 3 19 4" xfId="15663"/>
    <cellStyle name="Normal 3 19 4 2" xfId="21854"/>
    <cellStyle name="Normal 3 19 4 3" xfId="28005"/>
    <cellStyle name="Normal 3 19 5" xfId="18788"/>
    <cellStyle name="Normal 3 19 6" xfId="24940"/>
    <cellStyle name="Normal 3 2" xfId="8214"/>
    <cellStyle name="Normal 3 2 2" xfId="8215"/>
    <cellStyle name="Normal 3 2 2 2" xfId="8216"/>
    <cellStyle name="Normal 3 2 2 2 2" xfId="14884"/>
    <cellStyle name="Normal 3 2 2 2 2 2" xfId="17965"/>
    <cellStyle name="Normal 3 2 2 2 2 2 2" xfId="24158"/>
    <cellStyle name="Normal 3 2 2 2 2 2 3" xfId="30309"/>
    <cellStyle name="Normal 3 2 2 2 2 3" xfId="21092"/>
    <cellStyle name="Normal 3 2 2 2 2 4" xfId="27243"/>
    <cellStyle name="Normal 3 2 2 2 3" xfId="16431"/>
    <cellStyle name="Normal 3 2 2 2 3 2" xfId="22624"/>
    <cellStyle name="Normal 3 2 2 2 3 3" xfId="28775"/>
    <cellStyle name="Normal 3 2 2 2 4" xfId="19558"/>
    <cellStyle name="Normal 3 2 2 2 5" xfId="25709"/>
    <cellStyle name="Normal 3 2 2 2 6" xfId="13270"/>
    <cellStyle name="Normal 3 2 2 3" xfId="14103"/>
    <cellStyle name="Normal 3 2 2 3 2" xfId="17196"/>
    <cellStyle name="Normal 3 2 2 3 2 2" xfId="23389"/>
    <cellStyle name="Normal 3 2 2 3 2 3" xfId="29540"/>
    <cellStyle name="Normal 3 2 2 3 3" xfId="20323"/>
    <cellStyle name="Normal 3 2 2 3 4" xfId="26474"/>
    <cellStyle name="Normal 3 2 2 4" xfId="15664"/>
    <cellStyle name="Normal 3 2 2 4 2" xfId="21855"/>
    <cellStyle name="Normal 3 2 2 4 3" xfId="28006"/>
    <cellStyle name="Normal 3 2 2 5" xfId="18789"/>
    <cellStyle name="Normal 3 2 2 6" xfId="24941"/>
    <cellStyle name="Normal 3 2 2 7" xfId="11921"/>
    <cellStyle name="Normal 3 2 3" xfId="8217"/>
    <cellStyle name="Normal 3 2 3 2" xfId="13271"/>
    <cellStyle name="Normal 3 2 3 2 2" xfId="14885"/>
    <cellStyle name="Normal 3 2 3 2 2 2" xfId="17966"/>
    <cellStyle name="Normal 3 2 3 2 2 2 2" xfId="24159"/>
    <cellStyle name="Normal 3 2 3 2 2 2 3" xfId="30310"/>
    <cellStyle name="Normal 3 2 3 2 2 3" xfId="21093"/>
    <cellStyle name="Normal 3 2 3 2 2 4" xfId="27244"/>
    <cellStyle name="Normal 3 2 3 2 3" xfId="16432"/>
    <cellStyle name="Normal 3 2 3 2 3 2" xfId="22625"/>
    <cellStyle name="Normal 3 2 3 2 3 3" xfId="28776"/>
    <cellStyle name="Normal 3 2 3 2 4" xfId="19559"/>
    <cellStyle name="Normal 3 2 3 2 5" xfId="25710"/>
    <cellStyle name="Normal 3 2 3 3" xfId="14104"/>
    <cellStyle name="Normal 3 2 3 3 2" xfId="17197"/>
    <cellStyle name="Normal 3 2 3 3 2 2" xfId="23390"/>
    <cellStyle name="Normal 3 2 3 3 2 3" xfId="29541"/>
    <cellStyle name="Normal 3 2 3 3 3" xfId="20324"/>
    <cellStyle name="Normal 3 2 3 3 4" xfId="26475"/>
    <cellStyle name="Normal 3 2 3 4" xfId="15665"/>
    <cellStyle name="Normal 3 2 3 4 2" xfId="21856"/>
    <cellStyle name="Normal 3 2 3 4 3" xfId="28007"/>
    <cellStyle name="Normal 3 2 3 5" xfId="18790"/>
    <cellStyle name="Normal 3 2 3 6" xfId="24942"/>
    <cellStyle name="Normal 3 2 3 7" xfId="11922"/>
    <cellStyle name="Normal 3 2 4" xfId="8218"/>
    <cellStyle name="Normal 3 2 4 2" xfId="13272"/>
    <cellStyle name="Normal 3 2 4 2 2" xfId="14886"/>
    <cellStyle name="Normal 3 2 4 2 2 2" xfId="17967"/>
    <cellStyle name="Normal 3 2 4 2 2 2 2" xfId="24160"/>
    <cellStyle name="Normal 3 2 4 2 2 2 3" xfId="30311"/>
    <cellStyle name="Normal 3 2 4 2 2 3" xfId="21094"/>
    <cellStyle name="Normal 3 2 4 2 2 4" xfId="27245"/>
    <cellStyle name="Normal 3 2 4 2 3" xfId="16433"/>
    <cellStyle name="Normal 3 2 4 2 3 2" xfId="22626"/>
    <cellStyle name="Normal 3 2 4 2 3 3" xfId="28777"/>
    <cellStyle name="Normal 3 2 4 2 4" xfId="19560"/>
    <cellStyle name="Normal 3 2 4 2 5" xfId="25711"/>
    <cellStyle name="Normal 3 2 4 3" xfId="14105"/>
    <cellStyle name="Normal 3 2 4 3 2" xfId="17198"/>
    <cellStyle name="Normal 3 2 4 3 2 2" xfId="23391"/>
    <cellStyle name="Normal 3 2 4 3 2 3" xfId="29542"/>
    <cellStyle name="Normal 3 2 4 3 3" xfId="20325"/>
    <cellStyle name="Normal 3 2 4 3 4" xfId="26476"/>
    <cellStyle name="Normal 3 2 4 4" xfId="15666"/>
    <cellStyle name="Normal 3 2 4 4 2" xfId="21857"/>
    <cellStyle name="Normal 3 2 4 4 3" xfId="28008"/>
    <cellStyle name="Normal 3 2 4 5" xfId="18791"/>
    <cellStyle name="Normal 3 2 4 6" xfId="24943"/>
    <cellStyle name="Normal 3 2 4 7" xfId="11923"/>
    <cellStyle name="Normal 3 2 5" xfId="8219"/>
    <cellStyle name="Normal 3 2 5 2" xfId="13273"/>
    <cellStyle name="Normal 3 2 5 2 2" xfId="14887"/>
    <cellStyle name="Normal 3 2 5 2 2 2" xfId="17968"/>
    <cellStyle name="Normal 3 2 5 2 2 2 2" xfId="24161"/>
    <cellStyle name="Normal 3 2 5 2 2 2 3" xfId="30312"/>
    <cellStyle name="Normal 3 2 5 2 2 3" xfId="21095"/>
    <cellStyle name="Normal 3 2 5 2 2 4" xfId="27246"/>
    <cellStyle name="Normal 3 2 5 2 3" xfId="16434"/>
    <cellStyle name="Normal 3 2 5 2 3 2" xfId="22627"/>
    <cellStyle name="Normal 3 2 5 2 3 3" xfId="28778"/>
    <cellStyle name="Normal 3 2 5 2 4" xfId="19561"/>
    <cellStyle name="Normal 3 2 5 2 5" xfId="25712"/>
    <cellStyle name="Normal 3 2 5 3" xfId="14106"/>
    <cellStyle name="Normal 3 2 5 3 2" xfId="17199"/>
    <cellStyle name="Normal 3 2 5 3 2 2" xfId="23392"/>
    <cellStyle name="Normal 3 2 5 3 2 3" xfId="29543"/>
    <cellStyle name="Normal 3 2 5 3 3" xfId="20326"/>
    <cellStyle name="Normal 3 2 5 3 4" xfId="26477"/>
    <cellStyle name="Normal 3 2 5 4" xfId="15667"/>
    <cellStyle name="Normal 3 2 5 4 2" xfId="21858"/>
    <cellStyle name="Normal 3 2 5 4 3" xfId="28009"/>
    <cellStyle name="Normal 3 2 5 5" xfId="18792"/>
    <cellStyle name="Normal 3 2 5 6" xfId="24944"/>
    <cellStyle name="Normal 3 2 5 7" xfId="11924"/>
    <cellStyle name="Normal 3 2 6" xfId="8220"/>
    <cellStyle name="Normal 3 2 6 2" xfId="13274"/>
    <cellStyle name="Normal 3 2 6 2 2" xfId="14888"/>
    <cellStyle name="Normal 3 2 6 2 2 2" xfId="17969"/>
    <cellStyle name="Normal 3 2 6 2 2 2 2" xfId="24162"/>
    <cellStyle name="Normal 3 2 6 2 2 2 3" xfId="30313"/>
    <cellStyle name="Normal 3 2 6 2 2 3" xfId="21096"/>
    <cellStyle name="Normal 3 2 6 2 2 4" xfId="27247"/>
    <cellStyle name="Normal 3 2 6 2 3" xfId="16435"/>
    <cellStyle name="Normal 3 2 6 2 3 2" xfId="22628"/>
    <cellStyle name="Normal 3 2 6 2 3 3" xfId="28779"/>
    <cellStyle name="Normal 3 2 6 2 4" xfId="19562"/>
    <cellStyle name="Normal 3 2 6 2 5" xfId="25713"/>
    <cellStyle name="Normal 3 2 6 3" xfId="14107"/>
    <cellStyle name="Normal 3 2 6 3 2" xfId="17200"/>
    <cellStyle name="Normal 3 2 6 3 2 2" xfId="23393"/>
    <cellStyle name="Normal 3 2 6 3 2 3" xfId="29544"/>
    <cellStyle name="Normal 3 2 6 3 3" xfId="20327"/>
    <cellStyle name="Normal 3 2 6 3 4" xfId="26478"/>
    <cellStyle name="Normal 3 2 6 4" xfId="15668"/>
    <cellStyle name="Normal 3 2 6 4 2" xfId="21859"/>
    <cellStyle name="Normal 3 2 6 4 3" xfId="28010"/>
    <cellStyle name="Normal 3 2 6 5" xfId="18793"/>
    <cellStyle name="Normal 3 2 6 6" xfId="24945"/>
    <cellStyle name="Normal 3 2 6 7" xfId="11925"/>
    <cellStyle name="Normal 3 2 7" xfId="9529"/>
    <cellStyle name="Normal 3 2_Chelan PUD Power Costs (8-10)" xfId="8221"/>
    <cellStyle name="Normal 3 20" xfId="11926"/>
    <cellStyle name="Normal 3 20 2" xfId="13275"/>
    <cellStyle name="Normal 3 20 2 2" xfId="14889"/>
    <cellStyle name="Normal 3 20 2 2 2" xfId="17970"/>
    <cellStyle name="Normal 3 20 2 2 2 2" xfId="24163"/>
    <cellStyle name="Normal 3 20 2 2 2 3" xfId="30314"/>
    <cellStyle name="Normal 3 20 2 2 3" xfId="21097"/>
    <cellStyle name="Normal 3 20 2 2 4" xfId="27248"/>
    <cellStyle name="Normal 3 20 2 3" xfId="16436"/>
    <cellStyle name="Normal 3 20 2 3 2" xfId="22629"/>
    <cellStyle name="Normal 3 20 2 3 3" xfId="28780"/>
    <cellStyle name="Normal 3 20 2 4" xfId="19563"/>
    <cellStyle name="Normal 3 20 2 5" xfId="25714"/>
    <cellStyle name="Normal 3 20 3" xfId="14108"/>
    <cellStyle name="Normal 3 20 3 2" xfId="17201"/>
    <cellStyle name="Normal 3 20 3 2 2" xfId="23394"/>
    <cellStyle name="Normal 3 20 3 2 3" xfId="29545"/>
    <cellStyle name="Normal 3 20 3 3" xfId="20328"/>
    <cellStyle name="Normal 3 20 3 4" xfId="26479"/>
    <cellStyle name="Normal 3 20 4" xfId="15669"/>
    <cellStyle name="Normal 3 20 4 2" xfId="21860"/>
    <cellStyle name="Normal 3 20 4 3" xfId="28011"/>
    <cellStyle name="Normal 3 20 5" xfId="18794"/>
    <cellStyle name="Normal 3 20 6" xfId="24946"/>
    <cellStyle name="Normal 3 21" xfId="11927"/>
    <cellStyle name="Normal 3 21 2" xfId="13276"/>
    <cellStyle name="Normal 3 21 2 2" xfId="14890"/>
    <cellStyle name="Normal 3 21 2 2 2" xfId="17971"/>
    <cellStyle name="Normal 3 21 2 2 2 2" xfId="24164"/>
    <cellStyle name="Normal 3 21 2 2 2 3" xfId="30315"/>
    <cellStyle name="Normal 3 21 2 2 3" xfId="21098"/>
    <cellStyle name="Normal 3 21 2 2 4" xfId="27249"/>
    <cellStyle name="Normal 3 21 2 3" xfId="16437"/>
    <cellStyle name="Normal 3 21 2 3 2" xfId="22630"/>
    <cellStyle name="Normal 3 21 2 3 3" xfId="28781"/>
    <cellStyle name="Normal 3 21 2 4" xfId="19564"/>
    <cellStyle name="Normal 3 21 2 5" xfId="25715"/>
    <cellStyle name="Normal 3 21 3" xfId="14109"/>
    <cellStyle name="Normal 3 21 3 2" xfId="17202"/>
    <cellStyle name="Normal 3 21 3 2 2" xfId="23395"/>
    <cellStyle name="Normal 3 21 3 2 3" xfId="29546"/>
    <cellStyle name="Normal 3 21 3 3" xfId="20329"/>
    <cellStyle name="Normal 3 21 3 4" xfId="26480"/>
    <cellStyle name="Normal 3 21 4" xfId="15670"/>
    <cellStyle name="Normal 3 21 4 2" xfId="21861"/>
    <cellStyle name="Normal 3 21 4 3" xfId="28012"/>
    <cellStyle name="Normal 3 21 5" xfId="18795"/>
    <cellStyle name="Normal 3 21 6" xfId="24947"/>
    <cellStyle name="Normal 3 22" xfId="11928"/>
    <cellStyle name="Normal 3 22 2" xfId="13277"/>
    <cellStyle name="Normal 3 22 2 2" xfId="14891"/>
    <cellStyle name="Normal 3 22 2 2 2" xfId="17972"/>
    <cellStyle name="Normal 3 22 2 2 2 2" xfId="24165"/>
    <cellStyle name="Normal 3 22 2 2 2 3" xfId="30316"/>
    <cellStyle name="Normal 3 22 2 2 3" xfId="21099"/>
    <cellStyle name="Normal 3 22 2 2 4" xfId="27250"/>
    <cellStyle name="Normal 3 22 2 3" xfId="16438"/>
    <cellStyle name="Normal 3 22 2 3 2" xfId="22631"/>
    <cellStyle name="Normal 3 22 2 3 3" xfId="28782"/>
    <cellStyle name="Normal 3 22 2 4" xfId="19565"/>
    <cellStyle name="Normal 3 22 2 5" xfId="25716"/>
    <cellStyle name="Normal 3 22 3" xfId="14110"/>
    <cellStyle name="Normal 3 22 3 2" xfId="17203"/>
    <cellStyle name="Normal 3 22 3 2 2" xfId="23396"/>
    <cellStyle name="Normal 3 22 3 2 3" xfId="29547"/>
    <cellStyle name="Normal 3 22 3 3" xfId="20330"/>
    <cellStyle name="Normal 3 22 3 4" xfId="26481"/>
    <cellStyle name="Normal 3 22 4" xfId="15671"/>
    <cellStyle name="Normal 3 22 4 2" xfId="21862"/>
    <cellStyle name="Normal 3 22 4 3" xfId="28013"/>
    <cellStyle name="Normal 3 22 5" xfId="18796"/>
    <cellStyle name="Normal 3 22 6" xfId="24948"/>
    <cellStyle name="Normal 3 23" xfId="11929"/>
    <cellStyle name="Normal 3 23 2" xfId="13278"/>
    <cellStyle name="Normal 3 23 2 2" xfId="14892"/>
    <cellStyle name="Normal 3 23 2 2 2" xfId="17973"/>
    <cellStyle name="Normal 3 23 2 2 2 2" xfId="24166"/>
    <cellStyle name="Normal 3 23 2 2 2 3" xfId="30317"/>
    <cellStyle name="Normal 3 23 2 2 3" xfId="21100"/>
    <cellStyle name="Normal 3 23 2 2 4" xfId="27251"/>
    <cellStyle name="Normal 3 23 2 3" xfId="16439"/>
    <cellStyle name="Normal 3 23 2 3 2" xfId="22632"/>
    <cellStyle name="Normal 3 23 2 3 3" xfId="28783"/>
    <cellStyle name="Normal 3 23 2 4" xfId="19566"/>
    <cellStyle name="Normal 3 23 2 5" xfId="25717"/>
    <cellStyle name="Normal 3 23 3" xfId="14111"/>
    <cellStyle name="Normal 3 23 3 2" xfId="17204"/>
    <cellStyle name="Normal 3 23 3 2 2" xfId="23397"/>
    <cellStyle name="Normal 3 23 3 2 3" xfId="29548"/>
    <cellStyle name="Normal 3 23 3 3" xfId="20331"/>
    <cellStyle name="Normal 3 23 3 4" xfId="26482"/>
    <cellStyle name="Normal 3 23 4" xfId="15672"/>
    <cellStyle name="Normal 3 23 4 2" xfId="21863"/>
    <cellStyle name="Normal 3 23 4 3" xfId="28014"/>
    <cellStyle name="Normal 3 23 5" xfId="18797"/>
    <cellStyle name="Normal 3 23 6" xfId="24949"/>
    <cellStyle name="Normal 3 24" xfId="11930"/>
    <cellStyle name="Normal 3 24 2" xfId="13279"/>
    <cellStyle name="Normal 3 24 2 2" xfId="14893"/>
    <cellStyle name="Normal 3 24 2 2 2" xfId="17974"/>
    <cellStyle name="Normal 3 24 2 2 2 2" xfId="24167"/>
    <cellStyle name="Normal 3 24 2 2 2 3" xfId="30318"/>
    <cellStyle name="Normal 3 24 2 2 3" xfId="21101"/>
    <cellStyle name="Normal 3 24 2 2 4" xfId="27252"/>
    <cellStyle name="Normal 3 24 2 3" xfId="16440"/>
    <cellStyle name="Normal 3 24 2 3 2" xfId="22633"/>
    <cellStyle name="Normal 3 24 2 3 3" xfId="28784"/>
    <cellStyle name="Normal 3 24 2 4" xfId="19567"/>
    <cellStyle name="Normal 3 24 2 5" xfId="25718"/>
    <cellStyle name="Normal 3 24 3" xfId="14112"/>
    <cellStyle name="Normal 3 24 3 2" xfId="17205"/>
    <cellStyle name="Normal 3 24 3 2 2" xfId="23398"/>
    <cellStyle name="Normal 3 24 3 2 3" xfId="29549"/>
    <cellStyle name="Normal 3 24 3 3" xfId="20332"/>
    <cellStyle name="Normal 3 24 3 4" xfId="26483"/>
    <cellStyle name="Normal 3 24 4" xfId="15673"/>
    <cellStyle name="Normal 3 24 4 2" xfId="21864"/>
    <cellStyle name="Normal 3 24 4 3" xfId="28015"/>
    <cellStyle name="Normal 3 24 5" xfId="18798"/>
    <cellStyle name="Normal 3 24 6" xfId="24950"/>
    <cellStyle name="Normal 3 25" xfId="11931"/>
    <cellStyle name="Normal 3 26" xfId="11932"/>
    <cellStyle name="Normal 3 26 2" xfId="11933"/>
    <cellStyle name="Normal 3 26 3" xfId="11934"/>
    <cellStyle name="Normal 3 26 4" xfId="11935"/>
    <cellStyle name="Normal 3 27" xfId="11936"/>
    <cellStyle name="Normal 3 28" xfId="12762"/>
    <cellStyle name="Normal 3 29" xfId="9696"/>
    <cellStyle name="Normal 3 3" xfId="8222"/>
    <cellStyle name="Normal 3 3 10" xfId="11937"/>
    <cellStyle name="Normal 3 3 2" xfId="8223"/>
    <cellStyle name="Normal 3 3 2 2" xfId="8224"/>
    <cellStyle name="Normal 3 3 2 2 2" xfId="14895"/>
    <cellStyle name="Normal 3 3 2 2 2 2" xfId="17976"/>
    <cellStyle name="Normal 3 3 2 2 2 2 2" xfId="24169"/>
    <cellStyle name="Normal 3 3 2 2 2 2 3" xfId="30320"/>
    <cellStyle name="Normal 3 3 2 2 2 3" xfId="21103"/>
    <cellStyle name="Normal 3 3 2 2 2 4" xfId="27254"/>
    <cellStyle name="Normal 3 3 2 2 3" xfId="16442"/>
    <cellStyle name="Normal 3 3 2 2 3 2" xfId="22635"/>
    <cellStyle name="Normal 3 3 2 2 3 3" xfId="28786"/>
    <cellStyle name="Normal 3 3 2 2 4" xfId="19569"/>
    <cellStyle name="Normal 3 3 2 2 5" xfId="25720"/>
    <cellStyle name="Normal 3 3 2 2 6" xfId="13281"/>
    <cellStyle name="Normal 3 3 2 3" xfId="8225"/>
    <cellStyle name="Normal 3 3 2 3 2" xfId="17207"/>
    <cellStyle name="Normal 3 3 2 3 2 2" xfId="23400"/>
    <cellStyle name="Normal 3 3 2 3 2 3" xfId="29551"/>
    <cellStyle name="Normal 3 3 2 3 3" xfId="20334"/>
    <cellStyle name="Normal 3 3 2 3 4" xfId="26485"/>
    <cellStyle name="Normal 3 3 2 3 5" xfId="14114"/>
    <cellStyle name="Normal 3 3 2 4" xfId="15675"/>
    <cellStyle name="Normal 3 3 2 4 2" xfId="21866"/>
    <cellStyle name="Normal 3 3 2 4 3" xfId="28017"/>
    <cellStyle name="Normal 3 3 2 5" xfId="18800"/>
    <cellStyle name="Normal 3 3 2 6" xfId="24952"/>
    <cellStyle name="Normal 3 3 2 7" xfId="11938"/>
    <cellStyle name="Normal 3 3 3" xfId="8226"/>
    <cellStyle name="Normal 3 3 3 2" xfId="13282"/>
    <cellStyle name="Normal 3 3 3 2 2" xfId="14896"/>
    <cellStyle name="Normal 3 3 3 2 2 2" xfId="17977"/>
    <cellStyle name="Normal 3 3 3 2 2 2 2" xfId="24170"/>
    <cellStyle name="Normal 3 3 3 2 2 2 3" xfId="30321"/>
    <cellStyle name="Normal 3 3 3 2 2 3" xfId="21104"/>
    <cellStyle name="Normal 3 3 3 2 2 4" xfId="27255"/>
    <cellStyle name="Normal 3 3 3 2 3" xfId="16443"/>
    <cellStyle name="Normal 3 3 3 2 3 2" xfId="22636"/>
    <cellStyle name="Normal 3 3 3 2 3 3" xfId="28787"/>
    <cellStyle name="Normal 3 3 3 2 4" xfId="19570"/>
    <cellStyle name="Normal 3 3 3 2 5" xfId="25721"/>
    <cellStyle name="Normal 3 3 3 3" xfId="14115"/>
    <cellStyle name="Normal 3 3 3 3 2" xfId="17208"/>
    <cellStyle name="Normal 3 3 3 3 2 2" xfId="23401"/>
    <cellStyle name="Normal 3 3 3 3 2 3" xfId="29552"/>
    <cellStyle name="Normal 3 3 3 3 3" xfId="20335"/>
    <cellStyle name="Normal 3 3 3 3 4" xfId="26486"/>
    <cellStyle name="Normal 3 3 3 4" xfId="15676"/>
    <cellStyle name="Normal 3 3 3 4 2" xfId="21867"/>
    <cellStyle name="Normal 3 3 3 4 3" xfId="28018"/>
    <cellStyle name="Normal 3 3 3 5" xfId="18801"/>
    <cellStyle name="Normal 3 3 3 6" xfId="24953"/>
    <cellStyle name="Normal 3 3 3 7" xfId="11939"/>
    <cellStyle name="Normal 3 3 4" xfId="8227"/>
    <cellStyle name="Normal 3 3 4 2" xfId="11940"/>
    <cellStyle name="Normal 3 3 5" xfId="8228"/>
    <cellStyle name="Normal 3 3 5 2" xfId="14894"/>
    <cellStyle name="Normal 3 3 5 2 2" xfId="17975"/>
    <cellStyle name="Normal 3 3 5 2 2 2" xfId="24168"/>
    <cellStyle name="Normal 3 3 5 2 2 3" xfId="30319"/>
    <cellStyle name="Normal 3 3 5 2 3" xfId="21102"/>
    <cellStyle name="Normal 3 3 5 2 4" xfId="27253"/>
    <cellStyle name="Normal 3 3 5 3" xfId="16441"/>
    <cellStyle name="Normal 3 3 5 3 2" xfId="22634"/>
    <cellStyle name="Normal 3 3 5 3 3" xfId="28785"/>
    <cellStyle name="Normal 3 3 5 4" xfId="19568"/>
    <cellStyle name="Normal 3 3 5 5" xfId="25719"/>
    <cellStyle name="Normal 3 3 5 6" xfId="13280"/>
    <cellStyle name="Normal 3 3 6" xfId="8229"/>
    <cellStyle name="Normal 3 3 6 2" xfId="17206"/>
    <cellStyle name="Normal 3 3 6 2 2" xfId="23399"/>
    <cellStyle name="Normal 3 3 6 2 3" xfId="29550"/>
    <cellStyle name="Normal 3 3 6 3" xfId="20333"/>
    <cellStyle name="Normal 3 3 6 4" xfId="26484"/>
    <cellStyle name="Normal 3 3 6 5" xfId="14113"/>
    <cellStyle name="Normal 3 3 7" xfId="15674"/>
    <cellStyle name="Normal 3 3 7 2" xfId="21865"/>
    <cellStyle name="Normal 3 3 7 3" xfId="28016"/>
    <cellStyle name="Normal 3 3 8" xfId="18799"/>
    <cellStyle name="Normal 3 3 9" xfId="24951"/>
    <cellStyle name="Normal 3 30" xfId="18328"/>
    <cellStyle name="Normal 3 4" xfId="8230"/>
    <cellStyle name="Normal 3 4 2" xfId="8231"/>
    <cellStyle name="Normal 3 4 2 2" xfId="8232"/>
    <cellStyle name="Normal 3 4 2 2 2" xfId="14898"/>
    <cellStyle name="Normal 3 4 2 2 2 2" xfId="17979"/>
    <cellStyle name="Normal 3 4 2 2 2 2 2" xfId="24172"/>
    <cellStyle name="Normal 3 4 2 2 2 2 3" xfId="30323"/>
    <cellStyle name="Normal 3 4 2 2 2 3" xfId="21106"/>
    <cellStyle name="Normal 3 4 2 2 2 4" xfId="27257"/>
    <cellStyle name="Normal 3 4 2 2 3" xfId="16445"/>
    <cellStyle name="Normal 3 4 2 2 3 2" xfId="22638"/>
    <cellStyle name="Normal 3 4 2 2 3 3" xfId="28789"/>
    <cellStyle name="Normal 3 4 2 2 4" xfId="19572"/>
    <cellStyle name="Normal 3 4 2 2 5" xfId="25723"/>
    <cellStyle name="Normal 3 4 2 2 6" xfId="13284"/>
    <cellStyle name="Normal 3 4 2 3" xfId="14117"/>
    <cellStyle name="Normal 3 4 2 3 2" xfId="17210"/>
    <cellStyle name="Normal 3 4 2 3 2 2" xfId="23403"/>
    <cellStyle name="Normal 3 4 2 3 2 3" xfId="29554"/>
    <cellStyle name="Normal 3 4 2 3 3" xfId="20337"/>
    <cellStyle name="Normal 3 4 2 3 4" xfId="26488"/>
    <cellStyle name="Normal 3 4 2 4" xfId="15678"/>
    <cellStyle name="Normal 3 4 2 4 2" xfId="21869"/>
    <cellStyle name="Normal 3 4 2 4 3" xfId="28020"/>
    <cellStyle name="Normal 3 4 2 5" xfId="18803"/>
    <cellStyle name="Normal 3 4 2 6" xfId="24955"/>
    <cellStyle name="Normal 3 4 2 7" xfId="11942"/>
    <cellStyle name="Normal 3 4 3" xfId="8233"/>
    <cellStyle name="Normal 3 4 3 2" xfId="8234"/>
    <cellStyle name="Normal 3 4 3 2 2" xfId="17978"/>
    <cellStyle name="Normal 3 4 3 2 2 2" xfId="24171"/>
    <cellStyle name="Normal 3 4 3 2 2 3" xfId="30322"/>
    <cellStyle name="Normal 3 4 3 2 3" xfId="21105"/>
    <cellStyle name="Normal 3 4 3 2 4" xfId="27256"/>
    <cellStyle name="Normal 3 4 3 2 5" xfId="14897"/>
    <cellStyle name="Normal 3 4 3 3" xfId="16444"/>
    <cellStyle name="Normal 3 4 3 3 2" xfId="22637"/>
    <cellStyle name="Normal 3 4 3 3 3" xfId="28788"/>
    <cellStyle name="Normal 3 4 3 4" xfId="19571"/>
    <cellStyle name="Normal 3 4 3 5" xfId="25722"/>
    <cellStyle name="Normal 3 4 3 6" xfId="13283"/>
    <cellStyle name="Normal 3 4 4" xfId="8235"/>
    <cellStyle name="Normal 3 4 4 2" xfId="8236"/>
    <cellStyle name="Normal 3 4 4 2 2" xfId="23402"/>
    <cellStyle name="Normal 3 4 4 2 3" xfId="29553"/>
    <cellStyle name="Normal 3 4 4 2 4" xfId="17209"/>
    <cellStyle name="Normal 3 4 4 3" xfId="20336"/>
    <cellStyle name="Normal 3 4 4 4" xfId="26487"/>
    <cellStyle name="Normal 3 4 4 5" xfId="14116"/>
    <cellStyle name="Normal 3 4 5" xfId="8237"/>
    <cellStyle name="Normal 3 4 5 2" xfId="21868"/>
    <cellStyle name="Normal 3 4 5 3" xfId="28019"/>
    <cellStyle name="Normal 3 4 5 4" xfId="15677"/>
    <cellStyle name="Normal 3 4 6" xfId="18802"/>
    <cellStyle name="Normal 3 4 7" xfId="24954"/>
    <cellStyle name="Normal 3 4 8" xfId="11941"/>
    <cellStyle name="Normal 3 5" xfId="8238"/>
    <cellStyle name="Normal 3 5 2" xfId="8239"/>
    <cellStyle name="Normal 3 5 2 2" xfId="13286"/>
    <cellStyle name="Normal 3 5 2 2 2" xfId="14900"/>
    <cellStyle name="Normal 3 5 2 2 2 2" xfId="17981"/>
    <cellStyle name="Normal 3 5 2 2 2 2 2" xfId="24174"/>
    <cellStyle name="Normal 3 5 2 2 2 2 3" xfId="30325"/>
    <cellStyle name="Normal 3 5 2 2 2 3" xfId="21108"/>
    <cellStyle name="Normal 3 5 2 2 2 4" xfId="27259"/>
    <cellStyle name="Normal 3 5 2 2 3" xfId="16447"/>
    <cellStyle name="Normal 3 5 2 2 3 2" xfId="22640"/>
    <cellStyle name="Normal 3 5 2 2 3 3" xfId="28791"/>
    <cellStyle name="Normal 3 5 2 2 4" xfId="19574"/>
    <cellStyle name="Normal 3 5 2 2 5" xfId="25725"/>
    <cellStyle name="Normal 3 5 2 3" xfId="14119"/>
    <cellStyle name="Normal 3 5 2 3 2" xfId="17212"/>
    <cellStyle name="Normal 3 5 2 3 2 2" xfId="23405"/>
    <cellStyle name="Normal 3 5 2 3 2 3" xfId="29556"/>
    <cellStyle name="Normal 3 5 2 3 3" xfId="20339"/>
    <cellStyle name="Normal 3 5 2 3 4" xfId="26490"/>
    <cellStyle name="Normal 3 5 2 4" xfId="15680"/>
    <cellStyle name="Normal 3 5 2 4 2" xfId="21871"/>
    <cellStyle name="Normal 3 5 2 4 3" xfId="28022"/>
    <cellStyle name="Normal 3 5 2 5" xfId="18805"/>
    <cellStyle name="Normal 3 5 2 6" xfId="24957"/>
    <cellStyle name="Normal 3 5 3" xfId="13285"/>
    <cellStyle name="Normal 3 5 3 2" xfId="14899"/>
    <cellStyle name="Normal 3 5 3 2 2" xfId="17980"/>
    <cellStyle name="Normal 3 5 3 2 2 2" xfId="24173"/>
    <cellStyle name="Normal 3 5 3 2 2 3" xfId="30324"/>
    <cellStyle name="Normal 3 5 3 2 3" xfId="21107"/>
    <cellStyle name="Normal 3 5 3 2 4" xfId="27258"/>
    <cellStyle name="Normal 3 5 3 3" xfId="16446"/>
    <cellStyle name="Normal 3 5 3 3 2" xfId="22639"/>
    <cellStyle name="Normal 3 5 3 3 3" xfId="28790"/>
    <cellStyle name="Normal 3 5 3 4" xfId="19573"/>
    <cellStyle name="Normal 3 5 3 5" xfId="25724"/>
    <cellStyle name="Normal 3 5 4" xfId="14118"/>
    <cellStyle name="Normal 3 5 4 2" xfId="17211"/>
    <cellStyle name="Normal 3 5 4 2 2" xfId="23404"/>
    <cellStyle name="Normal 3 5 4 2 3" xfId="29555"/>
    <cellStyle name="Normal 3 5 4 3" xfId="20338"/>
    <cellStyle name="Normal 3 5 4 4" xfId="26489"/>
    <cellStyle name="Normal 3 5 5" xfId="15679"/>
    <cellStyle name="Normal 3 5 5 2" xfId="21870"/>
    <cellStyle name="Normal 3 5 5 3" xfId="28021"/>
    <cellStyle name="Normal 3 5 6" xfId="18804"/>
    <cellStyle name="Normal 3 5 7" xfId="24956"/>
    <cellStyle name="Normal 3 6" xfId="8240"/>
    <cellStyle name="Normal 3 6 2" xfId="8241"/>
    <cellStyle name="Normal 3 6 2 2" xfId="14901"/>
    <cellStyle name="Normal 3 6 2 2 2" xfId="17982"/>
    <cellStyle name="Normal 3 6 2 2 2 2" xfId="24175"/>
    <cellStyle name="Normal 3 6 2 2 2 3" xfId="30326"/>
    <cellStyle name="Normal 3 6 2 2 3" xfId="21109"/>
    <cellStyle name="Normal 3 6 2 2 4" xfId="27260"/>
    <cellStyle name="Normal 3 6 2 3" xfId="16448"/>
    <cellStyle name="Normal 3 6 2 3 2" xfId="22641"/>
    <cellStyle name="Normal 3 6 2 3 3" xfId="28792"/>
    <cellStyle name="Normal 3 6 2 4" xfId="19575"/>
    <cellStyle name="Normal 3 6 2 5" xfId="25726"/>
    <cellStyle name="Normal 3 6 2 6" xfId="13287"/>
    <cellStyle name="Normal 3 6 3" xfId="14120"/>
    <cellStyle name="Normal 3 6 3 2" xfId="17213"/>
    <cellStyle name="Normal 3 6 3 2 2" xfId="23406"/>
    <cellStyle name="Normal 3 6 3 2 3" xfId="29557"/>
    <cellStyle name="Normal 3 6 3 3" xfId="20340"/>
    <cellStyle name="Normal 3 6 3 4" xfId="26491"/>
    <cellStyle name="Normal 3 6 4" xfId="15681"/>
    <cellStyle name="Normal 3 6 4 2" xfId="21872"/>
    <cellStyle name="Normal 3 6 4 3" xfId="28023"/>
    <cellStyle name="Normal 3 6 5" xfId="18806"/>
    <cellStyle name="Normal 3 6 6" xfId="24958"/>
    <cellStyle name="Normal 3 7" xfId="8242"/>
    <cellStyle name="Normal 3 7 2" xfId="13288"/>
    <cellStyle name="Normal 3 7 2 2" xfId="14902"/>
    <cellStyle name="Normal 3 7 2 2 2" xfId="17983"/>
    <cellStyle name="Normal 3 7 2 2 2 2" xfId="24176"/>
    <cellStyle name="Normal 3 7 2 2 2 3" xfId="30327"/>
    <cellStyle name="Normal 3 7 2 2 3" xfId="21110"/>
    <cellStyle name="Normal 3 7 2 2 4" xfId="27261"/>
    <cellStyle name="Normal 3 7 2 3" xfId="16449"/>
    <cellStyle name="Normal 3 7 2 3 2" xfId="22642"/>
    <cellStyle name="Normal 3 7 2 3 3" xfId="28793"/>
    <cellStyle name="Normal 3 7 2 4" xfId="19576"/>
    <cellStyle name="Normal 3 7 2 5" xfId="25727"/>
    <cellStyle name="Normal 3 7 3" xfId="14121"/>
    <cellStyle name="Normal 3 7 3 2" xfId="17214"/>
    <cellStyle name="Normal 3 7 3 2 2" xfId="23407"/>
    <cellStyle name="Normal 3 7 3 2 3" xfId="29558"/>
    <cellStyle name="Normal 3 7 3 3" xfId="20341"/>
    <cellStyle name="Normal 3 7 3 4" xfId="26492"/>
    <cellStyle name="Normal 3 7 4" xfId="15682"/>
    <cellStyle name="Normal 3 7 4 2" xfId="21873"/>
    <cellStyle name="Normal 3 7 4 3" xfId="28024"/>
    <cellStyle name="Normal 3 7 5" xfId="18807"/>
    <cellStyle name="Normal 3 7 6" xfId="24959"/>
    <cellStyle name="Normal 3 7 7" xfId="11943"/>
    <cellStyle name="Normal 3 8" xfId="8243"/>
    <cellStyle name="Normal 3 8 2" xfId="13289"/>
    <cellStyle name="Normal 3 8 2 2" xfId="14903"/>
    <cellStyle name="Normal 3 8 2 2 2" xfId="17984"/>
    <cellStyle name="Normal 3 8 2 2 2 2" xfId="24177"/>
    <cellStyle name="Normal 3 8 2 2 2 3" xfId="30328"/>
    <cellStyle name="Normal 3 8 2 2 3" xfId="21111"/>
    <cellStyle name="Normal 3 8 2 2 4" xfId="27262"/>
    <cellStyle name="Normal 3 8 2 3" xfId="16450"/>
    <cellStyle name="Normal 3 8 2 3 2" xfId="22643"/>
    <cellStyle name="Normal 3 8 2 3 3" xfId="28794"/>
    <cellStyle name="Normal 3 8 2 4" xfId="19577"/>
    <cellStyle name="Normal 3 8 2 5" xfId="25728"/>
    <cellStyle name="Normal 3 8 3" xfId="14122"/>
    <cellStyle name="Normal 3 8 3 2" xfId="17215"/>
    <cellStyle name="Normal 3 8 3 2 2" xfId="23408"/>
    <cellStyle name="Normal 3 8 3 2 3" xfId="29559"/>
    <cellStyle name="Normal 3 8 3 3" xfId="20342"/>
    <cellStyle name="Normal 3 8 3 4" xfId="26493"/>
    <cellStyle name="Normal 3 8 4" xfId="15683"/>
    <cellStyle name="Normal 3 8 4 2" xfId="21874"/>
    <cellStyle name="Normal 3 8 4 3" xfId="28025"/>
    <cellStyle name="Normal 3 8 5" xfId="18808"/>
    <cellStyle name="Normal 3 8 6" xfId="24960"/>
    <cellStyle name="Normal 3 8 7" xfId="11944"/>
    <cellStyle name="Normal 3 9" xfId="8244"/>
    <cellStyle name="Normal 3 9 2" xfId="13290"/>
    <cellStyle name="Normal 3 9 2 2" xfId="14904"/>
    <cellStyle name="Normal 3 9 2 2 2" xfId="17985"/>
    <cellStyle name="Normal 3 9 2 2 2 2" xfId="24178"/>
    <cellStyle name="Normal 3 9 2 2 2 3" xfId="30329"/>
    <cellStyle name="Normal 3 9 2 2 3" xfId="21112"/>
    <cellStyle name="Normal 3 9 2 2 4" xfId="27263"/>
    <cellStyle name="Normal 3 9 2 3" xfId="16451"/>
    <cellStyle name="Normal 3 9 2 3 2" xfId="22644"/>
    <cellStyle name="Normal 3 9 2 3 3" xfId="28795"/>
    <cellStyle name="Normal 3 9 2 4" xfId="19578"/>
    <cellStyle name="Normal 3 9 2 5" xfId="25729"/>
    <cellStyle name="Normal 3 9 3" xfId="14123"/>
    <cellStyle name="Normal 3 9 3 2" xfId="17216"/>
    <cellStyle name="Normal 3 9 3 2 2" xfId="23409"/>
    <cellStyle name="Normal 3 9 3 2 3" xfId="29560"/>
    <cellStyle name="Normal 3 9 3 3" xfId="20343"/>
    <cellStyle name="Normal 3 9 3 4" xfId="26494"/>
    <cellStyle name="Normal 3 9 4" xfId="15684"/>
    <cellStyle name="Normal 3 9 4 2" xfId="21875"/>
    <cellStyle name="Normal 3 9 4 3" xfId="28026"/>
    <cellStyle name="Normal 3 9 5" xfId="18809"/>
    <cellStyle name="Normal 3 9 6" xfId="24961"/>
    <cellStyle name="Normal 3 9 7" xfId="11945"/>
    <cellStyle name="Normal 3_ Price Inputs" xfId="8245"/>
    <cellStyle name="Normal 30" xfId="8246"/>
    <cellStyle name="Normal 30 2" xfId="8247"/>
    <cellStyle name="Normal 30 2 2" xfId="8248"/>
    <cellStyle name="Normal 30 2 3" xfId="8249"/>
    <cellStyle name="Normal 30 3" xfId="8250"/>
    <cellStyle name="Normal 30 3 2" xfId="8251"/>
    <cellStyle name="Normal 30 4" xfId="8252"/>
    <cellStyle name="Normal 30 5" xfId="8253"/>
    <cellStyle name="Normal 30 6" xfId="11946"/>
    <cellStyle name="Normal 31" xfId="8254"/>
    <cellStyle name="Normal 31 2" xfId="8255"/>
    <cellStyle name="Normal 31 2 2" xfId="8256"/>
    <cellStyle name="Normal 31 2 3" xfId="8257"/>
    <cellStyle name="Normal 31 2 4" xfId="11948"/>
    <cellStyle name="Normal 31 3" xfId="8258"/>
    <cellStyle name="Normal 31 3 2" xfId="8259"/>
    <cellStyle name="Normal 31 4" xfId="8260"/>
    <cellStyle name="Normal 31 5" xfId="8261"/>
    <cellStyle name="Normal 31 6" xfId="11947"/>
    <cellStyle name="Normal 32" xfId="8262"/>
    <cellStyle name="Normal 32 2" xfId="8263"/>
    <cellStyle name="Normal 32 2 2" xfId="8264"/>
    <cellStyle name="Normal 32 2 3" xfId="8265"/>
    <cellStyle name="Normal 32 2 4" xfId="11950"/>
    <cellStyle name="Normal 32 3" xfId="8266"/>
    <cellStyle name="Normal 32 3 2" xfId="8267"/>
    <cellStyle name="Normal 32 4" xfId="8268"/>
    <cellStyle name="Normal 32 5" xfId="8269"/>
    <cellStyle name="Normal 32 6" xfId="11949"/>
    <cellStyle name="Normal 33" xfId="8270"/>
    <cellStyle name="Normal 33 2" xfId="8271"/>
    <cellStyle name="Normal 33 2 2" xfId="8272"/>
    <cellStyle name="Normal 33 2 3" xfId="8273"/>
    <cellStyle name="Normal 33 2 4" xfId="11952"/>
    <cellStyle name="Normal 33 3" xfId="8274"/>
    <cellStyle name="Normal 33 3 2" xfId="8275"/>
    <cellStyle name="Normal 33 4" xfId="8276"/>
    <cellStyle name="Normal 33 5" xfId="8277"/>
    <cellStyle name="Normal 33 6" xfId="11951"/>
    <cellStyle name="Normal 34" xfId="8278"/>
    <cellStyle name="Normal 34 10" xfId="11954"/>
    <cellStyle name="Normal 34 10 2" xfId="11955"/>
    <cellStyle name="Normal 34 11" xfId="11956"/>
    <cellStyle name="Normal 34 11 2" xfId="11957"/>
    <cellStyle name="Normal 34 12" xfId="11958"/>
    <cellStyle name="Normal 34 13" xfId="11953"/>
    <cellStyle name="Normal 34 2" xfId="8279"/>
    <cellStyle name="Normal 34 2 2" xfId="8280"/>
    <cellStyle name="Normal 34 2 2 2" xfId="11961"/>
    <cellStyle name="Normal 34 2 2 2 2" xfId="11962"/>
    <cellStyle name="Normal 34 2 2 3" xfId="11963"/>
    <cellStyle name="Normal 34 2 2 4" xfId="11960"/>
    <cellStyle name="Normal 34 2 3" xfId="8281"/>
    <cellStyle name="Normal 34 2 3 2" xfId="11965"/>
    <cellStyle name="Normal 34 2 3 3" xfId="11964"/>
    <cellStyle name="Normal 34 2 4" xfId="11966"/>
    <cellStyle name="Normal 34 2 4 2" xfId="11967"/>
    <cellStyle name="Normal 34 2 5" xfId="11968"/>
    <cellStyle name="Normal 34 2 6" xfId="11959"/>
    <cellStyle name="Normal 34 3" xfId="8282"/>
    <cellStyle name="Normal 34 3 2" xfId="8283"/>
    <cellStyle name="Normal 34 3 2 2" xfId="11971"/>
    <cellStyle name="Normal 34 3 2 2 2" xfId="11972"/>
    <cellStyle name="Normal 34 3 2 3" xfId="11973"/>
    <cellStyle name="Normal 34 3 2 4" xfId="11970"/>
    <cellStyle name="Normal 34 3 3" xfId="11974"/>
    <cellStyle name="Normal 34 3 3 2" xfId="11975"/>
    <cellStyle name="Normal 34 3 4" xfId="11976"/>
    <cellStyle name="Normal 34 3 4 2" xfId="11977"/>
    <cellStyle name="Normal 34 3 5" xfId="11978"/>
    <cellStyle name="Normal 34 3 6" xfId="11969"/>
    <cellStyle name="Normal 34 4" xfId="8284"/>
    <cellStyle name="Normal 34 4 2" xfId="11980"/>
    <cellStyle name="Normal 34 4 2 2" xfId="11981"/>
    <cellStyle name="Normal 34 4 2 2 2" xfId="11982"/>
    <cellStyle name="Normal 34 4 2 3" xfId="11983"/>
    <cellStyle name="Normal 34 4 3" xfId="11984"/>
    <cellStyle name="Normal 34 4 3 2" xfId="11985"/>
    <cellStyle name="Normal 34 4 4" xfId="11986"/>
    <cellStyle name="Normal 34 4 4 2" xfId="11987"/>
    <cellStyle name="Normal 34 4 5" xfId="11988"/>
    <cellStyle name="Normal 34 4 6" xfId="11979"/>
    <cellStyle name="Normal 34 5" xfId="8285"/>
    <cellStyle name="Normal 34 5 2" xfId="11990"/>
    <cellStyle name="Normal 34 5 2 2" xfId="11991"/>
    <cellStyle name="Normal 34 5 2 2 2" xfId="11992"/>
    <cellStyle name="Normal 34 5 2 3" xfId="11993"/>
    <cellStyle name="Normal 34 5 3" xfId="11994"/>
    <cellStyle name="Normal 34 5 3 2" xfId="11995"/>
    <cellStyle name="Normal 34 5 4" xfId="11996"/>
    <cellStyle name="Normal 34 5 4 2" xfId="11997"/>
    <cellStyle name="Normal 34 5 5" xfId="11998"/>
    <cellStyle name="Normal 34 5 6" xfId="11989"/>
    <cellStyle name="Normal 34 6" xfId="11999"/>
    <cellStyle name="Normal 34 6 2" xfId="12000"/>
    <cellStyle name="Normal 34 6 2 2" xfId="12001"/>
    <cellStyle name="Normal 34 6 2 2 2" xfId="12002"/>
    <cellStyle name="Normal 34 6 2 3" xfId="12003"/>
    <cellStyle name="Normal 34 6 3" xfId="12004"/>
    <cellStyle name="Normal 34 6 3 2" xfId="12005"/>
    <cellStyle name="Normal 34 6 4" xfId="12006"/>
    <cellStyle name="Normal 34 6 4 2" xfId="12007"/>
    <cellStyle name="Normal 34 6 5" xfId="12008"/>
    <cellStyle name="Normal 34 7" xfId="12009"/>
    <cellStyle name="Normal 34 7 2" xfId="12010"/>
    <cellStyle name="Normal 34 7 2 2" xfId="12011"/>
    <cellStyle name="Normal 34 7 2 2 2" xfId="12012"/>
    <cellStyle name="Normal 34 7 2 3" xfId="12013"/>
    <cellStyle name="Normal 34 7 3" xfId="12014"/>
    <cellStyle name="Normal 34 7 3 2" xfId="12015"/>
    <cellStyle name="Normal 34 7 4" xfId="12016"/>
    <cellStyle name="Normal 34 8" xfId="12017"/>
    <cellStyle name="Normal 34 8 2" xfId="12018"/>
    <cellStyle name="Normal 34 8 2 2" xfId="12019"/>
    <cellStyle name="Normal 34 8 2 2 2" xfId="12020"/>
    <cellStyle name="Normal 34 8 2 3" xfId="12021"/>
    <cellStyle name="Normal 34 8 3" xfId="12022"/>
    <cellStyle name="Normal 34 8 3 2" xfId="12023"/>
    <cellStyle name="Normal 34 8 4" xfId="12024"/>
    <cellStyle name="Normal 34 9" xfId="12025"/>
    <cellStyle name="Normal 34 9 2" xfId="12026"/>
    <cellStyle name="Normal 34 9 2 2" xfId="12027"/>
    <cellStyle name="Normal 34 9 3" xfId="12028"/>
    <cellStyle name="Normal 35" xfId="8286"/>
    <cellStyle name="Normal 35 10" xfId="12030"/>
    <cellStyle name="Normal 35 10 2" xfId="12031"/>
    <cellStyle name="Normal 35 11" xfId="12032"/>
    <cellStyle name="Normal 35 11 2" xfId="12033"/>
    <cellStyle name="Normal 35 12" xfId="12034"/>
    <cellStyle name="Normal 35 13" xfId="12029"/>
    <cellStyle name="Normal 35 2" xfId="8287"/>
    <cellStyle name="Normal 35 2 2" xfId="8288"/>
    <cellStyle name="Normal 35 2 2 2" xfId="12037"/>
    <cellStyle name="Normal 35 2 2 2 2" xfId="12038"/>
    <cellStyle name="Normal 35 2 2 3" xfId="12039"/>
    <cellStyle name="Normal 35 2 2 4" xfId="12036"/>
    <cellStyle name="Normal 35 2 3" xfId="8289"/>
    <cellStyle name="Normal 35 2 3 2" xfId="12041"/>
    <cellStyle name="Normal 35 2 3 3" xfId="12040"/>
    <cellStyle name="Normal 35 2 4" xfId="12042"/>
    <cellStyle name="Normal 35 2 4 2" xfId="12043"/>
    <cellStyle name="Normal 35 2 5" xfId="12044"/>
    <cellStyle name="Normal 35 2 6" xfId="12035"/>
    <cellStyle name="Normal 35 3" xfId="8290"/>
    <cellStyle name="Normal 35 3 2" xfId="8291"/>
    <cellStyle name="Normal 35 3 2 2" xfId="12047"/>
    <cellStyle name="Normal 35 3 2 2 2" xfId="12048"/>
    <cellStyle name="Normal 35 3 2 3" xfId="12049"/>
    <cellStyle name="Normal 35 3 2 4" xfId="12046"/>
    <cellStyle name="Normal 35 3 3" xfId="12050"/>
    <cellStyle name="Normal 35 3 3 2" xfId="12051"/>
    <cellStyle name="Normal 35 3 4" xfId="12052"/>
    <cellStyle name="Normal 35 3 4 2" xfId="12053"/>
    <cellStyle name="Normal 35 3 5" xfId="12054"/>
    <cellStyle name="Normal 35 3 6" xfId="12045"/>
    <cellStyle name="Normal 35 4" xfId="8292"/>
    <cellStyle name="Normal 35 4 2" xfId="12056"/>
    <cellStyle name="Normal 35 4 2 2" xfId="12057"/>
    <cellStyle name="Normal 35 4 2 2 2" xfId="12058"/>
    <cellStyle name="Normal 35 4 2 3" xfId="12059"/>
    <cellStyle name="Normal 35 4 3" xfId="12060"/>
    <cellStyle name="Normal 35 4 3 2" xfId="12061"/>
    <cellStyle name="Normal 35 4 4" xfId="12062"/>
    <cellStyle name="Normal 35 4 4 2" xfId="12063"/>
    <cellStyle name="Normal 35 4 5" xfId="12064"/>
    <cellStyle name="Normal 35 4 6" xfId="12055"/>
    <cellStyle name="Normal 35 5" xfId="8293"/>
    <cellStyle name="Normal 35 5 2" xfId="12066"/>
    <cellStyle name="Normal 35 5 2 2" xfId="12067"/>
    <cellStyle name="Normal 35 5 2 2 2" xfId="12068"/>
    <cellStyle name="Normal 35 5 2 3" xfId="12069"/>
    <cellStyle name="Normal 35 5 3" xfId="12070"/>
    <cellStyle name="Normal 35 5 3 2" xfId="12071"/>
    <cellStyle name="Normal 35 5 4" xfId="12072"/>
    <cellStyle name="Normal 35 5 4 2" xfId="12073"/>
    <cellStyle name="Normal 35 5 5" xfId="12074"/>
    <cellStyle name="Normal 35 5 6" xfId="12065"/>
    <cellStyle name="Normal 35 6" xfId="12075"/>
    <cellStyle name="Normal 35 6 2" xfId="12076"/>
    <cellStyle name="Normal 35 6 2 2" xfId="12077"/>
    <cellStyle name="Normal 35 6 2 2 2" xfId="12078"/>
    <cellStyle name="Normal 35 6 2 3" xfId="12079"/>
    <cellStyle name="Normal 35 6 3" xfId="12080"/>
    <cellStyle name="Normal 35 6 3 2" xfId="12081"/>
    <cellStyle name="Normal 35 6 4" xfId="12082"/>
    <cellStyle name="Normal 35 6 4 2" xfId="12083"/>
    <cellStyle name="Normal 35 6 5" xfId="12084"/>
    <cellStyle name="Normal 35 7" xfId="12085"/>
    <cellStyle name="Normal 35 7 2" xfId="12086"/>
    <cellStyle name="Normal 35 7 2 2" xfId="12087"/>
    <cellStyle name="Normal 35 7 2 2 2" xfId="12088"/>
    <cellStyle name="Normal 35 7 2 3" xfId="12089"/>
    <cellStyle name="Normal 35 7 3" xfId="12090"/>
    <cellStyle name="Normal 35 7 3 2" xfId="12091"/>
    <cellStyle name="Normal 35 7 4" xfId="12092"/>
    <cellStyle name="Normal 35 8" xfId="12093"/>
    <cellStyle name="Normal 35 8 2" xfId="12094"/>
    <cellStyle name="Normal 35 8 2 2" xfId="12095"/>
    <cellStyle name="Normal 35 8 2 2 2" xfId="12096"/>
    <cellStyle name="Normal 35 8 2 3" xfId="12097"/>
    <cellStyle name="Normal 35 8 3" xfId="12098"/>
    <cellStyle name="Normal 35 8 3 2" xfId="12099"/>
    <cellStyle name="Normal 35 8 4" xfId="12100"/>
    <cellStyle name="Normal 35 9" xfId="12101"/>
    <cellStyle name="Normal 35 9 2" xfId="12102"/>
    <cellStyle name="Normal 35 9 2 2" xfId="12103"/>
    <cellStyle name="Normal 35 9 3" xfId="12104"/>
    <cellStyle name="Normal 36" xfId="8294"/>
    <cellStyle name="Normal 36 2" xfId="8295"/>
    <cellStyle name="Normal 36 2 2" xfId="8296"/>
    <cellStyle name="Normal 36 2 3" xfId="8297"/>
    <cellStyle name="Normal 36 2 4" xfId="12106"/>
    <cellStyle name="Normal 36 3" xfId="8298"/>
    <cellStyle name="Normal 36 3 2" xfId="8299"/>
    <cellStyle name="Normal 36 4" xfId="8300"/>
    <cellStyle name="Normal 36 5" xfId="8301"/>
    <cellStyle name="Normal 36 6" xfId="12105"/>
    <cellStyle name="Normal 37" xfId="8302"/>
    <cellStyle name="Normal 37 2" xfId="8303"/>
    <cellStyle name="Normal 37 2 2" xfId="8304"/>
    <cellStyle name="Normal 37 2 3" xfId="8305"/>
    <cellStyle name="Normal 37 2 4" xfId="12108"/>
    <cellStyle name="Normal 37 3" xfId="8306"/>
    <cellStyle name="Normal 37 3 2" xfId="8307"/>
    <cellStyle name="Normal 37 4" xfId="8308"/>
    <cellStyle name="Normal 37 5" xfId="8309"/>
    <cellStyle name="Normal 37 6" xfId="12107"/>
    <cellStyle name="Normal 38" xfId="8310"/>
    <cellStyle name="Normal 38 2" xfId="8311"/>
    <cellStyle name="Normal 38 2 2" xfId="8312"/>
    <cellStyle name="Normal 38 2 2 2" xfId="12112"/>
    <cellStyle name="Normal 38 2 2 3" xfId="12111"/>
    <cellStyle name="Normal 38 2 3" xfId="8313"/>
    <cellStyle name="Normal 38 2 3 2" xfId="12113"/>
    <cellStyle name="Normal 38 2 4" xfId="12110"/>
    <cellStyle name="Normal 38 3" xfId="8314"/>
    <cellStyle name="Normal 38 3 2" xfId="8315"/>
    <cellStyle name="Normal 38 3 2 2" xfId="12115"/>
    <cellStyle name="Normal 38 3 3" xfId="12114"/>
    <cellStyle name="Normal 38 4" xfId="8316"/>
    <cellStyle name="Normal 38 4 2" xfId="12117"/>
    <cellStyle name="Normal 38 4 3" xfId="12116"/>
    <cellStyle name="Normal 38 5" xfId="8317"/>
    <cellStyle name="Normal 38 5 2" xfId="12118"/>
    <cellStyle name="Normal 38 6" xfId="12109"/>
    <cellStyle name="Normal 39" xfId="8318"/>
    <cellStyle name="Normal 39 2" xfId="8319"/>
    <cellStyle name="Normal 39 2 2" xfId="8320"/>
    <cellStyle name="Normal 39 2 3" xfId="8321"/>
    <cellStyle name="Normal 39 2 4" xfId="12120"/>
    <cellStyle name="Normal 39 3" xfId="8322"/>
    <cellStyle name="Normal 39 3 2" xfId="8323"/>
    <cellStyle name="Normal 39 4" xfId="8324"/>
    <cellStyle name="Normal 39 5" xfId="8325"/>
    <cellStyle name="Normal 39 6" xfId="12119"/>
    <cellStyle name="Normal 4" xfId="8326"/>
    <cellStyle name="Normal 4 10" xfId="12122"/>
    <cellStyle name="Normal 4 11" xfId="12123"/>
    <cellStyle name="Normal 4 12" xfId="12124"/>
    <cellStyle name="Normal 4 12 2" xfId="12125"/>
    <cellStyle name="Normal 4 13" xfId="12126"/>
    <cellStyle name="Normal 4 13 2" xfId="12127"/>
    <cellStyle name="Normal 4 14" xfId="12763"/>
    <cellStyle name="Normal 4 15" xfId="12121"/>
    <cellStyle name="Normal 4 16" xfId="18329"/>
    <cellStyle name="Normal 4 17" xfId="9559"/>
    <cellStyle name="Normal 4 2" xfId="8327"/>
    <cellStyle name="Normal 4 2 10" xfId="12129"/>
    <cellStyle name="Normal 4 2 10 2" xfId="13291"/>
    <cellStyle name="Normal 4 2 10 2 2" xfId="14905"/>
    <cellStyle name="Normal 4 2 10 2 2 2" xfId="17986"/>
    <cellStyle name="Normal 4 2 10 2 2 2 2" xfId="24179"/>
    <cellStyle name="Normal 4 2 10 2 2 2 3" xfId="30330"/>
    <cellStyle name="Normal 4 2 10 2 2 3" xfId="21113"/>
    <cellStyle name="Normal 4 2 10 2 2 4" xfId="27264"/>
    <cellStyle name="Normal 4 2 10 2 3" xfId="16452"/>
    <cellStyle name="Normal 4 2 10 2 3 2" xfId="22645"/>
    <cellStyle name="Normal 4 2 10 2 3 3" xfId="28796"/>
    <cellStyle name="Normal 4 2 10 2 4" xfId="19579"/>
    <cellStyle name="Normal 4 2 10 2 5" xfId="25730"/>
    <cellStyle name="Normal 4 2 10 3" xfId="14124"/>
    <cellStyle name="Normal 4 2 10 3 2" xfId="17217"/>
    <cellStyle name="Normal 4 2 10 3 2 2" xfId="23410"/>
    <cellStyle name="Normal 4 2 10 3 2 3" xfId="29561"/>
    <cellStyle name="Normal 4 2 10 3 3" xfId="20344"/>
    <cellStyle name="Normal 4 2 10 3 4" xfId="26495"/>
    <cellStyle name="Normal 4 2 10 4" xfId="15685"/>
    <cellStyle name="Normal 4 2 10 4 2" xfId="21876"/>
    <cellStyle name="Normal 4 2 10 4 3" xfId="28027"/>
    <cellStyle name="Normal 4 2 10 5" xfId="18810"/>
    <cellStyle name="Normal 4 2 10 6" xfId="24962"/>
    <cellStyle name="Normal 4 2 11" xfId="12130"/>
    <cellStyle name="Normal 4 2 11 2" xfId="13292"/>
    <cellStyle name="Normal 4 2 11 2 2" xfId="14906"/>
    <cellStyle name="Normal 4 2 11 2 2 2" xfId="17987"/>
    <cellStyle name="Normal 4 2 11 2 2 2 2" xfId="24180"/>
    <cellStyle name="Normal 4 2 11 2 2 2 3" xfId="30331"/>
    <cellStyle name="Normal 4 2 11 2 2 3" xfId="21114"/>
    <cellStyle name="Normal 4 2 11 2 2 4" xfId="27265"/>
    <cellStyle name="Normal 4 2 11 2 3" xfId="16453"/>
    <cellStyle name="Normal 4 2 11 2 3 2" xfId="22646"/>
    <cellStyle name="Normal 4 2 11 2 3 3" xfId="28797"/>
    <cellStyle name="Normal 4 2 11 2 4" xfId="19580"/>
    <cellStyle name="Normal 4 2 11 2 5" xfId="25731"/>
    <cellStyle name="Normal 4 2 11 3" xfId="14125"/>
    <cellStyle name="Normal 4 2 11 3 2" xfId="17218"/>
    <cellStyle name="Normal 4 2 11 3 2 2" xfId="23411"/>
    <cellStyle name="Normal 4 2 11 3 2 3" xfId="29562"/>
    <cellStyle name="Normal 4 2 11 3 3" xfId="20345"/>
    <cellStyle name="Normal 4 2 11 3 4" xfId="26496"/>
    <cellStyle name="Normal 4 2 11 4" xfId="15686"/>
    <cellStyle name="Normal 4 2 11 4 2" xfId="21877"/>
    <cellStyle name="Normal 4 2 11 4 3" xfId="28028"/>
    <cellStyle name="Normal 4 2 11 5" xfId="18811"/>
    <cellStyle name="Normal 4 2 11 6" xfId="24963"/>
    <cellStyle name="Normal 4 2 12" xfId="12131"/>
    <cellStyle name="Normal 4 2 12 2" xfId="13293"/>
    <cellStyle name="Normal 4 2 12 2 2" xfId="14907"/>
    <cellStyle name="Normal 4 2 12 2 2 2" xfId="17988"/>
    <cellStyle name="Normal 4 2 12 2 2 2 2" xfId="24181"/>
    <cellStyle name="Normal 4 2 12 2 2 2 3" xfId="30332"/>
    <cellStyle name="Normal 4 2 12 2 2 3" xfId="21115"/>
    <cellStyle name="Normal 4 2 12 2 2 4" xfId="27266"/>
    <cellStyle name="Normal 4 2 12 2 3" xfId="16454"/>
    <cellStyle name="Normal 4 2 12 2 3 2" xfId="22647"/>
    <cellStyle name="Normal 4 2 12 2 3 3" xfId="28798"/>
    <cellStyle name="Normal 4 2 12 2 4" xfId="19581"/>
    <cellStyle name="Normal 4 2 12 2 5" xfId="25732"/>
    <cellStyle name="Normal 4 2 12 3" xfId="14126"/>
    <cellStyle name="Normal 4 2 12 3 2" xfId="17219"/>
    <cellStyle name="Normal 4 2 12 3 2 2" xfId="23412"/>
    <cellStyle name="Normal 4 2 12 3 2 3" xfId="29563"/>
    <cellStyle name="Normal 4 2 12 3 3" xfId="20346"/>
    <cellStyle name="Normal 4 2 12 3 4" xfId="26497"/>
    <cellStyle name="Normal 4 2 12 4" xfId="15687"/>
    <cellStyle name="Normal 4 2 12 4 2" xfId="21878"/>
    <cellStyle name="Normal 4 2 12 4 3" xfId="28029"/>
    <cellStyle name="Normal 4 2 12 5" xfId="18812"/>
    <cellStyle name="Normal 4 2 12 6" xfId="24964"/>
    <cellStyle name="Normal 4 2 13" xfId="12132"/>
    <cellStyle name="Normal 4 2 13 2" xfId="13294"/>
    <cellStyle name="Normal 4 2 13 2 2" xfId="14908"/>
    <cellStyle name="Normal 4 2 13 2 2 2" xfId="17989"/>
    <cellStyle name="Normal 4 2 13 2 2 2 2" xfId="24182"/>
    <cellStyle name="Normal 4 2 13 2 2 2 3" xfId="30333"/>
    <cellStyle name="Normal 4 2 13 2 2 3" xfId="21116"/>
    <cellStyle name="Normal 4 2 13 2 2 4" xfId="27267"/>
    <cellStyle name="Normal 4 2 13 2 3" xfId="16455"/>
    <cellStyle name="Normal 4 2 13 2 3 2" xfId="22648"/>
    <cellStyle name="Normal 4 2 13 2 3 3" xfId="28799"/>
    <cellStyle name="Normal 4 2 13 2 4" xfId="19582"/>
    <cellStyle name="Normal 4 2 13 2 5" xfId="25733"/>
    <cellStyle name="Normal 4 2 13 3" xfId="14127"/>
    <cellStyle name="Normal 4 2 13 3 2" xfId="17220"/>
    <cellStyle name="Normal 4 2 13 3 2 2" xfId="23413"/>
    <cellStyle name="Normal 4 2 13 3 2 3" xfId="29564"/>
    <cellStyle name="Normal 4 2 13 3 3" xfId="20347"/>
    <cellStyle name="Normal 4 2 13 3 4" xfId="26498"/>
    <cellStyle name="Normal 4 2 13 4" xfId="15688"/>
    <cellStyle name="Normal 4 2 13 4 2" xfId="21879"/>
    <cellStyle name="Normal 4 2 13 4 3" xfId="28030"/>
    <cellStyle name="Normal 4 2 13 5" xfId="18813"/>
    <cellStyle name="Normal 4 2 13 6" xfId="24965"/>
    <cellStyle name="Normal 4 2 14" xfId="12133"/>
    <cellStyle name="Normal 4 2 14 2" xfId="13295"/>
    <cellStyle name="Normal 4 2 14 2 2" xfId="14909"/>
    <cellStyle name="Normal 4 2 14 2 2 2" xfId="17990"/>
    <cellStyle name="Normal 4 2 14 2 2 2 2" xfId="24183"/>
    <cellStyle name="Normal 4 2 14 2 2 2 3" xfId="30334"/>
    <cellStyle name="Normal 4 2 14 2 2 3" xfId="21117"/>
    <cellStyle name="Normal 4 2 14 2 2 4" xfId="27268"/>
    <cellStyle name="Normal 4 2 14 2 3" xfId="16456"/>
    <cellStyle name="Normal 4 2 14 2 3 2" xfId="22649"/>
    <cellStyle name="Normal 4 2 14 2 3 3" xfId="28800"/>
    <cellStyle name="Normal 4 2 14 2 4" xfId="19583"/>
    <cellStyle name="Normal 4 2 14 2 5" xfId="25734"/>
    <cellStyle name="Normal 4 2 14 3" xfId="14128"/>
    <cellStyle name="Normal 4 2 14 3 2" xfId="17221"/>
    <cellStyle name="Normal 4 2 14 3 2 2" xfId="23414"/>
    <cellStyle name="Normal 4 2 14 3 2 3" xfId="29565"/>
    <cellStyle name="Normal 4 2 14 3 3" xfId="20348"/>
    <cellStyle name="Normal 4 2 14 3 4" xfId="26499"/>
    <cellStyle name="Normal 4 2 14 4" xfId="15689"/>
    <cellStyle name="Normal 4 2 14 4 2" xfId="21880"/>
    <cellStyle name="Normal 4 2 14 4 3" xfId="28031"/>
    <cellStyle name="Normal 4 2 14 5" xfId="18814"/>
    <cellStyle name="Normal 4 2 14 6" xfId="24966"/>
    <cellStyle name="Normal 4 2 15" xfId="12134"/>
    <cellStyle name="Normal 4 2 15 2" xfId="13296"/>
    <cellStyle name="Normal 4 2 15 2 2" xfId="14910"/>
    <cellStyle name="Normal 4 2 15 2 2 2" xfId="17991"/>
    <cellStyle name="Normal 4 2 15 2 2 2 2" xfId="24184"/>
    <cellStyle name="Normal 4 2 15 2 2 2 3" xfId="30335"/>
    <cellStyle name="Normal 4 2 15 2 2 3" xfId="21118"/>
    <cellStyle name="Normal 4 2 15 2 2 4" xfId="27269"/>
    <cellStyle name="Normal 4 2 15 2 3" xfId="16457"/>
    <cellStyle name="Normal 4 2 15 2 3 2" xfId="22650"/>
    <cellStyle name="Normal 4 2 15 2 3 3" xfId="28801"/>
    <cellStyle name="Normal 4 2 15 2 4" xfId="19584"/>
    <cellStyle name="Normal 4 2 15 2 5" xfId="25735"/>
    <cellStyle name="Normal 4 2 15 3" xfId="14129"/>
    <cellStyle name="Normal 4 2 15 3 2" xfId="17222"/>
    <cellStyle name="Normal 4 2 15 3 2 2" xfId="23415"/>
    <cellStyle name="Normal 4 2 15 3 2 3" xfId="29566"/>
    <cellStyle name="Normal 4 2 15 3 3" xfId="20349"/>
    <cellStyle name="Normal 4 2 15 3 4" xfId="26500"/>
    <cellStyle name="Normal 4 2 15 4" xfId="15690"/>
    <cellStyle name="Normal 4 2 15 4 2" xfId="21881"/>
    <cellStyle name="Normal 4 2 15 4 3" xfId="28032"/>
    <cellStyle name="Normal 4 2 15 5" xfId="18815"/>
    <cellStyle name="Normal 4 2 15 6" xfId="24967"/>
    <cellStyle name="Normal 4 2 16" xfId="12135"/>
    <cellStyle name="Normal 4 2 16 2" xfId="13297"/>
    <cellStyle name="Normal 4 2 16 2 2" xfId="14911"/>
    <cellStyle name="Normal 4 2 16 2 2 2" xfId="17992"/>
    <cellStyle name="Normal 4 2 16 2 2 2 2" xfId="24185"/>
    <cellStyle name="Normal 4 2 16 2 2 2 3" xfId="30336"/>
    <cellStyle name="Normal 4 2 16 2 2 3" xfId="21119"/>
    <cellStyle name="Normal 4 2 16 2 2 4" xfId="27270"/>
    <cellStyle name="Normal 4 2 16 2 3" xfId="16458"/>
    <cellStyle name="Normal 4 2 16 2 3 2" xfId="22651"/>
    <cellStyle name="Normal 4 2 16 2 3 3" xfId="28802"/>
    <cellStyle name="Normal 4 2 16 2 4" xfId="19585"/>
    <cellStyle name="Normal 4 2 16 2 5" xfId="25736"/>
    <cellStyle name="Normal 4 2 16 3" xfId="14130"/>
    <cellStyle name="Normal 4 2 16 3 2" xfId="17223"/>
    <cellStyle name="Normal 4 2 16 3 2 2" xfId="23416"/>
    <cellStyle name="Normal 4 2 16 3 2 3" xfId="29567"/>
    <cellStyle name="Normal 4 2 16 3 3" xfId="20350"/>
    <cellStyle name="Normal 4 2 16 3 4" xfId="26501"/>
    <cellStyle name="Normal 4 2 16 4" xfId="15691"/>
    <cellStyle name="Normal 4 2 16 4 2" xfId="21882"/>
    <cellStyle name="Normal 4 2 16 4 3" xfId="28033"/>
    <cellStyle name="Normal 4 2 16 5" xfId="18816"/>
    <cellStyle name="Normal 4 2 16 6" xfId="24968"/>
    <cellStyle name="Normal 4 2 17" xfId="12136"/>
    <cellStyle name="Normal 4 2 17 2" xfId="13298"/>
    <cellStyle name="Normal 4 2 17 2 2" xfId="14912"/>
    <cellStyle name="Normal 4 2 17 2 2 2" xfId="17993"/>
    <cellStyle name="Normal 4 2 17 2 2 2 2" xfId="24186"/>
    <cellStyle name="Normal 4 2 17 2 2 2 3" xfId="30337"/>
    <cellStyle name="Normal 4 2 17 2 2 3" xfId="21120"/>
    <cellStyle name="Normal 4 2 17 2 2 4" xfId="27271"/>
    <cellStyle name="Normal 4 2 17 2 3" xfId="16459"/>
    <cellStyle name="Normal 4 2 17 2 3 2" xfId="22652"/>
    <cellStyle name="Normal 4 2 17 2 3 3" xfId="28803"/>
    <cellStyle name="Normal 4 2 17 2 4" xfId="19586"/>
    <cellStyle name="Normal 4 2 17 2 5" xfId="25737"/>
    <cellStyle name="Normal 4 2 17 3" xfId="14131"/>
    <cellStyle name="Normal 4 2 17 3 2" xfId="17224"/>
    <cellStyle name="Normal 4 2 17 3 2 2" xfId="23417"/>
    <cellStyle name="Normal 4 2 17 3 2 3" xfId="29568"/>
    <cellStyle name="Normal 4 2 17 3 3" xfId="20351"/>
    <cellStyle name="Normal 4 2 17 3 4" xfId="26502"/>
    <cellStyle name="Normal 4 2 17 4" xfId="15692"/>
    <cellStyle name="Normal 4 2 17 4 2" xfId="21883"/>
    <cellStyle name="Normal 4 2 17 4 3" xfId="28034"/>
    <cellStyle name="Normal 4 2 17 5" xfId="18817"/>
    <cellStyle name="Normal 4 2 17 6" xfId="24969"/>
    <cellStyle name="Normal 4 2 18" xfId="12137"/>
    <cellStyle name="Normal 4 2 18 2" xfId="13299"/>
    <cellStyle name="Normal 4 2 18 2 2" xfId="14913"/>
    <cellStyle name="Normal 4 2 18 2 2 2" xfId="17994"/>
    <cellStyle name="Normal 4 2 18 2 2 2 2" xfId="24187"/>
    <cellStyle name="Normal 4 2 18 2 2 2 3" xfId="30338"/>
    <cellStyle name="Normal 4 2 18 2 2 3" xfId="21121"/>
    <cellStyle name="Normal 4 2 18 2 2 4" xfId="27272"/>
    <cellStyle name="Normal 4 2 18 2 3" xfId="16460"/>
    <cellStyle name="Normal 4 2 18 2 3 2" xfId="22653"/>
    <cellStyle name="Normal 4 2 18 2 3 3" xfId="28804"/>
    <cellStyle name="Normal 4 2 18 2 4" xfId="19587"/>
    <cellStyle name="Normal 4 2 18 2 5" xfId="25738"/>
    <cellStyle name="Normal 4 2 18 3" xfId="14132"/>
    <cellStyle name="Normal 4 2 18 3 2" xfId="17225"/>
    <cellStyle name="Normal 4 2 18 3 2 2" xfId="23418"/>
    <cellStyle name="Normal 4 2 18 3 2 3" xfId="29569"/>
    <cellStyle name="Normal 4 2 18 3 3" xfId="20352"/>
    <cellStyle name="Normal 4 2 18 3 4" xfId="26503"/>
    <cellStyle name="Normal 4 2 18 4" xfId="15693"/>
    <cellStyle name="Normal 4 2 18 4 2" xfId="21884"/>
    <cellStyle name="Normal 4 2 18 4 3" xfId="28035"/>
    <cellStyle name="Normal 4 2 18 5" xfId="18818"/>
    <cellStyle name="Normal 4 2 18 6" xfId="24970"/>
    <cellStyle name="Normal 4 2 19" xfId="12138"/>
    <cellStyle name="Normal 4 2 19 2" xfId="13300"/>
    <cellStyle name="Normal 4 2 19 2 2" xfId="14914"/>
    <cellStyle name="Normal 4 2 19 2 2 2" xfId="17995"/>
    <cellStyle name="Normal 4 2 19 2 2 2 2" xfId="24188"/>
    <cellStyle name="Normal 4 2 19 2 2 2 3" xfId="30339"/>
    <cellStyle name="Normal 4 2 19 2 2 3" xfId="21122"/>
    <cellStyle name="Normal 4 2 19 2 2 4" xfId="27273"/>
    <cellStyle name="Normal 4 2 19 2 3" xfId="16461"/>
    <cellStyle name="Normal 4 2 19 2 3 2" xfId="22654"/>
    <cellStyle name="Normal 4 2 19 2 3 3" xfId="28805"/>
    <cellStyle name="Normal 4 2 19 2 4" xfId="19588"/>
    <cellStyle name="Normal 4 2 19 2 5" xfId="25739"/>
    <cellStyle name="Normal 4 2 19 3" xfId="14133"/>
    <cellStyle name="Normal 4 2 19 3 2" xfId="17226"/>
    <cellStyle name="Normal 4 2 19 3 2 2" xfId="23419"/>
    <cellStyle name="Normal 4 2 19 3 2 3" xfId="29570"/>
    <cellStyle name="Normal 4 2 19 3 3" xfId="20353"/>
    <cellStyle name="Normal 4 2 19 3 4" xfId="26504"/>
    <cellStyle name="Normal 4 2 19 4" xfId="15694"/>
    <cellStyle name="Normal 4 2 19 4 2" xfId="21885"/>
    <cellStyle name="Normal 4 2 19 4 3" xfId="28036"/>
    <cellStyle name="Normal 4 2 19 5" xfId="18819"/>
    <cellStyle name="Normal 4 2 19 6" xfId="24971"/>
    <cellStyle name="Normal 4 2 2" xfId="8328"/>
    <cellStyle name="Normal 4 2 2 10" xfId="24972"/>
    <cellStyle name="Normal 4 2 2 2" xfId="8329"/>
    <cellStyle name="Normal 4 2 2 2 2" xfId="13302"/>
    <cellStyle name="Normal 4 2 2 2 2 2" xfId="14916"/>
    <cellStyle name="Normal 4 2 2 2 2 2 2" xfId="17997"/>
    <cellStyle name="Normal 4 2 2 2 2 2 2 2" xfId="24190"/>
    <cellStyle name="Normal 4 2 2 2 2 2 2 3" xfId="30341"/>
    <cellStyle name="Normal 4 2 2 2 2 2 3" xfId="21124"/>
    <cellStyle name="Normal 4 2 2 2 2 2 4" xfId="27275"/>
    <cellStyle name="Normal 4 2 2 2 2 3" xfId="16463"/>
    <cellStyle name="Normal 4 2 2 2 2 3 2" xfId="22656"/>
    <cellStyle name="Normal 4 2 2 2 2 3 3" xfId="28807"/>
    <cellStyle name="Normal 4 2 2 2 2 4" xfId="19590"/>
    <cellStyle name="Normal 4 2 2 2 2 5" xfId="25741"/>
    <cellStyle name="Normal 4 2 2 2 3" xfId="14135"/>
    <cellStyle name="Normal 4 2 2 2 3 2" xfId="17228"/>
    <cellStyle name="Normal 4 2 2 2 3 2 2" xfId="23421"/>
    <cellStyle name="Normal 4 2 2 2 3 2 3" xfId="29572"/>
    <cellStyle name="Normal 4 2 2 2 3 3" xfId="20355"/>
    <cellStyle name="Normal 4 2 2 2 3 4" xfId="26506"/>
    <cellStyle name="Normal 4 2 2 2 4" xfId="15696"/>
    <cellStyle name="Normal 4 2 2 2 4 2" xfId="21887"/>
    <cellStyle name="Normal 4 2 2 2 4 3" xfId="28038"/>
    <cellStyle name="Normal 4 2 2 2 5" xfId="18821"/>
    <cellStyle name="Normal 4 2 2 2 6" xfId="24973"/>
    <cellStyle name="Normal 4 2 2 3" xfId="8330"/>
    <cellStyle name="Normal 4 2 2 3 2" xfId="13303"/>
    <cellStyle name="Normal 4 2 2 3 2 2" xfId="14917"/>
    <cellStyle name="Normal 4 2 2 3 2 2 2" xfId="17998"/>
    <cellStyle name="Normal 4 2 2 3 2 2 2 2" xfId="24191"/>
    <cellStyle name="Normal 4 2 2 3 2 2 2 3" xfId="30342"/>
    <cellStyle name="Normal 4 2 2 3 2 2 3" xfId="21125"/>
    <cellStyle name="Normal 4 2 2 3 2 2 4" xfId="27276"/>
    <cellStyle name="Normal 4 2 2 3 2 3" xfId="16464"/>
    <cellStyle name="Normal 4 2 2 3 2 3 2" xfId="22657"/>
    <cellStyle name="Normal 4 2 2 3 2 3 3" xfId="28808"/>
    <cellStyle name="Normal 4 2 2 3 2 4" xfId="19591"/>
    <cellStyle name="Normal 4 2 2 3 2 5" xfId="25742"/>
    <cellStyle name="Normal 4 2 2 3 3" xfId="14136"/>
    <cellStyle name="Normal 4 2 2 3 3 2" xfId="17229"/>
    <cellStyle name="Normal 4 2 2 3 3 2 2" xfId="23422"/>
    <cellStyle name="Normal 4 2 2 3 3 2 3" xfId="29573"/>
    <cellStyle name="Normal 4 2 2 3 3 3" xfId="20356"/>
    <cellStyle name="Normal 4 2 2 3 3 4" xfId="26507"/>
    <cellStyle name="Normal 4 2 2 3 4" xfId="15697"/>
    <cellStyle name="Normal 4 2 2 3 4 2" xfId="21888"/>
    <cellStyle name="Normal 4 2 2 3 4 3" xfId="28039"/>
    <cellStyle name="Normal 4 2 2 3 5" xfId="18822"/>
    <cellStyle name="Normal 4 2 2 3 6" xfId="24974"/>
    <cellStyle name="Normal 4 2 2 4" xfId="12139"/>
    <cellStyle name="Normal 4 2 2 4 2" xfId="13304"/>
    <cellStyle name="Normal 4 2 2 4 2 2" xfId="14918"/>
    <cellStyle name="Normal 4 2 2 4 2 2 2" xfId="17999"/>
    <cellStyle name="Normal 4 2 2 4 2 2 2 2" xfId="24192"/>
    <cellStyle name="Normal 4 2 2 4 2 2 2 3" xfId="30343"/>
    <cellStyle name="Normal 4 2 2 4 2 2 3" xfId="21126"/>
    <cellStyle name="Normal 4 2 2 4 2 2 4" xfId="27277"/>
    <cellStyle name="Normal 4 2 2 4 2 3" xfId="16465"/>
    <cellStyle name="Normal 4 2 2 4 2 3 2" xfId="22658"/>
    <cellStyle name="Normal 4 2 2 4 2 3 3" xfId="28809"/>
    <cellStyle name="Normal 4 2 2 4 2 4" xfId="19592"/>
    <cellStyle name="Normal 4 2 2 4 2 5" xfId="25743"/>
    <cellStyle name="Normal 4 2 2 4 3" xfId="14137"/>
    <cellStyle name="Normal 4 2 2 4 3 2" xfId="17230"/>
    <cellStyle name="Normal 4 2 2 4 3 2 2" xfId="23423"/>
    <cellStyle name="Normal 4 2 2 4 3 2 3" xfId="29574"/>
    <cellStyle name="Normal 4 2 2 4 3 3" xfId="20357"/>
    <cellStyle name="Normal 4 2 2 4 3 4" xfId="26508"/>
    <cellStyle name="Normal 4 2 2 4 4" xfId="15698"/>
    <cellStyle name="Normal 4 2 2 4 4 2" xfId="21889"/>
    <cellStyle name="Normal 4 2 2 4 4 3" xfId="28040"/>
    <cellStyle name="Normal 4 2 2 4 5" xfId="18823"/>
    <cellStyle name="Normal 4 2 2 4 6" xfId="24975"/>
    <cellStyle name="Normal 4 2 2 5" xfId="12140"/>
    <cellStyle name="Normal 4 2 2 5 2" xfId="13305"/>
    <cellStyle name="Normal 4 2 2 5 2 2" xfId="14919"/>
    <cellStyle name="Normal 4 2 2 5 2 2 2" xfId="18000"/>
    <cellStyle name="Normal 4 2 2 5 2 2 2 2" xfId="24193"/>
    <cellStyle name="Normal 4 2 2 5 2 2 2 3" xfId="30344"/>
    <cellStyle name="Normal 4 2 2 5 2 2 3" xfId="21127"/>
    <cellStyle name="Normal 4 2 2 5 2 2 4" xfId="27278"/>
    <cellStyle name="Normal 4 2 2 5 2 3" xfId="16466"/>
    <cellStyle name="Normal 4 2 2 5 2 3 2" xfId="22659"/>
    <cellStyle name="Normal 4 2 2 5 2 3 3" xfId="28810"/>
    <cellStyle name="Normal 4 2 2 5 2 4" xfId="19593"/>
    <cellStyle name="Normal 4 2 2 5 2 5" xfId="25744"/>
    <cellStyle name="Normal 4 2 2 5 3" xfId="14138"/>
    <cellStyle name="Normal 4 2 2 5 3 2" xfId="17231"/>
    <cellStyle name="Normal 4 2 2 5 3 2 2" xfId="23424"/>
    <cellStyle name="Normal 4 2 2 5 3 2 3" xfId="29575"/>
    <cellStyle name="Normal 4 2 2 5 3 3" xfId="20358"/>
    <cellStyle name="Normal 4 2 2 5 3 4" xfId="26509"/>
    <cellStyle name="Normal 4 2 2 5 4" xfId="15699"/>
    <cellStyle name="Normal 4 2 2 5 4 2" xfId="21890"/>
    <cellStyle name="Normal 4 2 2 5 4 3" xfId="28041"/>
    <cellStyle name="Normal 4 2 2 5 5" xfId="18824"/>
    <cellStyle name="Normal 4 2 2 5 6" xfId="24976"/>
    <cellStyle name="Normal 4 2 2 6" xfId="13301"/>
    <cellStyle name="Normal 4 2 2 6 2" xfId="14915"/>
    <cellStyle name="Normal 4 2 2 6 2 2" xfId="17996"/>
    <cellStyle name="Normal 4 2 2 6 2 2 2" xfId="24189"/>
    <cellStyle name="Normal 4 2 2 6 2 2 3" xfId="30340"/>
    <cellStyle name="Normal 4 2 2 6 2 3" xfId="21123"/>
    <cellStyle name="Normal 4 2 2 6 2 4" xfId="27274"/>
    <cellStyle name="Normal 4 2 2 6 3" xfId="16462"/>
    <cellStyle name="Normal 4 2 2 6 3 2" xfId="22655"/>
    <cellStyle name="Normal 4 2 2 6 3 3" xfId="28806"/>
    <cellStyle name="Normal 4 2 2 6 4" xfId="19589"/>
    <cellStyle name="Normal 4 2 2 6 5" xfId="25740"/>
    <cellStyle name="Normal 4 2 2 7" xfId="14134"/>
    <cellStyle name="Normal 4 2 2 7 2" xfId="17227"/>
    <cellStyle name="Normal 4 2 2 7 2 2" xfId="23420"/>
    <cellStyle name="Normal 4 2 2 7 2 3" xfId="29571"/>
    <cellStyle name="Normal 4 2 2 7 3" xfId="20354"/>
    <cellStyle name="Normal 4 2 2 7 4" xfId="26505"/>
    <cellStyle name="Normal 4 2 2 8" xfId="15695"/>
    <cellStyle name="Normal 4 2 2 8 2" xfId="21886"/>
    <cellStyle name="Normal 4 2 2 8 3" xfId="28037"/>
    <cellStyle name="Normal 4 2 2 9" xfId="18820"/>
    <cellStyle name="Normal 4 2 20" xfId="12141"/>
    <cellStyle name="Normal 4 2 20 2" xfId="13306"/>
    <cellStyle name="Normal 4 2 20 2 2" xfId="14920"/>
    <cellStyle name="Normal 4 2 20 2 2 2" xfId="18001"/>
    <cellStyle name="Normal 4 2 20 2 2 2 2" xfId="24194"/>
    <cellStyle name="Normal 4 2 20 2 2 2 3" xfId="30345"/>
    <cellStyle name="Normal 4 2 20 2 2 3" xfId="21128"/>
    <cellStyle name="Normal 4 2 20 2 2 4" xfId="27279"/>
    <cellStyle name="Normal 4 2 20 2 3" xfId="16467"/>
    <cellStyle name="Normal 4 2 20 2 3 2" xfId="22660"/>
    <cellStyle name="Normal 4 2 20 2 3 3" xfId="28811"/>
    <cellStyle name="Normal 4 2 20 2 4" xfId="19594"/>
    <cellStyle name="Normal 4 2 20 2 5" xfId="25745"/>
    <cellStyle name="Normal 4 2 20 3" xfId="14139"/>
    <cellStyle name="Normal 4 2 20 3 2" xfId="17232"/>
    <cellStyle name="Normal 4 2 20 3 2 2" xfId="23425"/>
    <cellStyle name="Normal 4 2 20 3 2 3" xfId="29576"/>
    <cellStyle name="Normal 4 2 20 3 3" xfId="20359"/>
    <cellStyle name="Normal 4 2 20 3 4" xfId="26510"/>
    <cellStyle name="Normal 4 2 20 4" xfId="15700"/>
    <cellStyle name="Normal 4 2 20 4 2" xfId="21891"/>
    <cellStyle name="Normal 4 2 20 4 3" xfId="28042"/>
    <cellStyle name="Normal 4 2 20 5" xfId="18825"/>
    <cellStyle name="Normal 4 2 20 6" xfId="24977"/>
    <cellStyle name="Normal 4 2 21" xfId="12142"/>
    <cellStyle name="Normal 4 2 21 2" xfId="13307"/>
    <cellStyle name="Normal 4 2 21 2 2" xfId="14921"/>
    <cellStyle name="Normal 4 2 21 2 2 2" xfId="18002"/>
    <cellStyle name="Normal 4 2 21 2 2 2 2" xfId="24195"/>
    <cellStyle name="Normal 4 2 21 2 2 2 3" xfId="30346"/>
    <cellStyle name="Normal 4 2 21 2 2 3" xfId="21129"/>
    <cellStyle name="Normal 4 2 21 2 2 4" xfId="27280"/>
    <cellStyle name="Normal 4 2 21 2 3" xfId="16468"/>
    <cellStyle name="Normal 4 2 21 2 3 2" xfId="22661"/>
    <cellStyle name="Normal 4 2 21 2 3 3" xfId="28812"/>
    <cellStyle name="Normal 4 2 21 2 4" xfId="19595"/>
    <cellStyle name="Normal 4 2 21 2 5" xfId="25746"/>
    <cellStyle name="Normal 4 2 21 3" xfId="14140"/>
    <cellStyle name="Normal 4 2 21 3 2" xfId="17233"/>
    <cellStyle name="Normal 4 2 21 3 2 2" xfId="23426"/>
    <cellStyle name="Normal 4 2 21 3 2 3" xfId="29577"/>
    <cellStyle name="Normal 4 2 21 3 3" xfId="20360"/>
    <cellStyle name="Normal 4 2 21 3 4" xfId="26511"/>
    <cellStyle name="Normal 4 2 21 4" xfId="15701"/>
    <cellStyle name="Normal 4 2 21 4 2" xfId="21892"/>
    <cellStyle name="Normal 4 2 21 4 3" xfId="28043"/>
    <cellStyle name="Normal 4 2 21 5" xfId="18826"/>
    <cellStyle name="Normal 4 2 21 6" xfId="24978"/>
    <cellStyle name="Normal 4 2 22" xfId="12143"/>
    <cellStyle name="Normal 4 2 22 2" xfId="13308"/>
    <cellStyle name="Normal 4 2 22 2 2" xfId="14922"/>
    <cellStyle name="Normal 4 2 22 2 2 2" xfId="18003"/>
    <cellStyle name="Normal 4 2 22 2 2 2 2" xfId="24196"/>
    <cellStyle name="Normal 4 2 22 2 2 2 3" xfId="30347"/>
    <cellStyle name="Normal 4 2 22 2 2 3" xfId="21130"/>
    <cellStyle name="Normal 4 2 22 2 2 4" xfId="27281"/>
    <cellStyle name="Normal 4 2 22 2 3" xfId="16469"/>
    <cellStyle name="Normal 4 2 22 2 3 2" xfId="22662"/>
    <cellStyle name="Normal 4 2 22 2 3 3" xfId="28813"/>
    <cellStyle name="Normal 4 2 22 2 4" xfId="19596"/>
    <cellStyle name="Normal 4 2 22 2 5" xfId="25747"/>
    <cellStyle name="Normal 4 2 22 3" xfId="14141"/>
    <cellStyle name="Normal 4 2 22 3 2" xfId="17234"/>
    <cellStyle name="Normal 4 2 22 3 2 2" xfId="23427"/>
    <cellStyle name="Normal 4 2 22 3 2 3" xfId="29578"/>
    <cellStyle name="Normal 4 2 22 3 3" xfId="20361"/>
    <cellStyle name="Normal 4 2 22 3 4" xfId="26512"/>
    <cellStyle name="Normal 4 2 22 4" xfId="15702"/>
    <cellStyle name="Normal 4 2 22 4 2" xfId="21893"/>
    <cellStyle name="Normal 4 2 22 4 3" xfId="28044"/>
    <cellStyle name="Normal 4 2 22 5" xfId="18827"/>
    <cellStyle name="Normal 4 2 22 6" xfId="24979"/>
    <cellStyle name="Normal 4 2 23" xfId="12144"/>
    <cellStyle name="Normal 4 2 23 2" xfId="13309"/>
    <cellStyle name="Normal 4 2 23 2 2" xfId="14923"/>
    <cellStyle name="Normal 4 2 23 2 2 2" xfId="18004"/>
    <cellStyle name="Normal 4 2 23 2 2 2 2" xfId="24197"/>
    <cellStyle name="Normal 4 2 23 2 2 2 3" xfId="30348"/>
    <cellStyle name="Normal 4 2 23 2 2 3" xfId="21131"/>
    <cellStyle name="Normal 4 2 23 2 2 4" xfId="27282"/>
    <cellStyle name="Normal 4 2 23 2 3" xfId="16470"/>
    <cellStyle name="Normal 4 2 23 2 3 2" xfId="22663"/>
    <cellStyle name="Normal 4 2 23 2 3 3" xfId="28814"/>
    <cellStyle name="Normal 4 2 23 2 4" xfId="19597"/>
    <cellStyle name="Normal 4 2 23 2 5" xfId="25748"/>
    <cellStyle name="Normal 4 2 23 3" xfId="14142"/>
    <cellStyle name="Normal 4 2 23 3 2" xfId="17235"/>
    <cellStyle name="Normal 4 2 23 3 2 2" xfId="23428"/>
    <cellStyle name="Normal 4 2 23 3 2 3" xfId="29579"/>
    <cellStyle name="Normal 4 2 23 3 3" xfId="20362"/>
    <cellStyle name="Normal 4 2 23 3 4" xfId="26513"/>
    <cellStyle name="Normal 4 2 23 4" xfId="15703"/>
    <cellStyle name="Normal 4 2 23 4 2" xfId="21894"/>
    <cellStyle name="Normal 4 2 23 4 3" xfId="28045"/>
    <cellStyle name="Normal 4 2 23 5" xfId="18828"/>
    <cellStyle name="Normal 4 2 23 6" xfId="24980"/>
    <cellStyle name="Normal 4 2 24" xfId="12145"/>
    <cellStyle name="Normal 4 2 24 2" xfId="13310"/>
    <cellStyle name="Normal 4 2 24 2 2" xfId="14924"/>
    <cellStyle name="Normal 4 2 24 2 2 2" xfId="18005"/>
    <cellStyle name="Normal 4 2 24 2 2 2 2" xfId="24198"/>
    <cellStyle name="Normal 4 2 24 2 2 2 3" xfId="30349"/>
    <cellStyle name="Normal 4 2 24 2 2 3" xfId="21132"/>
    <cellStyle name="Normal 4 2 24 2 2 4" xfId="27283"/>
    <cellStyle name="Normal 4 2 24 2 3" xfId="16471"/>
    <cellStyle name="Normal 4 2 24 2 3 2" xfId="22664"/>
    <cellStyle name="Normal 4 2 24 2 3 3" xfId="28815"/>
    <cellStyle name="Normal 4 2 24 2 4" xfId="19598"/>
    <cellStyle name="Normal 4 2 24 2 5" xfId="25749"/>
    <cellStyle name="Normal 4 2 24 3" xfId="14143"/>
    <cellStyle name="Normal 4 2 24 3 2" xfId="17236"/>
    <cellStyle name="Normal 4 2 24 3 2 2" xfId="23429"/>
    <cellStyle name="Normal 4 2 24 3 2 3" xfId="29580"/>
    <cellStyle name="Normal 4 2 24 3 3" xfId="20363"/>
    <cellStyle name="Normal 4 2 24 3 4" xfId="26514"/>
    <cellStyle name="Normal 4 2 24 4" xfId="15704"/>
    <cellStyle name="Normal 4 2 24 4 2" xfId="21895"/>
    <cellStyle name="Normal 4 2 24 4 3" xfId="28046"/>
    <cellStyle name="Normal 4 2 24 5" xfId="18829"/>
    <cellStyle name="Normal 4 2 24 6" xfId="24981"/>
    <cellStyle name="Normal 4 2 25" xfId="12146"/>
    <cellStyle name="Normal 4 2 26" xfId="12147"/>
    <cellStyle name="Normal 4 2 26 2" xfId="12148"/>
    <cellStyle name="Normal 4 2 27" xfId="12149"/>
    <cellStyle name="Normal 4 2 27 2" xfId="12150"/>
    <cellStyle name="Normal 4 2 28" xfId="18355"/>
    <cellStyle name="Normal 4 2 29" xfId="12128"/>
    <cellStyle name="Normal 4 2 3" xfId="8331"/>
    <cellStyle name="Normal 4 2 3 2" xfId="8332"/>
    <cellStyle name="Normal 4 2 3 2 2" xfId="13312"/>
    <cellStyle name="Normal 4 2 3 2 2 2" xfId="14926"/>
    <cellStyle name="Normal 4 2 3 2 2 2 2" xfId="18007"/>
    <cellStyle name="Normal 4 2 3 2 2 2 2 2" xfId="24200"/>
    <cellStyle name="Normal 4 2 3 2 2 2 2 3" xfId="30351"/>
    <cellStyle name="Normal 4 2 3 2 2 2 3" xfId="21134"/>
    <cellStyle name="Normal 4 2 3 2 2 2 4" xfId="27285"/>
    <cellStyle name="Normal 4 2 3 2 2 3" xfId="16473"/>
    <cellStyle name="Normal 4 2 3 2 2 3 2" xfId="22666"/>
    <cellStyle name="Normal 4 2 3 2 2 3 3" xfId="28817"/>
    <cellStyle name="Normal 4 2 3 2 2 4" xfId="19600"/>
    <cellStyle name="Normal 4 2 3 2 2 5" xfId="25751"/>
    <cellStyle name="Normal 4 2 3 2 3" xfId="14145"/>
    <cellStyle name="Normal 4 2 3 2 3 2" xfId="17238"/>
    <cellStyle name="Normal 4 2 3 2 3 2 2" xfId="23431"/>
    <cellStyle name="Normal 4 2 3 2 3 2 3" xfId="29582"/>
    <cellStyle name="Normal 4 2 3 2 3 3" xfId="20365"/>
    <cellStyle name="Normal 4 2 3 2 3 4" xfId="26516"/>
    <cellStyle name="Normal 4 2 3 2 4" xfId="15706"/>
    <cellStyle name="Normal 4 2 3 2 4 2" xfId="21897"/>
    <cellStyle name="Normal 4 2 3 2 4 3" xfId="28048"/>
    <cellStyle name="Normal 4 2 3 2 5" xfId="18831"/>
    <cellStyle name="Normal 4 2 3 2 6" xfId="24983"/>
    <cellStyle name="Normal 4 2 3 3" xfId="13311"/>
    <cellStyle name="Normal 4 2 3 3 2" xfId="14925"/>
    <cellStyle name="Normal 4 2 3 3 2 2" xfId="18006"/>
    <cellStyle name="Normal 4 2 3 3 2 2 2" xfId="24199"/>
    <cellStyle name="Normal 4 2 3 3 2 2 3" xfId="30350"/>
    <cellStyle name="Normal 4 2 3 3 2 3" xfId="21133"/>
    <cellStyle name="Normal 4 2 3 3 2 4" xfId="27284"/>
    <cellStyle name="Normal 4 2 3 3 3" xfId="16472"/>
    <cellStyle name="Normal 4 2 3 3 3 2" xfId="22665"/>
    <cellStyle name="Normal 4 2 3 3 3 3" xfId="28816"/>
    <cellStyle name="Normal 4 2 3 3 4" xfId="19599"/>
    <cellStyle name="Normal 4 2 3 3 5" xfId="25750"/>
    <cellStyle name="Normal 4 2 3 4" xfId="14144"/>
    <cellStyle name="Normal 4 2 3 4 2" xfId="17237"/>
    <cellStyle name="Normal 4 2 3 4 2 2" xfId="23430"/>
    <cellStyle name="Normal 4 2 3 4 2 3" xfId="29581"/>
    <cellStyle name="Normal 4 2 3 4 3" xfId="20364"/>
    <cellStyle name="Normal 4 2 3 4 4" xfId="26515"/>
    <cellStyle name="Normal 4 2 3 5" xfId="15705"/>
    <cellStyle name="Normal 4 2 3 5 2" xfId="21896"/>
    <cellStyle name="Normal 4 2 3 5 3" xfId="28047"/>
    <cellStyle name="Normal 4 2 3 6" xfId="18830"/>
    <cellStyle name="Normal 4 2 3 7" xfId="24982"/>
    <cellStyle name="Normal 4 2 4" xfId="8333"/>
    <cellStyle name="Normal 4 2 4 2" xfId="12151"/>
    <cellStyle name="Normal 4 2 4 2 2" xfId="13314"/>
    <cellStyle name="Normal 4 2 4 2 2 2" xfId="14928"/>
    <cellStyle name="Normal 4 2 4 2 2 2 2" xfId="18009"/>
    <cellStyle name="Normal 4 2 4 2 2 2 2 2" xfId="24202"/>
    <cellStyle name="Normal 4 2 4 2 2 2 2 3" xfId="30353"/>
    <cellStyle name="Normal 4 2 4 2 2 2 3" xfId="21136"/>
    <cellStyle name="Normal 4 2 4 2 2 2 4" xfId="27287"/>
    <cellStyle name="Normal 4 2 4 2 2 3" xfId="16475"/>
    <cellStyle name="Normal 4 2 4 2 2 3 2" xfId="22668"/>
    <cellStyle name="Normal 4 2 4 2 2 3 3" xfId="28819"/>
    <cellStyle name="Normal 4 2 4 2 2 4" xfId="19602"/>
    <cellStyle name="Normal 4 2 4 2 2 5" xfId="25753"/>
    <cellStyle name="Normal 4 2 4 2 3" xfId="14147"/>
    <cellStyle name="Normal 4 2 4 2 3 2" xfId="17240"/>
    <cellStyle name="Normal 4 2 4 2 3 2 2" xfId="23433"/>
    <cellStyle name="Normal 4 2 4 2 3 2 3" xfId="29584"/>
    <cellStyle name="Normal 4 2 4 2 3 3" xfId="20367"/>
    <cellStyle name="Normal 4 2 4 2 3 4" xfId="26518"/>
    <cellStyle name="Normal 4 2 4 2 4" xfId="15708"/>
    <cellStyle name="Normal 4 2 4 2 4 2" xfId="21899"/>
    <cellStyle name="Normal 4 2 4 2 4 3" xfId="28050"/>
    <cellStyle name="Normal 4 2 4 2 5" xfId="18833"/>
    <cellStyle name="Normal 4 2 4 2 6" xfId="24985"/>
    <cellStyle name="Normal 4 2 4 3" xfId="13313"/>
    <cellStyle name="Normal 4 2 4 3 2" xfId="14927"/>
    <cellStyle name="Normal 4 2 4 3 2 2" xfId="18008"/>
    <cellStyle name="Normal 4 2 4 3 2 2 2" xfId="24201"/>
    <cellStyle name="Normal 4 2 4 3 2 2 3" xfId="30352"/>
    <cellStyle name="Normal 4 2 4 3 2 3" xfId="21135"/>
    <cellStyle name="Normal 4 2 4 3 2 4" xfId="27286"/>
    <cellStyle name="Normal 4 2 4 3 3" xfId="16474"/>
    <cellStyle name="Normal 4 2 4 3 3 2" xfId="22667"/>
    <cellStyle name="Normal 4 2 4 3 3 3" xfId="28818"/>
    <cellStyle name="Normal 4 2 4 3 4" xfId="19601"/>
    <cellStyle name="Normal 4 2 4 3 5" xfId="25752"/>
    <cellStyle name="Normal 4 2 4 4" xfId="14146"/>
    <cellStyle name="Normal 4 2 4 4 2" xfId="17239"/>
    <cellStyle name="Normal 4 2 4 4 2 2" xfId="23432"/>
    <cellStyle name="Normal 4 2 4 4 2 3" xfId="29583"/>
    <cellStyle name="Normal 4 2 4 4 3" xfId="20366"/>
    <cellStyle name="Normal 4 2 4 4 4" xfId="26517"/>
    <cellStyle name="Normal 4 2 4 5" xfId="15707"/>
    <cellStyle name="Normal 4 2 4 5 2" xfId="21898"/>
    <cellStyle name="Normal 4 2 4 5 3" xfId="28049"/>
    <cellStyle name="Normal 4 2 4 6" xfId="18832"/>
    <cellStyle name="Normal 4 2 4 7" xfId="24984"/>
    <cellStyle name="Normal 4 2 5" xfId="8334"/>
    <cellStyle name="Normal 4 2 5 2" xfId="12152"/>
    <cellStyle name="Normal 4 2 5 2 2" xfId="13316"/>
    <cellStyle name="Normal 4 2 5 2 2 2" xfId="14930"/>
    <cellStyle name="Normal 4 2 5 2 2 2 2" xfId="18011"/>
    <cellStyle name="Normal 4 2 5 2 2 2 2 2" xfId="24204"/>
    <cellStyle name="Normal 4 2 5 2 2 2 2 3" xfId="30355"/>
    <cellStyle name="Normal 4 2 5 2 2 2 3" xfId="21138"/>
    <cellStyle name="Normal 4 2 5 2 2 2 4" xfId="27289"/>
    <cellStyle name="Normal 4 2 5 2 2 3" xfId="16477"/>
    <cellStyle name="Normal 4 2 5 2 2 3 2" xfId="22670"/>
    <cellStyle name="Normal 4 2 5 2 2 3 3" xfId="28821"/>
    <cellStyle name="Normal 4 2 5 2 2 4" xfId="19604"/>
    <cellStyle name="Normal 4 2 5 2 2 5" xfId="25755"/>
    <cellStyle name="Normal 4 2 5 2 3" xfId="14149"/>
    <cellStyle name="Normal 4 2 5 2 3 2" xfId="17242"/>
    <cellStyle name="Normal 4 2 5 2 3 2 2" xfId="23435"/>
    <cellStyle name="Normal 4 2 5 2 3 2 3" xfId="29586"/>
    <cellStyle name="Normal 4 2 5 2 3 3" xfId="20369"/>
    <cellStyle name="Normal 4 2 5 2 3 4" xfId="26520"/>
    <cellStyle name="Normal 4 2 5 2 4" xfId="15710"/>
    <cellStyle name="Normal 4 2 5 2 4 2" xfId="21901"/>
    <cellStyle name="Normal 4 2 5 2 4 3" xfId="28052"/>
    <cellStyle name="Normal 4 2 5 2 5" xfId="18835"/>
    <cellStyle name="Normal 4 2 5 2 6" xfId="24987"/>
    <cellStyle name="Normal 4 2 5 3" xfId="13315"/>
    <cellStyle name="Normal 4 2 5 3 2" xfId="14929"/>
    <cellStyle name="Normal 4 2 5 3 2 2" xfId="18010"/>
    <cellStyle name="Normal 4 2 5 3 2 2 2" xfId="24203"/>
    <cellStyle name="Normal 4 2 5 3 2 2 3" xfId="30354"/>
    <cellStyle name="Normal 4 2 5 3 2 3" xfId="21137"/>
    <cellStyle name="Normal 4 2 5 3 2 4" xfId="27288"/>
    <cellStyle name="Normal 4 2 5 3 3" xfId="16476"/>
    <cellStyle name="Normal 4 2 5 3 3 2" xfId="22669"/>
    <cellStyle name="Normal 4 2 5 3 3 3" xfId="28820"/>
    <cellStyle name="Normal 4 2 5 3 4" xfId="19603"/>
    <cellStyle name="Normal 4 2 5 3 5" xfId="25754"/>
    <cellStyle name="Normal 4 2 5 4" xfId="14148"/>
    <cellStyle name="Normal 4 2 5 4 2" xfId="17241"/>
    <cellStyle name="Normal 4 2 5 4 2 2" xfId="23434"/>
    <cellStyle name="Normal 4 2 5 4 2 3" xfId="29585"/>
    <cellStyle name="Normal 4 2 5 4 3" xfId="20368"/>
    <cellStyle name="Normal 4 2 5 4 4" xfId="26519"/>
    <cellStyle name="Normal 4 2 5 5" xfId="15709"/>
    <cellStyle name="Normal 4 2 5 5 2" xfId="21900"/>
    <cellStyle name="Normal 4 2 5 5 3" xfId="28051"/>
    <cellStyle name="Normal 4 2 5 6" xfId="18834"/>
    <cellStyle name="Normal 4 2 5 7" xfId="24986"/>
    <cellStyle name="Normal 4 2 6" xfId="8335"/>
    <cellStyle name="Normal 4 2 6 2" xfId="13317"/>
    <cellStyle name="Normal 4 2 6 2 2" xfId="14931"/>
    <cellStyle name="Normal 4 2 6 2 2 2" xfId="18012"/>
    <cellStyle name="Normal 4 2 6 2 2 2 2" xfId="24205"/>
    <cellStyle name="Normal 4 2 6 2 2 2 3" xfId="30356"/>
    <cellStyle name="Normal 4 2 6 2 2 3" xfId="21139"/>
    <cellStyle name="Normal 4 2 6 2 2 4" xfId="27290"/>
    <cellStyle name="Normal 4 2 6 2 3" xfId="16478"/>
    <cellStyle name="Normal 4 2 6 2 3 2" xfId="22671"/>
    <cellStyle name="Normal 4 2 6 2 3 3" xfId="28822"/>
    <cellStyle name="Normal 4 2 6 2 4" xfId="19605"/>
    <cellStyle name="Normal 4 2 6 2 5" xfId="25756"/>
    <cellStyle name="Normal 4 2 6 3" xfId="14150"/>
    <cellStyle name="Normal 4 2 6 3 2" xfId="17243"/>
    <cellStyle name="Normal 4 2 6 3 2 2" xfId="23436"/>
    <cellStyle name="Normal 4 2 6 3 2 3" xfId="29587"/>
    <cellStyle name="Normal 4 2 6 3 3" xfId="20370"/>
    <cellStyle name="Normal 4 2 6 3 4" xfId="26521"/>
    <cellStyle name="Normal 4 2 6 4" xfId="15711"/>
    <cellStyle name="Normal 4 2 6 4 2" xfId="21902"/>
    <cellStyle name="Normal 4 2 6 4 3" xfId="28053"/>
    <cellStyle name="Normal 4 2 6 5" xfId="18836"/>
    <cellStyle name="Normal 4 2 6 6" xfId="24988"/>
    <cellStyle name="Normal 4 2 6 7" xfId="12153"/>
    <cellStyle name="Normal 4 2 7" xfId="12154"/>
    <cellStyle name="Normal 4 2 7 2" xfId="13318"/>
    <cellStyle name="Normal 4 2 7 2 2" xfId="14932"/>
    <cellStyle name="Normal 4 2 7 2 2 2" xfId="18013"/>
    <cellStyle name="Normal 4 2 7 2 2 2 2" xfId="24206"/>
    <cellStyle name="Normal 4 2 7 2 2 2 3" xfId="30357"/>
    <cellStyle name="Normal 4 2 7 2 2 3" xfId="21140"/>
    <cellStyle name="Normal 4 2 7 2 2 4" xfId="27291"/>
    <cellStyle name="Normal 4 2 7 2 3" xfId="16479"/>
    <cellStyle name="Normal 4 2 7 2 3 2" xfId="22672"/>
    <cellStyle name="Normal 4 2 7 2 3 3" xfId="28823"/>
    <cellStyle name="Normal 4 2 7 2 4" xfId="19606"/>
    <cellStyle name="Normal 4 2 7 2 5" xfId="25757"/>
    <cellStyle name="Normal 4 2 7 3" xfId="14151"/>
    <cellStyle name="Normal 4 2 7 3 2" xfId="17244"/>
    <cellStyle name="Normal 4 2 7 3 2 2" xfId="23437"/>
    <cellStyle name="Normal 4 2 7 3 2 3" xfId="29588"/>
    <cellStyle name="Normal 4 2 7 3 3" xfId="20371"/>
    <cellStyle name="Normal 4 2 7 3 4" xfId="26522"/>
    <cellStyle name="Normal 4 2 7 4" xfId="15712"/>
    <cellStyle name="Normal 4 2 7 4 2" xfId="21903"/>
    <cellStyle name="Normal 4 2 7 4 3" xfId="28054"/>
    <cellStyle name="Normal 4 2 7 5" xfId="18837"/>
    <cellStyle name="Normal 4 2 7 6" xfId="24989"/>
    <cellStyle name="Normal 4 2 8" xfId="12155"/>
    <cellStyle name="Normal 4 2 8 2" xfId="13319"/>
    <cellStyle name="Normal 4 2 8 2 2" xfId="14933"/>
    <cellStyle name="Normal 4 2 8 2 2 2" xfId="18014"/>
    <cellStyle name="Normal 4 2 8 2 2 2 2" xfId="24207"/>
    <cellStyle name="Normal 4 2 8 2 2 2 3" xfId="30358"/>
    <cellStyle name="Normal 4 2 8 2 2 3" xfId="21141"/>
    <cellStyle name="Normal 4 2 8 2 2 4" xfId="27292"/>
    <cellStyle name="Normal 4 2 8 2 3" xfId="16480"/>
    <cellStyle name="Normal 4 2 8 2 3 2" xfId="22673"/>
    <cellStyle name="Normal 4 2 8 2 3 3" xfId="28824"/>
    <cellStyle name="Normal 4 2 8 2 4" xfId="19607"/>
    <cellStyle name="Normal 4 2 8 2 5" xfId="25758"/>
    <cellStyle name="Normal 4 2 8 3" xfId="14152"/>
    <cellStyle name="Normal 4 2 8 3 2" xfId="17245"/>
    <cellStyle name="Normal 4 2 8 3 2 2" xfId="23438"/>
    <cellStyle name="Normal 4 2 8 3 2 3" xfId="29589"/>
    <cellStyle name="Normal 4 2 8 3 3" xfId="20372"/>
    <cellStyle name="Normal 4 2 8 3 4" xfId="26523"/>
    <cellStyle name="Normal 4 2 8 4" xfId="15713"/>
    <cellStyle name="Normal 4 2 8 4 2" xfId="21904"/>
    <cellStyle name="Normal 4 2 8 4 3" xfId="28055"/>
    <cellStyle name="Normal 4 2 8 5" xfId="18838"/>
    <cellStyle name="Normal 4 2 8 6" xfId="24990"/>
    <cellStyle name="Normal 4 2 9" xfId="12156"/>
    <cellStyle name="Normal 4 2 9 2" xfId="13320"/>
    <cellStyle name="Normal 4 2 9 2 2" xfId="14934"/>
    <cellStyle name="Normal 4 2 9 2 2 2" xfId="18015"/>
    <cellStyle name="Normal 4 2 9 2 2 2 2" xfId="24208"/>
    <cellStyle name="Normal 4 2 9 2 2 2 3" xfId="30359"/>
    <cellStyle name="Normal 4 2 9 2 2 3" xfId="21142"/>
    <cellStyle name="Normal 4 2 9 2 2 4" xfId="27293"/>
    <cellStyle name="Normal 4 2 9 2 3" xfId="16481"/>
    <cellStyle name="Normal 4 2 9 2 3 2" xfId="22674"/>
    <cellStyle name="Normal 4 2 9 2 3 3" xfId="28825"/>
    <cellStyle name="Normal 4 2 9 2 4" xfId="19608"/>
    <cellStyle name="Normal 4 2 9 2 5" xfId="25759"/>
    <cellStyle name="Normal 4 2 9 3" xfId="14153"/>
    <cellStyle name="Normal 4 2 9 3 2" xfId="17246"/>
    <cellStyle name="Normal 4 2 9 3 2 2" xfId="23439"/>
    <cellStyle name="Normal 4 2 9 3 2 3" xfId="29590"/>
    <cellStyle name="Normal 4 2 9 3 3" xfId="20373"/>
    <cellStyle name="Normal 4 2 9 3 4" xfId="26524"/>
    <cellStyle name="Normal 4 2 9 4" xfId="15714"/>
    <cellStyle name="Normal 4 2 9 4 2" xfId="21905"/>
    <cellStyle name="Normal 4 2 9 4 3" xfId="28056"/>
    <cellStyle name="Normal 4 2 9 5" xfId="18839"/>
    <cellStyle name="Normal 4 2 9 6" xfId="24991"/>
    <cellStyle name="Normal 4 3" xfId="8336"/>
    <cellStyle name="Normal 4 3 10" xfId="18840"/>
    <cellStyle name="Normal 4 3 11" xfId="24992"/>
    <cellStyle name="Normal 4 3 12" xfId="12157"/>
    <cellStyle name="Normal 4 3 2" xfId="8337"/>
    <cellStyle name="Normal 4 3 2 10" xfId="24993"/>
    <cellStyle name="Normal 4 3 2 11" xfId="12158"/>
    <cellStyle name="Normal 4 3 2 2" xfId="12159"/>
    <cellStyle name="Normal 4 3 2 2 2" xfId="12160"/>
    <cellStyle name="Normal 4 3 2 2 2 2" xfId="12161"/>
    <cellStyle name="Normal 4 3 2 2 2 2 2" xfId="13325"/>
    <cellStyle name="Normal 4 3 2 2 2 2 2 2" xfId="14939"/>
    <cellStyle name="Normal 4 3 2 2 2 2 2 2 2" xfId="18020"/>
    <cellStyle name="Normal 4 3 2 2 2 2 2 2 2 2" xfId="24213"/>
    <cellStyle name="Normal 4 3 2 2 2 2 2 2 2 3" xfId="30364"/>
    <cellStyle name="Normal 4 3 2 2 2 2 2 2 3" xfId="21147"/>
    <cellStyle name="Normal 4 3 2 2 2 2 2 2 4" xfId="27298"/>
    <cellStyle name="Normal 4 3 2 2 2 2 2 3" xfId="16486"/>
    <cellStyle name="Normal 4 3 2 2 2 2 2 3 2" xfId="22679"/>
    <cellStyle name="Normal 4 3 2 2 2 2 2 3 3" xfId="28830"/>
    <cellStyle name="Normal 4 3 2 2 2 2 2 4" xfId="19613"/>
    <cellStyle name="Normal 4 3 2 2 2 2 2 5" xfId="25764"/>
    <cellStyle name="Normal 4 3 2 2 2 2 3" xfId="14158"/>
    <cellStyle name="Normal 4 3 2 2 2 2 3 2" xfId="17251"/>
    <cellStyle name="Normal 4 3 2 2 2 2 3 2 2" xfId="23444"/>
    <cellStyle name="Normal 4 3 2 2 2 2 3 2 3" xfId="29595"/>
    <cellStyle name="Normal 4 3 2 2 2 2 3 3" xfId="20378"/>
    <cellStyle name="Normal 4 3 2 2 2 2 3 4" xfId="26529"/>
    <cellStyle name="Normal 4 3 2 2 2 2 4" xfId="15719"/>
    <cellStyle name="Normal 4 3 2 2 2 2 4 2" xfId="21910"/>
    <cellStyle name="Normal 4 3 2 2 2 2 4 3" xfId="28061"/>
    <cellStyle name="Normal 4 3 2 2 2 2 5" xfId="18844"/>
    <cellStyle name="Normal 4 3 2 2 2 2 6" xfId="24996"/>
    <cellStyle name="Normal 4 3 2 2 2 3" xfId="13324"/>
    <cellStyle name="Normal 4 3 2 2 2 3 2" xfId="14938"/>
    <cellStyle name="Normal 4 3 2 2 2 3 2 2" xfId="18019"/>
    <cellStyle name="Normal 4 3 2 2 2 3 2 2 2" xfId="24212"/>
    <cellStyle name="Normal 4 3 2 2 2 3 2 2 3" xfId="30363"/>
    <cellStyle name="Normal 4 3 2 2 2 3 2 3" xfId="21146"/>
    <cellStyle name="Normal 4 3 2 2 2 3 2 4" xfId="27297"/>
    <cellStyle name="Normal 4 3 2 2 2 3 3" xfId="16485"/>
    <cellStyle name="Normal 4 3 2 2 2 3 3 2" xfId="22678"/>
    <cellStyle name="Normal 4 3 2 2 2 3 3 3" xfId="28829"/>
    <cellStyle name="Normal 4 3 2 2 2 3 4" xfId="19612"/>
    <cellStyle name="Normal 4 3 2 2 2 3 5" xfId="25763"/>
    <cellStyle name="Normal 4 3 2 2 2 4" xfId="14157"/>
    <cellStyle name="Normal 4 3 2 2 2 4 2" xfId="17250"/>
    <cellStyle name="Normal 4 3 2 2 2 4 2 2" xfId="23443"/>
    <cellStyle name="Normal 4 3 2 2 2 4 2 3" xfId="29594"/>
    <cellStyle name="Normal 4 3 2 2 2 4 3" xfId="20377"/>
    <cellStyle name="Normal 4 3 2 2 2 4 4" xfId="26528"/>
    <cellStyle name="Normal 4 3 2 2 2 5" xfId="15718"/>
    <cellStyle name="Normal 4 3 2 2 2 5 2" xfId="21909"/>
    <cellStyle name="Normal 4 3 2 2 2 5 3" xfId="28060"/>
    <cellStyle name="Normal 4 3 2 2 2 6" xfId="18843"/>
    <cellStyle name="Normal 4 3 2 2 2 7" xfId="24995"/>
    <cellStyle name="Normal 4 3 2 2 3" xfId="12162"/>
    <cellStyle name="Normal 4 3 2 2 3 2" xfId="12163"/>
    <cellStyle name="Normal 4 3 2 2 3 2 2" xfId="13327"/>
    <cellStyle name="Normal 4 3 2 2 3 2 2 2" xfId="14941"/>
    <cellStyle name="Normal 4 3 2 2 3 2 2 2 2" xfId="18022"/>
    <cellStyle name="Normal 4 3 2 2 3 2 2 2 2 2" xfId="24215"/>
    <cellStyle name="Normal 4 3 2 2 3 2 2 2 2 3" xfId="30366"/>
    <cellStyle name="Normal 4 3 2 2 3 2 2 2 3" xfId="21149"/>
    <cellStyle name="Normal 4 3 2 2 3 2 2 2 4" xfId="27300"/>
    <cellStyle name="Normal 4 3 2 2 3 2 2 3" xfId="16488"/>
    <cellStyle name="Normal 4 3 2 2 3 2 2 3 2" xfId="22681"/>
    <cellStyle name="Normal 4 3 2 2 3 2 2 3 3" xfId="28832"/>
    <cellStyle name="Normal 4 3 2 2 3 2 2 4" xfId="19615"/>
    <cellStyle name="Normal 4 3 2 2 3 2 2 5" xfId="25766"/>
    <cellStyle name="Normal 4 3 2 2 3 2 3" xfId="14160"/>
    <cellStyle name="Normal 4 3 2 2 3 2 3 2" xfId="17253"/>
    <cellStyle name="Normal 4 3 2 2 3 2 3 2 2" xfId="23446"/>
    <cellStyle name="Normal 4 3 2 2 3 2 3 2 3" xfId="29597"/>
    <cellStyle name="Normal 4 3 2 2 3 2 3 3" xfId="20380"/>
    <cellStyle name="Normal 4 3 2 2 3 2 3 4" xfId="26531"/>
    <cellStyle name="Normal 4 3 2 2 3 2 4" xfId="15721"/>
    <cellStyle name="Normal 4 3 2 2 3 2 4 2" xfId="21912"/>
    <cellStyle name="Normal 4 3 2 2 3 2 4 3" xfId="28063"/>
    <cellStyle name="Normal 4 3 2 2 3 2 5" xfId="18846"/>
    <cellStyle name="Normal 4 3 2 2 3 2 6" xfId="24998"/>
    <cellStyle name="Normal 4 3 2 2 3 3" xfId="13326"/>
    <cellStyle name="Normal 4 3 2 2 3 3 2" xfId="14940"/>
    <cellStyle name="Normal 4 3 2 2 3 3 2 2" xfId="18021"/>
    <cellStyle name="Normal 4 3 2 2 3 3 2 2 2" xfId="24214"/>
    <cellStyle name="Normal 4 3 2 2 3 3 2 2 3" xfId="30365"/>
    <cellStyle name="Normal 4 3 2 2 3 3 2 3" xfId="21148"/>
    <cellStyle name="Normal 4 3 2 2 3 3 2 4" xfId="27299"/>
    <cellStyle name="Normal 4 3 2 2 3 3 3" xfId="16487"/>
    <cellStyle name="Normal 4 3 2 2 3 3 3 2" xfId="22680"/>
    <cellStyle name="Normal 4 3 2 2 3 3 3 3" xfId="28831"/>
    <cellStyle name="Normal 4 3 2 2 3 3 4" xfId="19614"/>
    <cellStyle name="Normal 4 3 2 2 3 3 5" xfId="25765"/>
    <cellStyle name="Normal 4 3 2 2 3 4" xfId="14159"/>
    <cellStyle name="Normal 4 3 2 2 3 4 2" xfId="17252"/>
    <cellStyle name="Normal 4 3 2 2 3 4 2 2" xfId="23445"/>
    <cellStyle name="Normal 4 3 2 2 3 4 2 3" xfId="29596"/>
    <cellStyle name="Normal 4 3 2 2 3 4 3" xfId="20379"/>
    <cellStyle name="Normal 4 3 2 2 3 4 4" xfId="26530"/>
    <cellStyle name="Normal 4 3 2 2 3 5" xfId="15720"/>
    <cellStyle name="Normal 4 3 2 2 3 5 2" xfId="21911"/>
    <cellStyle name="Normal 4 3 2 2 3 5 3" xfId="28062"/>
    <cellStyle name="Normal 4 3 2 2 3 6" xfId="18845"/>
    <cellStyle name="Normal 4 3 2 2 3 7" xfId="24997"/>
    <cellStyle name="Normal 4 3 2 2 4" xfId="12164"/>
    <cellStyle name="Normal 4 3 2 2 4 2" xfId="13328"/>
    <cellStyle name="Normal 4 3 2 2 4 2 2" xfId="14942"/>
    <cellStyle name="Normal 4 3 2 2 4 2 2 2" xfId="18023"/>
    <cellStyle name="Normal 4 3 2 2 4 2 2 2 2" xfId="24216"/>
    <cellStyle name="Normal 4 3 2 2 4 2 2 2 3" xfId="30367"/>
    <cellStyle name="Normal 4 3 2 2 4 2 2 3" xfId="21150"/>
    <cellStyle name="Normal 4 3 2 2 4 2 2 4" xfId="27301"/>
    <cellStyle name="Normal 4 3 2 2 4 2 3" xfId="16489"/>
    <cellStyle name="Normal 4 3 2 2 4 2 3 2" xfId="22682"/>
    <cellStyle name="Normal 4 3 2 2 4 2 3 3" xfId="28833"/>
    <cellStyle name="Normal 4 3 2 2 4 2 4" xfId="19616"/>
    <cellStyle name="Normal 4 3 2 2 4 2 5" xfId="25767"/>
    <cellStyle name="Normal 4 3 2 2 4 3" xfId="14161"/>
    <cellStyle name="Normal 4 3 2 2 4 3 2" xfId="17254"/>
    <cellStyle name="Normal 4 3 2 2 4 3 2 2" xfId="23447"/>
    <cellStyle name="Normal 4 3 2 2 4 3 2 3" xfId="29598"/>
    <cellStyle name="Normal 4 3 2 2 4 3 3" xfId="20381"/>
    <cellStyle name="Normal 4 3 2 2 4 3 4" xfId="26532"/>
    <cellStyle name="Normal 4 3 2 2 4 4" xfId="15722"/>
    <cellStyle name="Normal 4 3 2 2 4 4 2" xfId="21913"/>
    <cellStyle name="Normal 4 3 2 2 4 4 3" xfId="28064"/>
    <cellStyle name="Normal 4 3 2 2 4 5" xfId="18847"/>
    <cellStyle name="Normal 4 3 2 2 4 6" xfId="24999"/>
    <cellStyle name="Normal 4 3 2 2 5" xfId="13323"/>
    <cellStyle name="Normal 4 3 2 2 5 2" xfId="14937"/>
    <cellStyle name="Normal 4 3 2 2 5 2 2" xfId="18018"/>
    <cellStyle name="Normal 4 3 2 2 5 2 2 2" xfId="24211"/>
    <cellStyle name="Normal 4 3 2 2 5 2 2 3" xfId="30362"/>
    <cellStyle name="Normal 4 3 2 2 5 2 3" xfId="21145"/>
    <cellStyle name="Normal 4 3 2 2 5 2 4" xfId="27296"/>
    <cellStyle name="Normal 4 3 2 2 5 3" xfId="16484"/>
    <cellStyle name="Normal 4 3 2 2 5 3 2" xfId="22677"/>
    <cellStyle name="Normal 4 3 2 2 5 3 3" xfId="28828"/>
    <cellStyle name="Normal 4 3 2 2 5 4" xfId="19611"/>
    <cellStyle name="Normal 4 3 2 2 5 5" xfId="25762"/>
    <cellStyle name="Normal 4 3 2 2 6" xfId="14156"/>
    <cellStyle name="Normal 4 3 2 2 6 2" xfId="17249"/>
    <cellStyle name="Normal 4 3 2 2 6 2 2" xfId="23442"/>
    <cellStyle name="Normal 4 3 2 2 6 2 3" xfId="29593"/>
    <cellStyle name="Normal 4 3 2 2 6 3" xfId="20376"/>
    <cellStyle name="Normal 4 3 2 2 6 4" xfId="26527"/>
    <cellStyle name="Normal 4 3 2 2 7" xfId="15717"/>
    <cellStyle name="Normal 4 3 2 2 7 2" xfId="21908"/>
    <cellStyle name="Normal 4 3 2 2 7 3" xfId="28059"/>
    <cellStyle name="Normal 4 3 2 2 8" xfId="18842"/>
    <cellStyle name="Normal 4 3 2 2 9" xfId="24994"/>
    <cellStyle name="Normal 4 3 2 3" xfId="12165"/>
    <cellStyle name="Normal 4 3 2 3 2" xfId="12166"/>
    <cellStyle name="Normal 4 3 2 3 2 2" xfId="13330"/>
    <cellStyle name="Normal 4 3 2 3 2 2 2" xfId="14944"/>
    <cellStyle name="Normal 4 3 2 3 2 2 2 2" xfId="18025"/>
    <cellStyle name="Normal 4 3 2 3 2 2 2 2 2" xfId="24218"/>
    <cellStyle name="Normal 4 3 2 3 2 2 2 2 3" xfId="30369"/>
    <cellStyle name="Normal 4 3 2 3 2 2 2 3" xfId="21152"/>
    <cellStyle name="Normal 4 3 2 3 2 2 2 4" xfId="27303"/>
    <cellStyle name="Normal 4 3 2 3 2 2 3" xfId="16491"/>
    <cellStyle name="Normal 4 3 2 3 2 2 3 2" xfId="22684"/>
    <cellStyle name="Normal 4 3 2 3 2 2 3 3" xfId="28835"/>
    <cellStyle name="Normal 4 3 2 3 2 2 4" xfId="19618"/>
    <cellStyle name="Normal 4 3 2 3 2 2 5" xfId="25769"/>
    <cellStyle name="Normal 4 3 2 3 2 3" xfId="14163"/>
    <cellStyle name="Normal 4 3 2 3 2 3 2" xfId="17256"/>
    <cellStyle name="Normal 4 3 2 3 2 3 2 2" xfId="23449"/>
    <cellStyle name="Normal 4 3 2 3 2 3 2 3" xfId="29600"/>
    <cellStyle name="Normal 4 3 2 3 2 3 3" xfId="20383"/>
    <cellStyle name="Normal 4 3 2 3 2 3 4" xfId="26534"/>
    <cellStyle name="Normal 4 3 2 3 2 4" xfId="15724"/>
    <cellStyle name="Normal 4 3 2 3 2 4 2" xfId="21915"/>
    <cellStyle name="Normal 4 3 2 3 2 4 3" xfId="28066"/>
    <cellStyle name="Normal 4 3 2 3 2 5" xfId="18849"/>
    <cellStyle name="Normal 4 3 2 3 2 6" xfId="25001"/>
    <cellStyle name="Normal 4 3 2 3 3" xfId="13329"/>
    <cellStyle name="Normal 4 3 2 3 3 2" xfId="14943"/>
    <cellStyle name="Normal 4 3 2 3 3 2 2" xfId="18024"/>
    <cellStyle name="Normal 4 3 2 3 3 2 2 2" xfId="24217"/>
    <cellStyle name="Normal 4 3 2 3 3 2 2 3" xfId="30368"/>
    <cellStyle name="Normal 4 3 2 3 3 2 3" xfId="21151"/>
    <cellStyle name="Normal 4 3 2 3 3 2 4" xfId="27302"/>
    <cellStyle name="Normal 4 3 2 3 3 3" xfId="16490"/>
    <cellStyle name="Normal 4 3 2 3 3 3 2" xfId="22683"/>
    <cellStyle name="Normal 4 3 2 3 3 3 3" xfId="28834"/>
    <cellStyle name="Normal 4 3 2 3 3 4" xfId="19617"/>
    <cellStyle name="Normal 4 3 2 3 3 5" xfId="25768"/>
    <cellStyle name="Normal 4 3 2 3 4" xfId="14162"/>
    <cellStyle name="Normal 4 3 2 3 4 2" xfId="17255"/>
    <cellStyle name="Normal 4 3 2 3 4 2 2" xfId="23448"/>
    <cellStyle name="Normal 4 3 2 3 4 2 3" xfId="29599"/>
    <cellStyle name="Normal 4 3 2 3 4 3" xfId="20382"/>
    <cellStyle name="Normal 4 3 2 3 4 4" xfId="26533"/>
    <cellStyle name="Normal 4 3 2 3 5" xfId="15723"/>
    <cellStyle name="Normal 4 3 2 3 5 2" xfId="21914"/>
    <cellStyle name="Normal 4 3 2 3 5 3" xfId="28065"/>
    <cellStyle name="Normal 4 3 2 3 6" xfId="18848"/>
    <cellStyle name="Normal 4 3 2 3 7" xfId="25000"/>
    <cellStyle name="Normal 4 3 2 4" xfId="12167"/>
    <cellStyle name="Normal 4 3 2 4 2" xfId="12168"/>
    <cellStyle name="Normal 4 3 2 4 2 2" xfId="13332"/>
    <cellStyle name="Normal 4 3 2 4 2 2 2" xfId="14946"/>
    <cellStyle name="Normal 4 3 2 4 2 2 2 2" xfId="18027"/>
    <cellStyle name="Normal 4 3 2 4 2 2 2 2 2" xfId="24220"/>
    <cellStyle name="Normal 4 3 2 4 2 2 2 2 3" xfId="30371"/>
    <cellStyle name="Normal 4 3 2 4 2 2 2 3" xfId="21154"/>
    <cellStyle name="Normal 4 3 2 4 2 2 2 4" xfId="27305"/>
    <cellStyle name="Normal 4 3 2 4 2 2 3" xfId="16493"/>
    <cellStyle name="Normal 4 3 2 4 2 2 3 2" xfId="22686"/>
    <cellStyle name="Normal 4 3 2 4 2 2 3 3" xfId="28837"/>
    <cellStyle name="Normal 4 3 2 4 2 2 4" xfId="19620"/>
    <cellStyle name="Normal 4 3 2 4 2 2 5" xfId="25771"/>
    <cellStyle name="Normal 4 3 2 4 2 3" xfId="14165"/>
    <cellStyle name="Normal 4 3 2 4 2 3 2" xfId="17258"/>
    <cellStyle name="Normal 4 3 2 4 2 3 2 2" xfId="23451"/>
    <cellStyle name="Normal 4 3 2 4 2 3 2 3" xfId="29602"/>
    <cellStyle name="Normal 4 3 2 4 2 3 3" xfId="20385"/>
    <cellStyle name="Normal 4 3 2 4 2 3 4" xfId="26536"/>
    <cellStyle name="Normal 4 3 2 4 2 4" xfId="15726"/>
    <cellStyle name="Normal 4 3 2 4 2 4 2" xfId="21917"/>
    <cellStyle name="Normal 4 3 2 4 2 4 3" xfId="28068"/>
    <cellStyle name="Normal 4 3 2 4 2 5" xfId="18851"/>
    <cellStyle name="Normal 4 3 2 4 2 6" xfId="25003"/>
    <cellStyle name="Normal 4 3 2 4 3" xfId="13331"/>
    <cellStyle name="Normal 4 3 2 4 3 2" xfId="14945"/>
    <cellStyle name="Normal 4 3 2 4 3 2 2" xfId="18026"/>
    <cellStyle name="Normal 4 3 2 4 3 2 2 2" xfId="24219"/>
    <cellStyle name="Normal 4 3 2 4 3 2 2 3" xfId="30370"/>
    <cellStyle name="Normal 4 3 2 4 3 2 3" xfId="21153"/>
    <cellStyle name="Normal 4 3 2 4 3 2 4" xfId="27304"/>
    <cellStyle name="Normal 4 3 2 4 3 3" xfId="16492"/>
    <cellStyle name="Normal 4 3 2 4 3 3 2" xfId="22685"/>
    <cellStyle name="Normal 4 3 2 4 3 3 3" xfId="28836"/>
    <cellStyle name="Normal 4 3 2 4 3 4" xfId="19619"/>
    <cellStyle name="Normal 4 3 2 4 3 5" xfId="25770"/>
    <cellStyle name="Normal 4 3 2 4 4" xfId="14164"/>
    <cellStyle name="Normal 4 3 2 4 4 2" xfId="17257"/>
    <cellStyle name="Normal 4 3 2 4 4 2 2" xfId="23450"/>
    <cellStyle name="Normal 4 3 2 4 4 2 3" xfId="29601"/>
    <cellStyle name="Normal 4 3 2 4 4 3" xfId="20384"/>
    <cellStyle name="Normal 4 3 2 4 4 4" xfId="26535"/>
    <cellStyle name="Normal 4 3 2 4 5" xfId="15725"/>
    <cellStyle name="Normal 4 3 2 4 5 2" xfId="21916"/>
    <cellStyle name="Normal 4 3 2 4 5 3" xfId="28067"/>
    <cellStyle name="Normal 4 3 2 4 6" xfId="18850"/>
    <cellStyle name="Normal 4 3 2 4 7" xfId="25002"/>
    <cellStyle name="Normal 4 3 2 5" xfId="12169"/>
    <cellStyle name="Normal 4 3 2 5 2" xfId="13333"/>
    <cellStyle name="Normal 4 3 2 5 2 2" xfId="14947"/>
    <cellStyle name="Normal 4 3 2 5 2 2 2" xfId="18028"/>
    <cellStyle name="Normal 4 3 2 5 2 2 2 2" xfId="24221"/>
    <cellStyle name="Normal 4 3 2 5 2 2 2 3" xfId="30372"/>
    <cellStyle name="Normal 4 3 2 5 2 2 3" xfId="21155"/>
    <cellStyle name="Normal 4 3 2 5 2 2 4" xfId="27306"/>
    <cellStyle name="Normal 4 3 2 5 2 3" xfId="16494"/>
    <cellStyle name="Normal 4 3 2 5 2 3 2" xfId="22687"/>
    <cellStyle name="Normal 4 3 2 5 2 3 3" xfId="28838"/>
    <cellStyle name="Normal 4 3 2 5 2 4" xfId="19621"/>
    <cellStyle name="Normal 4 3 2 5 2 5" xfId="25772"/>
    <cellStyle name="Normal 4 3 2 5 3" xfId="14166"/>
    <cellStyle name="Normal 4 3 2 5 3 2" xfId="17259"/>
    <cellStyle name="Normal 4 3 2 5 3 2 2" xfId="23452"/>
    <cellStyle name="Normal 4 3 2 5 3 2 3" xfId="29603"/>
    <cellStyle name="Normal 4 3 2 5 3 3" xfId="20386"/>
    <cellStyle name="Normal 4 3 2 5 3 4" xfId="26537"/>
    <cellStyle name="Normal 4 3 2 5 4" xfId="15727"/>
    <cellStyle name="Normal 4 3 2 5 4 2" xfId="21918"/>
    <cellStyle name="Normal 4 3 2 5 4 3" xfId="28069"/>
    <cellStyle name="Normal 4 3 2 5 5" xfId="18852"/>
    <cellStyle name="Normal 4 3 2 5 6" xfId="25004"/>
    <cellStyle name="Normal 4 3 2 6" xfId="13322"/>
    <cellStyle name="Normal 4 3 2 6 2" xfId="14936"/>
    <cellStyle name="Normal 4 3 2 6 2 2" xfId="18017"/>
    <cellStyle name="Normal 4 3 2 6 2 2 2" xfId="24210"/>
    <cellStyle name="Normal 4 3 2 6 2 2 3" xfId="30361"/>
    <cellStyle name="Normal 4 3 2 6 2 3" xfId="21144"/>
    <cellStyle name="Normal 4 3 2 6 2 4" xfId="27295"/>
    <cellStyle name="Normal 4 3 2 6 3" xfId="16483"/>
    <cellStyle name="Normal 4 3 2 6 3 2" xfId="22676"/>
    <cellStyle name="Normal 4 3 2 6 3 3" xfId="28827"/>
    <cellStyle name="Normal 4 3 2 6 4" xfId="19610"/>
    <cellStyle name="Normal 4 3 2 6 5" xfId="25761"/>
    <cellStyle name="Normal 4 3 2 7" xfId="14155"/>
    <cellStyle name="Normal 4 3 2 7 2" xfId="17248"/>
    <cellStyle name="Normal 4 3 2 7 2 2" xfId="23441"/>
    <cellStyle name="Normal 4 3 2 7 2 3" xfId="29592"/>
    <cellStyle name="Normal 4 3 2 7 3" xfId="20375"/>
    <cellStyle name="Normal 4 3 2 7 4" xfId="26526"/>
    <cellStyle name="Normal 4 3 2 8" xfId="15716"/>
    <cellStyle name="Normal 4 3 2 8 2" xfId="21907"/>
    <cellStyle name="Normal 4 3 2 8 3" xfId="28058"/>
    <cellStyle name="Normal 4 3 2 9" xfId="18841"/>
    <cellStyle name="Normal 4 3 3" xfId="12170"/>
    <cellStyle name="Normal 4 3 3 2" xfId="12171"/>
    <cellStyle name="Normal 4 3 3 2 2" xfId="12172"/>
    <cellStyle name="Normal 4 3 3 2 2 2" xfId="13336"/>
    <cellStyle name="Normal 4 3 3 2 2 2 2" xfId="14950"/>
    <cellStyle name="Normal 4 3 3 2 2 2 2 2" xfId="18031"/>
    <cellStyle name="Normal 4 3 3 2 2 2 2 2 2" xfId="24224"/>
    <cellStyle name="Normal 4 3 3 2 2 2 2 2 3" xfId="30375"/>
    <cellStyle name="Normal 4 3 3 2 2 2 2 3" xfId="21158"/>
    <cellStyle name="Normal 4 3 3 2 2 2 2 4" xfId="27309"/>
    <cellStyle name="Normal 4 3 3 2 2 2 3" xfId="16497"/>
    <cellStyle name="Normal 4 3 3 2 2 2 3 2" xfId="22690"/>
    <cellStyle name="Normal 4 3 3 2 2 2 3 3" xfId="28841"/>
    <cellStyle name="Normal 4 3 3 2 2 2 4" xfId="19624"/>
    <cellStyle name="Normal 4 3 3 2 2 2 5" xfId="25775"/>
    <cellStyle name="Normal 4 3 3 2 2 3" xfId="14169"/>
    <cellStyle name="Normal 4 3 3 2 2 3 2" xfId="17262"/>
    <cellStyle name="Normal 4 3 3 2 2 3 2 2" xfId="23455"/>
    <cellStyle name="Normal 4 3 3 2 2 3 2 3" xfId="29606"/>
    <cellStyle name="Normal 4 3 3 2 2 3 3" xfId="20389"/>
    <cellStyle name="Normal 4 3 3 2 2 3 4" xfId="26540"/>
    <cellStyle name="Normal 4 3 3 2 2 4" xfId="15730"/>
    <cellStyle name="Normal 4 3 3 2 2 4 2" xfId="21921"/>
    <cellStyle name="Normal 4 3 3 2 2 4 3" xfId="28072"/>
    <cellStyle name="Normal 4 3 3 2 2 5" xfId="18855"/>
    <cellStyle name="Normal 4 3 3 2 2 6" xfId="25007"/>
    <cellStyle name="Normal 4 3 3 2 3" xfId="13335"/>
    <cellStyle name="Normal 4 3 3 2 3 2" xfId="14949"/>
    <cellStyle name="Normal 4 3 3 2 3 2 2" xfId="18030"/>
    <cellStyle name="Normal 4 3 3 2 3 2 2 2" xfId="24223"/>
    <cellStyle name="Normal 4 3 3 2 3 2 2 3" xfId="30374"/>
    <cellStyle name="Normal 4 3 3 2 3 2 3" xfId="21157"/>
    <cellStyle name="Normal 4 3 3 2 3 2 4" xfId="27308"/>
    <cellStyle name="Normal 4 3 3 2 3 3" xfId="16496"/>
    <cellStyle name="Normal 4 3 3 2 3 3 2" xfId="22689"/>
    <cellStyle name="Normal 4 3 3 2 3 3 3" xfId="28840"/>
    <cellStyle name="Normal 4 3 3 2 3 4" xfId="19623"/>
    <cellStyle name="Normal 4 3 3 2 3 5" xfId="25774"/>
    <cellStyle name="Normal 4 3 3 2 4" xfId="14168"/>
    <cellStyle name="Normal 4 3 3 2 4 2" xfId="17261"/>
    <cellStyle name="Normal 4 3 3 2 4 2 2" xfId="23454"/>
    <cellStyle name="Normal 4 3 3 2 4 2 3" xfId="29605"/>
    <cellStyle name="Normal 4 3 3 2 4 3" xfId="20388"/>
    <cellStyle name="Normal 4 3 3 2 4 4" xfId="26539"/>
    <cellStyle name="Normal 4 3 3 2 5" xfId="15729"/>
    <cellStyle name="Normal 4 3 3 2 5 2" xfId="21920"/>
    <cellStyle name="Normal 4 3 3 2 5 3" xfId="28071"/>
    <cellStyle name="Normal 4 3 3 2 6" xfId="18854"/>
    <cellStyle name="Normal 4 3 3 2 7" xfId="25006"/>
    <cellStyle name="Normal 4 3 3 3" xfId="12173"/>
    <cellStyle name="Normal 4 3 3 3 2" xfId="12174"/>
    <cellStyle name="Normal 4 3 3 3 2 2" xfId="13338"/>
    <cellStyle name="Normal 4 3 3 3 2 2 2" xfId="14952"/>
    <cellStyle name="Normal 4 3 3 3 2 2 2 2" xfId="18033"/>
    <cellStyle name="Normal 4 3 3 3 2 2 2 2 2" xfId="24226"/>
    <cellStyle name="Normal 4 3 3 3 2 2 2 2 3" xfId="30377"/>
    <cellStyle name="Normal 4 3 3 3 2 2 2 3" xfId="21160"/>
    <cellStyle name="Normal 4 3 3 3 2 2 2 4" xfId="27311"/>
    <cellStyle name="Normal 4 3 3 3 2 2 3" xfId="16499"/>
    <cellStyle name="Normal 4 3 3 3 2 2 3 2" xfId="22692"/>
    <cellStyle name="Normal 4 3 3 3 2 2 3 3" xfId="28843"/>
    <cellStyle name="Normal 4 3 3 3 2 2 4" xfId="19626"/>
    <cellStyle name="Normal 4 3 3 3 2 2 5" xfId="25777"/>
    <cellStyle name="Normal 4 3 3 3 2 3" xfId="14171"/>
    <cellStyle name="Normal 4 3 3 3 2 3 2" xfId="17264"/>
    <cellStyle name="Normal 4 3 3 3 2 3 2 2" xfId="23457"/>
    <cellStyle name="Normal 4 3 3 3 2 3 2 3" xfId="29608"/>
    <cellStyle name="Normal 4 3 3 3 2 3 3" xfId="20391"/>
    <cellStyle name="Normal 4 3 3 3 2 3 4" xfId="26542"/>
    <cellStyle name="Normal 4 3 3 3 2 4" xfId="15732"/>
    <cellStyle name="Normal 4 3 3 3 2 4 2" xfId="21923"/>
    <cellStyle name="Normal 4 3 3 3 2 4 3" xfId="28074"/>
    <cellStyle name="Normal 4 3 3 3 2 5" xfId="18857"/>
    <cellStyle name="Normal 4 3 3 3 2 6" xfId="25009"/>
    <cellStyle name="Normal 4 3 3 3 3" xfId="13337"/>
    <cellStyle name="Normal 4 3 3 3 3 2" xfId="14951"/>
    <cellStyle name="Normal 4 3 3 3 3 2 2" xfId="18032"/>
    <cellStyle name="Normal 4 3 3 3 3 2 2 2" xfId="24225"/>
    <cellStyle name="Normal 4 3 3 3 3 2 2 3" xfId="30376"/>
    <cellStyle name="Normal 4 3 3 3 3 2 3" xfId="21159"/>
    <cellStyle name="Normal 4 3 3 3 3 2 4" xfId="27310"/>
    <cellStyle name="Normal 4 3 3 3 3 3" xfId="16498"/>
    <cellStyle name="Normal 4 3 3 3 3 3 2" xfId="22691"/>
    <cellStyle name="Normal 4 3 3 3 3 3 3" xfId="28842"/>
    <cellStyle name="Normal 4 3 3 3 3 4" xfId="19625"/>
    <cellStyle name="Normal 4 3 3 3 3 5" xfId="25776"/>
    <cellStyle name="Normal 4 3 3 3 4" xfId="14170"/>
    <cellStyle name="Normal 4 3 3 3 4 2" xfId="17263"/>
    <cellStyle name="Normal 4 3 3 3 4 2 2" xfId="23456"/>
    <cellStyle name="Normal 4 3 3 3 4 2 3" xfId="29607"/>
    <cellStyle name="Normal 4 3 3 3 4 3" xfId="20390"/>
    <cellStyle name="Normal 4 3 3 3 4 4" xfId="26541"/>
    <cellStyle name="Normal 4 3 3 3 5" xfId="15731"/>
    <cellStyle name="Normal 4 3 3 3 5 2" xfId="21922"/>
    <cellStyle name="Normal 4 3 3 3 5 3" xfId="28073"/>
    <cellStyle name="Normal 4 3 3 3 6" xfId="18856"/>
    <cellStyle name="Normal 4 3 3 3 7" xfId="25008"/>
    <cellStyle name="Normal 4 3 3 4" xfId="12175"/>
    <cellStyle name="Normal 4 3 3 4 2" xfId="13339"/>
    <cellStyle name="Normal 4 3 3 4 2 2" xfId="14953"/>
    <cellStyle name="Normal 4 3 3 4 2 2 2" xfId="18034"/>
    <cellStyle name="Normal 4 3 3 4 2 2 2 2" xfId="24227"/>
    <cellStyle name="Normal 4 3 3 4 2 2 2 3" xfId="30378"/>
    <cellStyle name="Normal 4 3 3 4 2 2 3" xfId="21161"/>
    <cellStyle name="Normal 4 3 3 4 2 2 4" xfId="27312"/>
    <cellStyle name="Normal 4 3 3 4 2 3" xfId="16500"/>
    <cellStyle name="Normal 4 3 3 4 2 3 2" xfId="22693"/>
    <cellStyle name="Normal 4 3 3 4 2 3 3" xfId="28844"/>
    <cellStyle name="Normal 4 3 3 4 2 4" xfId="19627"/>
    <cellStyle name="Normal 4 3 3 4 2 5" xfId="25778"/>
    <cellStyle name="Normal 4 3 3 4 3" xfId="14172"/>
    <cellStyle name="Normal 4 3 3 4 3 2" xfId="17265"/>
    <cellStyle name="Normal 4 3 3 4 3 2 2" xfId="23458"/>
    <cellStyle name="Normal 4 3 3 4 3 2 3" xfId="29609"/>
    <cellStyle name="Normal 4 3 3 4 3 3" xfId="20392"/>
    <cellStyle name="Normal 4 3 3 4 3 4" xfId="26543"/>
    <cellStyle name="Normal 4 3 3 4 4" xfId="15733"/>
    <cellStyle name="Normal 4 3 3 4 4 2" xfId="21924"/>
    <cellStyle name="Normal 4 3 3 4 4 3" xfId="28075"/>
    <cellStyle name="Normal 4 3 3 4 5" xfId="18858"/>
    <cellStyle name="Normal 4 3 3 4 6" xfId="25010"/>
    <cellStyle name="Normal 4 3 3 5" xfId="13334"/>
    <cellStyle name="Normal 4 3 3 5 2" xfId="14948"/>
    <cellStyle name="Normal 4 3 3 5 2 2" xfId="18029"/>
    <cellStyle name="Normal 4 3 3 5 2 2 2" xfId="24222"/>
    <cellStyle name="Normal 4 3 3 5 2 2 3" xfId="30373"/>
    <cellStyle name="Normal 4 3 3 5 2 3" xfId="21156"/>
    <cellStyle name="Normal 4 3 3 5 2 4" xfId="27307"/>
    <cellStyle name="Normal 4 3 3 5 3" xfId="16495"/>
    <cellStyle name="Normal 4 3 3 5 3 2" xfId="22688"/>
    <cellStyle name="Normal 4 3 3 5 3 3" xfId="28839"/>
    <cellStyle name="Normal 4 3 3 5 4" xfId="19622"/>
    <cellStyle name="Normal 4 3 3 5 5" xfId="25773"/>
    <cellStyle name="Normal 4 3 3 6" xfId="14167"/>
    <cellStyle name="Normal 4 3 3 6 2" xfId="17260"/>
    <cellStyle name="Normal 4 3 3 6 2 2" xfId="23453"/>
    <cellStyle name="Normal 4 3 3 6 2 3" xfId="29604"/>
    <cellStyle name="Normal 4 3 3 6 3" xfId="20387"/>
    <cellStyle name="Normal 4 3 3 6 4" xfId="26538"/>
    <cellStyle name="Normal 4 3 3 7" xfId="15728"/>
    <cellStyle name="Normal 4 3 3 7 2" xfId="21919"/>
    <cellStyle name="Normal 4 3 3 7 3" xfId="28070"/>
    <cellStyle name="Normal 4 3 3 8" xfId="18853"/>
    <cellStyle name="Normal 4 3 3 9" xfId="25005"/>
    <cellStyle name="Normal 4 3 4" xfId="12176"/>
    <cellStyle name="Normal 4 3 4 2" xfId="12177"/>
    <cellStyle name="Normal 4 3 4 2 2" xfId="13341"/>
    <cellStyle name="Normal 4 3 4 2 2 2" xfId="14955"/>
    <cellStyle name="Normal 4 3 4 2 2 2 2" xfId="18036"/>
    <cellStyle name="Normal 4 3 4 2 2 2 2 2" xfId="24229"/>
    <cellStyle name="Normal 4 3 4 2 2 2 2 3" xfId="30380"/>
    <cellStyle name="Normal 4 3 4 2 2 2 3" xfId="21163"/>
    <cellStyle name="Normal 4 3 4 2 2 2 4" xfId="27314"/>
    <cellStyle name="Normal 4 3 4 2 2 3" xfId="16502"/>
    <cellStyle name="Normal 4 3 4 2 2 3 2" xfId="22695"/>
    <cellStyle name="Normal 4 3 4 2 2 3 3" xfId="28846"/>
    <cellStyle name="Normal 4 3 4 2 2 4" xfId="19629"/>
    <cellStyle name="Normal 4 3 4 2 2 5" xfId="25780"/>
    <cellStyle name="Normal 4 3 4 2 3" xfId="14174"/>
    <cellStyle name="Normal 4 3 4 2 3 2" xfId="17267"/>
    <cellStyle name="Normal 4 3 4 2 3 2 2" xfId="23460"/>
    <cellStyle name="Normal 4 3 4 2 3 2 3" xfId="29611"/>
    <cellStyle name="Normal 4 3 4 2 3 3" xfId="20394"/>
    <cellStyle name="Normal 4 3 4 2 3 4" xfId="26545"/>
    <cellStyle name="Normal 4 3 4 2 4" xfId="15735"/>
    <cellStyle name="Normal 4 3 4 2 4 2" xfId="21926"/>
    <cellStyle name="Normal 4 3 4 2 4 3" xfId="28077"/>
    <cellStyle name="Normal 4 3 4 2 5" xfId="18860"/>
    <cellStyle name="Normal 4 3 4 2 6" xfId="25012"/>
    <cellStyle name="Normal 4 3 4 3" xfId="13340"/>
    <cellStyle name="Normal 4 3 4 3 2" xfId="14954"/>
    <cellStyle name="Normal 4 3 4 3 2 2" xfId="18035"/>
    <cellStyle name="Normal 4 3 4 3 2 2 2" xfId="24228"/>
    <cellStyle name="Normal 4 3 4 3 2 2 3" xfId="30379"/>
    <cellStyle name="Normal 4 3 4 3 2 3" xfId="21162"/>
    <cellStyle name="Normal 4 3 4 3 2 4" xfId="27313"/>
    <cellStyle name="Normal 4 3 4 3 3" xfId="16501"/>
    <cellStyle name="Normal 4 3 4 3 3 2" xfId="22694"/>
    <cellStyle name="Normal 4 3 4 3 3 3" xfId="28845"/>
    <cellStyle name="Normal 4 3 4 3 4" xfId="19628"/>
    <cellStyle name="Normal 4 3 4 3 5" xfId="25779"/>
    <cellStyle name="Normal 4 3 4 4" xfId="14173"/>
    <cellStyle name="Normal 4 3 4 4 2" xfId="17266"/>
    <cellStyle name="Normal 4 3 4 4 2 2" xfId="23459"/>
    <cellStyle name="Normal 4 3 4 4 2 3" xfId="29610"/>
    <cellStyle name="Normal 4 3 4 4 3" xfId="20393"/>
    <cellStyle name="Normal 4 3 4 4 4" xfId="26544"/>
    <cellStyle name="Normal 4 3 4 5" xfId="15734"/>
    <cellStyle name="Normal 4 3 4 5 2" xfId="21925"/>
    <cellStyle name="Normal 4 3 4 5 3" xfId="28076"/>
    <cellStyle name="Normal 4 3 4 6" xfId="18859"/>
    <cellStyle name="Normal 4 3 4 7" xfId="25011"/>
    <cellStyle name="Normal 4 3 5" xfId="12178"/>
    <cellStyle name="Normal 4 3 5 2" xfId="12179"/>
    <cellStyle name="Normal 4 3 5 2 2" xfId="13343"/>
    <cellStyle name="Normal 4 3 5 2 2 2" xfId="14957"/>
    <cellStyle name="Normal 4 3 5 2 2 2 2" xfId="18038"/>
    <cellStyle name="Normal 4 3 5 2 2 2 2 2" xfId="24231"/>
    <cellStyle name="Normal 4 3 5 2 2 2 2 3" xfId="30382"/>
    <cellStyle name="Normal 4 3 5 2 2 2 3" xfId="21165"/>
    <cellStyle name="Normal 4 3 5 2 2 2 4" xfId="27316"/>
    <cellStyle name="Normal 4 3 5 2 2 3" xfId="16504"/>
    <cellStyle name="Normal 4 3 5 2 2 3 2" xfId="22697"/>
    <cellStyle name="Normal 4 3 5 2 2 3 3" xfId="28848"/>
    <cellStyle name="Normal 4 3 5 2 2 4" xfId="19631"/>
    <cellStyle name="Normal 4 3 5 2 2 5" xfId="25782"/>
    <cellStyle name="Normal 4 3 5 2 3" xfId="14176"/>
    <cellStyle name="Normal 4 3 5 2 3 2" xfId="17269"/>
    <cellStyle name="Normal 4 3 5 2 3 2 2" xfId="23462"/>
    <cellStyle name="Normal 4 3 5 2 3 2 3" xfId="29613"/>
    <cellStyle name="Normal 4 3 5 2 3 3" xfId="20396"/>
    <cellStyle name="Normal 4 3 5 2 3 4" xfId="26547"/>
    <cellStyle name="Normal 4 3 5 2 4" xfId="15737"/>
    <cellStyle name="Normal 4 3 5 2 4 2" xfId="21928"/>
    <cellStyle name="Normal 4 3 5 2 4 3" xfId="28079"/>
    <cellStyle name="Normal 4 3 5 2 5" xfId="18862"/>
    <cellStyle name="Normal 4 3 5 2 6" xfId="25014"/>
    <cellStyle name="Normal 4 3 5 3" xfId="13342"/>
    <cellStyle name="Normal 4 3 5 3 2" xfId="14956"/>
    <cellStyle name="Normal 4 3 5 3 2 2" xfId="18037"/>
    <cellStyle name="Normal 4 3 5 3 2 2 2" xfId="24230"/>
    <cellStyle name="Normal 4 3 5 3 2 2 3" xfId="30381"/>
    <cellStyle name="Normal 4 3 5 3 2 3" xfId="21164"/>
    <cellStyle name="Normal 4 3 5 3 2 4" xfId="27315"/>
    <cellStyle name="Normal 4 3 5 3 3" xfId="16503"/>
    <cellStyle name="Normal 4 3 5 3 3 2" xfId="22696"/>
    <cellStyle name="Normal 4 3 5 3 3 3" xfId="28847"/>
    <cellStyle name="Normal 4 3 5 3 4" xfId="19630"/>
    <cellStyle name="Normal 4 3 5 3 5" xfId="25781"/>
    <cellStyle name="Normal 4 3 5 4" xfId="14175"/>
    <cellStyle name="Normal 4 3 5 4 2" xfId="17268"/>
    <cellStyle name="Normal 4 3 5 4 2 2" xfId="23461"/>
    <cellStyle name="Normal 4 3 5 4 2 3" xfId="29612"/>
    <cellStyle name="Normal 4 3 5 4 3" xfId="20395"/>
    <cellStyle name="Normal 4 3 5 4 4" xfId="26546"/>
    <cellStyle name="Normal 4 3 5 5" xfId="15736"/>
    <cellStyle name="Normal 4 3 5 5 2" xfId="21927"/>
    <cellStyle name="Normal 4 3 5 5 3" xfId="28078"/>
    <cellStyle name="Normal 4 3 5 6" xfId="18861"/>
    <cellStyle name="Normal 4 3 5 7" xfId="25013"/>
    <cellStyle name="Normal 4 3 6" xfId="12180"/>
    <cellStyle name="Normal 4 3 6 2" xfId="13344"/>
    <cellStyle name="Normal 4 3 6 2 2" xfId="14958"/>
    <cellStyle name="Normal 4 3 6 2 2 2" xfId="18039"/>
    <cellStyle name="Normal 4 3 6 2 2 2 2" xfId="24232"/>
    <cellStyle name="Normal 4 3 6 2 2 2 3" xfId="30383"/>
    <cellStyle name="Normal 4 3 6 2 2 3" xfId="21166"/>
    <cellStyle name="Normal 4 3 6 2 2 4" xfId="27317"/>
    <cellStyle name="Normal 4 3 6 2 3" xfId="16505"/>
    <cellStyle name="Normal 4 3 6 2 3 2" xfId="22698"/>
    <cellStyle name="Normal 4 3 6 2 3 3" xfId="28849"/>
    <cellStyle name="Normal 4 3 6 2 4" xfId="19632"/>
    <cellStyle name="Normal 4 3 6 2 5" xfId="25783"/>
    <cellStyle name="Normal 4 3 6 3" xfId="14177"/>
    <cellStyle name="Normal 4 3 6 3 2" xfId="17270"/>
    <cellStyle name="Normal 4 3 6 3 2 2" xfId="23463"/>
    <cellStyle name="Normal 4 3 6 3 2 3" xfId="29614"/>
    <cellStyle name="Normal 4 3 6 3 3" xfId="20397"/>
    <cellStyle name="Normal 4 3 6 3 4" xfId="26548"/>
    <cellStyle name="Normal 4 3 6 4" xfId="15738"/>
    <cellStyle name="Normal 4 3 6 4 2" xfId="21929"/>
    <cellStyle name="Normal 4 3 6 4 3" xfId="28080"/>
    <cellStyle name="Normal 4 3 6 5" xfId="18863"/>
    <cellStyle name="Normal 4 3 6 6" xfId="25015"/>
    <cellStyle name="Normal 4 3 7" xfId="13321"/>
    <cellStyle name="Normal 4 3 7 2" xfId="14935"/>
    <cellStyle name="Normal 4 3 7 2 2" xfId="18016"/>
    <cellStyle name="Normal 4 3 7 2 2 2" xfId="24209"/>
    <cellStyle name="Normal 4 3 7 2 2 3" xfId="30360"/>
    <cellStyle name="Normal 4 3 7 2 3" xfId="21143"/>
    <cellStyle name="Normal 4 3 7 2 4" xfId="27294"/>
    <cellStyle name="Normal 4 3 7 3" xfId="16482"/>
    <cellStyle name="Normal 4 3 7 3 2" xfId="22675"/>
    <cellStyle name="Normal 4 3 7 3 3" xfId="28826"/>
    <cellStyle name="Normal 4 3 7 4" xfId="19609"/>
    <cellStyle name="Normal 4 3 7 5" xfId="25760"/>
    <cellStyle name="Normal 4 3 8" xfId="14154"/>
    <cellStyle name="Normal 4 3 8 2" xfId="17247"/>
    <cellStyle name="Normal 4 3 8 2 2" xfId="23440"/>
    <cellStyle name="Normal 4 3 8 2 3" xfId="29591"/>
    <cellStyle name="Normal 4 3 8 3" xfId="20374"/>
    <cellStyle name="Normal 4 3 8 4" xfId="26525"/>
    <cellStyle name="Normal 4 3 9" xfId="15715"/>
    <cellStyle name="Normal 4 3 9 2" xfId="21906"/>
    <cellStyle name="Normal 4 3 9 3" xfId="28057"/>
    <cellStyle name="Normal 4 4" xfId="8338"/>
    <cellStyle name="Normal 4 4 2" xfId="8339"/>
    <cellStyle name="Normal 4 4 2 2" xfId="13346"/>
    <cellStyle name="Normal 4 4 2 2 2" xfId="14960"/>
    <cellStyle name="Normal 4 4 2 2 2 2" xfId="18041"/>
    <cellStyle name="Normal 4 4 2 2 2 2 2" xfId="24234"/>
    <cellStyle name="Normal 4 4 2 2 2 2 3" xfId="30385"/>
    <cellStyle name="Normal 4 4 2 2 2 3" xfId="21168"/>
    <cellStyle name="Normal 4 4 2 2 2 4" xfId="27319"/>
    <cellStyle name="Normal 4 4 2 2 3" xfId="16507"/>
    <cellStyle name="Normal 4 4 2 2 3 2" xfId="22700"/>
    <cellStyle name="Normal 4 4 2 2 3 3" xfId="28851"/>
    <cellStyle name="Normal 4 4 2 2 4" xfId="19634"/>
    <cellStyle name="Normal 4 4 2 2 5" xfId="25785"/>
    <cellStyle name="Normal 4 4 2 3" xfId="14179"/>
    <cellStyle name="Normal 4 4 2 3 2" xfId="17272"/>
    <cellStyle name="Normal 4 4 2 3 2 2" xfId="23465"/>
    <cellStyle name="Normal 4 4 2 3 2 3" xfId="29616"/>
    <cellStyle name="Normal 4 4 2 3 3" xfId="20399"/>
    <cellStyle name="Normal 4 4 2 3 4" xfId="26550"/>
    <cellStyle name="Normal 4 4 2 4" xfId="15740"/>
    <cellStyle name="Normal 4 4 2 4 2" xfId="21931"/>
    <cellStyle name="Normal 4 4 2 4 3" xfId="28082"/>
    <cellStyle name="Normal 4 4 2 5" xfId="18865"/>
    <cellStyle name="Normal 4 4 2 6" xfId="25017"/>
    <cellStyle name="Normal 4 4 2 7" xfId="12182"/>
    <cellStyle name="Normal 4 4 3" xfId="12183"/>
    <cellStyle name="Normal 4 4 4" xfId="13345"/>
    <cellStyle name="Normal 4 4 4 2" xfId="14959"/>
    <cellStyle name="Normal 4 4 4 2 2" xfId="18040"/>
    <cellStyle name="Normal 4 4 4 2 2 2" xfId="24233"/>
    <cellStyle name="Normal 4 4 4 2 2 3" xfId="30384"/>
    <cellStyle name="Normal 4 4 4 2 3" xfId="21167"/>
    <cellStyle name="Normal 4 4 4 2 4" xfId="27318"/>
    <cellStyle name="Normal 4 4 4 3" xfId="16506"/>
    <cellStyle name="Normal 4 4 4 3 2" xfId="22699"/>
    <cellStyle name="Normal 4 4 4 3 3" xfId="28850"/>
    <cellStyle name="Normal 4 4 4 4" xfId="19633"/>
    <cellStyle name="Normal 4 4 4 5" xfId="25784"/>
    <cellStyle name="Normal 4 4 5" xfId="14178"/>
    <cellStyle name="Normal 4 4 5 2" xfId="17271"/>
    <cellStyle name="Normal 4 4 5 2 2" xfId="23464"/>
    <cellStyle name="Normal 4 4 5 2 3" xfId="29615"/>
    <cellStyle name="Normal 4 4 5 3" xfId="20398"/>
    <cellStyle name="Normal 4 4 5 4" xfId="26549"/>
    <cellStyle name="Normal 4 4 6" xfId="15739"/>
    <cellStyle name="Normal 4 4 6 2" xfId="21930"/>
    <cellStyle name="Normal 4 4 6 3" xfId="28081"/>
    <cellStyle name="Normal 4 4 7" xfId="18864"/>
    <cellStyle name="Normal 4 4 8" xfId="25016"/>
    <cellStyle name="Normal 4 4 9" xfId="12181"/>
    <cellStyle name="Normal 4 5" xfId="8340"/>
    <cellStyle name="Normal 4 5 2" xfId="8341"/>
    <cellStyle name="Normal 4 5 2 2" xfId="14961"/>
    <cellStyle name="Normal 4 5 2 2 2" xfId="18042"/>
    <cellStyle name="Normal 4 5 2 2 2 2" xfId="24235"/>
    <cellStyle name="Normal 4 5 2 2 2 3" xfId="30386"/>
    <cellStyle name="Normal 4 5 2 2 3" xfId="21169"/>
    <cellStyle name="Normal 4 5 2 2 4" xfId="27320"/>
    <cellStyle name="Normal 4 5 2 3" xfId="16508"/>
    <cellStyle name="Normal 4 5 2 3 2" xfId="22701"/>
    <cellStyle name="Normal 4 5 2 3 3" xfId="28852"/>
    <cellStyle name="Normal 4 5 2 4" xfId="19635"/>
    <cellStyle name="Normal 4 5 2 5" xfId="25786"/>
    <cellStyle name="Normal 4 5 2 6" xfId="13347"/>
    <cellStyle name="Normal 4 5 3" xfId="14180"/>
    <cellStyle name="Normal 4 5 3 2" xfId="17273"/>
    <cellStyle name="Normal 4 5 3 2 2" xfId="23466"/>
    <cellStyle name="Normal 4 5 3 2 3" xfId="29617"/>
    <cellStyle name="Normal 4 5 3 3" xfId="20400"/>
    <cellStyle name="Normal 4 5 3 4" xfId="26551"/>
    <cellStyle name="Normal 4 5 4" xfId="15741"/>
    <cellStyle name="Normal 4 5 4 2" xfId="21932"/>
    <cellStyle name="Normal 4 5 4 3" xfId="28083"/>
    <cellStyle name="Normal 4 5 5" xfId="18866"/>
    <cellStyle name="Normal 4 5 6" xfId="25018"/>
    <cellStyle name="Normal 4 6" xfId="8342"/>
    <cellStyle name="Normal 4 6 2" xfId="13348"/>
    <cellStyle name="Normal 4 6 2 2" xfId="14962"/>
    <cellStyle name="Normal 4 6 2 2 2" xfId="18043"/>
    <cellStyle name="Normal 4 6 2 2 2 2" xfId="24236"/>
    <cellStyle name="Normal 4 6 2 2 2 3" xfId="30387"/>
    <cellStyle name="Normal 4 6 2 2 3" xfId="21170"/>
    <cellStyle name="Normal 4 6 2 2 4" xfId="27321"/>
    <cellStyle name="Normal 4 6 2 3" xfId="16509"/>
    <cellStyle name="Normal 4 6 2 3 2" xfId="22702"/>
    <cellStyle name="Normal 4 6 2 3 3" xfId="28853"/>
    <cellStyle name="Normal 4 6 2 4" xfId="19636"/>
    <cellStyle name="Normal 4 6 2 5" xfId="25787"/>
    <cellStyle name="Normal 4 6 3" xfId="14181"/>
    <cellStyle name="Normal 4 6 3 2" xfId="17274"/>
    <cellStyle name="Normal 4 6 3 2 2" xfId="23467"/>
    <cellStyle name="Normal 4 6 3 2 3" xfId="29618"/>
    <cellStyle name="Normal 4 6 3 3" xfId="20401"/>
    <cellStyle name="Normal 4 6 3 4" xfId="26552"/>
    <cellStyle name="Normal 4 6 4" xfId="15742"/>
    <cellStyle name="Normal 4 6 4 2" xfId="21933"/>
    <cellStyle name="Normal 4 6 4 3" xfId="28084"/>
    <cellStyle name="Normal 4 6 5" xfId="18867"/>
    <cellStyle name="Normal 4 6 6" xfId="25019"/>
    <cellStyle name="Normal 4 6 7" xfId="12184"/>
    <cellStyle name="Normal 4 7" xfId="8343"/>
    <cellStyle name="Normal 4 7 2" xfId="13349"/>
    <cellStyle name="Normal 4 7 2 2" xfId="14963"/>
    <cellStyle name="Normal 4 7 2 2 2" xfId="18044"/>
    <cellStyle name="Normal 4 7 2 2 2 2" xfId="24237"/>
    <cellStyle name="Normal 4 7 2 2 2 3" xfId="30388"/>
    <cellStyle name="Normal 4 7 2 2 3" xfId="21171"/>
    <cellStyle name="Normal 4 7 2 2 4" xfId="27322"/>
    <cellStyle name="Normal 4 7 2 3" xfId="16510"/>
    <cellStyle name="Normal 4 7 2 3 2" xfId="22703"/>
    <cellStyle name="Normal 4 7 2 3 3" xfId="28854"/>
    <cellStyle name="Normal 4 7 2 4" xfId="19637"/>
    <cellStyle name="Normal 4 7 2 5" xfId="25788"/>
    <cellStyle name="Normal 4 7 3" xfId="14182"/>
    <cellStyle name="Normal 4 7 3 2" xfId="17275"/>
    <cellStyle name="Normal 4 7 3 2 2" xfId="23468"/>
    <cellStyle name="Normal 4 7 3 2 3" xfId="29619"/>
    <cellStyle name="Normal 4 7 3 3" xfId="20402"/>
    <cellStyle name="Normal 4 7 3 4" xfId="26553"/>
    <cellStyle name="Normal 4 7 4" xfId="15743"/>
    <cellStyle name="Normal 4 7 4 2" xfId="21934"/>
    <cellStyle name="Normal 4 7 4 3" xfId="28085"/>
    <cellStyle name="Normal 4 7 5" xfId="18868"/>
    <cellStyle name="Normal 4 7 6" xfId="25020"/>
    <cellStyle name="Normal 4 7 7" xfId="12185"/>
    <cellStyle name="Normal 4 8" xfId="9534"/>
    <cellStyle name="Normal 4 8 2" xfId="13350"/>
    <cellStyle name="Normal 4 8 2 2" xfId="14964"/>
    <cellStyle name="Normal 4 8 2 2 2" xfId="18045"/>
    <cellStyle name="Normal 4 8 2 2 2 2" xfId="24238"/>
    <cellStyle name="Normal 4 8 2 2 2 3" xfId="30389"/>
    <cellStyle name="Normal 4 8 2 2 3" xfId="21172"/>
    <cellStyle name="Normal 4 8 2 2 4" xfId="27323"/>
    <cellStyle name="Normal 4 8 2 3" xfId="16511"/>
    <cellStyle name="Normal 4 8 2 3 2" xfId="22704"/>
    <cellStyle name="Normal 4 8 2 3 3" xfId="28855"/>
    <cellStyle name="Normal 4 8 2 4" xfId="19638"/>
    <cellStyle name="Normal 4 8 2 5" xfId="25789"/>
    <cellStyle name="Normal 4 8 3" xfId="14183"/>
    <cellStyle name="Normal 4 8 3 2" xfId="17276"/>
    <cellStyle name="Normal 4 8 3 2 2" xfId="23469"/>
    <cellStyle name="Normal 4 8 3 2 3" xfId="29620"/>
    <cellStyle name="Normal 4 8 3 3" xfId="20403"/>
    <cellStyle name="Normal 4 8 3 4" xfId="26554"/>
    <cellStyle name="Normal 4 8 4" xfId="15744"/>
    <cellStyle name="Normal 4 8 4 2" xfId="21935"/>
    <cellStyle name="Normal 4 8 4 3" xfId="28086"/>
    <cellStyle name="Normal 4 8 5" xfId="18869"/>
    <cellStyle name="Normal 4 8 6" xfId="25021"/>
    <cellStyle name="Normal 4 8 7" xfId="12186"/>
    <cellStyle name="Normal 4 9" xfId="12187"/>
    <cellStyle name="Normal 4_ Price Inputs" xfId="8344"/>
    <cellStyle name="Normal 40" xfId="8345"/>
    <cellStyle name="Normal 40 2" xfId="8346"/>
    <cellStyle name="Normal 40 2 2" xfId="12189"/>
    <cellStyle name="Normal 40 3" xfId="12188"/>
    <cellStyle name="Normal 41" xfId="8347"/>
    <cellStyle name="Normal 41 2" xfId="8348"/>
    <cellStyle name="Normal 41 2 2" xfId="8349"/>
    <cellStyle name="Normal 41 2 2 2" xfId="14965"/>
    <cellStyle name="Normal 41 2 2 2 2" xfId="18046"/>
    <cellStyle name="Normal 41 2 2 2 2 2" xfId="24239"/>
    <cellStyle name="Normal 41 2 2 2 2 3" xfId="30390"/>
    <cellStyle name="Normal 41 2 2 2 3" xfId="21173"/>
    <cellStyle name="Normal 41 2 2 2 4" xfId="27324"/>
    <cellStyle name="Normal 41 2 2 3" xfId="16512"/>
    <cellStyle name="Normal 41 2 2 3 2" xfId="22705"/>
    <cellStyle name="Normal 41 2 2 3 3" xfId="28856"/>
    <cellStyle name="Normal 41 2 2 4" xfId="19639"/>
    <cellStyle name="Normal 41 2 2 5" xfId="25790"/>
    <cellStyle name="Normal 41 2 2 6" xfId="13351"/>
    <cellStyle name="Normal 41 2 3" xfId="14184"/>
    <cellStyle name="Normal 41 2 3 2" xfId="17277"/>
    <cellStyle name="Normal 41 2 3 2 2" xfId="23470"/>
    <cellStyle name="Normal 41 2 3 2 3" xfId="29621"/>
    <cellStyle name="Normal 41 2 3 3" xfId="20404"/>
    <cellStyle name="Normal 41 2 3 4" xfId="26555"/>
    <cellStyle name="Normal 41 2 4" xfId="15745"/>
    <cellStyle name="Normal 41 2 4 2" xfId="21936"/>
    <cellStyle name="Normal 41 2 4 3" xfId="28087"/>
    <cellStyle name="Normal 41 2 5" xfId="18870"/>
    <cellStyle name="Normal 41 2 6" xfId="25022"/>
    <cellStyle name="Normal 41 2 7" xfId="12191"/>
    <cellStyle name="Normal 41 3" xfId="8350"/>
    <cellStyle name="Normal 41 3 2" xfId="8351"/>
    <cellStyle name="Normal 41 3 2 2" xfId="12193"/>
    <cellStyle name="Normal 41 3 3" xfId="12192"/>
    <cellStyle name="Normal 41 4" xfId="8352"/>
    <cellStyle name="Normal 41 4 2" xfId="8353"/>
    <cellStyle name="Normal 41 4 3" xfId="12194"/>
    <cellStyle name="Normal 41 5" xfId="12190"/>
    <cellStyle name="Normal 42" xfId="8354"/>
    <cellStyle name="Normal 42 2" xfId="8355"/>
    <cellStyle name="Normal 42 2 2" xfId="8356"/>
    <cellStyle name="Normal 42 2 2 2" xfId="8357"/>
    <cellStyle name="Normal 42 2 3" xfId="8358"/>
    <cellStyle name="Normal 42 2 4" xfId="12196"/>
    <cellStyle name="Normal 42 3" xfId="8359"/>
    <cellStyle name="Normal 42 3 2" xfId="8360"/>
    <cellStyle name="Normal 42 4" xfId="8361"/>
    <cellStyle name="Normal 42 4 2" xfId="8362"/>
    <cellStyle name="Normal 42 5" xfId="8363"/>
    <cellStyle name="Normal 42 5 2" xfId="8364"/>
    <cellStyle name="Normal 42 6" xfId="12195"/>
    <cellStyle name="Normal 43" xfId="8365"/>
    <cellStyle name="Normal 43 2" xfId="8366"/>
    <cellStyle name="Normal 43 3" xfId="8367"/>
    <cellStyle name="Normal 43 3 2" xfId="8368"/>
    <cellStyle name="Normal 43 4" xfId="12197"/>
    <cellStyle name="Normal 44" xfId="8369"/>
    <cellStyle name="Normal 44 2" xfId="8370"/>
    <cellStyle name="Normal 44 2 2" xfId="8371"/>
    <cellStyle name="Normal 44 2 2 2" xfId="8372"/>
    <cellStyle name="Normal 44 2 3" xfId="8373"/>
    <cellStyle name="Normal 44 2 4" xfId="8374"/>
    <cellStyle name="Normal 44 2 5" xfId="12199"/>
    <cellStyle name="Normal 44 3" xfId="8375"/>
    <cellStyle name="Normal 44 3 2" xfId="8376"/>
    <cellStyle name="Normal 44 3 3" xfId="8377"/>
    <cellStyle name="Normal 44 4" xfId="8378"/>
    <cellStyle name="Normal 44 4 2" xfId="8379"/>
    <cellStyle name="Normal 44 5" xfId="8380"/>
    <cellStyle name="Normal 44 5 2" xfId="8381"/>
    <cellStyle name="Normal 44 6" xfId="8382"/>
    <cellStyle name="Normal 44 7" xfId="8383"/>
    <cellStyle name="Normal 44 8" xfId="12198"/>
    <cellStyle name="Normal 45" xfId="8384"/>
    <cellStyle name="Normal 45 2" xfId="8385"/>
    <cellStyle name="Normal 45 2 2" xfId="8386"/>
    <cellStyle name="Normal 45 3" xfId="8387"/>
    <cellStyle name="Normal 45 4" xfId="8388"/>
    <cellStyle name="Normal 45 5" xfId="8389"/>
    <cellStyle name="Normal 45 6" xfId="8390"/>
    <cellStyle name="Normal 46" xfId="8391"/>
    <cellStyle name="Normal 46 2" xfId="8392"/>
    <cellStyle name="Normal 46 2 2" xfId="8393"/>
    <cellStyle name="Normal 46 2 2 2" xfId="18047"/>
    <cellStyle name="Normal 46 2 2 2 2" xfId="24240"/>
    <cellStyle name="Normal 46 2 2 2 3" xfId="30391"/>
    <cellStyle name="Normal 46 2 2 3" xfId="21174"/>
    <cellStyle name="Normal 46 2 2 4" xfId="27325"/>
    <cellStyle name="Normal 46 2 3" xfId="8394"/>
    <cellStyle name="Normal 46 2 3 2" xfId="22706"/>
    <cellStyle name="Normal 46 2 3 3" xfId="28857"/>
    <cellStyle name="Normal 46 2 4" xfId="19640"/>
    <cellStyle name="Normal 46 2 5" xfId="25791"/>
    <cellStyle name="Normal 46 3" xfId="8395"/>
    <cellStyle name="Normal 46 3 2" xfId="17278"/>
    <cellStyle name="Normal 46 3 2 2" xfId="23471"/>
    <cellStyle name="Normal 46 3 2 3" xfId="29622"/>
    <cellStyle name="Normal 46 3 3" xfId="20405"/>
    <cellStyle name="Normal 46 3 4" xfId="26556"/>
    <cellStyle name="Normal 46 4" xfId="8396"/>
    <cellStyle name="Normal 46 4 2" xfId="21937"/>
    <cellStyle name="Normal 46 4 3" xfId="28088"/>
    <cellStyle name="Normal 46 5" xfId="8397"/>
    <cellStyle name="Normal 46 5 2" xfId="18871"/>
    <cellStyle name="Normal 46 6" xfId="8398"/>
    <cellStyle name="Normal 47" xfId="8399"/>
    <cellStyle name="Normal 47 2" xfId="8400"/>
    <cellStyle name="Normal 47 2 2" xfId="8401"/>
    <cellStyle name="Normal 47 3" xfId="8402"/>
    <cellStyle name="Normal 47 3 2" xfId="8403"/>
    <cellStyle name="Normal 47 4" xfId="8404"/>
    <cellStyle name="Normal 47 4 2" xfId="8405"/>
    <cellStyle name="Normal 47 5" xfId="8406"/>
    <cellStyle name="Normal 47 6" xfId="12200"/>
    <cellStyle name="Normal 48" xfId="8407"/>
    <cellStyle name="Normal 48 2" xfId="8408"/>
    <cellStyle name="Normal 48 2 2" xfId="8409"/>
    <cellStyle name="Normal 48 3" xfId="8410"/>
    <cellStyle name="Normal 48 3 2" xfId="8411"/>
    <cellStyle name="Normal 48 4" xfId="8412"/>
    <cellStyle name="Normal 48 4 2" xfId="8413"/>
    <cellStyle name="Normal 48 5" xfId="12201"/>
    <cellStyle name="Normal 49" xfId="8414"/>
    <cellStyle name="Normal 49 2" xfId="8415"/>
    <cellStyle name="Normal 49 2 2" xfId="8416"/>
    <cellStyle name="Normal 49 3" xfId="8417"/>
    <cellStyle name="Normal 49 3 2" xfId="8418"/>
    <cellStyle name="Normal 49 4" xfId="8419"/>
    <cellStyle name="Normal 49 4 2" xfId="8420"/>
    <cellStyle name="Normal 49 5" xfId="9689"/>
    <cellStyle name="Normal 5" xfId="8421"/>
    <cellStyle name="Normal 5 10" xfId="12203"/>
    <cellStyle name="Normal 5 11" xfId="12204"/>
    <cellStyle name="Normal 5 12" xfId="12205"/>
    <cellStyle name="Normal 5 13" xfId="12206"/>
    <cellStyle name="Normal 5 14" xfId="12207"/>
    <cellStyle name="Normal 5 15" xfId="12208"/>
    <cellStyle name="Normal 5 16" xfId="12209"/>
    <cellStyle name="Normal 5 17" xfId="12210"/>
    <cellStyle name="Normal 5 18" xfId="12211"/>
    <cellStyle name="Normal 5 19" xfId="12212"/>
    <cellStyle name="Normal 5 2" xfId="8422"/>
    <cellStyle name="Normal 5 2 10" xfId="18873"/>
    <cellStyle name="Normal 5 2 11" xfId="25024"/>
    <cellStyle name="Normal 5 2 12" xfId="12213"/>
    <cellStyle name="Normal 5 2 2" xfId="8423"/>
    <cellStyle name="Normal 5 2 2 2" xfId="12215"/>
    <cellStyle name="Normal 5 2 2 2 2" xfId="12216"/>
    <cellStyle name="Normal 5 2 2 2 2 2" xfId="13354"/>
    <cellStyle name="Normal 5 2 2 2 2 2 2" xfId="14968"/>
    <cellStyle name="Normal 5 2 2 2 2 2 2 2" xfId="18050"/>
    <cellStyle name="Normal 5 2 2 2 2 2 2 2 2" xfId="24243"/>
    <cellStyle name="Normal 5 2 2 2 2 2 2 2 3" xfId="30394"/>
    <cellStyle name="Normal 5 2 2 2 2 2 2 3" xfId="21177"/>
    <cellStyle name="Normal 5 2 2 2 2 2 2 4" xfId="27328"/>
    <cellStyle name="Normal 5 2 2 2 2 2 3" xfId="16515"/>
    <cellStyle name="Normal 5 2 2 2 2 2 3 2" xfId="22709"/>
    <cellStyle name="Normal 5 2 2 2 2 2 3 3" xfId="28860"/>
    <cellStyle name="Normal 5 2 2 2 2 2 4" xfId="19643"/>
    <cellStyle name="Normal 5 2 2 2 2 2 5" xfId="25794"/>
    <cellStyle name="Normal 5 2 2 2 2 3" xfId="14187"/>
    <cellStyle name="Normal 5 2 2 2 2 3 2" xfId="17281"/>
    <cellStyle name="Normal 5 2 2 2 2 3 2 2" xfId="23474"/>
    <cellStyle name="Normal 5 2 2 2 2 3 2 3" xfId="29625"/>
    <cellStyle name="Normal 5 2 2 2 2 3 3" xfId="20408"/>
    <cellStyle name="Normal 5 2 2 2 2 3 4" xfId="26559"/>
    <cellStyle name="Normal 5 2 2 2 2 4" xfId="15748"/>
    <cellStyle name="Normal 5 2 2 2 2 4 2" xfId="21940"/>
    <cellStyle name="Normal 5 2 2 2 2 4 3" xfId="28091"/>
    <cellStyle name="Normal 5 2 2 2 2 5" xfId="18874"/>
    <cellStyle name="Normal 5 2 2 2 2 6" xfId="25025"/>
    <cellStyle name="Normal 5 2 2 3" xfId="12217"/>
    <cellStyle name="Normal 5 2 2 3 2" xfId="13355"/>
    <cellStyle name="Normal 5 2 2 3 2 2" xfId="14969"/>
    <cellStyle name="Normal 5 2 2 3 2 2 2" xfId="18051"/>
    <cellStyle name="Normal 5 2 2 3 2 2 2 2" xfId="24244"/>
    <cellStyle name="Normal 5 2 2 3 2 2 2 3" xfId="30395"/>
    <cellStyle name="Normal 5 2 2 3 2 2 3" xfId="21178"/>
    <cellStyle name="Normal 5 2 2 3 2 2 4" xfId="27329"/>
    <cellStyle name="Normal 5 2 2 3 2 3" xfId="16516"/>
    <cellStyle name="Normal 5 2 2 3 2 3 2" xfId="22710"/>
    <cellStyle name="Normal 5 2 2 3 2 3 3" xfId="28861"/>
    <cellStyle name="Normal 5 2 2 3 2 4" xfId="19644"/>
    <cellStyle name="Normal 5 2 2 3 2 5" xfId="25795"/>
    <cellStyle name="Normal 5 2 2 3 3" xfId="14188"/>
    <cellStyle name="Normal 5 2 2 3 3 2" xfId="17282"/>
    <cellStyle name="Normal 5 2 2 3 3 2 2" xfId="23475"/>
    <cellStyle name="Normal 5 2 2 3 3 2 3" xfId="29626"/>
    <cellStyle name="Normal 5 2 2 3 3 3" xfId="20409"/>
    <cellStyle name="Normal 5 2 2 3 3 4" xfId="26560"/>
    <cellStyle name="Normal 5 2 2 3 4" xfId="15749"/>
    <cellStyle name="Normal 5 2 2 3 4 2" xfId="21941"/>
    <cellStyle name="Normal 5 2 2 3 4 3" xfId="28092"/>
    <cellStyle name="Normal 5 2 2 3 5" xfId="18875"/>
    <cellStyle name="Normal 5 2 2 3 6" xfId="25026"/>
    <cellStyle name="Normal 5 2 2 4" xfId="12214"/>
    <cellStyle name="Normal 5 2 3" xfId="8424"/>
    <cellStyle name="Normal 5 2 3 2" xfId="12219"/>
    <cellStyle name="Normal 5 2 3 2 2" xfId="12220"/>
    <cellStyle name="Normal 5 2 3 2 2 2" xfId="13356"/>
    <cellStyle name="Normal 5 2 3 2 2 2 2" xfId="14970"/>
    <cellStyle name="Normal 5 2 3 2 2 2 2 2" xfId="18052"/>
    <cellStyle name="Normal 5 2 3 2 2 2 2 2 2" xfId="24245"/>
    <cellStyle name="Normal 5 2 3 2 2 2 2 2 3" xfId="30396"/>
    <cellStyle name="Normal 5 2 3 2 2 2 2 3" xfId="21179"/>
    <cellStyle name="Normal 5 2 3 2 2 2 2 4" xfId="27330"/>
    <cellStyle name="Normal 5 2 3 2 2 2 3" xfId="16517"/>
    <cellStyle name="Normal 5 2 3 2 2 2 3 2" xfId="22711"/>
    <cellStyle name="Normal 5 2 3 2 2 2 3 3" xfId="28862"/>
    <cellStyle name="Normal 5 2 3 2 2 2 4" xfId="19645"/>
    <cellStyle name="Normal 5 2 3 2 2 2 5" xfId="25796"/>
    <cellStyle name="Normal 5 2 3 2 2 3" xfId="14189"/>
    <cellStyle name="Normal 5 2 3 2 2 3 2" xfId="17283"/>
    <cellStyle name="Normal 5 2 3 2 2 3 2 2" xfId="23476"/>
    <cellStyle name="Normal 5 2 3 2 2 3 2 3" xfId="29627"/>
    <cellStyle name="Normal 5 2 3 2 2 3 3" xfId="20410"/>
    <cellStyle name="Normal 5 2 3 2 2 3 4" xfId="26561"/>
    <cellStyle name="Normal 5 2 3 2 2 4" xfId="15750"/>
    <cellStyle name="Normal 5 2 3 2 2 4 2" xfId="21942"/>
    <cellStyle name="Normal 5 2 3 2 2 4 3" xfId="28093"/>
    <cellStyle name="Normal 5 2 3 2 2 5" xfId="18876"/>
    <cellStyle name="Normal 5 2 3 2 2 6" xfId="25027"/>
    <cellStyle name="Normal 5 2 3 3" xfId="12221"/>
    <cellStyle name="Normal 5 2 3 3 2" xfId="13357"/>
    <cellStyle name="Normal 5 2 3 3 2 2" xfId="14971"/>
    <cellStyle name="Normal 5 2 3 3 2 2 2" xfId="18053"/>
    <cellStyle name="Normal 5 2 3 3 2 2 2 2" xfId="24246"/>
    <cellStyle name="Normal 5 2 3 3 2 2 2 3" xfId="30397"/>
    <cellStyle name="Normal 5 2 3 3 2 2 3" xfId="21180"/>
    <cellStyle name="Normal 5 2 3 3 2 2 4" xfId="27331"/>
    <cellStyle name="Normal 5 2 3 3 2 3" xfId="16518"/>
    <cellStyle name="Normal 5 2 3 3 2 3 2" xfId="22712"/>
    <cellStyle name="Normal 5 2 3 3 2 3 3" xfId="28863"/>
    <cellStyle name="Normal 5 2 3 3 2 4" xfId="19646"/>
    <cellStyle name="Normal 5 2 3 3 2 5" xfId="25797"/>
    <cellStyle name="Normal 5 2 3 3 3" xfId="14190"/>
    <cellStyle name="Normal 5 2 3 3 3 2" xfId="17284"/>
    <cellStyle name="Normal 5 2 3 3 3 2 2" xfId="23477"/>
    <cellStyle name="Normal 5 2 3 3 3 2 3" xfId="29628"/>
    <cellStyle name="Normal 5 2 3 3 3 3" xfId="20411"/>
    <cellStyle name="Normal 5 2 3 3 3 4" xfId="26562"/>
    <cellStyle name="Normal 5 2 3 3 4" xfId="15751"/>
    <cellStyle name="Normal 5 2 3 3 4 2" xfId="21943"/>
    <cellStyle name="Normal 5 2 3 3 4 3" xfId="28094"/>
    <cellStyle name="Normal 5 2 3 3 5" xfId="18877"/>
    <cellStyle name="Normal 5 2 3 3 6" xfId="25028"/>
    <cellStyle name="Normal 5 2 3 4" xfId="12218"/>
    <cellStyle name="Normal 5 2 4" xfId="9527"/>
    <cellStyle name="Normal 5 2 4 2" xfId="12223"/>
    <cellStyle name="Normal 5 2 4 2 2" xfId="13358"/>
    <cellStyle name="Normal 5 2 4 2 2 2" xfId="14972"/>
    <cellStyle name="Normal 5 2 4 2 2 2 2" xfId="18054"/>
    <cellStyle name="Normal 5 2 4 2 2 2 2 2" xfId="24247"/>
    <cellStyle name="Normal 5 2 4 2 2 2 2 3" xfId="30398"/>
    <cellStyle name="Normal 5 2 4 2 2 2 3" xfId="21181"/>
    <cellStyle name="Normal 5 2 4 2 2 2 4" xfId="27332"/>
    <cellStyle name="Normal 5 2 4 2 2 3" xfId="16519"/>
    <cellStyle name="Normal 5 2 4 2 2 3 2" xfId="22713"/>
    <cellStyle name="Normal 5 2 4 2 2 3 3" xfId="28864"/>
    <cellStyle name="Normal 5 2 4 2 2 4" xfId="19647"/>
    <cellStyle name="Normal 5 2 4 2 2 5" xfId="25798"/>
    <cellStyle name="Normal 5 2 4 2 3" xfId="14191"/>
    <cellStyle name="Normal 5 2 4 2 3 2" xfId="17285"/>
    <cellStyle name="Normal 5 2 4 2 3 2 2" xfId="23478"/>
    <cellStyle name="Normal 5 2 4 2 3 2 3" xfId="29629"/>
    <cellStyle name="Normal 5 2 4 2 3 3" xfId="20412"/>
    <cellStyle name="Normal 5 2 4 2 3 4" xfId="26563"/>
    <cellStyle name="Normal 5 2 4 2 4" xfId="15752"/>
    <cellStyle name="Normal 5 2 4 2 4 2" xfId="21944"/>
    <cellStyle name="Normal 5 2 4 2 4 3" xfId="28095"/>
    <cellStyle name="Normal 5 2 4 2 5" xfId="18878"/>
    <cellStyle name="Normal 5 2 4 2 6" xfId="25029"/>
    <cellStyle name="Normal 5 2 4 3" xfId="12222"/>
    <cellStyle name="Normal 5 2 5" xfId="12224"/>
    <cellStyle name="Normal 5 2 6" xfId="12225"/>
    <cellStyle name="Normal 5 2 6 2" xfId="13359"/>
    <cellStyle name="Normal 5 2 6 2 2" xfId="14973"/>
    <cellStyle name="Normal 5 2 6 2 2 2" xfId="18055"/>
    <cellStyle name="Normal 5 2 6 2 2 2 2" xfId="24248"/>
    <cellStyle name="Normal 5 2 6 2 2 2 3" xfId="30399"/>
    <cellStyle name="Normal 5 2 6 2 2 3" xfId="21182"/>
    <cellStyle name="Normal 5 2 6 2 2 4" xfId="27333"/>
    <cellStyle name="Normal 5 2 6 2 3" xfId="16520"/>
    <cellStyle name="Normal 5 2 6 2 3 2" xfId="22714"/>
    <cellStyle name="Normal 5 2 6 2 3 3" xfId="28865"/>
    <cellStyle name="Normal 5 2 6 2 4" xfId="19648"/>
    <cellStyle name="Normal 5 2 6 2 5" xfId="25799"/>
    <cellStyle name="Normal 5 2 6 3" xfId="14192"/>
    <cellStyle name="Normal 5 2 6 3 2" xfId="17286"/>
    <cellStyle name="Normal 5 2 6 3 2 2" xfId="23479"/>
    <cellStyle name="Normal 5 2 6 3 2 3" xfId="29630"/>
    <cellStyle name="Normal 5 2 6 3 3" xfId="20413"/>
    <cellStyle name="Normal 5 2 6 3 4" xfId="26564"/>
    <cellStyle name="Normal 5 2 6 4" xfId="15753"/>
    <cellStyle name="Normal 5 2 6 4 2" xfId="21945"/>
    <cellStyle name="Normal 5 2 6 4 3" xfId="28096"/>
    <cellStyle name="Normal 5 2 6 5" xfId="18879"/>
    <cellStyle name="Normal 5 2 6 6" xfId="25030"/>
    <cellStyle name="Normal 5 2 7" xfId="13353"/>
    <cellStyle name="Normal 5 2 7 2" xfId="14967"/>
    <cellStyle name="Normal 5 2 7 2 2" xfId="18049"/>
    <cellStyle name="Normal 5 2 7 2 2 2" xfId="24242"/>
    <cellStyle name="Normal 5 2 7 2 2 3" xfId="30393"/>
    <cellStyle name="Normal 5 2 7 2 3" xfId="21176"/>
    <cellStyle name="Normal 5 2 7 2 4" xfId="27327"/>
    <cellStyle name="Normal 5 2 7 3" xfId="16514"/>
    <cellStyle name="Normal 5 2 7 3 2" xfId="22708"/>
    <cellStyle name="Normal 5 2 7 3 3" xfId="28859"/>
    <cellStyle name="Normal 5 2 7 4" xfId="19642"/>
    <cellStyle name="Normal 5 2 7 5" xfId="25793"/>
    <cellStyle name="Normal 5 2 8" xfId="14186"/>
    <cellStyle name="Normal 5 2 8 2" xfId="17280"/>
    <cellStyle name="Normal 5 2 8 2 2" xfId="23473"/>
    <cellStyle name="Normal 5 2 8 2 3" xfId="29624"/>
    <cellStyle name="Normal 5 2 8 3" xfId="20407"/>
    <cellStyle name="Normal 5 2 8 4" xfId="26558"/>
    <cellStyle name="Normal 5 2 9" xfId="15747"/>
    <cellStyle name="Normal 5 2 9 2" xfId="21939"/>
    <cellStyle name="Normal 5 2 9 3" xfId="28090"/>
    <cellStyle name="Normal 5 20" xfId="12226"/>
    <cellStyle name="Normal 5 21" xfId="12227"/>
    <cellStyle name="Normal 5 22" xfId="12228"/>
    <cellStyle name="Normal 5 23" xfId="12229"/>
    <cellStyle name="Normal 5 24" xfId="12230"/>
    <cellStyle name="Normal 5 24 2" xfId="13360"/>
    <cellStyle name="Normal 5 24 2 2" xfId="14974"/>
    <cellStyle name="Normal 5 24 2 2 2" xfId="18056"/>
    <cellStyle name="Normal 5 24 2 2 2 2" xfId="24249"/>
    <cellStyle name="Normal 5 24 2 2 2 3" xfId="30400"/>
    <cellStyle name="Normal 5 24 2 2 3" xfId="21183"/>
    <cellStyle name="Normal 5 24 2 2 4" xfId="27334"/>
    <cellStyle name="Normal 5 24 2 3" xfId="16521"/>
    <cellStyle name="Normal 5 24 2 3 2" xfId="22715"/>
    <cellStyle name="Normal 5 24 2 3 3" xfId="28866"/>
    <cellStyle name="Normal 5 24 2 4" xfId="19649"/>
    <cellStyle name="Normal 5 24 2 5" xfId="25800"/>
    <cellStyle name="Normal 5 24 3" xfId="14193"/>
    <cellStyle name="Normal 5 24 3 2" xfId="17287"/>
    <cellStyle name="Normal 5 24 3 2 2" xfId="23480"/>
    <cellStyle name="Normal 5 24 3 2 3" xfId="29631"/>
    <cellStyle name="Normal 5 24 3 3" xfId="20414"/>
    <cellStyle name="Normal 5 24 3 4" xfId="26565"/>
    <cellStyle name="Normal 5 24 4" xfId="15754"/>
    <cellStyle name="Normal 5 24 4 2" xfId="21946"/>
    <cellStyle name="Normal 5 24 4 3" xfId="28097"/>
    <cellStyle name="Normal 5 24 5" xfId="18880"/>
    <cellStyle name="Normal 5 24 6" xfId="25031"/>
    <cellStyle name="Normal 5 25" xfId="12231"/>
    <cellStyle name="Normal 5 25 2" xfId="12232"/>
    <cellStyle name="Normal 5 26" xfId="12233"/>
    <cellStyle name="Normal 5 26 2" xfId="12234"/>
    <cellStyle name="Normal 5 27" xfId="12764"/>
    <cellStyle name="Normal 5 28" xfId="12202"/>
    <cellStyle name="Normal 5 28 2" xfId="13352"/>
    <cellStyle name="Normal 5 28 2 2" xfId="14966"/>
    <cellStyle name="Normal 5 28 2 2 2" xfId="18048"/>
    <cellStyle name="Normal 5 28 2 2 2 2" xfId="24241"/>
    <cellStyle name="Normal 5 28 2 2 2 3" xfId="30392"/>
    <cellStyle name="Normal 5 28 2 2 3" xfId="21175"/>
    <cellStyle name="Normal 5 28 2 2 4" xfId="27326"/>
    <cellStyle name="Normal 5 28 2 3" xfId="16513"/>
    <cellStyle name="Normal 5 28 2 3 2" xfId="22707"/>
    <cellStyle name="Normal 5 28 2 3 3" xfId="28858"/>
    <cellStyle name="Normal 5 28 2 4" xfId="19641"/>
    <cellStyle name="Normal 5 28 2 5" xfId="25792"/>
    <cellStyle name="Normal 5 28 3" xfId="14185"/>
    <cellStyle name="Normal 5 28 3 2" xfId="17279"/>
    <cellStyle name="Normal 5 28 3 2 2" xfId="23472"/>
    <cellStyle name="Normal 5 28 3 2 3" xfId="29623"/>
    <cellStyle name="Normal 5 28 3 3" xfId="20406"/>
    <cellStyle name="Normal 5 28 3 4" xfId="26557"/>
    <cellStyle name="Normal 5 28 4" xfId="15746"/>
    <cellStyle name="Normal 5 28 4 2" xfId="21938"/>
    <cellStyle name="Normal 5 28 4 3" xfId="28089"/>
    <cellStyle name="Normal 5 28 5" xfId="18872"/>
    <cellStyle name="Normal 5 28 6" xfId="25023"/>
    <cellStyle name="Normal 5 29" xfId="9560"/>
    <cellStyle name="Normal 5 3" xfId="8425"/>
    <cellStyle name="Normal 5 3 2" xfId="8426"/>
    <cellStyle name="Normal 5 3 3" xfId="13361"/>
    <cellStyle name="Normal 5 3 3 2" xfId="14975"/>
    <cellStyle name="Normal 5 3 3 2 2" xfId="18057"/>
    <cellStyle name="Normal 5 3 3 2 2 2" xfId="24250"/>
    <cellStyle name="Normal 5 3 3 2 2 3" xfId="30401"/>
    <cellStyle name="Normal 5 3 3 2 3" xfId="21184"/>
    <cellStyle name="Normal 5 3 3 2 4" xfId="27335"/>
    <cellStyle name="Normal 5 3 3 3" xfId="16522"/>
    <cellStyle name="Normal 5 3 3 3 2" xfId="22716"/>
    <cellStyle name="Normal 5 3 3 3 3" xfId="28867"/>
    <cellStyle name="Normal 5 3 3 4" xfId="19650"/>
    <cellStyle name="Normal 5 3 3 5" xfId="25801"/>
    <cellStyle name="Normal 5 3 4" xfId="14194"/>
    <cellStyle name="Normal 5 3 4 2" xfId="17288"/>
    <cellStyle name="Normal 5 3 4 2 2" xfId="23481"/>
    <cellStyle name="Normal 5 3 4 2 3" xfId="29632"/>
    <cellStyle name="Normal 5 3 4 3" xfId="20415"/>
    <cellStyle name="Normal 5 3 4 4" xfId="26566"/>
    <cellStyle name="Normal 5 3 5" xfId="15755"/>
    <cellStyle name="Normal 5 3 5 2" xfId="21947"/>
    <cellStyle name="Normal 5 3 5 3" xfId="28098"/>
    <cellStyle name="Normal 5 3 6" xfId="18881"/>
    <cellStyle name="Normal 5 3 7" xfId="25032"/>
    <cellStyle name="Normal 5 3 8" xfId="12235"/>
    <cellStyle name="Normal 5 4" xfId="8427"/>
    <cellStyle name="Normal 5 4 2" xfId="8428"/>
    <cellStyle name="Normal 5 4 3" xfId="13362"/>
    <cellStyle name="Normal 5 4 3 2" xfId="14976"/>
    <cellStyle name="Normal 5 4 3 2 2" xfId="18058"/>
    <cellStyle name="Normal 5 4 3 2 2 2" xfId="24251"/>
    <cellStyle name="Normal 5 4 3 2 2 3" xfId="30402"/>
    <cellStyle name="Normal 5 4 3 2 3" xfId="21185"/>
    <cellStyle name="Normal 5 4 3 2 4" xfId="27336"/>
    <cellStyle name="Normal 5 4 3 3" xfId="16523"/>
    <cellStyle name="Normal 5 4 3 3 2" xfId="22717"/>
    <cellStyle name="Normal 5 4 3 3 3" xfId="28868"/>
    <cellStyle name="Normal 5 4 3 4" xfId="19651"/>
    <cellStyle name="Normal 5 4 3 5" xfId="25802"/>
    <cellStyle name="Normal 5 4 4" xfId="14195"/>
    <cellStyle name="Normal 5 4 4 2" xfId="17289"/>
    <cellStyle name="Normal 5 4 4 2 2" xfId="23482"/>
    <cellStyle name="Normal 5 4 4 2 3" xfId="29633"/>
    <cellStyle name="Normal 5 4 4 3" xfId="20416"/>
    <cellStyle name="Normal 5 4 4 4" xfId="26567"/>
    <cellStyle name="Normal 5 4 5" xfId="15756"/>
    <cellStyle name="Normal 5 4 5 2" xfId="21948"/>
    <cellStyle name="Normal 5 4 5 3" xfId="28099"/>
    <cellStyle name="Normal 5 4 6" xfId="18882"/>
    <cellStyle name="Normal 5 4 7" xfId="25033"/>
    <cellStyle name="Normal 5 4 8" xfId="12236"/>
    <cellStyle name="Normal 5 5" xfId="8429"/>
    <cellStyle name="Normal 5 5 2" xfId="8430"/>
    <cellStyle name="Normal 5 5 3" xfId="13363"/>
    <cellStyle name="Normal 5 5 3 2" xfId="14977"/>
    <cellStyle name="Normal 5 5 3 2 2" xfId="18059"/>
    <cellStyle name="Normal 5 5 3 2 2 2" xfId="24252"/>
    <cellStyle name="Normal 5 5 3 2 2 3" xfId="30403"/>
    <cellStyle name="Normal 5 5 3 2 3" xfId="21186"/>
    <cellStyle name="Normal 5 5 3 2 4" xfId="27337"/>
    <cellStyle name="Normal 5 5 3 3" xfId="16524"/>
    <cellStyle name="Normal 5 5 3 3 2" xfId="22718"/>
    <cellStyle name="Normal 5 5 3 3 3" xfId="28869"/>
    <cellStyle name="Normal 5 5 3 4" xfId="19652"/>
    <cellStyle name="Normal 5 5 3 5" xfId="25803"/>
    <cellStyle name="Normal 5 5 4" xfId="14196"/>
    <cellStyle name="Normal 5 5 4 2" xfId="17290"/>
    <cellStyle name="Normal 5 5 4 2 2" xfId="23483"/>
    <cellStyle name="Normal 5 5 4 2 3" xfId="29634"/>
    <cellStyle name="Normal 5 5 4 3" xfId="20417"/>
    <cellStyle name="Normal 5 5 4 4" xfId="26568"/>
    <cellStyle name="Normal 5 5 5" xfId="15757"/>
    <cellStyle name="Normal 5 5 5 2" xfId="21949"/>
    <cellStyle name="Normal 5 5 5 3" xfId="28100"/>
    <cellStyle name="Normal 5 5 6" xfId="18883"/>
    <cellStyle name="Normal 5 5 7" xfId="25034"/>
    <cellStyle name="Normal 5 6" xfId="8431"/>
    <cellStyle name="Normal 5 6 2" xfId="12238"/>
    <cellStyle name="Normal 5 6 3" xfId="13364"/>
    <cellStyle name="Normal 5 6 3 2" xfId="14978"/>
    <cellStyle name="Normal 5 6 3 2 2" xfId="18060"/>
    <cellStyle name="Normal 5 6 3 2 2 2" xfId="24253"/>
    <cellStyle name="Normal 5 6 3 2 2 3" xfId="30404"/>
    <cellStyle name="Normal 5 6 3 2 3" xfId="21187"/>
    <cellStyle name="Normal 5 6 3 2 4" xfId="27338"/>
    <cellStyle name="Normal 5 6 3 3" xfId="16525"/>
    <cellStyle name="Normal 5 6 3 3 2" xfId="22719"/>
    <cellStyle name="Normal 5 6 3 3 3" xfId="28870"/>
    <cellStyle name="Normal 5 6 3 4" xfId="19653"/>
    <cellStyle name="Normal 5 6 3 5" xfId="25804"/>
    <cellStyle name="Normal 5 6 4" xfId="14197"/>
    <cellStyle name="Normal 5 6 4 2" xfId="17291"/>
    <cellStyle name="Normal 5 6 4 2 2" xfId="23484"/>
    <cellStyle name="Normal 5 6 4 2 3" xfId="29635"/>
    <cellStyle name="Normal 5 6 4 3" xfId="20418"/>
    <cellStyle name="Normal 5 6 4 4" xfId="26569"/>
    <cellStyle name="Normal 5 6 5" xfId="15758"/>
    <cellStyle name="Normal 5 6 5 2" xfId="21950"/>
    <cellStyle name="Normal 5 6 5 3" xfId="28101"/>
    <cellStyle name="Normal 5 6 6" xfId="18884"/>
    <cellStyle name="Normal 5 6 7" xfId="25035"/>
    <cellStyle name="Normal 5 6 8" xfId="12237"/>
    <cellStyle name="Normal 5 7" xfId="9528"/>
    <cellStyle name="Normal 5 7 2" xfId="12240"/>
    <cellStyle name="Normal 5 7 3" xfId="13365"/>
    <cellStyle name="Normal 5 7 3 2" xfId="14979"/>
    <cellStyle name="Normal 5 7 3 2 2" xfId="18061"/>
    <cellStyle name="Normal 5 7 3 2 2 2" xfId="24254"/>
    <cellStyle name="Normal 5 7 3 2 2 3" xfId="30405"/>
    <cellStyle name="Normal 5 7 3 2 3" xfId="21188"/>
    <cellStyle name="Normal 5 7 3 2 4" xfId="27339"/>
    <cellStyle name="Normal 5 7 3 3" xfId="16526"/>
    <cellStyle name="Normal 5 7 3 3 2" xfId="22720"/>
    <cellStyle name="Normal 5 7 3 3 3" xfId="28871"/>
    <cellStyle name="Normal 5 7 3 4" xfId="19654"/>
    <cellStyle name="Normal 5 7 3 5" xfId="25805"/>
    <cellStyle name="Normal 5 7 4" xfId="14198"/>
    <cellStyle name="Normal 5 7 4 2" xfId="17292"/>
    <cellStyle name="Normal 5 7 4 2 2" xfId="23485"/>
    <cellStyle name="Normal 5 7 4 2 3" xfId="29636"/>
    <cellStyle name="Normal 5 7 4 3" xfId="20419"/>
    <cellStyle name="Normal 5 7 4 4" xfId="26570"/>
    <cellStyle name="Normal 5 7 5" xfId="15759"/>
    <cellStyle name="Normal 5 7 5 2" xfId="21951"/>
    <cellStyle name="Normal 5 7 5 3" xfId="28102"/>
    <cellStyle name="Normal 5 7 6" xfId="18885"/>
    <cellStyle name="Normal 5 7 7" xfId="25036"/>
    <cellStyle name="Normal 5 7 8" xfId="12239"/>
    <cellStyle name="Normal 5 8" xfId="12241"/>
    <cellStyle name="Normal 5 9" xfId="12242"/>
    <cellStyle name="Normal 5_2011 CBR Rev Calc by schedule" xfId="8432"/>
    <cellStyle name="Normal 50" xfId="8433"/>
    <cellStyle name="Normal 50 2" xfId="8434"/>
    <cellStyle name="Normal 50 2 2" xfId="8435"/>
    <cellStyle name="Normal 50 2 2 2" xfId="17569"/>
    <cellStyle name="Normal 50 2 2 2 2" xfId="23762"/>
    <cellStyle name="Normal 50 2 2 2 3" xfId="29913"/>
    <cellStyle name="Normal 50 2 2 3" xfId="20696"/>
    <cellStyle name="Normal 50 2 2 4" xfId="26847"/>
    <cellStyle name="Normal 50 2 2 5" xfId="14488"/>
    <cellStyle name="Normal 50 2 3" xfId="16035"/>
    <cellStyle name="Normal 50 2 3 2" xfId="22228"/>
    <cellStyle name="Normal 50 2 3 3" xfId="28379"/>
    <cellStyle name="Normal 50 2 4" xfId="19162"/>
    <cellStyle name="Normal 50 2 5" xfId="25313"/>
    <cellStyle name="Normal 50 2 6" xfId="12895"/>
    <cellStyle name="Normal 50 3" xfId="8436"/>
    <cellStyle name="Normal 50 3 2" xfId="8437"/>
    <cellStyle name="Normal 50 3 2 2" xfId="22993"/>
    <cellStyle name="Normal 50 3 2 3" xfId="29144"/>
    <cellStyle name="Normal 50 3 2 4" xfId="16800"/>
    <cellStyle name="Normal 50 3 3" xfId="19927"/>
    <cellStyle name="Normal 50 3 4" xfId="26078"/>
    <cellStyle name="Normal 50 3 5" xfId="13709"/>
    <cellStyle name="Normal 50 4" xfId="8438"/>
    <cellStyle name="Normal 50 4 2" xfId="8439"/>
    <cellStyle name="Normal 50 4 2 2" xfId="21459"/>
    <cellStyle name="Normal 50 4 3" xfId="27610"/>
    <cellStyle name="Normal 50 4 4" xfId="15268"/>
    <cellStyle name="Normal 50 5" xfId="18393"/>
    <cellStyle name="Normal 50 6" xfId="24545"/>
    <cellStyle name="Normal 50 7" xfId="9686"/>
    <cellStyle name="Normal 51" xfId="8440"/>
    <cellStyle name="Normal 51 2" xfId="8441"/>
    <cellStyle name="Normal 51 2 2" xfId="8442"/>
    <cellStyle name="Normal 51 2 3" xfId="8443"/>
    <cellStyle name="Normal 51 2 4" xfId="12871"/>
    <cellStyle name="Normal 51 3" xfId="8444"/>
    <cellStyle name="Normal 51 3 2" xfId="17540"/>
    <cellStyle name="Normal 51 3 2 2" xfId="23733"/>
    <cellStyle name="Normal 51 3 2 3" xfId="29884"/>
    <cellStyle name="Normal 51 3 3" xfId="20667"/>
    <cellStyle name="Normal 51 3 4" xfId="26818"/>
    <cellStyle name="Normal 51 4" xfId="8445"/>
    <cellStyle name="Normal 51 4 2" xfId="22199"/>
    <cellStyle name="Normal 51 4 3" xfId="28350"/>
    <cellStyle name="Normal 51 5" xfId="8446"/>
    <cellStyle name="Normal 51 5 2" xfId="19133"/>
    <cellStyle name="Normal 51 6" xfId="8447"/>
    <cellStyle name="Normal 51 6 2" xfId="25284"/>
    <cellStyle name="Normal 52" xfId="8448"/>
    <cellStyle name="Normal 52 2" xfId="16774"/>
    <cellStyle name="Normal 52 2 2" xfId="22968"/>
    <cellStyle name="Normal 52 2 3" xfId="29119"/>
    <cellStyle name="Normal 52 3" xfId="19902"/>
    <cellStyle name="Normal 52 4" xfId="26053"/>
    <cellStyle name="Normal 52 5" xfId="13683"/>
    <cellStyle name="Normal 53" xfId="8449"/>
    <cellStyle name="Normal 53 2" xfId="8450"/>
    <cellStyle name="Normal 53 3" xfId="8451"/>
    <cellStyle name="Normal 53 3 2" xfId="8452"/>
    <cellStyle name="Normal 53 4" xfId="8453"/>
    <cellStyle name="Normal 53 5" xfId="15240"/>
    <cellStyle name="Normal 54" xfId="8454"/>
    <cellStyle name="Normal 54 2" xfId="8455"/>
    <cellStyle name="Normal 54 2 2" xfId="21436"/>
    <cellStyle name="Normal 54 3" xfId="8456"/>
    <cellStyle name="Normal 54 3 2" xfId="8457"/>
    <cellStyle name="Normal 54 3 3" xfId="27587"/>
    <cellStyle name="Normal 54 4" xfId="8458"/>
    <cellStyle name="Normal 54 5" xfId="15239"/>
    <cellStyle name="Normal 55" xfId="8459"/>
    <cellStyle name="Normal 55 2" xfId="8460"/>
    <cellStyle name="Normal 55 2 2" xfId="8461"/>
    <cellStyle name="Normal 55 3" xfId="8462"/>
    <cellStyle name="Normal 55 4" xfId="18312"/>
    <cellStyle name="Normal 56" xfId="8463"/>
    <cellStyle name="Normal 56 2" xfId="8464"/>
    <cellStyle name="Normal 56 2 2" xfId="8465"/>
    <cellStyle name="Normal 56 3" xfId="8466"/>
    <cellStyle name="Normal 56 4" xfId="18364"/>
    <cellStyle name="Normal 57" xfId="8467"/>
    <cellStyle name="Normal 57 2" xfId="8468"/>
    <cellStyle name="Normal 57 3" xfId="18363"/>
    <cellStyle name="Normal 58" xfId="8469"/>
    <cellStyle name="Normal 58 2" xfId="8470"/>
    <cellStyle name="Normal 59" xfId="8471"/>
    <cellStyle name="Normal 59 2" xfId="8472"/>
    <cellStyle name="Normal 6" xfId="8473"/>
    <cellStyle name="Normal 6 2" xfId="8474"/>
    <cellStyle name="Normal 6 2 2" xfId="8475"/>
    <cellStyle name="Normal 6 2 2 2" xfId="8476"/>
    <cellStyle name="Normal 6 2 3" xfId="8477"/>
    <cellStyle name="Normal 6 2 4" xfId="8478"/>
    <cellStyle name="Normal 6 3" xfId="8479"/>
    <cellStyle name="Normal 6 3 2" xfId="8480"/>
    <cellStyle name="Normal 6 3 3" xfId="12244"/>
    <cellStyle name="Normal 6 4" xfId="8481"/>
    <cellStyle name="Normal 6 5" xfId="8482"/>
    <cellStyle name="Normal 6 5 2" xfId="8483"/>
    <cellStyle name="Normal 6 5 2 2" xfId="12246"/>
    <cellStyle name="Normal 6 5 3" xfId="12245"/>
    <cellStyle name="Normal 6 6" xfId="8484"/>
    <cellStyle name="Normal 6 6 2" xfId="12248"/>
    <cellStyle name="Normal 6 6 3" xfId="12247"/>
    <cellStyle name="Normal 6 7" xfId="9519"/>
    <cellStyle name="Normal 6 8" xfId="12243"/>
    <cellStyle name="Normal 6_Scenario 1 REC vs PTC Offset" xfId="8485"/>
    <cellStyle name="Normal 60" xfId="8486"/>
    <cellStyle name="Normal 60 2" xfId="8487"/>
    <cellStyle name="Normal 61" xfId="8488"/>
    <cellStyle name="Normal 61 2" xfId="8489"/>
    <cellStyle name="Normal 62" xfId="8490"/>
    <cellStyle name="Normal 62 2" xfId="8491"/>
    <cellStyle name="Normal 63" xfId="8492"/>
    <cellStyle name="Normal 63 2" xfId="8493"/>
    <cellStyle name="Normal 64" xfId="8494"/>
    <cellStyle name="Normal 64 2" xfId="8495"/>
    <cellStyle name="Normal 65" xfId="8496"/>
    <cellStyle name="Normal 65 2" xfId="8497"/>
    <cellStyle name="Normal 66" xfId="8498"/>
    <cellStyle name="Normal 66 2" xfId="8499"/>
    <cellStyle name="Normal 67" xfId="8500"/>
    <cellStyle name="Normal 67 2" xfId="8501"/>
    <cellStyle name="Normal 68" xfId="8502"/>
    <cellStyle name="Normal 68 2" xfId="8503"/>
    <cellStyle name="Normal 69" xfId="8504"/>
    <cellStyle name="Normal 69 2" xfId="8505"/>
    <cellStyle name="Normal 7" xfId="8506"/>
    <cellStyle name="Normal 7 10" xfId="12250"/>
    <cellStyle name="Normal 7 10 2" xfId="13367"/>
    <cellStyle name="Normal 7 10 2 2" xfId="14981"/>
    <cellStyle name="Normal 7 10 2 2 2" xfId="18063"/>
    <cellStyle name="Normal 7 10 2 2 2 2" xfId="24256"/>
    <cellStyle name="Normal 7 10 2 2 2 3" xfId="30407"/>
    <cellStyle name="Normal 7 10 2 2 3" xfId="21190"/>
    <cellStyle name="Normal 7 10 2 2 4" xfId="27341"/>
    <cellStyle name="Normal 7 10 2 3" xfId="16528"/>
    <cellStyle name="Normal 7 10 2 3 2" xfId="22722"/>
    <cellStyle name="Normal 7 10 2 3 3" xfId="28873"/>
    <cellStyle name="Normal 7 10 2 4" xfId="19656"/>
    <cellStyle name="Normal 7 10 2 5" xfId="25807"/>
    <cellStyle name="Normal 7 10 3" xfId="14200"/>
    <cellStyle name="Normal 7 10 3 2" xfId="17294"/>
    <cellStyle name="Normal 7 10 3 2 2" xfId="23487"/>
    <cellStyle name="Normal 7 10 3 2 3" xfId="29638"/>
    <cellStyle name="Normal 7 10 3 3" xfId="20421"/>
    <cellStyle name="Normal 7 10 3 4" xfId="26572"/>
    <cellStyle name="Normal 7 10 4" xfId="15761"/>
    <cellStyle name="Normal 7 10 4 2" xfId="21953"/>
    <cellStyle name="Normal 7 10 4 3" xfId="28104"/>
    <cellStyle name="Normal 7 10 5" xfId="18887"/>
    <cellStyle name="Normal 7 10 6" xfId="25038"/>
    <cellStyle name="Normal 7 11" xfId="12251"/>
    <cellStyle name="Normal 7 11 2" xfId="13368"/>
    <cellStyle name="Normal 7 11 2 2" xfId="14982"/>
    <cellStyle name="Normal 7 11 2 2 2" xfId="18064"/>
    <cellStyle name="Normal 7 11 2 2 2 2" xfId="24257"/>
    <cellStyle name="Normal 7 11 2 2 2 3" xfId="30408"/>
    <cellStyle name="Normal 7 11 2 2 3" xfId="21191"/>
    <cellStyle name="Normal 7 11 2 2 4" xfId="27342"/>
    <cellStyle name="Normal 7 11 2 3" xfId="16529"/>
    <cellStyle name="Normal 7 11 2 3 2" xfId="22723"/>
    <cellStyle name="Normal 7 11 2 3 3" xfId="28874"/>
    <cellStyle name="Normal 7 11 2 4" xfId="19657"/>
    <cellStyle name="Normal 7 11 2 5" xfId="25808"/>
    <cellStyle name="Normal 7 11 3" xfId="14201"/>
    <cellStyle name="Normal 7 11 3 2" xfId="17295"/>
    <cellStyle name="Normal 7 11 3 2 2" xfId="23488"/>
    <cellStyle name="Normal 7 11 3 2 3" xfId="29639"/>
    <cellStyle name="Normal 7 11 3 3" xfId="20422"/>
    <cellStyle name="Normal 7 11 3 4" xfId="26573"/>
    <cellStyle name="Normal 7 11 4" xfId="15762"/>
    <cellStyle name="Normal 7 11 4 2" xfId="21954"/>
    <cellStyle name="Normal 7 11 4 3" xfId="28105"/>
    <cellStyle name="Normal 7 11 5" xfId="18888"/>
    <cellStyle name="Normal 7 11 6" xfId="25039"/>
    <cellStyle name="Normal 7 12" xfId="12252"/>
    <cellStyle name="Normal 7 12 2" xfId="13369"/>
    <cellStyle name="Normal 7 12 2 2" xfId="14983"/>
    <cellStyle name="Normal 7 12 2 2 2" xfId="18065"/>
    <cellStyle name="Normal 7 12 2 2 2 2" xfId="24258"/>
    <cellStyle name="Normal 7 12 2 2 2 3" xfId="30409"/>
    <cellStyle name="Normal 7 12 2 2 3" xfId="21192"/>
    <cellStyle name="Normal 7 12 2 2 4" xfId="27343"/>
    <cellStyle name="Normal 7 12 2 3" xfId="16530"/>
    <cellStyle name="Normal 7 12 2 3 2" xfId="22724"/>
    <cellStyle name="Normal 7 12 2 3 3" xfId="28875"/>
    <cellStyle name="Normal 7 12 2 4" xfId="19658"/>
    <cellStyle name="Normal 7 12 2 5" xfId="25809"/>
    <cellStyle name="Normal 7 12 3" xfId="14202"/>
    <cellStyle name="Normal 7 12 3 2" xfId="17296"/>
    <cellStyle name="Normal 7 12 3 2 2" xfId="23489"/>
    <cellStyle name="Normal 7 12 3 2 3" xfId="29640"/>
    <cellStyle name="Normal 7 12 3 3" xfId="20423"/>
    <cellStyle name="Normal 7 12 3 4" xfId="26574"/>
    <cellStyle name="Normal 7 12 4" xfId="15763"/>
    <cellStyle name="Normal 7 12 4 2" xfId="21955"/>
    <cellStyle name="Normal 7 12 4 3" xfId="28106"/>
    <cellStyle name="Normal 7 12 5" xfId="18889"/>
    <cellStyle name="Normal 7 12 6" xfId="25040"/>
    <cellStyle name="Normal 7 13" xfId="12253"/>
    <cellStyle name="Normal 7 13 2" xfId="13370"/>
    <cellStyle name="Normal 7 13 2 2" xfId="14984"/>
    <cellStyle name="Normal 7 13 2 2 2" xfId="18066"/>
    <cellStyle name="Normal 7 13 2 2 2 2" xfId="24259"/>
    <cellStyle name="Normal 7 13 2 2 2 3" xfId="30410"/>
    <cellStyle name="Normal 7 13 2 2 3" xfId="21193"/>
    <cellStyle name="Normal 7 13 2 2 4" xfId="27344"/>
    <cellStyle name="Normal 7 13 2 3" xfId="16531"/>
    <cellStyle name="Normal 7 13 2 3 2" xfId="22725"/>
    <cellStyle name="Normal 7 13 2 3 3" xfId="28876"/>
    <cellStyle name="Normal 7 13 2 4" xfId="19659"/>
    <cellStyle name="Normal 7 13 2 5" xfId="25810"/>
    <cellStyle name="Normal 7 13 3" xfId="14203"/>
    <cellStyle name="Normal 7 13 3 2" xfId="17297"/>
    <cellStyle name="Normal 7 13 3 2 2" xfId="23490"/>
    <cellStyle name="Normal 7 13 3 2 3" xfId="29641"/>
    <cellStyle name="Normal 7 13 3 3" xfId="20424"/>
    <cellStyle name="Normal 7 13 3 4" xfId="26575"/>
    <cellStyle name="Normal 7 13 4" xfId="15764"/>
    <cellStyle name="Normal 7 13 4 2" xfId="21956"/>
    <cellStyle name="Normal 7 13 4 3" xfId="28107"/>
    <cellStyle name="Normal 7 13 5" xfId="18890"/>
    <cellStyle name="Normal 7 13 6" xfId="25041"/>
    <cellStyle name="Normal 7 14" xfId="12254"/>
    <cellStyle name="Normal 7 14 2" xfId="13371"/>
    <cellStyle name="Normal 7 14 2 2" xfId="14985"/>
    <cellStyle name="Normal 7 14 2 2 2" xfId="18067"/>
    <cellStyle name="Normal 7 14 2 2 2 2" xfId="24260"/>
    <cellStyle name="Normal 7 14 2 2 2 3" xfId="30411"/>
    <cellStyle name="Normal 7 14 2 2 3" xfId="21194"/>
    <cellStyle name="Normal 7 14 2 2 4" xfId="27345"/>
    <cellStyle name="Normal 7 14 2 3" xfId="16532"/>
    <cellStyle name="Normal 7 14 2 3 2" xfId="22726"/>
    <cellStyle name="Normal 7 14 2 3 3" xfId="28877"/>
    <cellStyle name="Normal 7 14 2 4" xfId="19660"/>
    <cellStyle name="Normal 7 14 2 5" xfId="25811"/>
    <cellStyle name="Normal 7 14 3" xfId="14204"/>
    <cellStyle name="Normal 7 14 3 2" xfId="17298"/>
    <cellStyle name="Normal 7 14 3 2 2" xfId="23491"/>
    <cellStyle name="Normal 7 14 3 2 3" xfId="29642"/>
    <cellStyle name="Normal 7 14 3 3" xfId="20425"/>
    <cellStyle name="Normal 7 14 3 4" xfId="26576"/>
    <cellStyle name="Normal 7 14 4" xfId="15765"/>
    <cellStyle name="Normal 7 14 4 2" xfId="21957"/>
    <cellStyle name="Normal 7 14 4 3" xfId="28108"/>
    <cellStyle name="Normal 7 14 5" xfId="18891"/>
    <cellStyle name="Normal 7 14 6" xfId="25042"/>
    <cellStyle name="Normal 7 15" xfId="12255"/>
    <cellStyle name="Normal 7 15 2" xfId="13372"/>
    <cellStyle name="Normal 7 15 2 2" xfId="14986"/>
    <cellStyle name="Normal 7 15 2 2 2" xfId="18068"/>
    <cellStyle name="Normal 7 15 2 2 2 2" xfId="24261"/>
    <cellStyle name="Normal 7 15 2 2 2 3" xfId="30412"/>
    <cellStyle name="Normal 7 15 2 2 3" xfId="21195"/>
    <cellStyle name="Normal 7 15 2 2 4" xfId="27346"/>
    <cellStyle name="Normal 7 15 2 3" xfId="16533"/>
    <cellStyle name="Normal 7 15 2 3 2" xfId="22727"/>
    <cellStyle name="Normal 7 15 2 3 3" xfId="28878"/>
    <cellStyle name="Normal 7 15 2 4" xfId="19661"/>
    <cellStyle name="Normal 7 15 2 5" xfId="25812"/>
    <cellStyle name="Normal 7 15 3" xfId="14205"/>
    <cellStyle name="Normal 7 15 3 2" xfId="17299"/>
    <cellStyle name="Normal 7 15 3 2 2" xfId="23492"/>
    <cellStyle name="Normal 7 15 3 2 3" xfId="29643"/>
    <cellStyle name="Normal 7 15 3 3" xfId="20426"/>
    <cellStyle name="Normal 7 15 3 4" xfId="26577"/>
    <cellStyle name="Normal 7 15 4" xfId="15766"/>
    <cellStyle name="Normal 7 15 4 2" xfId="21958"/>
    <cellStyle name="Normal 7 15 4 3" xfId="28109"/>
    <cellStyle name="Normal 7 15 5" xfId="18892"/>
    <cellStyle name="Normal 7 15 6" xfId="25043"/>
    <cellStyle name="Normal 7 16" xfId="12256"/>
    <cellStyle name="Normal 7 16 2" xfId="13373"/>
    <cellStyle name="Normal 7 16 2 2" xfId="14987"/>
    <cellStyle name="Normal 7 16 2 2 2" xfId="18069"/>
    <cellStyle name="Normal 7 16 2 2 2 2" xfId="24262"/>
    <cellStyle name="Normal 7 16 2 2 2 3" xfId="30413"/>
    <cellStyle name="Normal 7 16 2 2 3" xfId="21196"/>
    <cellStyle name="Normal 7 16 2 2 4" xfId="27347"/>
    <cellStyle name="Normal 7 16 2 3" xfId="16534"/>
    <cellStyle name="Normal 7 16 2 3 2" xfId="22728"/>
    <cellStyle name="Normal 7 16 2 3 3" xfId="28879"/>
    <cellStyle name="Normal 7 16 2 4" xfId="19662"/>
    <cellStyle name="Normal 7 16 2 5" xfId="25813"/>
    <cellStyle name="Normal 7 16 3" xfId="14206"/>
    <cellStyle name="Normal 7 16 3 2" xfId="17300"/>
    <cellStyle name="Normal 7 16 3 2 2" xfId="23493"/>
    <cellStyle name="Normal 7 16 3 2 3" xfId="29644"/>
    <cellStyle name="Normal 7 16 3 3" xfId="20427"/>
    <cellStyle name="Normal 7 16 3 4" xfId="26578"/>
    <cellStyle name="Normal 7 16 4" xfId="15767"/>
    <cellStyle name="Normal 7 16 4 2" xfId="21959"/>
    <cellStyle name="Normal 7 16 4 3" xfId="28110"/>
    <cellStyle name="Normal 7 16 5" xfId="18893"/>
    <cellStyle name="Normal 7 16 6" xfId="25044"/>
    <cellStyle name="Normal 7 17" xfId="12257"/>
    <cellStyle name="Normal 7 17 2" xfId="13374"/>
    <cellStyle name="Normal 7 17 2 2" xfId="14988"/>
    <cellStyle name="Normal 7 17 2 2 2" xfId="18070"/>
    <cellStyle name="Normal 7 17 2 2 2 2" xfId="24263"/>
    <cellStyle name="Normal 7 17 2 2 2 3" xfId="30414"/>
    <cellStyle name="Normal 7 17 2 2 3" xfId="21197"/>
    <cellStyle name="Normal 7 17 2 2 4" xfId="27348"/>
    <cellStyle name="Normal 7 17 2 3" xfId="16535"/>
    <cellStyle name="Normal 7 17 2 3 2" xfId="22729"/>
    <cellStyle name="Normal 7 17 2 3 3" xfId="28880"/>
    <cellStyle name="Normal 7 17 2 4" xfId="19663"/>
    <cellStyle name="Normal 7 17 2 5" xfId="25814"/>
    <cellStyle name="Normal 7 17 3" xfId="14207"/>
    <cellStyle name="Normal 7 17 3 2" xfId="17301"/>
    <cellStyle name="Normal 7 17 3 2 2" xfId="23494"/>
    <cellStyle name="Normal 7 17 3 2 3" xfId="29645"/>
    <cellStyle name="Normal 7 17 3 3" xfId="20428"/>
    <cellStyle name="Normal 7 17 3 4" xfId="26579"/>
    <cellStyle name="Normal 7 17 4" xfId="15768"/>
    <cellStyle name="Normal 7 17 4 2" xfId="21960"/>
    <cellStyle name="Normal 7 17 4 3" xfId="28111"/>
    <cellStyle name="Normal 7 17 5" xfId="18894"/>
    <cellStyle name="Normal 7 17 6" xfId="25045"/>
    <cellStyle name="Normal 7 18" xfId="12258"/>
    <cellStyle name="Normal 7 18 2" xfId="13375"/>
    <cellStyle name="Normal 7 18 2 2" xfId="14989"/>
    <cellStyle name="Normal 7 18 2 2 2" xfId="18071"/>
    <cellStyle name="Normal 7 18 2 2 2 2" xfId="24264"/>
    <cellStyle name="Normal 7 18 2 2 2 3" xfId="30415"/>
    <cellStyle name="Normal 7 18 2 2 3" xfId="21198"/>
    <cellStyle name="Normal 7 18 2 2 4" xfId="27349"/>
    <cellStyle name="Normal 7 18 2 3" xfId="16536"/>
    <cellStyle name="Normal 7 18 2 3 2" xfId="22730"/>
    <cellStyle name="Normal 7 18 2 3 3" xfId="28881"/>
    <cellStyle name="Normal 7 18 2 4" xfId="19664"/>
    <cellStyle name="Normal 7 18 2 5" xfId="25815"/>
    <cellStyle name="Normal 7 18 3" xfId="14208"/>
    <cellStyle name="Normal 7 18 3 2" xfId="17302"/>
    <cellStyle name="Normal 7 18 3 2 2" xfId="23495"/>
    <cellStyle name="Normal 7 18 3 2 3" xfId="29646"/>
    <cellStyle name="Normal 7 18 3 3" xfId="20429"/>
    <cellStyle name="Normal 7 18 3 4" xfId="26580"/>
    <cellStyle name="Normal 7 18 4" xfId="15769"/>
    <cellStyle name="Normal 7 18 4 2" xfId="21961"/>
    <cellStyle name="Normal 7 18 4 3" xfId="28112"/>
    <cellStyle name="Normal 7 18 5" xfId="18895"/>
    <cellStyle name="Normal 7 18 6" xfId="25046"/>
    <cellStyle name="Normal 7 19" xfId="12259"/>
    <cellStyle name="Normal 7 19 2" xfId="13376"/>
    <cellStyle name="Normal 7 19 2 2" xfId="14990"/>
    <cellStyle name="Normal 7 19 2 2 2" xfId="18072"/>
    <cellStyle name="Normal 7 19 2 2 2 2" xfId="24265"/>
    <cellStyle name="Normal 7 19 2 2 2 3" xfId="30416"/>
    <cellStyle name="Normal 7 19 2 2 3" xfId="21199"/>
    <cellStyle name="Normal 7 19 2 2 4" xfId="27350"/>
    <cellStyle name="Normal 7 19 2 3" xfId="16537"/>
    <cellStyle name="Normal 7 19 2 3 2" xfId="22731"/>
    <cellStyle name="Normal 7 19 2 3 3" xfId="28882"/>
    <cellStyle name="Normal 7 19 2 4" xfId="19665"/>
    <cellStyle name="Normal 7 19 2 5" xfId="25816"/>
    <cellStyle name="Normal 7 19 3" xfId="14209"/>
    <cellStyle name="Normal 7 19 3 2" xfId="17303"/>
    <cellStyle name="Normal 7 19 3 2 2" xfId="23496"/>
    <cellStyle name="Normal 7 19 3 2 3" xfId="29647"/>
    <cellStyle name="Normal 7 19 3 3" xfId="20430"/>
    <cellStyle name="Normal 7 19 3 4" xfId="26581"/>
    <cellStyle name="Normal 7 19 4" xfId="15770"/>
    <cellStyle name="Normal 7 19 4 2" xfId="21962"/>
    <cellStyle name="Normal 7 19 4 3" xfId="28113"/>
    <cellStyle name="Normal 7 19 5" xfId="18896"/>
    <cellStyle name="Normal 7 19 6" xfId="25047"/>
    <cellStyle name="Normal 7 2" xfId="8507"/>
    <cellStyle name="Normal 7 2 10" xfId="18897"/>
    <cellStyle name="Normal 7 2 11" xfId="25048"/>
    <cellStyle name="Normal 7 2 12" xfId="12260"/>
    <cellStyle name="Normal 7 2 2" xfId="8508"/>
    <cellStyle name="Normal 7 2 2 2" xfId="8509"/>
    <cellStyle name="Normal 7 2 2 2 2" xfId="14992"/>
    <cellStyle name="Normal 7 2 2 2 2 2" xfId="18074"/>
    <cellStyle name="Normal 7 2 2 2 2 2 2" xfId="24267"/>
    <cellStyle name="Normal 7 2 2 2 2 2 3" xfId="30418"/>
    <cellStyle name="Normal 7 2 2 2 2 3" xfId="21201"/>
    <cellStyle name="Normal 7 2 2 2 2 4" xfId="27352"/>
    <cellStyle name="Normal 7 2 2 2 3" xfId="16539"/>
    <cellStyle name="Normal 7 2 2 2 3 2" xfId="22733"/>
    <cellStyle name="Normal 7 2 2 2 3 3" xfId="28884"/>
    <cellStyle name="Normal 7 2 2 2 4" xfId="19667"/>
    <cellStyle name="Normal 7 2 2 2 5" xfId="25818"/>
    <cellStyle name="Normal 7 2 2 2 6" xfId="13378"/>
    <cellStyle name="Normal 7 2 2 3" xfId="14211"/>
    <cellStyle name="Normal 7 2 2 3 2" xfId="17305"/>
    <cellStyle name="Normal 7 2 2 3 2 2" xfId="23498"/>
    <cellStyle name="Normal 7 2 2 3 2 3" xfId="29649"/>
    <cellStyle name="Normal 7 2 2 3 3" xfId="20432"/>
    <cellStyle name="Normal 7 2 2 3 4" xfId="26583"/>
    <cellStyle name="Normal 7 2 2 4" xfId="15772"/>
    <cellStyle name="Normal 7 2 2 4 2" xfId="21964"/>
    <cellStyle name="Normal 7 2 2 4 3" xfId="28115"/>
    <cellStyle name="Normal 7 2 2 5" xfId="18898"/>
    <cellStyle name="Normal 7 2 2 6" xfId="25049"/>
    <cellStyle name="Normal 7 2 2 7" xfId="12261"/>
    <cellStyle name="Normal 7 2 3" xfId="8510"/>
    <cellStyle name="Normal 7 2 3 2" xfId="13379"/>
    <cellStyle name="Normal 7 2 3 2 2" xfId="14993"/>
    <cellStyle name="Normal 7 2 3 2 2 2" xfId="18075"/>
    <cellStyle name="Normal 7 2 3 2 2 2 2" xfId="24268"/>
    <cellStyle name="Normal 7 2 3 2 2 2 3" xfId="30419"/>
    <cellStyle name="Normal 7 2 3 2 2 3" xfId="21202"/>
    <cellStyle name="Normal 7 2 3 2 2 4" xfId="27353"/>
    <cellStyle name="Normal 7 2 3 2 3" xfId="16540"/>
    <cellStyle name="Normal 7 2 3 2 3 2" xfId="22734"/>
    <cellStyle name="Normal 7 2 3 2 3 3" xfId="28885"/>
    <cellStyle name="Normal 7 2 3 2 4" xfId="19668"/>
    <cellStyle name="Normal 7 2 3 2 5" xfId="25819"/>
    <cellStyle name="Normal 7 2 3 3" xfId="14212"/>
    <cellStyle name="Normal 7 2 3 3 2" xfId="17306"/>
    <cellStyle name="Normal 7 2 3 3 2 2" xfId="23499"/>
    <cellStyle name="Normal 7 2 3 3 2 3" xfId="29650"/>
    <cellStyle name="Normal 7 2 3 3 3" xfId="20433"/>
    <cellStyle name="Normal 7 2 3 3 4" xfId="26584"/>
    <cellStyle name="Normal 7 2 3 4" xfId="15773"/>
    <cellStyle name="Normal 7 2 3 4 2" xfId="21965"/>
    <cellStyle name="Normal 7 2 3 4 3" xfId="28116"/>
    <cellStyle name="Normal 7 2 3 5" xfId="18899"/>
    <cellStyle name="Normal 7 2 3 6" xfId="25050"/>
    <cellStyle name="Normal 7 2 3 7" xfId="12262"/>
    <cellStyle name="Normal 7 2 4" xfId="12263"/>
    <cellStyle name="Normal 7 2 4 2" xfId="13380"/>
    <cellStyle name="Normal 7 2 4 2 2" xfId="14994"/>
    <cellStyle name="Normal 7 2 4 2 2 2" xfId="18076"/>
    <cellStyle name="Normal 7 2 4 2 2 2 2" xfId="24269"/>
    <cellStyle name="Normal 7 2 4 2 2 2 3" xfId="30420"/>
    <cellStyle name="Normal 7 2 4 2 2 3" xfId="21203"/>
    <cellStyle name="Normal 7 2 4 2 2 4" xfId="27354"/>
    <cellStyle name="Normal 7 2 4 2 3" xfId="16541"/>
    <cellStyle name="Normal 7 2 4 2 3 2" xfId="22735"/>
    <cellStyle name="Normal 7 2 4 2 3 3" xfId="28886"/>
    <cellStyle name="Normal 7 2 4 2 4" xfId="19669"/>
    <cellStyle name="Normal 7 2 4 2 5" xfId="25820"/>
    <cellStyle name="Normal 7 2 4 3" xfId="14213"/>
    <cellStyle name="Normal 7 2 4 3 2" xfId="17307"/>
    <cellStyle name="Normal 7 2 4 3 2 2" xfId="23500"/>
    <cellStyle name="Normal 7 2 4 3 2 3" xfId="29651"/>
    <cellStyle name="Normal 7 2 4 3 3" xfId="20434"/>
    <cellStyle name="Normal 7 2 4 3 4" xfId="26585"/>
    <cellStyle name="Normal 7 2 4 4" xfId="15774"/>
    <cellStyle name="Normal 7 2 4 4 2" xfId="21966"/>
    <cellStyle name="Normal 7 2 4 4 3" xfId="28117"/>
    <cellStyle name="Normal 7 2 4 5" xfId="18900"/>
    <cellStyle name="Normal 7 2 4 6" xfId="25051"/>
    <cellStyle name="Normal 7 2 5" xfId="12264"/>
    <cellStyle name="Normal 7 2 5 2" xfId="13381"/>
    <cellStyle name="Normal 7 2 5 2 2" xfId="14995"/>
    <cellStyle name="Normal 7 2 5 2 2 2" xfId="18077"/>
    <cellStyle name="Normal 7 2 5 2 2 2 2" xfId="24270"/>
    <cellStyle name="Normal 7 2 5 2 2 2 3" xfId="30421"/>
    <cellStyle name="Normal 7 2 5 2 2 3" xfId="21204"/>
    <cellStyle name="Normal 7 2 5 2 2 4" xfId="27355"/>
    <cellStyle name="Normal 7 2 5 2 3" xfId="16542"/>
    <cellStyle name="Normal 7 2 5 2 3 2" xfId="22736"/>
    <cellStyle name="Normal 7 2 5 2 3 3" xfId="28887"/>
    <cellStyle name="Normal 7 2 5 2 4" xfId="19670"/>
    <cellStyle name="Normal 7 2 5 2 5" xfId="25821"/>
    <cellStyle name="Normal 7 2 5 3" xfId="14214"/>
    <cellStyle name="Normal 7 2 5 3 2" xfId="17308"/>
    <cellStyle name="Normal 7 2 5 3 2 2" xfId="23501"/>
    <cellStyle name="Normal 7 2 5 3 2 3" xfId="29652"/>
    <cellStyle name="Normal 7 2 5 3 3" xfId="20435"/>
    <cellStyle name="Normal 7 2 5 3 4" xfId="26586"/>
    <cellStyle name="Normal 7 2 5 4" xfId="15775"/>
    <cellStyle name="Normal 7 2 5 4 2" xfId="21967"/>
    <cellStyle name="Normal 7 2 5 4 3" xfId="28118"/>
    <cellStyle name="Normal 7 2 5 5" xfId="18901"/>
    <cellStyle name="Normal 7 2 5 6" xfId="25052"/>
    <cellStyle name="Normal 7 2 6" xfId="13377"/>
    <cellStyle name="Normal 7 2 6 2" xfId="14991"/>
    <cellStyle name="Normal 7 2 6 2 2" xfId="18073"/>
    <cellStyle name="Normal 7 2 6 2 2 2" xfId="24266"/>
    <cellStyle name="Normal 7 2 6 2 2 3" xfId="30417"/>
    <cellStyle name="Normal 7 2 6 2 3" xfId="21200"/>
    <cellStyle name="Normal 7 2 6 2 4" xfId="27351"/>
    <cellStyle name="Normal 7 2 6 3" xfId="16538"/>
    <cellStyle name="Normal 7 2 6 3 2" xfId="22732"/>
    <cellStyle name="Normal 7 2 6 3 3" xfId="28883"/>
    <cellStyle name="Normal 7 2 6 4" xfId="19666"/>
    <cellStyle name="Normal 7 2 6 5" xfId="25817"/>
    <cellStyle name="Normal 7 2 7" xfId="14210"/>
    <cellStyle name="Normal 7 2 7 2" xfId="17304"/>
    <cellStyle name="Normal 7 2 7 2 2" xfId="23497"/>
    <cellStyle name="Normal 7 2 7 2 3" xfId="29648"/>
    <cellStyle name="Normal 7 2 7 3" xfId="20431"/>
    <cellStyle name="Normal 7 2 7 4" xfId="26582"/>
    <cellStyle name="Normal 7 2 8" xfId="15771"/>
    <cellStyle name="Normal 7 2 8 2" xfId="21963"/>
    <cellStyle name="Normal 7 2 8 3" xfId="28114"/>
    <cellStyle name="Normal 7 2 9" xfId="18343"/>
    <cellStyle name="Normal 7 2 9 2" xfId="24515"/>
    <cellStyle name="Normal 7 2 9 3" xfId="30666"/>
    <cellStyle name="Normal 7 20" xfId="12265"/>
    <cellStyle name="Normal 7 20 2" xfId="13382"/>
    <cellStyle name="Normal 7 20 2 2" xfId="14996"/>
    <cellStyle name="Normal 7 20 2 2 2" xfId="18078"/>
    <cellStyle name="Normal 7 20 2 2 2 2" xfId="24271"/>
    <cellStyle name="Normal 7 20 2 2 2 3" xfId="30422"/>
    <cellStyle name="Normal 7 20 2 2 3" xfId="21205"/>
    <cellStyle name="Normal 7 20 2 2 4" xfId="27356"/>
    <cellStyle name="Normal 7 20 2 3" xfId="16543"/>
    <cellStyle name="Normal 7 20 2 3 2" xfId="22737"/>
    <cellStyle name="Normal 7 20 2 3 3" xfId="28888"/>
    <cellStyle name="Normal 7 20 2 4" xfId="19671"/>
    <cellStyle name="Normal 7 20 2 5" xfId="25822"/>
    <cellStyle name="Normal 7 20 3" xfId="14215"/>
    <cellStyle name="Normal 7 20 3 2" xfId="17309"/>
    <cellStyle name="Normal 7 20 3 2 2" xfId="23502"/>
    <cellStyle name="Normal 7 20 3 2 3" xfId="29653"/>
    <cellStyle name="Normal 7 20 3 3" xfId="20436"/>
    <cellStyle name="Normal 7 20 3 4" xfId="26587"/>
    <cellStyle name="Normal 7 20 4" xfId="15776"/>
    <cellStyle name="Normal 7 20 4 2" xfId="21968"/>
    <cellStyle name="Normal 7 20 4 3" xfId="28119"/>
    <cellStyle name="Normal 7 20 5" xfId="18902"/>
    <cellStyle name="Normal 7 20 6" xfId="25053"/>
    <cellStyle name="Normal 7 21" xfId="12266"/>
    <cellStyle name="Normal 7 22" xfId="12267"/>
    <cellStyle name="Normal 7 22 2" xfId="13383"/>
    <cellStyle name="Normal 7 22 2 2" xfId="14997"/>
    <cellStyle name="Normal 7 22 2 2 2" xfId="18079"/>
    <cellStyle name="Normal 7 22 2 2 2 2" xfId="24272"/>
    <cellStyle name="Normal 7 22 2 2 2 3" xfId="30423"/>
    <cellStyle name="Normal 7 22 2 2 3" xfId="21206"/>
    <cellStyle name="Normal 7 22 2 2 4" xfId="27357"/>
    <cellStyle name="Normal 7 22 2 3" xfId="16544"/>
    <cellStyle name="Normal 7 22 2 3 2" xfId="22738"/>
    <cellStyle name="Normal 7 22 2 3 3" xfId="28889"/>
    <cellStyle name="Normal 7 22 2 4" xfId="19672"/>
    <cellStyle name="Normal 7 22 2 5" xfId="25823"/>
    <cellStyle name="Normal 7 22 3" xfId="14216"/>
    <cellStyle name="Normal 7 22 3 2" xfId="17310"/>
    <cellStyle name="Normal 7 22 3 2 2" xfId="23503"/>
    <cellStyle name="Normal 7 22 3 2 3" xfId="29654"/>
    <cellStyle name="Normal 7 22 3 3" xfId="20437"/>
    <cellStyle name="Normal 7 22 3 4" xfId="26588"/>
    <cellStyle name="Normal 7 22 4" xfId="15777"/>
    <cellStyle name="Normal 7 22 4 2" xfId="21969"/>
    <cellStyle name="Normal 7 22 4 3" xfId="28120"/>
    <cellStyle name="Normal 7 22 5" xfId="18903"/>
    <cellStyle name="Normal 7 22 6" xfId="25054"/>
    <cellStyle name="Normal 7 23" xfId="12268"/>
    <cellStyle name="Normal 7 24" xfId="12765"/>
    <cellStyle name="Normal 7 25" xfId="12249"/>
    <cellStyle name="Normal 7 25 2" xfId="13366"/>
    <cellStyle name="Normal 7 25 2 2" xfId="14980"/>
    <cellStyle name="Normal 7 25 2 2 2" xfId="18062"/>
    <cellStyle name="Normal 7 25 2 2 2 2" xfId="24255"/>
    <cellStyle name="Normal 7 25 2 2 2 3" xfId="30406"/>
    <cellStyle name="Normal 7 25 2 2 3" xfId="21189"/>
    <cellStyle name="Normal 7 25 2 2 4" xfId="27340"/>
    <cellStyle name="Normal 7 25 2 3" xfId="16527"/>
    <cellStyle name="Normal 7 25 2 3 2" xfId="22721"/>
    <cellStyle name="Normal 7 25 2 3 3" xfId="28872"/>
    <cellStyle name="Normal 7 25 2 4" xfId="19655"/>
    <cellStyle name="Normal 7 25 2 5" xfId="25806"/>
    <cellStyle name="Normal 7 25 3" xfId="14199"/>
    <cellStyle name="Normal 7 25 3 2" xfId="17293"/>
    <cellStyle name="Normal 7 25 3 2 2" xfId="23486"/>
    <cellStyle name="Normal 7 25 3 2 3" xfId="29637"/>
    <cellStyle name="Normal 7 25 3 3" xfId="20420"/>
    <cellStyle name="Normal 7 25 3 4" xfId="26571"/>
    <cellStyle name="Normal 7 25 4" xfId="15760"/>
    <cellStyle name="Normal 7 25 4 2" xfId="21952"/>
    <cellStyle name="Normal 7 25 4 3" xfId="28103"/>
    <cellStyle name="Normal 7 25 5" xfId="18886"/>
    <cellStyle name="Normal 7 25 6" xfId="25037"/>
    <cellStyle name="Normal 7 26" xfId="18330"/>
    <cellStyle name="Normal 7 26 2" xfId="24506"/>
    <cellStyle name="Normal 7 26 3" xfId="30657"/>
    <cellStyle name="Normal 7 27" xfId="9561"/>
    <cellStyle name="Normal 7 3" xfId="8511"/>
    <cellStyle name="Normal 7 3 10" xfId="25055"/>
    <cellStyle name="Normal 7 3 11" xfId="12269"/>
    <cellStyle name="Normal 7 3 2" xfId="12270"/>
    <cellStyle name="Normal 7 3 2 2" xfId="13385"/>
    <cellStyle name="Normal 7 3 2 2 2" xfId="14999"/>
    <cellStyle name="Normal 7 3 2 2 2 2" xfId="18081"/>
    <cellStyle name="Normal 7 3 2 2 2 2 2" xfId="24274"/>
    <cellStyle name="Normal 7 3 2 2 2 2 3" xfId="30425"/>
    <cellStyle name="Normal 7 3 2 2 2 3" xfId="21208"/>
    <cellStyle name="Normal 7 3 2 2 2 4" xfId="27359"/>
    <cellStyle name="Normal 7 3 2 2 3" xfId="16546"/>
    <cellStyle name="Normal 7 3 2 2 3 2" xfId="22740"/>
    <cellStyle name="Normal 7 3 2 2 3 3" xfId="28891"/>
    <cellStyle name="Normal 7 3 2 2 4" xfId="19674"/>
    <cellStyle name="Normal 7 3 2 2 5" xfId="25825"/>
    <cellStyle name="Normal 7 3 2 3" xfId="14218"/>
    <cellStyle name="Normal 7 3 2 3 2" xfId="17312"/>
    <cellStyle name="Normal 7 3 2 3 2 2" xfId="23505"/>
    <cellStyle name="Normal 7 3 2 3 2 3" xfId="29656"/>
    <cellStyle name="Normal 7 3 2 3 3" xfId="20439"/>
    <cellStyle name="Normal 7 3 2 3 4" xfId="26590"/>
    <cellStyle name="Normal 7 3 2 4" xfId="15779"/>
    <cellStyle name="Normal 7 3 2 4 2" xfId="21971"/>
    <cellStyle name="Normal 7 3 2 4 3" xfId="28122"/>
    <cellStyle name="Normal 7 3 2 5" xfId="18905"/>
    <cellStyle name="Normal 7 3 2 6" xfId="25056"/>
    <cellStyle name="Normal 7 3 3" xfId="12271"/>
    <cellStyle name="Normal 7 3 3 2" xfId="13386"/>
    <cellStyle name="Normal 7 3 3 2 2" xfId="15000"/>
    <cellStyle name="Normal 7 3 3 2 2 2" xfId="18082"/>
    <cellStyle name="Normal 7 3 3 2 2 2 2" xfId="24275"/>
    <cellStyle name="Normal 7 3 3 2 2 2 3" xfId="30426"/>
    <cellStyle name="Normal 7 3 3 2 2 3" xfId="21209"/>
    <cellStyle name="Normal 7 3 3 2 2 4" xfId="27360"/>
    <cellStyle name="Normal 7 3 3 2 3" xfId="16547"/>
    <cellStyle name="Normal 7 3 3 2 3 2" xfId="22741"/>
    <cellStyle name="Normal 7 3 3 2 3 3" xfId="28892"/>
    <cellStyle name="Normal 7 3 3 2 4" xfId="19675"/>
    <cellStyle name="Normal 7 3 3 2 5" xfId="25826"/>
    <cellStyle name="Normal 7 3 3 3" xfId="14219"/>
    <cellStyle name="Normal 7 3 3 3 2" xfId="17313"/>
    <cellStyle name="Normal 7 3 3 3 2 2" xfId="23506"/>
    <cellStyle name="Normal 7 3 3 3 2 3" xfId="29657"/>
    <cellStyle name="Normal 7 3 3 3 3" xfId="20440"/>
    <cellStyle name="Normal 7 3 3 3 4" xfId="26591"/>
    <cellStyle name="Normal 7 3 3 4" xfId="15780"/>
    <cellStyle name="Normal 7 3 3 4 2" xfId="21972"/>
    <cellStyle name="Normal 7 3 3 4 3" xfId="28123"/>
    <cellStyle name="Normal 7 3 3 5" xfId="18906"/>
    <cellStyle name="Normal 7 3 3 6" xfId="25057"/>
    <cellStyle name="Normal 7 3 4" xfId="12272"/>
    <cellStyle name="Normal 7 3 4 2" xfId="13387"/>
    <cellStyle name="Normal 7 3 4 2 2" xfId="15001"/>
    <cellStyle name="Normal 7 3 4 2 2 2" xfId="18083"/>
    <cellStyle name="Normal 7 3 4 2 2 2 2" xfId="24276"/>
    <cellStyle name="Normal 7 3 4 2 2 2 3" xfId="30427"/>
    <cellStyle name="Normal 7 3 4 2 2 3" xfId="21210"/>
    <cellStyle name="Normal 7 3 4 2 2 4" xfId="27361"/>
    <cellStyle name="Normal 7 3 4 2 3" xfId="16548"/>
    <cellStyle name="Normal 7 3 4 2 3 2" xfId="22742"/>
    <cellStyle name="Normal 7 3 4 2 3 3" xfId="28893"/>
    <cellStyle name="Normal 7 3 4 2 4" xfId="19676"/>
    <cellStyle name="Normal 7 3 4 2 5" xfId="25827"/>
    <cellStyle name="Normal 7 3 4 3" xfId="14220"/>
    <cellStyle name="Normal 7 3 4 3 2" xfId="17314"/>
    <cellStyle name="Normal 7 3 4 3 2 2" xfId="23507"/>
    <cellStyle name="Normal 7 3 4 3 2 3" xfId="29658"/>
    <cellStyle name="Normal 7 3 4 3 3" xfId="20441"/>
    <cellStyle name="Normal 7 3 4 3 4" xfId="26592"/>
    <cellStyle name="Normal 7 3 4 4" xfId="15781"/>
    <cellStyle name="Normal 7 3 4 4 2" xfId="21973"/>
    <cellStyle name="Normal 7 3 4 4 3" xfId="28124"/>
    <cellStyle name="Normal 7 3 4 5" xfId="18907"/>
    <cellStyle name="Normal 7 3 4 6" xfId="25058"/>
    <cellStyle name="Normal 7 3 5" xfId="12273"/>
    <cellStyle name="Normal 7 3 5 2" xfId="13388"/>
    <cellStyle name="Normal 7 3 5 2 2" xfId="15002"/>
    <cellStyle name="Normal 7 3 5 2 2 2" xfId="18084"/>
    <cellStyle name="Normal 7 3 5 2 2 2 2" xfId="24277"/>
    <cellStyle name="Normal 7 3 5 2 2 2 3" xfId="30428"/>
    <cellStyle name="Normal 7 3 5 2 2 3" xfId="21211"/>
    <cellStyle name="Normal 7 3 5 2 2 4" xfId="27362"/>
    <cellStyle name="Normal 7 3 5 2 3" xfId="16549"/>
    <cellStyle name="Normal 7 3 5 2 3 2" xfId="22743"/>
    <cellStyle name="Normal 7 3 5 2 3 3" xfId="28894"/>
    <cellStyle name="Normal 7 3 5 2 4" xfId="19677"/>
    <cellStyle name="Normal 7 3 5 2 5" xfId="25828"/>
    <cellStyle name="Normal 7 3 5 3" xfId="14221"/>
    <cellStyle name="Normal 7 3 5 3 2" xfId="17315"/>
    <cellStyle name="Normal 7 3 5 3 2 2" xfId="23508"/>
    <cellStyle name="Normal 7 3 5 3 2 3" xfId="29659"/>
    <cellStyle name="Normal 7 3 5 3 3" xfId="20442"/>
    <cellStyle name="Normal 7 3 5 3 4" xfId="26593"/>
    <cellStyle name="Normal 7 3 5 4" xfId="15782"/>
    <cellStyle name="Normal 7 3 5 4 2" xfId="21974"/>
    <cellStyle name="Normal 7 3 5 4 3" xfId="28125"/>
    <cellStyle name="Normal 7 3 5 5" xfId="18908"/>
    <cellStyle name="Normal 7 3 5 6" xfId="25059"/>
    <cellStyle name="Normal 7 3 6" xfId="13384"/>
    <cellStyle name="Normal 7 3 6 2" xfId="14998"/>
    <cellStyle name="Normal 7 3 6 2 2" xfId="18080"/>
    <cellStyle name="Normal 7 3 6 2 2 2" xfId="24273"/>
    <cellStyle name="Normal 7 3 6 2 2 3" xfId="30424"/>
    <cellStyle name="Normal 7 3 6 2 3" xfId="21207"/>
    <cellStyle name="Normal 7 3 6 2 4" xfId="27358"/>
    <cellStyle name="Normal 7 3 6 3" xfId="16545"/>
    <cellStyle name="Normal 7 3 6 3 2" xfId="22739"/>
    <cellStyle name="Normal 7 3 6 3 3" xfId="28890"/>
    <cellStyle name="Normal 7 3 6 4" xfId="19673"/>
    <cellStyle name="Normal 7 3 6 5" xfId="25824"/>
    <cellStyle name="Normal 7 3 7" xfId="14217"/>
    <cellStyle name="Normal 7 3 7 2" xfId="17311"/>
    <cellStyle name="Normal 7 3 7 2 2" xfId="23504"/>
    <cellStyle name="Normal 7 3 7 2 3" xfId="29655"/>
    <cellStyle name="Normal 7 3 7 3" xfId="20438"/>
    <cellStyle name="Normal 7 3 7 4" xfId="26589"/>
    <cellStyle name="Normal 7 3 8" xfId="15778"/>
    <cellStyle name="Normal 7 3 8 2" xfId="21970"/>
    <cellStyle name="Normal 7 3 8 3" xfId="28121"/>
    <cellStyle name="Normal 7 3 9" xfId="18904"/>
    <cellStyle name="Normal 7 4" xfId="8512"/>
    <cellStyle name="Normal 7 4 2" xfId="8513"/>
    <cellStyle name="Normal 7 4 2 2" xfId="15003"/>
    <cellStyle name="Normal 7 4 2 2 2" xfId="18085"/>
    <cellStyle name="Normal 7 4 2 2 2 2" xfId="24278"/>
    <cellStyle name="Normal 7 4 2 2 2 3" xfId="30429"/>
    <cellStyle name="Normal 7 4 2 2 3" xfId="21212"/>
    <cellStyle name="Normal 7 4 2 2 4" xfId="27363"/>
    <cellStyle name="Normal 7 4 2 3" xfId="16550"/>
    <cellStyle name="Normal 7 4 2 3 2" xfId="22744"/>
    <cellStyle name="Normal 7 4 2 3 3" xfId="28895"/>
    <cellStyle name="Normal 7 4 2 4" xfId="19678"/>
    <cellStyle name="Normal 7 4 2 5" xfId="25829"/>
    <cellStyle name="Normal 7 4 3" xfId="14222"/>
    <cellStyle name="Normal 7 4 3 2" xfId="17316"/>
    <cellStyle name="Normal 7 4 3 2 2" xfId="23509"/>
    <cellStyle name="Normal 7 4 3 2 3" xfId="29660"/>
    <cellStyle name="Normal 7 4 3 3" xfId="20443"/>
    <cellStyle name="Normal 7 4 3 4" xfId="26594"/>
    <cellStyle name="Normal 7 4 4" xfId="15783"/>
    <cellStyle name="Normal 7 4 4 2" xfId="21975"/>
    <cellStyle name="Normal 7 4 4 3" xfId="28126"/>
    <cellStyle name="Normal 7 4 5" xfId="18909"/>
    <cellStyle name="Normal 7 4 6" xfId="25060"/>
    <cellStyle name="Normal 7 5" xfId="8514"/>
    <cellStyle name="Normal 7 5 2" xfId="13389"/>
    <cellStyle name="Normal 7 5 2 2" xfId="15004"/>
    <cellStyle name="Normal 7 5 2 2 2" xfId="18086"/>
    <cellStyle name="Normal 7 5 2 2 2 2" xfId="24279"/>
    <cellStyle name="Normal 7 5 2 2 2 3" xfId="30430"/>
    <cellStyle name="Normal 7 5 2 2 3" xfId="21213"/>
    <cellStyle name="Normal 7 5 2 2 4" xfId="27364"/>
    <cellStyle name="Normal 7 5 2 3" xfId="16551"/>
    <cellStyle name="Normal 7 5 2 3 2" xfId="22745"/>
    <cellStyle name="Normal 7 5 2 3 3" xfId="28896"/>
    <cellStyle name="Normal 7 5 2 4" xfId="19679"/>
    <cellStyle name="Normal 7 5 2 5" xfId="25830"/>
    <cellStyle name="Normal 7 5 3" xfId="14223"/>
    <cellStyle name="Normal 7 5 3 2" xfId="17317"/>
    <cellStyle name="Normal 7 5 3 2 2" xfId="23510"/>
    <cellStyle name="Normal 7 5 3 2 3" xfId="29661"/>
    <cellStyle name="Normal 7 5 3 3" xfId="20444"/>
    <cellStyle name="Normal 7 5 3 4" xfId="26595"/>
    <cellStyle name="Normal 7 5 4" xfId="15784"/>
    <cellStyle name="Normal 7 5 4 2" xfId="21976"/>
    <cellStyle name="Normal 7 5 4 3" xfId="28127"/>
    <cellStyle name="Normal 7 5 5" xfId="18910"/>
    <cellStyle name="Normal 7 5 6" xfId="25061"/>
    <cellStyle name="Normal 7 5 7" xfId="12274"/>
    <cellStyle name="Normal 7 6" xfId="12275"/>
    <cellStyle name="Normal 7 6 2" xfId="13390"/>
    <cellStyle name="Normal 7 6 2 2" xfId="15005"/>
    <cellStyle name="Normal 7 6 2 2 2" xfId="18087"/>
    <cellStyle name="Normal 7 6 2 2 2 2" xfId="24280"/>
    <cellStyle name="Normal 7 6 2 2 2 3" xfId="30431"/>
    <cellStyle name="Normal 7 6 2 2 3" xfId="21214"/>
    <cellStyle name="Normal 7 6 2 2 4" xfId="27365"/>
    <cellStyle name="Normal 7 6 2 3" xfId="16552"/>
    <cellStyle name="Normal 7 6 2 3 2" xfId="22746"/>
    <cellStyle name="Normal 7 6 2 3 3" xfId="28897"/>
    <cellStyle name="Normal 7 6 2 4" xfId="19680"/>
    <cellStyle name="Normal 7 6 2 5" xfId="25831"/>
    <cellStyle name="Normal 7 6 3" xfId="14224"/>
    <cellStyle name="Normal 7 6 3 2" xfId="17318"/>
    <cellStyle name="Normal 7 6 3 2 2" xfId="23511"/>
    <cellStyle name="Normal 7 6 3 2 3" xfId="29662"/>
    <cellStyle name="Normal 7 6 3 3" xfId="20445"/>
    <cellStyle name="Normal 7 6 3 4" xfId="26596"/>
    <cellStyle name="Normal 7 6 4" xfId="15785"/>
    <cellStyle name="Normal 7 6 4 2" xfId="21977"/>
    <cellStyle name="Normal 7 6 4 3" xfId="28128"/>
    <cellStyle name="Normal 7 6 5" xfId="18911"/>
    <cellStyle name="Normal 7 6 6" xfId="25062"/>
    <cellStyle name="Normal 7 7" xfId="12276"/>
    <cellStyle name="Normal 7 7 2" xfId="13391"/>
    <cellStyle name="Normal 7 7 2 2" xfId="15006"/>
    <cellStyle name="Normal 7 7 2 2 2" xfId="18088"/>
    <cellStyle name="Normal 7 7 2 2 2 2" xfId="24281"/>
    <cellStyle name="Normal 7 7 2 2 2 3" xfId="30432"/>
    <cellStyle name="Normal 7 7 2 2 3" xfId="21215"/>
    <cellStyle name="Normal 7 7 2 2 4" xfId="27366"/>
    <cellStyle name="Normal 7 7 2 3" xfId="16553"/>
    <cellStyle name="Normal 7 7 2 3 2" xfId="22747"/>
    <cellStyle name="Normal 7 7 2 3 3" xfId="28898"/>
    <cellStyle name="Normal 7 7 2 4" xfId="19681"/>
    <cellStyle name="Normal 7 7 2 5" xfId="25832"/>
    <cellStyle name="Normal 7 7 3" xfId="14225"/>
    <cellStyle name="Normal 7 7 3 2" xfId="17319"/>
    <cellStyle name="Normal 7 7 3 2 2" xfId="23512"/>
    <cellStyle name="Normal 7 7 3 2 3" xfId="29663"/>
    <cellStyle name="Normal 7 7 3 3" xfId="20446"/>
    <cellStyle name="Normal 7 7 3 4" xfId="26597"/>
    <cellStyle name="Normal 7 7 4" xfId="15786"/>
    <cellStyle name="Normal 7 7 4 2" xfId="21978"/>
    <cellStyle name="Normal 7 7 4 3" xfId="28129"/>
    <cellStyle name="Normal 7 7 5" xfId="18912"/>
    <cellStyle name="Normal 7 7 6" xfId="25063"/>
    <cellStyle name="Normal 7 8" xfId="12277"/>
    <cellStyle name="Normal 7 8 2" xfId="13392"/>
    <cellStyle name="Normal 7 8 2 2" xfId="15007"/>
    <cellStyle name="Normal 7 8 2 2 2" xfId="18089"/>
    <cellStyle name="Normal 7 8 2 2 2 2" xfId="24282"/>
    <cellStyle name="Normal 7 8 2 2 2 3" xfId="30433"/>
    <cellStyle name="Normal 7 8 2 2 3" xfId="21216"/>
    <cellStyle name="Normal 7 8 2 2 4" xfId="27367"/>
    <cellStyle name="Normal 7 8 2 3" xfId="16554"/>
    <cellStyle name="Normal 7 8 2 3 2" xfId="22748"/>
    <cellStyle name="Normal 7 8 2 3 3" xfId="28899"/>
    <cellStyle name="Normal 7 8 2 4" xfId="19682"/>
    <cellStyle name="Normal 7 8 2 5" xfId="25833"/>
    <cellStyle name="Normal 7 8 3" xfId="14226"/>
    <cellStyle name="Normal 7 8 3 2" xfId="17320"/>
    <cellStyle name="Normal 7 8 3 2 2" xfId="23513"/>
    <cellStyle name="Normal 7 8 3 2 3" xfId="29664"/>
    <cellStyle name="Normal 7 8 3 3" xfId="20447"/>
    <cellStyle name="Normal 7 8 3 4" xfId="26598"/>
    <cellStyle name="Normal 7 8 4" xfId="15787"/>
    <cellStyle name="Normal 7 8 4 2" xfId="21979"/>
    <cellStyle name="Normal 7 8 4 3" xfId="28130"/>
    <cellStyle name="Normal 7 8 5" xfId="18913"/>
    <cellStyle name="Normal 7 8 6" xfId="25064"/>
    <cellStyle name="Normal 7 9" xfId="12278"/>
    <cellStyle name="Normal 7 9 2" xfId="13393"/>
    <cellStyle name="Normal 7 9 2 2" xfId="15008"/>
    <cellStyle name="Normal 7 9 2 2 2" xfId="18090"/>
    <cellStyle name="Normal 7 9 2 2 2 2" xfId="24283"/>
    <cellStyle name="Normal 7 9 2 2 2 3" xfId="30434"/>
    <cellStyle name="Normal 7 9 2 2 3" xfId="21217"/>
    <cellStyle name="Normal 7 9 2 2 4" xfId="27368"/>
    <cellStyle name="Normal 7 9 2 3" xfId="16555"/>
    <cellStyle name="Normal 7 9 2 3 2" xfId="22749"/>
    <cellStyle name="Normal 7 9 2 3 3" xfId="28900"/>
    <cellStyle name="Normal 7 9 2 4" xfId="19683"/>
    <cellStyle name="Normal 7 9 2 5" xfId="25834"/>
    <cellStyle name="Normal 7 9 3" xfId="14227"/>
    <cellStyle name="Normal 7 9 3 2" xfId="17321"/>
    <cellStyle name="Normal 7 9 3 2 2" xfId="23514"/>
    <cellStyle name="Normal 7 9 3 2 3" xfId="29665"/>
    <cellStyle name="Normal 7 9 3 3" xfId="20448"/>
    <cellStyle name="Normal 7 9 3 4" xfId="26599"/>
    <cellStyle name="Normal 7 9 4" xfId="15788"/>
    <cellStyle name="Normal 7 9 4 2" xfId="21980"/>
    <cellStyle name="Normal 7 9 4 3" xfId="28131"/>
    <cellStyle name="Normal 7 9 5" xfId="18914"/>
    <cellStyle name="Normal 7 9 6" xfId="25065"/>
    <cellStyle name="Normal 70" xfId="8515"/>
    <cellStyle name="Normal 70 2" xfId="8516"/>
    <cellStyle name="Normal 71" xfId="8517"/>
    <cellStyle name="Normal 71 2" xfId="8518"/>
    <cellStyle name="Normal 72" xfId="8519"/>
    <cellStyle name="Normal 72 2" xfId="8520"/>
    <cellStyle name="Normal 73" xfId="8521"/>
    <cellStyle name="Normal 73 2" xfId="8522"/>
    <cellStyle name="Normal 74" xfId="8523"/>
    <cellStyle name="Normal 75" xfId="8524"/>
    <cellStyle name="Normal 76" xfId="8525"/>
    <cellStyle name="Normal 77" xfId="8526"/>
    <cellStyle name="Normal 78" xfId="8527"/>
    <cellStyle name="Normal 79" xfId="8528"/>
    <cellStyle name="Normal 8" xfId="8529"/>
    <cellStyle name="Normal 8 10" xfId="12280"/>
    <cellStyle name="Normal 8 10 2" xfId="13395"/>
    <cellStyle name="Normal 8 10 2 2" xfId="15010"/>
    <cellStyle name="Normal 8 10 2 2 2" xfId="18092"/>
    <cellStyle name="Normal 8 10 2 2 2 2" xfId="24285"/>
    <cellStyle name="Normal 8 10 2 2 2 3" xfId="30436"/>
    <cellStyle name="Normal 8 10 2 2 3" xfId="21219"/>
    <cellStyle name="Normal 8 10 2 2 4" xfId="27370"/>
    <cellStyle name="Normal 8 10 2 3" xfId="16557"/>
    <cellStyle name="Normal 8 10 2 3 2" xfId="22751"/>
    <cellStyle name="Normal 8 10 2 3 3" xfId="28902"/>
    <cellStyle name="Normal 8 10 2 4" xfId="19685"/>
    <cellStyle name="Normal 8 10 2 5" xfId="25836"/>
    <cellStyle name="Normal 8 10 3" xfId="14229"/>
    <cellStyle name="Normal 8 10 3 2" xfId="17323"/>
    <cellStyle name="Normal 8 10 3 2 2" xfId="23516"/>
    <cellStyle name="Normal 8 10 3 2 3" xfId="29667"/>
    <cellStyle name="Normal 8 10 3 3" xfId="20450"/>
    <cellStyle name="Normal 8 10 3 4" xfId="26601"/>
    <cellStyle name="Normal 8 10 4" xfId="15790"/>
    <cellStyle name="Normal 8 10 4 2" xfId="21982"/>
    <cellStyle name="Normal 8 10 4 3" xfId="28133"/>
    <cellStyle name="Normal 8 10 5" xfId="18916"/>
    <cellStyle name="Normal 8 10 6" xfId="25067"/>
    <cellStyle name="Normal 8 11" xfId="12281"/>
    <cellStyle name="Normal 8 11 2" xfId="13396"/>
    <cellStyle name="Normal 8 11 2 2" xfId="15011"/>
    <cellStyle name="Normal 8 11 2 2 2" xfId="18093"/>
    <cellStyle name="Normal 8 11 2 2 2 2" xfId="24286"/>
    <cellStyle name="Normal 8 11 2 2 2 3" xfId="30437"/>
    <cellStyle name="Normal 8 11 2 2 3" xfId="21220"/>
    <cellStyle name="Normal 8 11 2 2 4" xfId="27371"/>
    <cellStyle name="Normal 8 11 2 3" xfId="16558"/>
    <cellStyle name="Normal 8 11 2 3 2" xfId="22752"/>
    <cellStyle name="Normal 8 11 2 3 3" xfId="28903"/>
    <cellStyle name="Normal 8 11 2 4" xfId="19686"/>
    <cellStyle name="Normal 8 11 2 5" xfId="25837"/>
    <cellStyle name="Normal 8 11 3" xfId="14230"/>
    <cellStyle name="Normal 8 11 3 2" xfId="17324"/>
    <cellStyle name="Normal 8 11 3 2 2" xfId="23517"/>
    <cellStyle name="Normal 8 11 3 2 3" xfId="29668"/>
    <cellStyle name="Normal 8 11 3 3" xfId="20451"/>
    <cellStyle name="Normal 8 11 3 4" xfId="26602"/>
    <cellStyle name="Normal 8 11 4" xfId="15791"/>
    <cellStyle name="Normal 8 11 4 2" xfId="21983"/>
    <cellStyle name="Normal 8 11 4 3" xfId="28134"/>
    <cellStyle name="Normal 8 11 5" xfId="18917"/>
    <cellStyle name="Normal 8 11 6" xfId="25068"/>
    <cellStyle name="Normal 8 12" xfId="12282"/>
    <cellStyle name="Normal 8 12 2" xfId="13397"/>
    <cellStyle name="Normal 8 12 2 2" xfId="15012"/>
    <cellStyle name="Normal 8 12 2 2 2" xfId="18094"/>
    <cellStyle name="Normal 8 12 2 2 2 2" xfId="24287"/>
    <cellStyle name="Normal 8 12 2 2 2 3" xfId="30438"/>
    <cellStyle name="Normal 8 12 2 2 3" xfId="21221"/>
    <cellStyle name="Normal 8 12 2 2 4" xfId="27372"/>
    <cellStyle name="Normal 8 12 2 3" xfId="16559"/>
    <cellStyle name="Normal 8 12 2 3 2" xfId="22753"/>
    <cellStyle name="Normal 8 12 2 3 3" xfId="28904"/>
    <cellStyle name="Normal 8 12 2 4" xfId="19687"/>
    <cellStyle name="Normal 8 12 2 5" xfId="25838"/>
    <cellStyle name="Normal 8 12 3" xfId="14231"/>
    <cellStyle name="Normal 8 12 3 2" xfId="17325"/>
    <cellStyle name="Normal 8 12 3 2 2" xfId="23518"/>
    <cellStyle name="Normal 8 12 3 2 3" xfId="29669"/>
    <cellStyle name="Normal 8 12 3 3" xfId="20452"/>
    <cellStyle name="Normal 8 12 3 4" xfId="26603"/>
    <cellStyle name="Normal 8 12 4" xfId="15792"/>
    <cellStyle name="Normal 8 12 4 2" xfId="21984"/>
    <cellStyle name="Normal 8 12 4 3" xfId="28135"/>
    <cellStyle name="Normal 8 12 5" xfId="18918"/>
    <cellStyle name="Normal 8 12 6" xfId="25069"/>
    <cellStyle name="Normal 8 13" xfId="12283"/>
    <cellStyle name="Normal 8 13 2" xfId="13398"/>
    <cellStyle name="Normal 8 13 2 2" xfId="15013"/>
    <cellStyle name="Normal 8 13 2 2 2" xfId="18095"/>
    <cellStyle name="Normal 8 13 2 2 2 2" xfId="24288"/>
    <cellStyle name="Normal 8 13 2 2 2 3" xfId="30439"/>
    <cellStyle name="Normal 8 13 2 2 3" xfId="21222"/>
    <cellStyle name="Normal 8 13 2 2 4" xfId="27373"/>
    <cellStyle name="Normal 8 13 2 3" xfId="16560"/>
    <cellStyle name="Normal 8 13 2 3 2" xfId="22754"/>
    <cellStyle name="Normal 8 13 2 3 3" xfId="28905"/>
    <cellStyle name="Normal 8 13 2 4" xfId="19688"/>
    <cellStyle name="Normal 8 13 2 5" xfId="25839"/>
    <cellStyle name="Normal 8 13 3" xfId="14232"/>
    <cellStyle name="Normal 8 13 3 2" xfId="17326"/>
    <cellStyle name="Normal 8 13 3 2 2" xfId="23519"/>
    <cellStyle name="Normal 8 13 3 2 3" xfId="29670"/>
    <cellStyle name="Normal 8 13 3 3" xfId="20453"/>
    <cellStyle name="Normal 8 13 3 4" xfId="26604"/>
    <cellStyle name="Normal 8 13 4" xfId="15793"/>
    <cellStyle name="Normal 8 13 4 2" xfId="21985"/>
    <cellStyle name="Normal 8 13 4 3" xfId="28136"/>
    <cellStyle name="Normal 8 13 5" xfId="18919"/>
    <cellStyle name="Normal 8 13 6" xfId="25070"/>
    <cellStyle name="Normal 8 14" xfId="12284"/>
    <cellStyle name="Normal 8 14 2" xfId="13399"/>
    <cellStyle name="Normal 8 14 2 2" xfId="15014"/>
    <cellStyle name="Normal 8 14 2 2 2" xfId="18096"/>
    <cellStyle name="Normal 8 14 2 2 2 2" xfId="24289"/>
    <cellStyle name="Normal 8 14 2 2 2 3" xfId="30440"/>
    <cellStyle name="Normal 8 14 2 2 3" xfId="21223"/>
    <cellStyle name="Normal 8 14 2 2 4" xfId="27374"/>
    <cellStyle name="Normal 8 14 2 3" xfId="16561"/>
    <cellStyle name="Normal 8 14 2 3 2" xfId="22755"/>
    <cellStyle name="Normal 8 14 2 3 3" xfId="28906"/>
    <cellStyle name="Normal 8 14 2 4" xfId="19689"/>
    <cellStyle name="Normal 8 14 2 5" xfId="25840"/>
    <cellStyle name="Normal 8 14 3" xfId="14233"/>
    <cellStyle name="Normal 8 14 3 2" xfId="17327"/>
    <cellStyle name="Normal 8 14 3 2 2" xfId="23520"/>
    <cellStyle name="Normal 8 14 3 2 3" xfId="29671"/>
    <cellStyle name="Normal 8 14 3 3" xfId="20454"/>
    <cellStyle name="Normal 8 14 3 4" xfId="26605"/>
    <cellStyle name="Normal 8 14 4" xfId="15794"/>
    <cellStyle name="Normal 8 14 4 2" xfId="21986"/>
    <cellStyle name="Normal 8 14 4 3" xfId="28137"/>
    <cellStyle name="Normal 8 14 5" xfId="18920"/>
    <cellStyle name="Normal 8 14 6" xfId="25071"/>
    <cellStyle name="Normal 8 15" xfId="12285"/>
    <cellStyle name="Normal 8 15 2" xfId="13400"/>
    <cellStyle name="Normal 8 15 2 2" xfId="15015"/>
    <cellStyle name="Normal 8 15 2 2 2" xfId="18097"/>
    <cellStyle name="Normal 8 15 2 2 2 2" xfId="24290"/>
    <cellStyle name="Normal 8 15 2 2 2 3" xfId="30441"/>
    <cellStyle name="Normal 8 15 2 2 3" xfId="21224"/>
    <cellStyle name="Normal 8 15 2 2 4" xfId="27375"/>
    <cellStyle name="Normal 8 15 2 3" xfId="16562"/>
    <cellStyle name="Normal 8 15 2 3 2" xfId="22756"/>
    <cellStyle name="Normal 8 15 2 3 3" xfId="28907"/>
    <cellStyle name="Normal 8 15 2 4" xfId="19690"/>
    <cellStyle name="Normal 8 15 2 5" xfId="25841"/>
    <cellStyle name="Normal 8 15 3" xfId="14234"/>
    <cellStyle name="Normal 8 15 3 2" xfId="17328"/>
    <cellStyle name="Normal 8 15 3 2 2" xfId="23521"/>
    <cellStyle name="Normal 8 15 3 2 3" xfId="29672"/>
    <cellStyle name="Normal 8 15 3 3" xfId="20455"/>
    <cellStyle name="Normal 8 15 3 4" xfId="26606"/>
    <cellStyle name="Normal 8 15 4" xfId="15795"/>
    <cellStyle name="Normal 8 15 4 2" xfId="21987"/>
    <cellStyle name="Normal 8 15 4 3" xfId="28138"/>
    <cellStyle name="Normal 8 15 5" xfId="18921"/>
    <cellStyle name="Normal 8 15 6" xfId="25072"/>
    <cellStyle name="Normal 8 16" xfId="12286"/>
    <cellStyle name="Normal 8 16 2" xfId="13401"/>
    <cellStyle name="Normal 8 16 2 2" xfId="15016"/>
    <cellStyle name="Normal 8 16 2 2 2" xfId="18098"/>
    <cellStyle name="Normal 8 16 2 2 2 2" xfId="24291"/>
    <cellStyle name="Normal 8 16 2 2 2 3" xfId="30442"/>
    <cellStyle name="Normal 8 16 2 2 3" xfId="21225"/>
    <cellStyle name="Normal 8 16 2 2 4" xfId="27376"/>
    <cellStyle name="Normal 8 16 2 3" xfId="16563"/>
    <cellStyle name="Normal 8 16 2 3 2" xfId="22757"/>
    <cellStyle name="Normal 8 16 2 3 3" xfId="28908"/>
    <cellStyle name="Normal 8 16 2 4" xfId="19691"/>
    <cellStyle name="Normal 8 16 2 5" xfId="25842"/>
    <cellStyle name="Normal 8 16 3" xfId="14235"/>
    <cellStyle name="Normal 8 16 3 2" xfId="17329"/>
    <cellStyle name="Normal 8 16 3 2 2" xfId="23522"/>
    <cellStyle name="Normal 8 16 3 2 3" xfId="29673"/>
    <cellStyle name="Normal 8 16 3 3" xfId="20456"/>
    <cellStyle name="Normal 8 16 3 4" xfId="26607"/>
    <cellStyle name="Normal 8 16 4" xfId="15796"/>
    <cellStyle name="Normal 8 16 4 2" xfId="21988"/>
    <cellStyle name="Normal 8 16 4 3" xfId="28139"/>
    <cellStyle name="Normal 8 16 5" xfId="18922"/>
    <cellStyle name="Normal 8 16 6" xfId="25073"/>
    <cellStyle name="Normal 8 17" xfId="12287"/>
    <cellStyle name="Normal 8 17 2" xfId="13402"/>
    <cellStyle name="Normal 8 17 2 2" xfId="15017"/>
    <cellStyle name="Normal 8 17 2 2 2" xfId="18099"/>
    <cellStyle name="Normal 8 17 2 2 2 2" xfId="24292"/>
    <cellStyle name="Normal 8 17 2 2 2 3" xfId="30443"/>
    <cellStyle name="Normal 8 17 2 2 3" xfId="21226"/>
    <cellStyle name="Normal 8 17 2 2 4" xfId="27377"/>
    <cellStyle name="Normal 8 17 2 3" xfId="16564"/>
    <cellStyle name="Normal 8 17 2 3 2" xfId="22758"/>
    <cellStyle name="Normal 8 17 2 3 3" xfId="28909"/>
    <cellStyle name="Normal 8 17 2 4" xfId="19692"/>
    <cellStyle name="Normal 8 17 2 5" xfId="25843"/>
    <cellStyle name="Normal 8 17 3" xfId="14236"/>
    <cellStyle name="Normal 8 17 3 2" xfId="17330"/>
    <cellStyle name="Normal 8 17 3 2 2" xfId="23523"/>
    <cellStyle name="Normal 8 17 3 2 3" xfId="29674"/>
    <cellStyle name="Normal 8 17 3 3" xfId="20457"/>
    <cellStyle name="Normal 8 17 3 4" xfId="26608"/>
    <cellStyle name="Normal 8 17 4" xfId="15797"/>
    <cellStyle name="Normal 8 17 4 2" xfId="21989"/>
    <cellStyle name="Normal 8 17 4 3" xfId="28140"/>
    <cellStyle name="Normal 8 17 5" xfId="18923"/>
    <cellStyle name="Normal 8 17 6" xfId="25074"/>
    <cellStyle name="Normal 8 18" xfId="12288"/>
    <cellStyle name="Normal 8 18 2" xfId="13403"/>
    <cellStyle name="Normal 8 18 2 2" xfId="15018"/>
    <cellStyle name="Normal 8 18 2 2 2" xfId="18100"/>
    <cellStyle name="Normal 8 18 2 2 2 2" xfId="24293"/>
    <cellStyle name="Normal 8 18 2 2 2 3" xfId="30444"/>
    <cellStyle name="Normal 8 18 2 2 3" xfId="21227"/>
    <cellStyle name="Normal 8 18 2 2 4" xfId="27378"/>
    <cellStyle name="Normal 8 18 2 3" xfId="16565"/>
    <cellStyle name="Normal 8 18 2 3 2" xfId="22759"/>
    <cellStyle name="Normal 8 18 2 3 3" xfId="28910"/>
    <cellStyle name="Normal 8 18 2 4" xfId="19693"/>
    <cellStyle name="Normal 8 18 2 5" xfId="25844"/>
    <cellStyle name="Normal 8 18 3" xfId="14237"/>
    <cellStyle name="Normal 8 18 3 2" xfId="17331"/>
    <cellStyle name="Normal 8 18 3 2 2" xfId="23524"/>
    <cellStyle name="Normal 8 18 3 2 3" xfId="29675"/>
    <cellStyle name="Normal 8 18 3 3" xfId="20458"/>
    <cellStyle name="Normal 8 18 3 4" xfId="26609"/>
    <cellStyle name="Normal 8 18 4" xfId="15798"/>
    <cellStyle name="Normal 8 18 4 2" xfId="21990"/>
    <cellStyle name="Normal 8 18 4 3" xfId="28141"/>
    <cellStyle name="Normal 8 18 5" xfId="18924"/>
    <cellStyle name="Normal 8 18 6" xfId="25075"/>
    <cellStyle name="Normal 8 19" xfId="12289"/>
    <cellStyle name="Normal 8 19 2" xfId="13404"/>
    <cellStyle name="Normal 8 19 2 2" xfId="15019"/>
    <cellStyle name="Normal 8 19 2 2 2" xfId="18101"/>
    <cellStyle name="Normal 8 19 2 2 2 2" xfId="24294"/>
    <cellStyle name="Normal 8 19 2 2 2 3" xfId="30445"/>
    <cellStyle name="Normal 8 19 2 2 3" xfId="21228"/>
    <cellStyle name="Normal 8 19 2 2 4" xfId="27379"/>
    <cellStyle name="Normal 8 19 2 3" xfId="16566"/>
    <cellStyle name="Normal 8 19 2 3 2" xfId="22760"/>
    <cellStyle name="Normal 8 19 2 3 3" xfId="28911"/>
    <cellStyle name="Normal 8 19 2 4" xfId="19694"/>
    <cellStyle name="Normal 8 19 2 5" xfId="25845"/>
    <cellStyle name="Normal 8 19 3" xfId="14238"/>
    <cellStyle name="Normal 8 19 3 2" xfId="17332"/>
    <cellStyle name="Normal 8 19 3 2 2" xfId="23525"/>
    <cellStyle name="Normal 8 19 3 2 3" xfId="29676"/>
    <cellStyle name="Normal 8 19 3 3" xfId="20459"/>
    <cellStyle name="Normal 8 19 3 4" xfId="26610"/>
    <cellStyle name="Normal 8 19 4" xfId="15799"/>
    <cellStyle name="Normal 8 19 4 2" xfId="21991"/>
    <cellStyle name="Normal 8 19 4 3" xfId="28142"/>
    <cellStyle name="Normal 8 19 5" xfId="18925"/>
    <cellStyle name="Normal 8 19 6" xfId="25076"/>
    <cellStyle name="Normal 8 2" xfId="8530"/>
    <cellStyle name="Normal 8 2 10" xfId="18378"/>
    <cellStyle name="Normal 8 2 11" xfId="24530"/>
    <cellStyle name="Normal 8 2 12" xfId="9663"/>
    <cellStyle name="Normal 8 2 2" xfId="8531"/>
    <cellStyle name="Normal 8 2 2 2" xfId="8532"/>
    <cellStyle name="Normal 8 2 2 2 2" xfId="13406"/>
    <cellStyle name="Normal 8 2 2 2 2 2" xfId="15021"/>
    <cellStyle name="Normal 8 2 2 2 2 2 2" xfId="18103"/>
    <cellStyle name="Normal 8 2 2 2 2 2 2 2" xfId="24296"/>
    <cellStyle name="Normal 8 2 2 2 2 2 2 3" xfId="30447"/>
    <cellStyle name="Normal 8 2 2 2 2 2 3" xfId="21230"/>
    <cellStyle name="Normal 8 2 2 2 2 2 4" xfId="27381"/>
    <cellStyle name="Normal 8 2 2 2 2 3" xfId="16568"/>
    <cellStyle name="Normal 8 2 2 2 2 3 2" xfId="22762"/>
    <cellStyle name="Normal 8 2 2 2 2 3 3" xfId="28913"/>
    <cellStyle name="Normal 8 2 2 2 2 4" xfId="19696"/>
    <cellStyle name="Normal 8 2 2 2 2 5" xfId="25847"/>
    <cellStyle name="Normal 8 2 2 2 3" xfId="14240"/>
    <cellStyle name="Normal 8 2 2 2 3 2" xfId="17334"/>
    <cellStyle name="Normal 8 2 2 2 3 2 2" xfId="23527"/>
    <cellStyle name="Normal 8 2 2 2 3 2 3" xfId="29678"/>
    <cellStyle name="Normal 8 2 2 2 3 3" xfId="20461"/>
    <cellStyle name="Normal 8 2 2 2 3 4" xfId="26612"/>
    <cellStyle name="Normal 8 2 2 2 4" xfId="15801"/>
    <cellStyle name="Normal 8 2 2 2 4 2" xfId="21993"/>
    <cellStyle name="Normal 8 2 2 2 4 3" xfId="28144"/>
    <cellStyle name="Normal 8 2 2 2 5" xfId="18927"/>
    <cellStyle name="Normal 8 2 2 2 6" xfId="25078"/>
    <cellStyle name="Normal 8 2 2 2 7" xfId="12291"/>
    <cellStyle name="Normal 8 2 2 3" xfId="12891"/>
    <cellStyle name="Normal 8 2 2 3 2" xfId="14484"/>
    <cellStyle name="Normal 8 2 2 3 2 2" xfId="17565"/>
    <cellStyle name="Normal 8 2 2 3 2 2 2" xfId="23758"/>
    <cellStyle name="Normal 8 2 2 3 2 2 3" xfId="29909"/>
    <cellStyle name="Normal 8 2 2 3 2 3" xfId="20692"/>
    <cellStyle name="Normal 8 2 2 3 2 4" xfId="26843"/>
    <cellStyle name="Normal 8 2 2 3 3" xfId="16031"/>
    <cellStyle name="Normal 8 2 2 3 3 2" xfId="22224"/>
    <cellStyle name="Normal 8 2 2 3 3 3" xfId="28375"/>
    <cellStyle name="Normal 8 2 2 3 4" xfId="19158"/>
    <cellStyle name="Normal 8 2 2 3 5" xfId="25309"/>
    <cellStyle name="Normal 8 2 2 4" xfId="13705"/>
    <cellStyle name="Normal 8 2 2 4 2" xfId="16796"/>
    <cellStyle name="Normal 8 2 2 4 2 2" xfId="22989"/>
    <cellStyle name="Normal 8 2 2 4 2 3" xfId="29140"/>
    <cellStyle name="Normal 8 2 2 4 3" xfId="19923"/>
    <cellStyle name="Normal 8 2 2 4 4" xfId="26074"/>
    <cellStyle name="Normal 8 2 2 5" xfId="15264"/>
    <cellStyle name="Normal 8 2 2 5 2" xfId="21455"/>
    <cellStyle name="Normal 8 2 2 5 3" xfId="27606"/>
    <cellStyle name="Normal 8 2 2 6" xfId="18389"/>
    <cellStyle name="Normal 8 2 2 7" xfId="24541"/>
    <cellStyle name="Normal 8 2 2 8" xfId="9682"/>
    <cellStyle name="Normal 8 2 3" xfId="8533"/>
    <cellStyle name="Normal 8 2 3 2" xfId="13407"/>
    <cellStyle name="Normal 8 2 3 2 2" xfId="15022"/>
    <cellStyle name="Normal 8 2 3 2 2 2" xfId="18104"/>
    <cellStyle name="Normal 8 2 3 2 2 2 2" xfId="24297"/>
    <cellStyle name="Normal 8 2 3 2 2 2 3" xfId="30448"/>
    <cellStyle name="Normal 8 2 3 2 2 3" xfId="21231"/>
    <cellStyle name="Normal 8 2 3 2 2 4" xfId="27382"/>
    <cellStyle name="Normal 8 2 3 2 3" xfId="16569"/>
    <cellStyle name="Normal 8 2 3 2 3 2" xfId="22763"/>
    <cellStyle name="Normal 8 2 3 2 3 3" xfId="28914"/>
    <cellStyle name="Normal 8 2 3 2 4" xfId="19697"/>
    <cellStyle name="Normal 8 2 3 2 5" xfId="25848"/>
    <cellStyle name="Normal 8 2 3 3" xfId="14241"/>
    <cellStyle name="Normal 8 2 3 3 2" xfId="17335"/>
    <cellStyle name="Normal 8 2 3 3 2 2" xfId="23528"/>
    <cellStyle name="Normal 8 2 3 3 2 3" xfId="29679"/>
    <cellStyle name="Normal 8 2 3 3 3" xfId="20462"/>
    <cellStyle name="Normal 8 2 3 3 4" xfId="26613"/>
    <cellStyle name="Normal 8 2 3 4" xfId="15802"/>
    <cellStyle name="Normal 8 2 3 4 2" xfId="21994"/>
    <cellStyle name="Normal 8 2 3 4 3" xfId="28145"/>
    <cellStyle name="Normal 8 2 3 5" xfId="18928"/>
    <cellStyle name="Normal 8 2 3 6" xfId="25079"/>
    <cellStyle name="Normal 8 2 3 7" xfId="12292"/>
    <cellStyle name="Normal 8 2 4" xfId="8534"/>
    <cellStyle name="Normal 8 2 4 2" xfId="13408"/>
    <cellStyle name="Normal 8 2 4 2 2" xfId="15023"/>
    <cellStyle name="Normal 8 2 4 2 2 2" xfId="18105"/>
    <cellStyle name="Normal 8 2 4 2 2 2 2" xfId="24298"/>
    <cellStyle name="Normal 8 2 4 2 2 2 3" xfId="30449"/>
    <cellStyle name="Normal 8 2 4 2 2 3" xfId="21232"/>
    <cellStyle name="Normal 8 2 4 2 2 4" xfId="27383"/>
    <cellStyle name="Normal 8 2 4 2 3" xfId="16570"/>
    <cellStyle name="Normal 8 2 4 2 3 2" xfId="22764"/>
    <cellStyle name="Normal 8 2 4 2 3 3" xfId="28915"/>
    <cellStyle name="Normal 8 2 4 2 4" xfId="19698"/>
    <cellStyle name="Normal 8 2 4 2 5" xfId="25849"/>
    <cellStyle name="Normal 8 2 4 3" xfId="14242"/>
    <cellStyle name="Normal 8 2 4 3 2" xfId="17336"/>
    <cellStyle name="Normal 8 2 4 3 2 2" xfId="23529"/>
    <cellStyle name="Normal 8 2 4 3 2 3" xfId="29680"/>
    <cellStyle name="Normal 8 2 4 3 3" xfId="20463"/>
    <cellStyle name="Normal 8 2 4 3 4" xfId="26614"/>
    <cellStyle name="Normal 8 2 4 4" xfId="15803"/>
    <cellStyle name="Normal 8 2 4 4 2" xfId="21995"/>
    <cellStyle name="Normal 8 2 4 4 3" xfId="28146"/>
    <cellStyle name="Normal 8 2 4 5" xfId="18929"/>
    <cellStyle name="Normal 8 2 4 6" xfId="25080"/>
    <cellStyle name="Normal 8 2 4 7" xfId="12293"/>
    <cellStyle name="Normal 8 2 5" xfId="12294"/>
    <cellStyle name="Normal 8 2 5 2" xfId="13409"/>
    <cellStyle name="Normal 8 2 5 2 2" xfId="15024"/>
    <cellStyle name="Normal 8 2 5 2 2 2" xfId="18106"/>
    <cellStyle name="Normal 8 2 5 2 2 2 2" xfId="24299"/>
    <cellStyle name="Normal 8 2 5 2 2 2 3" xfId="30450"/>
    <cellStyle name="Normal 8 2 5 2 2 3" xfId="21233"/>
    <cellStyle name="Normal 8 2 5 2 2 4" xfId="27384"/>
    <cellStyle name="Normal 8 2 5 2 3" xfId="16571"/>
    <cellStyle name="Normal 8 2 5 2 3 2" xfId="22765"/>
    <cellStyle name="Normal 8 2 5 2 3 3" xfId="28916"/>
    <cellStyle name="Normal 8 2 5 2 4" xfId="19699"/>
    <cellStyle name="Normal 8 2 5 2 5" xfId="25850"/>
    <cellStyle name="Normal 8 2 5 3" xfId="14243"/>
    <cellStyle name="Normal 8 2 5 3 2" xfId="17337"/>
    <cellStyle name="Normal 8 2 5 3 2 2" xfId="23530"/>
    <cellStyle name="Normal 8 2 5 3 2 3" xfId="29681"/>
    <cellStyle name="Normal 8 2 5 3 3" xfId="20464"/>
    <cellStyle name="Normal 8 2 5 3 4" xfId="26615"/>
    <cellStyle name="Normal 8 2 5 4" xfId="15804"/>
    <cellStyle name="Normal 8 2 5 4 2" xfId="21996"/>
    <cellStyle name="Normal 8 2 5 4 3" xfId="28147"/>
    <cellStyle name="Normal 8 2 5 5" xfId="18930"/>
    <cellStyle name="Normal 8 2 5 6" xfId="25081"/>
    <cellStyle name="Normal 8 2 6" xfId="12290"/>
    <cellStyle name="Normal 8 2 6 2" xfId="13405"/>
    <cellStyle name="Normal 8 2 6 2 2" xfId="15020"/>
    <cellStyle name="Normal 8 2 6 2 2 2" xfId="18102"/>
    <cellStyle name="Normal 8 2 6 2 2 2 2" xfId="24295"/>
    <cellStyle name="Normal 8 2 6 2 2 2 3" xfId="30446"/>
    <cellStyle name="Normal 8 2 6 2 2 3" xfId="21229"/>
    <cellStyle name="Normal 8 2 6 2 2 4" xfId="27380"/>
    <cellStyle name="Normal 8 2 6 2 3" xfId="16567"/>
    <cellStyle name="Normal 8 2 6 2 3 2" xfId="22761"/>
    <cellStyle name="Normal 8 2 6 2 3 3" xfId="28912"/>
    <cellStyle name="Normal 8 2 6 2 4" xfId="19695"/>
    <cellStyle name="Normal 8 2 6 2 5" xfId="25846"/>
    <cellStyle name="Normal 8 2 6 3" xfId="14239"/>
    <cellStyle name="Normal 8 2 6 3 2" xfId="17333"/>
    <cellStyle name="Normal 8 2 6 3 2 2" xfId="23526"/>
    <cellStyle name="Normal 8 2 6 3 2 3" xfId="29677"/>
    <cellStyle name="Normal 8 2 6 3 3" xfId="20460"/>
    <cellStyle name="Normal 8 2 6 3 4" xfId="26611"/>
    <cellStyle name="Normal 8 2 6 4" xfId="15800"/>
    <cellStyle name="Normal 8 2 6 4 2" xfId="21992"/>
    <cellStyle name="Normal 8 2 6 4 3" xfId="28143"/>
    <cellStyle name="Normal 8 2 6 5" xfId="18926"/>
    <cellStyle name="Normal 8 2 6 6" xfId="25077"/>
    <cellStyle name="Normal 8 2 7" xfId="12880"/>
    <cellStyle name="Normal 8 2 7 2" xfId="14473"/>
    <cellStyle name="Normal 8 2 7 2 2" xfId="17554"/>
    <cellStyle name="Normal 8 2 7 2 2 2" xfId="23747"/>
    <cellStyle name="Normal 8 2 7 2 2 3" xfId="29898"/>
    <cellStyle name="Normal 8 2 7 2 3" xfId="20681"/>
    <cellStyle name="Normal 8 2 7 2 4" xfId="26832"/>
    <cellStyle name="Normal 8 2 7 3" xfId="16020"/>
    <cellStyle name="Normal 8 2 7 3 2" xfId="22213"/>
    <cellStyle name="Normal 8 2 7 3 3" xfId="28364"/>
    <cellStyle name="Normal 8 2 7 4" xfId="19147"/>
    <cellStyle name="Normal 8 2 7 5" xfId="25298"/>
    <cellStyle name="Normal 8 2 8" xfId="13693"/>
    <cellStyle name="Normal 8 2 8 2" xfId="16785"/>
    <cellStyle name="Normal 8 2 8 2 2" xfId="22978"/>
    <cellStyle name="Normal 8 2 8 2 3" xfId="29129"/>
    <cellStyle name="Normal 8 2 8 3" xfId="19912"/>
    <cellStyle name="Normal 8 2 8 4" xfId="26063"/>
    <cellStyle name="Normal 8 2 9" xfId="15253"/>
    <cellStyle name="Normal 8 2 9 2" xfId="21444"/>
    <cellStyle name="Normal 8 2 9 3" xfId="27595"/>
    <cellStyle name="Normal 8 20" xfId="12295"/>
    <cellStyle name="Normal 8 20 2" xfId="13410"/>
    <cellStyle name="Normal 8 20 2 2" xfId="15025"/>
    <cellStyle name="Normal 8 20 2 2 2" xfId="18107"/>
    <cellStyle name="Normal 8 20 2 2 2 2" xfId="24300"/>
    <cellStyle name="Normal 8 20 2 2 2 3" xfId="30451"/>
    <cellStyle name="Normal 8 20 2 2 3" xfId="21234"/>
    <cellStyle name="Normal 8 20 2 2 4" xfId="27385"/>
    <cellStyle name="Normal 8 20 2 3" xfId="16572"/>
    <cellStyle name="Normal 8 20 2 3 2" xfId="22766"/>
    <cellStyle name="Normal 8 20 2 3 3" xfId="28917"/>
    <cellStyle name="Normal 8 20 2 4" xfId="19700"/>
    <cellStyle name="Normal 8 20 2 5" xfId="25851"/>
    <cellStyle name="Normal 8 20 3" xfId="14244"/>
    <cellStyle name="Normal 8 20 3 2" xfId="17338"/>
    <cellStyle name="Normal 8 20 3 2 2" xfId="23531"/>
    <cellStyle name="Normal 8 20 3 2 3" xfId="29682"/>
    <cellStyle name="Normal 8 20 3 3" xfId="20465"/>
    <cellStyle name="Normal 8 20 3 4" xfId="26616"/>
    <cellStyle name="Normal 8 20 4" xfId="15805"/>
    <cellStyle name="Normal 8 20 4 2" xfId="21997"/>
    <cellStyle name="Normal 8 20 4 3" xfId="28148"/>
    <cellStyle name="Normal 8 20 5" xfId="18931"/>
    <cellStyle name="Normal 8 20 6" xfId="25082"/>
    <cellStyle name="Normal 8 21" xfId="12296"/>
    <cellStyle name="Normal 8 22" xfId="12297"/>
    <cellStyle name="Normal 8 22 2" xfId="13411"/>
    <cellStyle name="Normal 8 22 2 2" xfId="15026"/>
    <cellStyle name="Normal 8 22 2 2 2" xfId="18108"/>
    <cellStyle name="Normal 8 22 2 2 2 2" xfId="24301"/>
    <cellStyle name="Normal 8 22 2 2 2 3" xfId="30452"/>
    <cellStyle name="Normal 8 22 2 2 3" xfId="21235"/>
    <cellStyle name="Normal 8 22 2 2 4" xfId="27386"/>
    <cellStyle name="Normal 8 22 2 3" xfId="16573"/>
    <cellStyle name="Normal 8 22 2 3 2" xfId="22767"/>
    <cellStyle name="Normal 8 22 2 3 3" xfId="28918"/>
    <cellStyle name="Normal 8 22 2 4" xfId="19701"/>
    <cellStyle name="Normal 8 22 2 5" xfId="25852"/>
    <cellStyle name="Normal 8 22 3" xfId="14245"/>
    <cellStyle name="Normal 8 22 3 2" xfId="17339"/>
    <cellStyle name="Normal 8 22 3 2 2" xfId="23532"/>
    <cellStyle name="Normal 8 22 3 2 3" xfId="29683"/>
    <cellStyle name="Normal 8 22 3 3" xfId="20466"/>
    <cellStyle name="Normal 8 22 3 4" xfId="26617"/>
    <cellStyle name="Normal 8 22 4" xfId="15806"/>
    <cellStyle name="Normal 8 22 4 2" xfId="21998"/>
    <cellStyle name="Normal 8 22 4 3" xfId="28149"/>
    <cellStyle name="Normal 8 22 5" xfId="18932"/>
    <cellStyle name="Normal 8 22 6" xfId="25083"/>
    <cellStyle name="Normal 8 23" xfId="12298"/>
    <cellStyle name="Normal 8 23 2" xfId="12299"/>
    <cellStyle name="Normal 8 24" xfId="12300"/>
    <cellStyle name="Normal 8 24 2" xfId="12301"/>
    <cellStyle name="Normal 8 25" xfId="12279"/>
    <cellStyle name="Normal 8 25 2" xfId="13394"/>
    <cellStyle name="Normal 8 25 2 2" xfId="15009"/>
    <cellStyle name="Normal 8 25 2 2 2" xfId="18091"/>
    <cellStyle name="Normal 8 25 2 2 2 2" xfId="24284"/>
    <cellStyle name="Normal 8 25 2 2 2 3" xfId="30435"/>
    <cellStyle name="Normal 8 25 2 2 3" xfId="21218"/>
    <cellStyle name="Normal 8 25 2 2 4" xfId="27369"/>
    <cellStyle name="Normal 8 25 2 3" xfId="16556"/>
    <cellStyle name="Normal 8 25 2 3 2" xfId="22750"/>
    <cellStyle name="Normal 8 25 2 3 3" xfId="28901"/>
    <cellStyle name="Normal 8 25 2 4" xfId="19684"/>
    <cellStyle name="Normal 8 25 2 5" xfId="25835"/>
    <cellStyle name="Normal 8 25 3" xfId="14228"/>
    <cellStyle name="Normal 8 25 3 2" xfId="17322"/>
    <cellStyle name="Normal 8 25 3 2 2" xfId="23515"/>
    <cellStyle name="Normal 8 25 3 2 3" xfId="29666"/>
    <cellStyle name="Normal 8 25 3 3" xfId="20449"/>
    <cellStyle name="Normal 8 25 3 4" xfId="26600"/>
    <cellStyle name="Normal 8 25 4" xfId="15789"/>
    <cellStyle name="Normal 8 25 4 2" xfId="21981"/>
    <cellStyle name="Normal 8 25 4 3" xfId="28132"/>
    <cellStyle name="Normal 8 25 5" xfId="18915"/>
    <cellStyle name="Normal 8 25 6" xfId="25066"/>
    <cellStyle name="Normal 8 26" xfId="12875"/>
    <cellStyle name="Normal 8 26 2" xfId="14467"/>
    <cellStyle name="Normal 8 26 2 2" xfId="17548"/>
    <cellStyle name="Normal 8 26 2 2 2" xfId="23741"/>
    <cellStyle name="Normal 8 26 2 2 3" xfId="29892"/>
    <cellStyle name="Normal 8 26 2 3" xfId="20675"/>
    <cellStyle name="Normal 8 26 2 4" xfId="26826"/>
    <cellStyle name="Normal 8 26 3" xfId="16014"/>
    <cellStyle name="Normal 8 26 3 2" xfId="22207"/>
    <cellStyle name="Normal 8 26 3 3" xfId="28358"/>
    <cellStyle name="Normal 8 26 4" xfId="19141"/>
    <cellStyle name="Normal 8 26 5" xfId="25292"/>
    <cellStyle name="Normal 8 27" xfId="13688"/>
    <cellStyle name="Normal 8 27 2" xfId="16779"/>
    <cellStyle name="Normal 8 27 2 2" xfId="22972"/>
    <cellStyle name="Normal 8 27 2 3" xfId="29123"/>
    <cellStyle name="Normal 8 27 3" xfId="19906"/>
    <cellStyle name="Normal 8 27 4" xfId="26057"/>
    <cellStyle name="Normal 8 28" xfId="15248"/>
    <cellStyle name="Normal 8 28 2" xfId="21438"/>
    <cellStyle name="Normal 8 28 3" xfId="27589"/>
    <cellStyle name="Normal 8 29" xfId="18372"/>
    <cellStyle name="Normal 8 3" xfId="8535"/>
    <cellStyle name="Normal 8 3 10" xfId="18383"/>
    <cellStyle name="Normal 8 3 11" xfId="24535"/>
    <cellStyle name="Normal 8 3 12" xfId="9676"/>
    <cellStyle name="Normal 8 3 2" xfId="12303"/>
    <cellStyle name="Normal 8 3 2 2" xfId="13413"/>
    <cellStyle name="Normal 8 3 2 2 2" xfId="15028"/>
    <cellStyle name="Normal 8 3 2 2 2 2" xfId="18110"/>
    <cellStyle name="Normal 8 3 2 2 2 2 2" xfId="24303"/>
    <cellStyle name="Normal 8 3 2 2 2 2 3" xfId="30454"/>
    <cellStyle name="Normal 8 3 2 2 2 3" xfId="21237"/>
    <cellStyle name="Normal 8 3 2 2 2 4" xfId="27388"/>
    <cellStyle name="Normal 8 3 2 2 3" xfId="16575"/>
    <cellStyle name="Normal 8 3 2 2 3 2" xfId="22769"/>
    <cellStyle name="Normal 8 3 2 2 3 3" xfId="28920"/>
    <cellStyle name="Normal 8 3 2 2 4" xfId="19703"/>
    <cellStyle name="Normal 8 3 2 2 5" xfId="25854"/>
    <cellStyle name="Normal 8 3 2 3" xfId="14247"/>
    <cellStyle name="Normal 8 3 2 3 2" xfId="17341"/>
    <cellStyle name="Normal 8 3 2 3 2 2" xfId="23534"/>
    <cellStyle name="Normal 8 3 2 3 2 3" xfId="29685"/>
    <cellStyle name="Normal 8 3 2 3 3" xfId="20468"/>
    <cellStyle name="Normal 8 3 2 3 4" xfId="26619"/>
    <cellStyle name="Normal 8 3 2 4" xfId="15808"/>
    <cellStyle name="Normal 8 3 2 4 2" xfId="22000"/>
    <cellStyle name="Normal 8 3 2 4 3" xfId="28151"/>
    <cellStyle name="Normal 8 3 2 5" xfId="18934"/>
    <cellStyle name="Normal 8 3 2 6" xfId="25085"/>
    <cellStyle name="Normal 8 3 3" xfId="12304"/>
    <cellStyle name="Normal 8 3 3 2" xfId="13414"/>
    <cellStyle name="Normal 8 3 3 2 2" xfId="15029"/>
    <cellStyle name="Normal 8 3 3 2 2 2" xfId="18111"/>
    <cellStyle name="Normal 8 3 3 2 2 2 2" xfId="24304"/>
    <cellStyle name="Normal 8 3 3 2 2 2 3" xfId="30455"/>
    <cellStyle name="Normal 8 3 3 2 2 3" xfId="21238"/>
    <cellStyle name="Normal 8 3 3 2 2 4" xfId="27389"/>
    <cellStyle name="Normal 8 3 3 2 3" xfId="16576"/>
    <cellStyle name="Normal 8 3 3 2 3 2" xfId="22770"/>
    <cellStyle name="Normal 8 3 3 2 3 3" xfId="28921"/>
    <cellStyle name="Normal 8 3 3 2 4" xfId="19704"/>
    <cellStyle name="Normal 8 3 3 2 5" xfId="25855"/>
    <cellStyle name="Normal 8 3 3 3" xfId="14248"/>
    <cellStyle name="Normal 8 3 3 3 2" xfId="17342"/>
    <cellStyle name="Normal 8 3 3 3 2 2" xfId="23535"/>
    <cellStyle name="Normal 8 3 3 3 2 3" xfId="29686"/>
    <cellStyle name="Normal 8 3 3 3 3" xfId="20469"/>
    <cellStyle name="Normal 8 3 3 3 4" xfId="26620"/>
    <cellStyle name="Normal 8 3 3 4" xfId="15809"/>
    <cellStyle name="Normal 8 3 3 4 2" xfId="22001"/>
    <cellStyle name="Normal 8 3 3 4 3" xfId="28152"/>
    <cellStyle name="Normal 8 3 3 5" xfId="18935"/>
    <cellStyle name="Normal 8 3 3 6" xfId="25086"/>
    <cellStyle name="Normal 8 3 4" xfId="12305"/>
    <cellStyle name="Normal 8 3 4 2" xfId="13415"/>
    <cellStyle name="Normal 8 3 4 2 2" xfId="15030"/>
    <cellStyle name="Normal 8 3 4 2 2 2" xfId="18112"/>
    <cellStyle name="Normal 8 3 4 2 2 2 2" xfId="24305"/>
    <cellStyle name="Normal 8 3 4 2 2 2 3" xfId="30456"/>
    <cellStyle name="Normal 8 3 4 2 2 3" xfId="21239"/>
    <cellStyle name="Normal 8 3 4 2 2 4" xfId="27390"/>
    <cellStyle name="Normal 8 3 4 2 3" xfId="16577"/>
    <cellStyle name="Normal 8 3 4 2 3 2" xfId="22771"/>
    <cellStyle name="Normal 8 3 4 2 3 3" xfId="28922"/>
    <cellStyle name="Normal 8 3 4 2 4" xfId="19705"/>
    <cellStyle name="Normal 8 3 4 2 5" xfId="25856"/>
    <cellStyle name="Normal 8 3 4 3" xfId="14249"/>
    <cellStyle name="Normal 8 3 4 3 2" xfId="17343"/>
    <cellStyle name="Normal 8 3 4 3 2 2" xfId="23536"/>
    <cellStyle name="Normal 8 3 4 3 2 3" xfId="29687"/>
    <cellStyle name="Normal 8 3 4 3 3" xfId="20470"/>
    <cellStyle name="Normal 8 3 4 3 4" xfId="26621"/>
    <cellStyle name="Normal 8 3 4 4" xfId="15810"/>
    <cellStyle name="Normal 8 3 4 4 2" xfId="22002"/>
    <cellStyle name="Normal 8 3 4 4 3" xfId="28153"/>
    <cellStyle name="Normal 8 3 4 5" xfId="18936"/>
    <cellStyle name="Normal 8 3 4 6" xfId="25087"/>
    <cellStyle name="Normal 8 3 5" xfId="12306"/>
    <cellStyle name="Normal 8 3 5 2" xfId="13416"/>
    <cellStyle name="Normal 8 3 5 2 2" xfId="15031"/>
    <cellStyle name="Normal 8 3 5 2 2 2" xfId="18113"/>
    <cellStyle name="Normal 8 3 5 2 2 2 2" xfId="24306"/>
    <cellStyle name="Normal 8 3 5 2 2 2 3" xfId="30457"/>
    <cellStyle name="Normal 8 3 5 2 2 3" xfId="21240"/>
    <cellStyle name="Normal 8 3 5 2 2 4" xfId="27391"/>
    <cellStyle name="Normal 8 3 5 2 3" xfId="16578"/>
    <cellStyle name="Normal 8 3 5 2 3 2" xfId="22772"/>
    <cellStyle name="Normal 8 3 5 2 3 3" xfId="28923"/>
    <cellStyle name="Normal 8 3 5 2 4" xfId="19706"/>
    <cellStyle name="Normal 8 3 5 2 5" xfId="25857"/>
    <cellStyle name="Normal 8 3 5 3" xfId="14250"/>
    <cellStyle name="Normal 8 3 5 3 2" xfId="17344"/>
    <cellStyle name="Normal 8 3 5 3 2 2" xfId="23537"/>
    <cellStyle name="Normal 8 3 5 3 2 3" xfId="29688"/>
    <cellStyle name="Normal 8 3 5 3 3" xfId="20471"/>
    <cellStyle name="Normal 8 3 5 3 4" xfId="26622"/>
    <cellStyle name="Normal 8 3 5 4" xfId="15811"/>
    <cellStyle name="Normal 8 3 5 4 2" xfId="22003"/>
    <cellStyle name="Normal 8 3 5 4 3" xfId="28154"/>
    <cellStyle name="Normal 8 3 5 5" xfId="18937"/>
    <cellStyle name="Normal 8 3 5 6" xfId="25088"/>
    <cellStyle name="Normal 8 3 6" xfId="12302"/>
    <cellStyle name="Normal 8 3 6 2" xfId="13412"/>
    <cellStyle name="Normal 8 3 6 2 2" xfId="15027"/>
    <cellStyle name="Normal 8 3 6 2 2 2" xfId="18109"/>
    <cellStyle name="Normal 8 3 6 2 2 2 2" xfId="24302"/>
    <cellStyle name="Normal 8 3 6 2 2 2 3" xfId="30453"/>
    <cellStyle name="Normal 8 3 6 2 2 3" xfId="21236"/>
    <cellStyle name="Normal 8 3 6 2 2 4" xfId="27387"/>
    <cellStyle name="Normal 8 3 6 2 3" xfId="16574"/>
    <cellStyle name="Normal 8 3 6 2 3 2" xfId="22768"/>
    <cellStyle name="Normal 8 3 6 2 3 3" xfId="28919"/>
    <cellStyle name="Normal 8 3 6 2 4" xfId="19702"/>
    <cellStyle name="Normal 8 3 6 2 5" xfId="25853"/>
    <cellStyle name="Normal 8 3 6 3" xfId="14246"/>
    <cellStyle name="Normal 8 3 6 3 2" xfId="17340"/>
    <cellStyle name="Normal 8 3 6 3 2 2" xfId="23533"/>
    <cellStyle name="Normal 8 3 6 3 2 3" xfId="29684"/>
    <cellStyle name="Normal 8 3 6 3 3" xfId="20467"/>
    <cellStyle name="Normal 8 3 6 3 4" xfId="26618"/>
    <cellStyle name="Normal 8 3 6 4" xfId="15807"/>
    <cellStyle name="Normal 8 3 6 4 2" xfId="21999"/>
    <cellStyle name="Normal 8 3 6 4 3" xfId="28150"/>
    <cellStyle name="Normal 8 3 6 5" xfId="18933"/>
    <cellStyle name="Normal 8 3 6 6" xfId="25084"/>
    <cellStyle name="Normal 8 3 7" xfId="12885"/>
    <cellStyle name="Normal 8 3 7 2" xfId="14478"/>
    <cellStyle name="Normal 8 3 7 2 2" xfId="17559"/>
    <cellStyle name="Normal 8 3 7 2 2 2" xfId="23752"/>
    <cellStyle name="Normal 8 3 7 2 2 3" xfId="29903"/>
    <cellStyle name="Normal 8 3 7 2 3" xfId="20686"/>
    <cellStyle name="Normal 8 3 7 2 4" xfId="26837"/>
    <cellStyle name="Normal 8 3 7 3" xfId="16025"/>
    <cellStyle name="Normal 8 3 7 3 2" xfId="22218"/>
    <cellStyle name="Normal 8 3 7 3 3" xfId="28369"/>
    <cellStyle name="Normal 8 3 7 4" xfId="19152"/>
    <cellStyle name="Normal 8 3 7 5" xfId="25303"/>
    <cellStyle name="Normal 8 3 8" xfId="13699"/>
    <cellStyle name="Normal 8 3 8 2" xfId="16790"/>
    <cellStyle name="Normal 8 3 8 2 2" xfId="22983"/>
    <cellStyle name="Normal 8 3 8 2 3" xfId="29134"/>
    <cellStyle name="Normal 8 3 8 3" xfId="19917"/>
    <cellStyle name="Normal 8 3 8 4" xfId="26068"/>
    <cellStyle name="Normal 8 3 9" xfId="15258"/>
    <cellStyle name="Normal 8 3 9 2" xfId="21449"/>
    <cellStyle name="Normal 8 3 9 3" xfId="27600"/>
    <cellStyle name="Normal 8 30" xfId="24524"/>
    <cellStyle name="Normal 8 4" xfId="8536"/>
    <cellStyle name="Normal 8 4 2" xfId="8537"/>
    <cellStyle name="Normal 8 4 2 2" xfId="15032"/>
    <cellStyle name="Normal 8 4 2 2 2" xfId="18114"/>
    <cellStyle name="Normal 8 4 2 2 2 2" xfId="24307"/>
    <cellStyle name="Normal 8 4 2 2 2 3" xfId="30458"/>
    <cellStyle name="Normal 8 4 2 2 3" xfId="21241"/>
    <cellStyle name="Normal 8 4 2 2 4" xfId="27392"/>
    <cellStyle name="Normal 8 4 2 3" xfId="16579"/>
    <cellStyle name="Normal 8 4 2 3 2" xfId="22773"/>
    <cellStyle name="Normal 8 4 2 3 3" xfId="28924"/>
    <cellStyle name="Normal 8 4 2 4" xfId="19707"/>
    <cellStyle name="Normal 8 4 2 5" xfId="25858"/>
    <cellStyle name="Normal 8 4 3" xfId="14251"/>
    <cellStyle name="Normal 8 4 3 2" xfId="17345"/>
    <cellStyle name="Normal 8 4 3 2 2" xfId="23538"/>
    <cellStyle name="Normal 8 4 3 2 3" xfId="29689"/>
    <cellStyle name="Normal 8 4 3 3" xfId="20472"/>
    <cellStyle name="Normal 8 4 3 4" xfId="26623"/>
    <cellStyle name="Normal 8 4 4" xfId="15812"/>
    <cellStyle name="Normal 8 4 4 2" xfId="22004"/>
    <cellStyle name="Normal 8 4 4 3" xfId="28155"/>
    <cellStyle name="Normal 8 4 5" xfId="18938"/>
    <cellStyle name="Normal 8 4 6" xfId="25089"/>
    <cellStyle name="Normal 8 5" xfId="8538"/>
    <cellStyle name="Normal 8 5 2" xfId="13417"/>
    <cellStyle name="Normal 8 5 2 2" xfId="15033"/>
    <cellStyle name="Normal 8 5 2 2 2" xfId="18115"/>
    <cellStyle name="Normal 8 5 2 2 2 2" xfId="24308"/>
    <cellStyle name="Normal 8 5 2 2 2 3" xfId="30459"/>
    <cellStyle name="Normal 8 5 2 2 3" xfId="21242"/>
    <cellStyle name="Normal 8 5 2 2 4" xfId="27393"/>
    <cellStyle name="Normal 8 5 2 3" xfId="16580"/>
    <cellStyle name="Normal 8 5 2 3 2" xfId="22774"/>
    <cellStyle name="Normal 8 5 2 3 3" xfId="28925"/>
    <cellStyle name="Normal 8 5 2 4" xfId="19708"/>
    <cellStyle name="Normal 8 5 2 5" xfId="25859"/>
    <cellStyle name="Normal 8 5 3" xfId="14252"/>
    <cellStyle name="Normal 8 5 3 2" xfId="17346"/>
    <cellStyle name="Normal 8 5 3 2 2" xfId="23539"/>
    <cellStyle name="Normal 8 5 3 2 3" xfId="29690"/>
    <cellStyle name="Normal 8 5 3 3" xfId="20473"/>
    <cellStyle name="Normal 8 5 3 4" xfId="26624"/>
    <cellStyle name="Normal 8 5 4" xfId="15813"/>
    <cellStyle name="Normal 8 5 4 2" xfId="22005"/>
    <cellStyle name="Normal 8 5 4 3" xfId="28156"/>
    <cellStyle name="Normal 8 5 5" xfId="18939"/>
    <cellStyle name="Normal 8 5 6" xfId="25090"/>
    <cellStyle name="Normal 8 5 7" xfId="12307"/>
    <cellStyle name="Normal 8 6" xfId="8539"/>
    <cellStyle name="Normal 8 6 2" xfId="13418"/>
    <cellStyle name="Normal 8 6 2 2" xfId="15034"/>
    <cellStyle name="Normal 8 6 2 2 2" xfId="18116"/>
    <cellStyle name="Normal 8 6 2 2 2 2" xfId="24309"/>
    <cellStyle name="Normal 8 6 2 2 2 3" xfId="30460"/>
    <cellStyle name="Normal 8 6 2 2 3" xfId="21243"/>
    <cellStyle name="Normal 8 6 2 2 4" xfId="27394"/>
    <cellStyle name="Normal 8 6 2 3" xfId="16581"/>
    <cellStyle name="Normal 8 6 2 3 2" xfId="22775"/>
    <cellStyle name="Normal 8 6 2 3 3" xfId="28926"/>
    <cellStyle name="Normal 8 6 2 4" xfId="19709"/>
    <cellStyle name="Normal 8 6 2 5" xfId="25860"/>
    <cellStyle name="Normal 8 6 3" xfId="14253"/>
    <cellStyle name="Normal 8 6 3 2" xfId="17347"/>
    <cellStyle name="Normal 8 6 3 2 2" xfId="23540"/>
    <cellStyle name="Normal 8 6 3 2 3" xfId="29691"/>
    <cellStyle name="Normal 8 6 3 3" xfId="20474"/>
    <cellStyle name="Normal 8 6 3 4" xfId="26625"/>
    <cellStyle name="Normal 8 6 4" xfId="15814"/>
    <cellStyle name="Normal 8 6 4 2" xfId="22006"/>
    <cellStyle name="Normal 8 6 4 3" xfId="28157"/>
    <cellStyle name="Normal 8 6 5" xfId="18940"/>
    <cellStyle name="Normal 8 6 6" xfId="25091"/>
    <cellStyle name="Normal 8 6 7" xfId="12308"/>
    <cellStyle name="Normal 8 7" xfId="9526"/>
    <cellStyle name="Normal 8 7 2" xfId="13419"/>
    <cellStyle name="Normal 8 7 2 2" xfId="15035"/>
    <cellStyle name="Normal 8 7 2 2 2" xfId="18117"/>
    <cellStyle name="Normal 8 7 2 2 2 2" xfId="24310"/>
    <cellStyle name="Normal 8 7 2 2 2 3" xfId="30461"/>
    <cellStyle name="Normal 8 7 2 2 3" xfId="21244"/>
    <cellStyle name="Normal 8 7 2 2 4" xfId="27395"/>
    <cellStyle name="Normal 8 7 2 3" xfId="16582"/>
    <cellStyle name="Normal 8 7 2 3 2" xfId="22776"/>
    <cellStyle name="Normal 8 7 2 3 3" xfId="28927"/>
    <cellStyle name="Normal 8 7 2 4" xfId="19710"/>
    <cellStyle name="Normal 8 7 2 5" xfId="25861"/>
    <cellStyle name="Normal 8 7 3" xfId="14254"/>
    <cellStyle name="Normal 8 7 3 2" xfId="17348"/>
    <cellStyle name="Normal 8 7 3 2 2" xfId="23541"/>
    <cellStyle name="Normal 8 7 3 2 3" xfId="29692"/>
    <cellStyle name="Normal 8 7 3 3" xfId="20475"/>
    <cellStyle name="Normal 8 7 3 4" xfId="26626"/>
    <cellStyle name="Normal 8 7 4" xfId="15815"/>
    <cellStyle name="Normal 8 7 4 2" xfId="22007"/>
    <cellStyle name="Normal 8 7 4 3" xfId="28158"/>
    <cellStyle name="Normal 8 7 5" xfId="18941"/>
    <cellStyle name="Normal 8 7 6" xfId="25092"/>
    <cellStyle name="Normal 8 7 7" xfId="12309"/>
    <cellStyle name="Normal 8 8" xfId="12310"/>
    <cellStyle name="Normal 8 8 2" xfId="13420"/>
    <cellStyle name="Normal 8 8 2 2" xfId="15036"/>
    <cellStyle name="Normal 8 8 2 2 2" xfId="18118"/>
    <cellStyle name="Normal 8 8 2 2 2 2" xfId="24311"/>
    <cellStyle name="Normal 8 8 2 2 2 3" xfId="30462"/>
    <cellStyle name="Normal 8 8 2 2 3" xfId="21245"/>
    <cellStyle name="Normal 8 8 2 2 4" xfId="27396"/>
    <cellStyle name="Normal 8 8 2 3" xfId="16583"/>
    <cellStyle name="Normal 8 8 2 3 2" xfId="22777"/>
    <cellStyle name="Normal 8 8 2 3 3" xfId="28928"/>
    <cellStyle name="Normal 8 8 2 4" xfId="19711"/>
    <cellStyle name="Normal 8 8 2 5" xfId="25862"/>
    <cellStyle name="Normal 8 8 3" xfId="14255"/>
    <cellStyle name="Normal 8 8 3 2" xfId="17349"/>
    <cellStyle name="Normal 8 8 3 2 2" xfId="23542"/>
    <cellStyle name="Normal 8 8 3 2 3" xfId="29693"/>
    <cellStyle name="Normal 8 8 3 3" xfId="20476"/>
    <cellStyle name="Normal 8 8 3 4" xfId="26627"/>
    <cellStyle name="Normal 8 8 4" xfId="15816"/>
    <cellStyle name="Normal 8 8 4 2" xfId="22008"/>
    <cellStyle name="Normal 8 8 4 3" xfId="28159"/>
    <cellStyle name="Normal 8 8 5" xfId="18942"/>
    <cellStyle name="Normal 8 8 6" xfId="25093"/>
    <cellStyle name="Normal 8 9" xfId="12311"/>
    <cellStyle name="Normal 8 9 2" xfId="13421"/>
    <cellStyle name="Normal 8 9 2 2" xfId="15037"/>
    <cellStyle name="Normal 8 9 2 2 2" xfId="18119"/>
    <cellStyle name="Normal 8 9 2 2 2 2" xfId="24312"/>
    <cellStyle name="Normal 8 9 2 2 2 3" xfId="30463"/>
    <cellStyle name="Normal 8 9 2 2 3" xfId="21246"/>
    <cellStyle name="Normal 8 9 2 2 4" xfId="27397"/>
    <cellStyle name="Normal 8 9 2 3" xfId="16584"/>
    <cellStyle name="Normal 8 9 2 3 2" xfId="22778"/>
    <cellStyle name="Normal 8 9 2 3 3" xfId="28929"/>
    <cellStyle name="Normal 8 9 2 4" xfId="19712"/>
    <cellStyle name="Normal 8 9 2 5" xfId="25863"/>
    <cellStyle name="Normal 8 9 3" xfId="14256"/>
    <cellStyle name="Normal 8 9 3 2" xfId="17350"/>
    <cellStyle name="Normal 8 9 3 2 2" xfId="23543"/>
    <cellStyle name="Normal 8 9 3 2 3" xfId="29694"/>
    <cellStyle name="Normal 8 9 3 3" xfId="20477"/>
    <cellStyle name="Normal 8 9 3 4" xfId="26628"/>
    <cellStyle name="Normal 8 9 4" xfId="15817"/>
    <cellStyle name="Normal 8 9 4 2" xfId="22009"/>
    <cellStyle name="Normal 8 9 4 3" xfId="28160"/>
    <cellStyle name="Normal 8 9 5" xfId="18943"/>
    <cellStyle name="Normal 8 9 6" xfId="25094"/>
    <cellStyle name="Normal 80" xfId="8540"/>
    <cellStyle name="Normal 81" xfId="8541"/>
    <cellStyle name="Normal 82" xfId="8542"/>
    <cellStyle name="Normal 83" xfId="8543"/>
    <cellStyle name="Normal 84" xfId="8544"/>
    <cellStyle name="Normal 85" xfId="8545"/>
    <cellStyle name="Normal 86" xfId="8546"/>
    <cellStyle name="Normal 87" xfId="8547"/>
    <cellStyle name="Normal 88" xfId="8548"/>
    <cellStyle name="Normal 89" xfId="8549"/>
    <cellStyle name="Normal 9" xfId="8550"/>
    <cellStyle name="Normal 9 10" xfId="12313"/>
    <cellStyle name="Normal 9 10 2" xfId="13423"/>
    <cellStyle name="Normal 9 10 2 2" xfId="15039"/>
    <cellStyle name="Normal 9 10 2 2 2" xfId="18121"/>
    <cellStyle name="Normal 9 10 2 2 2 2" xfId="24314"/>
    <cellStyle name="Normal 9 10 2 2 2 3" xfId="30465"/>
    <cellStyle name="Normal 9 10 2 2 3" xfId="21248"/>
    <cellStyle name="Normal 9 10 2 2 4" xfId="27399"/>
    <cellStyle name="Normal 9 10 2 3" xfId="16586"/>
    <cellStyle name="Normal 9 10 2 3 2" xfId="22780"/>
    <cellStyle name="Normal 9 10 2 3 3" xfId="28931"/>
    <cellStyle name="Normal 9 10 2 4" xfId="19714"/>
    <cellStyle name="Normal 9 10 2 5" xfId="25865"/>
    <cellStyle name="Normal 9 10 3" xfId="14258"/>
    <cellStyle name="Normal 9 10 3 2" xfId="17352"/>
    <cellStyle name="Normal 9 10 3 2 2" xfId="23545"/>
    <cellStyle name="Normal 9 10 3 2 3" xfId="29696"/>
    <cellStyle name="Normal 9 10 3 3" xfId="20479"/>
    <cellStyle name="Normal 9 10 3 4" xfId="26630"/>
    <cellStyle name="Normal 9 10 4" xfId="15819"/>
    <cellStyle name="Normal 9 10 4 2" xfId="22011"/>
    <cellStyle name="Normal 9 10 4 3" xfId="28162"/>
    <cellStyle name="Normal 9 10 5" xfId="18945"/>
    <cellStyle name="Normal 9 10 6" xfId="25096"/>
    <cellStyle name="Normal 9 11" xfId="12314"/>
    <cellStyle name="Normal 9 11 2" xfId="13424"/>
    <cellStyle name="Normal 9 11 2 2" xfId="15040"/>
    <cellStyle name="Normal 9 11 2 2 2" xfId="18122"/>
    <cellStyle name="Normal 9 11 2 2 2 2" xfId="24315"/>
    <cellStyle name="Normal 9 11 2 2 2 3" xfId="30466"/>
    <cellStyle name="Normal 9 11 2 2 3" xfId="21249"/>
    <cellStyle name="Normal 9 11 2 2 4" xfId="27400"/>
    <cellStyle name="Normal 9 11 2 3" xfId="16587"/>
    <cellStyle name="Normal 9 11 2 3 2" xfId="22781"/>
    <cellStyle name="Normal 9 11 2 3 3" xfId="28932"/>
    <cellStyle name="Normal 9 11 2 4" xfId="19715"/>
    <cellStyle name="Normal 9 11 2 5" xfId="25866"/>
    <cellStyle name="Normal 9 11 3" xfId="14259"/>
    <cellStyle name="Normal 9 11 3 2" xfId="17353"/>
    <cellStyle name="Normal 9 11 3 2 2" xfId="23546"/>
    <cellStyle name="Normal 9 11 3 2 3" xfId="29697"/>
    <cellStyle name="Normal 9 11 3 3" xfId="20480"/>
    <cellStyle name="Normal 9 11 3 4" xfId="26631"/>
    <cellStyle name="Normal 9 11 4" xfId="15820"/>
    <cellStyle name="Normal 9 11 4 2" xfId="22012"/>
    <cellStyle name="Normal 9 11 4 3" xfId="28163"/>
    <cellStyle name="Normal 9 11 5" xfId="18946"/>
    <cellStyle name="Normal 9 11 6" xfId="25097"/>
    <cellStyle name="Normal 9 12" xfId="12315"/>
    <cellStyle name="Normal 9 12 2" xfId="13425"/>
    <cellStyle name="Normal 9 12 2 2" xfId="15041"/>
    <cellStyle name="Normal 9 12 2 2 2" xfId="18123"/>
    <cellStyle name="Normal 9 12 2 2 2 2" xfId="24316"/>
    <cellStyle name="Normal 9 12 2 2 2 3" xfId="30467"/>
    <cellStyle name="Normal 9 12 2 2 3" xfId="21250"/>
    <cellStyle name="Normal 9 12 2 2 4" xfId="27401"/>
    <cellStyle name="Normal 9 12 2 3" xfId="16588"/>
    <cellStyle name="Normal 9 12 2 3 2" xfId="22782"/>
    <cellStyle name="Normal 9 12 2 3 3" xfId="28933"/>
    <cellStyle name="Normal 9 12 2 4" xfId="19716"/>
    <cellStyle name="Normal 9 12 2 5" xfId="25867"/>
    <cellStyle name="Normal 9 12 3" xfId="14260"/>
    <cellStyle name="Normal 9 12 3 2" xfId="17354"/>
    <cellStyle name="Normal 9 12 3 2 2" xfId="23547"/>
    <cellStyle name="Normal 9 12 3 2 3" xfId="29698"/>
    <cellStyle name="Normal 9 12 3 3" xfId="20481"/>
    <cellStyle name="Normal 9 12 3 4" xfId="26632"/>
    <cellStyle name="Normal 9 12 4" xfId="15821"/>
    <cellStyle name="Normal 9 12 4 2" xfId="22013"/>
    <cellStyle name="Normal 9 12 4 3" xfId="28164"/>
    <cellStyle name="Normal 9 12 5" xfId="18947"/>
    <cellStyle name="Normal 9 12 6" xfId="25098"/>
    <cellStyle name="Normal 9 13" xfId="12316"/>
    <cellStyle name="Normal 9 13 2" xfId="13426"/>
    <cellStyle name="Normal 9 13 2 2" xfId="15042"/>
    <cellStyle name="Normal 9 13 2 2 2" xfId="18124"/>
    <cellStyle name="Normal 9 13 2 2 2 2" xfId="24317"/>
    <cellStyle name="Normal 9 13 2 2 2 3" xfId="30468"/>
    <cellStyle name="Normal 9 13 2 2 3" xfId="21251"/>
    <cellStyle name="Normal 9 13 2 2 4" xfId="27402"/>
    <cellStyle name="Normal 9 13 2 3" xfId="16589"/>
    <cellStyle name="Normal 9 13 2 3 2" xfId="22783"/>
    <cellStyle name="Normal 9 13 2 3 3" xfId="28934"/>
    <cellStyle name="Normal 9 13 2 4" xfId="19717"/>
    <cellStyle name="Normal 9 13 2 5" xfId="25868"/>
    <cellStyle name="Normal 9 13 3" xfId="14261"/>
    <cellStyle name="Normal 9 13 3 2" xfId="17355"/>
    <cellStyle name="Normal 9 13 3 2 2" xfId="23548"/>
    <cellStyle name="Normal 9 13 3 2 3" xfId="29699"/>
    <cellStyle name="Normal 9 13 3 3" xfId="20482"/>
    <cellStyle name="Normal 9 13 3 4" xfId="26633"/>
    <cellStyle name="Normal 9 13 4" xfId="15822"/>
    <cellStyle name="Normal 9 13 4 2" xfId="22014"/>
    <cellStyle name="Normal 9 13 4 3" xfId="28165"/>
    <cellStyle name="Normal 9 13 5" xfId="18948"/>
    <cellStyle name="Normal 9 13 6" xfId="25099"/>
    <cellStyle name="Normal 9 14" xfId="12317"/>
    <cellStyle name="Normal 9 14 2" xfId="13427"/>
    <cellStyle name="Normal 9 14 2 2" xfId="15043"/>
    <cellStyle name="Normal 9 14 2 2 2" xfId="18125"/>
    <cellStyle name="Normal 9 14 2 2 2 2" xfId="24318"/>
    <cellStyle name="Normal 9 14 2 2 2 3" xfId="30469"/>
    <cellStyle name="Normal 9 14 2 2 3" xfId="21252"/>
    <cellStyle name="Normal 9 14 2 2 4" xfId="27403"/>
    <cellStyle name="Normal 9 14 2 3" xfId="16590"/>
    <cellStyle name="Normal 9 14 2 3 2" xfId="22784"/>
    <cellStyle name="Normal 9 14 2 3 3" xfId="28935"/>
    <cellStyle name="Normal 9 14 2 4" xfId="19718"/>
    <cellStyle name="Normal 9 14 2 5" xfId="25869"/>
    <cellStyle name="Normal 9 14 3" xfId="14262"/>
    <cellStyle name="Normal 9 14 3 2" xfId="17356"/>
    <cellStyle name="Normal 9 14 3 2 2" xfId="23549"/>
    <cellStyle name="Normal 9 14 3 2 3" xfId="29700"/>
    <cellStyle name="Normal 9 14 3 3" xfId="20483"/>
    <cellStyle name="Normal 9 14 3 4" xfId="26634"/>
    <cellStyle name="Normal 9 14 4" xfId="15823"/>
    <cellStyle name="Normal 9 14 4 2" xfId="22015"/>
    <cellStyle name="Normal 9 14 4 3" xfId="28166"/>
    <cellStyle name="Normal 9 14 5" xfId="18949"/>
    <cellStyle name="Normal 9 14 6" xfId="25100"/>
    <cellStyle name="Normal 9 15" xfId="12318"/>
    <cellStyle name="Normal 9 15 2" xfId="13428"/>
    <cellStyle name="Normal 9 15 2 2" xfId="15044"/>
    <cellStyle name="Normal 9 15 2 2 2" xfId="18126"/>
    <cellStyle name="Normal 9 15 2 2 2 2" xfId="24319"/>
    <cellStyle name="Normal 9 15 2 2 2 3" xfId="30470"/>
    <cellStyle name="Normal 9 15 2 2 3" xfId="21253"/>
    <cellStyle name="Normal 9 15 2 2 4" xfId="27404"/>
    <cellStyle name="Normal 9 15 2 3" xfId="16591"/>
    <cellStyle name="Normal 9 15 2 3 2" xfId="22785"/>
    <cellStyle name="Normal 9 15 2 3 3" xfId="28936"/>
    <cellStyle name="Normal 9 15 2 4" xfId="19719"/>
    <cellStyle name="Normal 9 15 2 5" xfId="25870"/>
    <cellStyle name="Normal 9 15 3" xfId="14263"/>
    <cellStyle name="Normal 9 15 3 2" xfId="17357"/>
    <cellStyle name="Normal 9 15 3 2 2" xfId="23550"/>
    <cellStyle name="Normal 9 15 3 2 3" xfId="29701"/>
    <cellStyle name="Normal 9 15 3 3" xfId="20484"/>
    <cellStyle name="Normal 9 15 3 4" xfId="26635"/>
    <cellStyle name="Normal 9 15 4" xfId="15824"/>
    <cellStyle name="Normal 9 15 4 2" xfId="22016"/>
    <cellStyle name="Normal 9 15 4 3" xfId="28167"/>
    <cellStyle name="Normal 9 15 5" xfId="18950"/>
    <cellStyle name="Normal 9 15 6" xfId="25101"/>
    <cellStyle name="Normal 9 16" xfId="12319"/>
    <cellStyle name="Normal 9 16 2" xfId="13429"/>
    <cellStyle name="Normal 9 16 2 2" xfId="15045"/>
    <cellStyle name="Normal 9 16 2 2 2" xfId="18127"/>
    <cellStyle name="Normal 9 16 2 2 2 2" xfId="24320"/>
    <cellStyle name="Normal 9 16 2 2 2 3" xfId="30471"/>
    <cellStyle name="Normal 9 16 2 2 3" xfId="21254"/>
    <cellStyle name="Normal 9 16 2 2 4" xfId="27405"/>
    <cellStyle name="Normal 9 16 2 3" xfId="16592"/>
    <cellStyle name="Normal 9 16 2 3 2" xfId="22786"/>
    <cellStyle name="Normal 9 16 2 3 3" xfId="28937"/>
    <cellStyle name="Normal 9 16 2 4" xfId="19720"/>
    <cellStyle name="Normal 9 16 2 5" xfId="25871"/>
    <cellStyle name="Normal 9 16 3" xfId="14264"/>
    <cellStyle name="Normal 9 16 3 2" xfId="17358"/>
    <cellStyle name="Normal 9 16 3 2 2" xfId="23551"/>
    <cellStyle name="Normal 9 16 3 2 3" xfId="29702"/>
    <cellStyle name="Normal 9 16 3 3" xfId="20485"/>
    <cellStyle name="Normal 9 16 3 4" xfId="26636"/>
    <cellStyle name="Normal 9 16 4" xfId="15825"/>
    <cellStyle name="Normal 9 16 4 2" xfId="22017"/>
    <cellStyle name="Normal 9 16 4 3" xfId="28168"/>
    <cellStyle name="Normal 9 16 5" xfId="18951"/>
    <cellStyle name="Normal 9 16 6" xfId="25102"/>
    <cellStyle name="Normal 9 17" xfId="12320"/>
    <cellStyle name="Normal 9 17 2" xfId="13430"/>
    <cellStyle name="Normal 9 17 2 2" xfId="15046"/>
    <cellStyle name="Normal 9 17 2 2 2" xfId="18128"/>
    <cellStyle name="Normal 9 17 2 2 2 2" xfId="24321"/>
    <cellStyle name="Normal 9 17 2 2 2 3" xfId="30472"/>
    <cellStyle name="Normal 9 17 2 2 3" xfId="21255"/>
    <cellStyle name="Normal 9 17 2 2 4" xfId="27406"/>
    <cellStyle name="Normal 9 17 2 3" xfId="16593"/>
    <cellStyle name="Normal 9 17 2 3 2" xfId="22787"/>
    <cellStyle name="Normal 9 17 2 3 3" xfId="28938"/>
    <cellStyle name="Normal 9 17 2 4" xfId="19721"/>
    <cellStyle name="Normal 9 17 2 5" xfId="25872"/>
    <cellStyle name="Normal 9 17 3" xfId="14265"/>
    <cellStyle name="Normal 9 17 3 2" xfId="17359"/>
    <cellStyle name="Normal 9 17 3 2 2" xfId="23552"/>
    <cellStyle name="Normal 9 17 3 2 3" xfId="29703"/>
    <cellStyle name="Normal 9 17 3 3" xfId="20486"/>
    <cellStyle name="Normal 9 17 3 4" xfId="26637"/>
    <cellStyle name="Normal 9 17 4" xfId="15826"/>
    <cellStyle name="Normal 9 17 4 2" xfId="22018"/>
    <cellStyle name="Normal 9 17 4 3" xfId="28169"/>
    <cellStyle name="Normal 9 17 5" xfId="18952"/>
    <cellStyle name="Normal 9 17 6" xfId="25103"/>
    <cellStyle name="Normal 9 18" xfId="12321"/>
    <cellStyle name="Normal 9 18 2" xfId="13431"/>
    <cellStyle name="Normal 9 18 2 2" xfId="15047"/>
    <cellStyle name="Normal 9 18 2 2 2" xfId="18129"/>
    <cellStyle name="Normal 9 18 2 2 2 2" xfId="24322"/>
    <cellStyle name="Normal 9 18 2 2 2 3" xfId="30473"/>
    <cellStyle name="Normal 9 18 2 2 3" xfId="21256"/>
    <cellStyle name="Normal 9 18 2 2 4" xfId="27407"/>
    <cellStyle name="Normal 9 18 2 3" xfId="16594"/>
    <cellStyle name="Normal 9 18 2 3 2" xfId="22788"/>
    <cellStyle name="Normal 9 18 2 3 3" xfId="28939"/>
    <cellStyle name="Normal 9 18 2 4" xfId="19722"/>
    <cellStyle name="Normal 9 18 2 5" xfId="25873"/>
    <cellStyle name="Normal 9 18 3" xfId="14266"/>
    <cellStyle name="Normal 9 18 3 2" xfId="17360"/>
    <cellStyle name="Normal 9 18 3 2 2" xfId="23553"/>
    <cellStyle name="Normal 9 18 3 2 3" xfId="29704"/>
    <cellStyle name="Normal 9 18 3 3" xfId="20487"/>
    <cellStyle name="Normal 9 18 3 4" xfId="26638"/>
    <cellStyle name="Normal 9 18 4" xfId="15827"/>
    <cellStyle name="Normal 9 18 4 2" xfId="22019"/>
    <cellStyle name="Normal 9 18 4 3" xfId="28170"/>
    <cellStyle name="Normal 9 18 5" xfId="18953"/>
    <cellStyle name="Normal 9 18 6" xfId="25104"/>
    <cellStyle name="Normal 9 19" xfId="12322"/>
    <cellStyle name="Normal 9 19 2" xfId="13432"/>
    <cellStyle name="Normal 9 19 2 2" xfId="15048"/>
    <cellStyle name="Normal 9 19 2 2 2" xfId="18130"/>
    <cellStyle name="Normal 9 19 2 2 2 2" xfId="24323"/>
    <cellStyle name="Normal 9 19 2 2 2 3" xfId="30474"/>
    <cellStyle name="Normal 9 19 2 2 3" xfId="21257"/>
    <cellStyle name="Normal 9 19 2 2 4" xfId="27408"/>
    <cellStyle name="Normal 9 19 2 3" xfId="16595"/>
    <cellStyle name="Normal 9 19 2 3 2" xfId="22789"/>
    <cellStyle name="Normal 9 19 2 3 3" xfId="28940"/>
    <cellStyle name="Normal 9 19 2 4" xfId="19723"/>
    <cellStyle name="Normal 9 19 2 5" xfId="25874"/>
    <cellStyle name="Normal 9 19 3" xfId="14267"/>
    <cellStyle name="Normal 9 19 3 2" xfId="17361"/>
    <cellStyle name="Normal 9 19 3 2 2" xfId="23554"/>
    <cellStyle name="Normal 9 19 3 2 3" xfId="29705"/>
    <cellStyle name="Normal 9 19 3 3" xfId="20488"/>
    <cellStyle name="Normal 9 19 3 4" xfId="26639"/>
    <cellStyle name="Normal 9 19 4" xfId="15828"/>
    <cellStyle name="Normal 9 19 4 2" xfId="22020"/>
    <cellStyle name="Normal 9 19 4 3" xfId="28171"/>
    <cellStyle name="Normal 9 19 5" xfId="18954"/>
    <cellStyle name="Normal 9 19 6" xfId="25105"/>
    <cellStyle name="Normal 9 2" xfId="8551"/>
    <cellStyle name="Normal 9 2 10" xfId="18955"/>
    <cellStyle name="Normal 9 2 11" xfId="25106"/>
    <cellStyle name="Normal 9 2 12" xfId="12323"/>
    <cellStyle name="Normal 9 2 2" xfId="8552"/>
    <cellStyle name="Normal 9 2 2 2" xfId="8553"/>
    <cellStyle name="Normal 9 2 2 2 2" xfId="15050"/>
    <cellStyle name="Normal 9 2 2 2 2 2" xfId="18132"/>
    <cellStyle name="Normal 9 2 2 2 2 2 2" xfId="24325"/>
    <cellStyle name="Normal 9 2 2 2 2 2 3" xfId="30476"/>
    <cellStyle name="Normal 9 2 2 2 2 3" xfId="21259"/>
    <cellStyle name="Normal 9 2 2 2 2 4" xfId="27410"/>
    <cellStyle name="Normal 9 2 2 2 3" xfId="16597"/>
    <cellStyle name="Normal 9 2 2 2 3 2" xfId="22791"/>
    <cellStyle name="Normal 9 2 2 2 3 3" xfId="28942"/>
    <cellStyle name="Normal 9 2 2 2 4" xfId="19725"/>
    <cellStyle name="Normal 9 2 2 2 5" xfId="25876"/>
    <cellStyle name="Normal 9 2 2 2 6" xfId="13434"/>
    <cellStyle name="Normal 9 2 2 3" xfId="14269"/>
    <cellStyle name="Normal 9 2 2 3 2" xfId="17363"/>
    <cellStyle name="Normal 9 2 2 3 2 2" xfId="23556"/>
    <cellStyle name="Normal 9 2 2 3 2 3" xfId="29707"/>
    <cellStyle name="Normal 9 2 2 3 3" xfId="20490"/>
    <cellStyle name="Normal 9 2 2 3 4" xfId="26641"/>
    <cellStyle name="Normal 9 2 2 4" xfId="15830"/>
    <cellStyle name="Normal 9 2 2 4 2" xfId="22022"/>
    <cellStyle name="Normal 9 2 2 4 3" xfId="28173"/>
    <cellStyle name="Normal 9 2 2 5" xfId="18956"/>
    <cellStyle name="Normal 9 2 2 6" xfId="25107"/>
    <cellStyle name="Normal 9 2 2 7" xfId="12324"/>
    <cellStyle name="Normal 9 2 3" xfId="8554"/>
    <cellStyle name="Normal 9 2 3 2" xfId="13435"/>
    <cellStyle name="Normal 9 2 3 2 2" xfId="15051"/>
    <cellStyle name="Normal 9 2 3 2 2 2" xfId="18133"/>
    <cellStyle name="Normal 9 2 3 2 2 2 2" xfId="24326"/>
    <cellStyle name="Normal 9 2 3 2 2 2 3" xfId="30477"/>
    <cellStyle name="Normal 9 2 3 2 2 3" xfId="21260"/>
    <cellStyle name="Normal 9 2 3 2 2 4" xfId="27411"/>
    <cellStyle name="Normal 9 2 3 2 3" xfId="16598"/>
    <cellStyle name="Normal 9 2 3 2 3 2" xfId="22792"/>
    <cellStyle name="Normal 9 2 3 2 3 3" xfId="28943"/>
    <cellStyle name="Normal 9 2 3 2 4" xfId="19726"/>
    <cellStyle name="Normal 9 2 3 2 5" xfId="25877"/>
    <cellStyle name="Normal 9 2 3 3" xfId="14270"/>
    <cellStyle name="Normal 9 2 3 3 2" xfId="17364"/>
    <cellStyle name="Normal 9 2 3 3 2 2" xfId="23557"/>
    <cellStyle name="Normal 9 2 3 3 2 3" xfId="29708"/>
    <cellStyle name="Normal 9 2 3 3 3" xfId="20491"/>
    <cellStyle name="Normal 9 2 3 3 4" xfId="26642"/>
    <cellStyle name="Normal 9 2 3 4" xfId="15831"/>
    <cellStyle name="Normal 9 2 3 4 2" xfId="22023"/>
    <cellStyle name="Normal 9 2 3 4 3" xfId="28174"/>
    <cellStyle name="Normal 9 2 3 5" xfId="18957"/>
    <cellStyle name="Normal 9 2 3 6" xfId="25108"/>
    <cellStyle name="Normal 9 2 3 7" xfId="12325"/>
    <cellStyle name="Normal 9 2 4" xfId="12326"/>
    <cellStyle name="Normal 9 2 4 2" xfId="13436"/>
    <cellStyle name="Normal 9 2 4 2 2" xfId="15052"/>
    <cellStyle name="Normal 9 2 4 2 2 2" xfId="18134"/>
    <cellStyle name="Normal 9 2 4 2 2 2 2" xfId="24327"/>
    <cellStyle name="Normal 9 2 4 2 2 2 3" xfId="30478"/>
    <cellStyle name="Normal 9 2 4 2 2 3" xfId="21261"/>
    <cellStyle name="Normal 9 2 4 2 2 4" xfId="27412"/>
    <cellStyle name="Normal 9 2 4 2 3" xfId="16599"/>
    <cellStyle name="Normal 9 2 4 2 3 2" xfId="22793"/>
    <cellStyle name="Normal 9 2 4 2 3 3" xfId="28944"/>
    <cellStyle name="Normal 9 2 4 2 4" xfId="19727"/>
    <cellStyle name="Normal 9 2 4 2 5" xfId="25878"/>
    <cellStyle name="Normal 9 2 4 3" xfId="14271"/>
    <cellStyle name="Normal 9 2 4 3 2" xfId="17365"/>
    <cellStyle name="Normal 9 2 4 3 2 2" xfId="23558"/>
    <cellStyle name="Normal 9 2 4 3 2 3" xfId="29709"/>
    <cellStyle name="Normal 9 2 4 3 3" xfId="20492"/>
    <cellStyle name="Normal 9 2 4 3 4" xfId="26643"/>
    <cellStyle name="Normal 9 2 4 4" xfId="15832"/>
    <cellStyle name="Normal 9 2 4 4 2" xfId="22024"/>
    <cellStyle name="Normal 9 2 4 4 3" xfId="28175"/>
    <cellStyle name="Normal 9 2 4 5" xfId="18958"/>
    <cellStyle name="Normal 9 2 4 6" xfId="25109"/>
    <cellStyle name="Normal 9 2 5" xfId="12327"/>
    <cellStyle name="Normal 9 2 5 2" xfId="13437"/>
    <cellStyle name="Normal 9 2 5 2 2" xfId="15053"/>
    <cellStyle name="Normal 9 2 5 2 2 2" xfId="18135"/>
    <cellStyle name="Normal 9 2 5 2 2 2 2" xfId="24328"/>
    <cellStyle name="Normal 9 2 5 2 2 2 3" xfId="30479"/>
    <cellStyle name="Normal 9 2 5 2 2 3" xfId="21262"/>
    <cellStyle name="Normal 9 2 5 2 2 4" xfId="27413"/>
    <cellStyle name="Normal 9 2 5 2 3" xfId="16600"/>
    <cellStyle name="Normal 9 2 5 2 3 2" xfId="22794"/>
    <cellStyle name="Normal 9 2 5 2 3 3" xfId="28945"/>
    <cellStyle name="Normal 9 2 5 2 4" xfId="19728"/>
    <cellStyle name="Normal 9 2 5 2 5" xfId="25879"/>
    <cellStyle name="Normal 9 2 5 3" xfId="14272"/>
    <cellStyle name="Normal 9 2 5 3 2" xfId="17366"/>
    <cellStyle name="Normal 9 2 5 3 2 2" xfId="23559"/>
    <cellStyle name="Normal 9 2 5 3 2 3" xfId="29710"/>
    <cellStyle name="Normal 9 2 5 3 3" xfId="20493"/>
    <cellStyle name="Normal 9 2 5 3 4" xfId="26644"/>
    <cellStyle name="Normal 9 2 5 4" xfId="15833"/>
    <cellStyle name="Normal 9 2 5 4 2" xfId="22025"/>
    <cellStyle name="Normal 9 2 5 4 3" xfId="28176"/>
    <cellStyle name="Normal 9 2 5 5" xfId="18959"/>
    <cellStyle name="Normal 9 2 5 6" xfId="25110"/>
    <cellStyle name="Normal 9 2 6" xfId="13433"/>
    <cellStyle name="Normal 9 2 6 2" xfId="15049"/>
    <cellStyle name="Normal 9 2 6 2 2" xfId="18131"/>
    <cellStyle name="Normal 9 2 6 2 2 2" xfId="24324"/>
    <cellStyle name="Normal 9 2 6 2 2 3" xfId="30475"/>
    <cellStyle name="Normal 9 2 6 2 3" xfId="21258"/>
    <cellStyle name="Normal 9 2 6 2 4" xfId="27409"/>
    <cellStyle name="Normal 9 2 6 3" xfId="16596"/>
    <cellStyle name="Normal 9 2 6 3 2" xfId="22790"/>
    <cellStyle name="Normal 9 2 6 3 3" xfId="28941"/>
    <cellStyle name="Normal 9 2 6 4" xfId="19724"/>
    <cellStyle name="Normal 9 2 6 5" xfId="25875"/>
    <cellStyle name="Normal 9 2 7" xfId="14268"/>
    <cellStyle name="Normal 9 2 7 2" xfId="17362"/>
    <cellStyle name="Normal 9 2 7 2 2" xfId="23555"/>
    <cellStyle name="Normal 9 2 7 2 3" xfId="29706"/>
    <cellStyle name="Normal 9 2 7 3" xfId="20489"/>
    <cellStyle name="Normal 9 2 7 4" xfId="26640"/>
    <cellStyle name="Normal 9 2 8" xfId="15829"/>
    <cellStyle name="Normal 9 2 8 2" xfId="22021"/>
    <cellStyle name="Normal 9 2 8 3" xfId="28172"/>
    <cellStyle name="Normal 9 2 9" xfId="18348"/>
    <cellStyle name="Normal 9 20" xfId="12328"/>
    <cellStyle name="Normal 9 20 2" xfId="13438"/>
    <cellStyle name="Normal 9 20 2 2" xfId="15054"/>
    <cellStyle name="Normal 9 20 2 2 2" xfId="18136"/>
    <cellStyle name="Normal 9 20 2 2 2 2" xfId="24329"/>
    <cellStyle name="Normal 9 20 2 2 2 3" xfId="30480"/>
    <cellStyle name="Normal 9 20 2 2 3" xfId="21263"/>
    <cellStyle name="Normal 9 20 2 2 4" xfId="27414"/>
    <cellStyle name="Normal 9 20 2 3" xfId="16601"/>
    <cellStyle name="Normal 9 20 2 3 2" xfId="22795"/>
    <cellStyle name="Normal 9 20 2 3 3" xfId="28946"/>
    <cellStyle name="Normal 9 20 2 4" xfId="19729"/>
    <cellStyle name="Normal 9 20 2 5" xfId="25880"/>
    <cellStyle name="Normal 9 20 3" xfId="14273"/>
    <cellStyle name="Normal 9 20 3 2" xfId="17367"/>
    <cellStyle name="Normal 9 20 3 2 2" xfId="23560"/>
    <cellStyle name="Normal 9 20 3 2 3" xfId="29711"/>
    <cellStyle name="Normal 9 20 3 3" xfId="20494"/>
    <cellStyle name="Normal 9 20 3 4" xfId="26645"/>
    <cellStyle name="Normal 9 20 4" xfId="15834"/>
    <cellStyle name="Normal 9 20 4 2" xfId="22026"/>
    <cellStyle name="Normal 9 20 4 3" xfId="28177"/>
    <cellStyle name="Normal 9 20 5" xfId="18960"/>
    <cellStyle name="Normal 9 20 6" xfId="25111"/>
    <cellStyle name="Normal 9 21" xfId="12329"/>
    <cellStyle name="Normal 9 22" xfId="12330"/>
    <cellStyle name="Normal 9 22 2" xfId="13439"/>
    <cellStyle name="Normal 9 22 2 2" xfId="15055"/>
    <cellStyle name="Normal 9 22 2 2 2" xfId="18137"/>
    <cellStyle name="Normal 9 22 2 2 2 2" xfId="24330"/>
    <cellStyle name="Normal 9 22 2 2 2 3" xfId="30481"/>
    <cellStyle name="Normal 9 22 2 2 3" xfId="21264"/>
    <cellStyle name="Normal 9 22 2 2 4" xfId="27415"/>
    <cellStyle name="Normal 9 22 2 3" xfId="16602"/>
    <cellStyle name="Normal 9 22 2 3 2" xfId="22796"/>
    <cellStyle name="Normal 9 22 2 3 3" xfId="28947"/>
    <cellStyle name="Normal 9 22 2 4" xfId="19730"/>
    <cellStyle name="Normal 9 22 2 5" xfId="25881"/>
    <cellStyle name="Normal 9 22 3" xfId="14274"/>
    <cellStyle name="Normal 9 22 3 2" xfId="17368"/>
    <cellStyle name="Normal 9 22 3 2 2" xfId="23561"/>
    <cellStyle name="Normal 9 22 3 2 3" xfId="29712"/>
    <cellStyle name="Normal 9 22 3 3" xfId="20495"/>
    <cellStyle name="Normal 9 22 3 4" xfId="26646"/>
    <cellStyle name="Normal 9 22 4" xfId="15835"/>
    <cellStyle name="Normal 9 22 4 2" xfId="22027"/>
    <cellStyle name="Normal 9 22 4 3" xfId="28178"/>
    <cellStyle name="Normal 9 22 5" xfId="18961"/>
    <cellStyle name="Normal 9 22 6" xfId="25112"/>
    <cellStyle name="Normal 9 23" xfId="12331"/>
    <cellStyle name="Normal 9 23 2" xfId="12332"/>
    <cellStyle name="Normal 9 24" xfId="12333"/>
    <cellStyle name="Normal 9 24 2" xfId="12334"/>
    <cellStyle name="Normal 9 25" xfId="12312"/>
    <cellStyle name="Normal 9 25 2" xfId="13422"/>
    <cellStyle name="Normal 9 25 2 2" xfId="15038"/>
    <cellStyle name="Normal 9 25 2 2 2" xfId="18120"/>
    <cellStyle name="Normal 9 25 2 2 2 2" xfId="24313"/>
    <cellStyle name="Normal 9 25 2 2 2 3" xfId="30464"/>
    <cellStyle name="Normal 9 25 2 2 3" xfId="21247"/>
    <cellStyle name="Normal 9 25 2 2 4" xfId="27398"/>
    <cellStyle name="Normal 9 25 2 3" xfId="16585"/>
    <cellStyle name="Normal 9 25 2 3 2" xfId="22779"/>
    <cellStyle name="Normal 9 25 2 3 3" xfId="28930"/>
    <cellStyle name="Normal 9 25 2 4" xfId="19713"/>
    <cellStyle name="Normal 9 25 2 5" xfId="25864"/>
    <cellStyle name="Normal 9 25 3" xfId="14257"/>
    <cellStyle name="Normal 9 25 3 2" xfId="17351"/>
    <cellStyle name="Normal 9 25 3 2 2" xfId="23544"/>
    <cellStyle name="Normal 9 25 3 2 3" xfId="29695"/>
    <cellStyle name="Normal 9 25 3 3" xfId="20478"/>
    <cellStyle name="Normal 9 25 3 4" xfId="26629"/>
    <cellStyle name="Normal 9 25 4" xfId="15818"/>
    <cellStyle name="Normal 9 25 4 2" xfId="22010"/>
    <cellStyle name="Normal 9 25 4 3" xfId="28161"/>
    <cellStyle name="Normal 9 25 5" xfId="18944"/>
    <cellStyle name="Normal 9 25 6" xfId="25095"/>
    <cellStyle name="Normal 9 26" xfId="9655"/>
    <cellStyle name="Normal 9 3" xfId="8555"/>
    <cellStyle name="Normal 9 3 10" xfId="25113"/>
    <cellStyle name="Normal 9 3 2" xfId="8556"/>
    <cellStyle name="Normal 9 3 2 2" xfId="13441"/>
    <cellStyle name="Normal 9 3 2 2 2" xfId="15057"/>
    <cellStyle name="Normal 9 3 2 2 2 2" xfId="18139"/>
    <cellStyle name="Normal 9 3 2 2 2 2 2" xfId="24332"/>
    <cellStyle name="Normal 9 3 2 2 2 2 3" xfId="30483"/>
    <cellStyle name="Normal 9 3 2 2 2 3" xfId="21266"/>
    <cellStyle name="Normal 9 3 2 2 2 4" xfId="27417"/>
    <cellStyle name="Normal 9 3 2 2 3" xfId="16604"/>
    <cellStyle name="Normal 9 3 2 2 3 2" xfId="22798"/>
    <cellStyle name="Normal 9 3 2 2 3 3" xfId="28949"/>
    <cellStyle name="Normal 9 3 2 2 4" xfId="19732"/>
    <cellStyle name="Normal 9 3 2 2 5" xfId="25883"/>
    <cellStyle name="Normal 9 3 2 3" xfId="14276"/>
    <cellStyle name="Normal 9 3 2 3 2" xfId="17370"/>
    <cellStyle name="Normal 9 3 2 3 2 2" xfId="23563"/>
    <cellStyle name="Normal 9 3 2 3 2 3" xfId="29714"/>
    <cellStyle name="Normal 9 3 2 3 3" xfId="20497"/>
    <cellStyle name="Normal 9 3 2 3 4" xfId="26648"/>
    <cellStyle name="Normal 9 3 2 4" xfId="15837"/>
    <cellStyle name="Normal 9 3 2 4 2" xfId="22029"/>
    <cellStyle name="Normal 9 3 2 4 3" xfId="28180"/>
    <cellStyle name="Normal 9 3 2 5" xfId="18963"/>
    <cellStyle name="Normal 9 3 2 6" xfId="25114"/>
    <cellStyle name="Normal 9 3 3" xfId="12335"/>
    <cellStyle name="Normal 9 3 3 2" xfId="13442"/>
    <cellStyle name="Normal 9 3 3 2 2" xfId="15058"/>
    <cellStyle name="Normal 9 3 3 2 2 2" xfId="18140"/>
    <cellStyle name="Normal 9 3 3 2 2 2 2" xfId="24333"/>
    <cellStyle name="Normal 9 3 3 2 2 2 3" xfId="30484"/>
    <cellStyle name="Normal 9 3 3 2 2 3" xfId="21267"/>
    <cellStyle name="Normal 9 3 3 2 2 4" xfId="27418"/>
    <cellStyle name="Normal 9 3 3 2 3" xfId="16605"/>
    <cellStyle name="Normal 9 3 3 2 3 2" xfId="22799"/>
    <cellStyle name="Normal 9 3 3 2 3 3" xfId="28950"/>
    <cellStyle name="Normal 9 3 3 2 4" xfId="19733"/>
    <cellStyle name="Normal 9 3 3 2 5" xfId="25884"/>
    <cellStyle name="Normal 9 3 3 3" xfId="14277"/>
    <cellStyle name="Normal 9 3 3 3 2" xfId="17371"/>
    <cellStyle name="Normal 9 3 3 3 2 2" xfId="23564"/>
    <cellStyle name="Normal 9 3 3 3 2 3" xfId="29715"/>
    <cellStyle name="Normal 9 3 3 3 3" xfId="20498"/>
    <cellStyle name="Normal 9 3 3 3 4" xfId="26649"/>
    <cellStyle name="Normal 9 3 3 4" xfId="15838"/>
    <cellStyle name="Normal 9 3 3 4 2" xfId="22030"/>
    <cellStyle name="Normal 9 3 3 4 3" xfId="28181"/>
    <cellStyle name="Normal 9 3 3 5" xfId="18964"/>
    <cellStyle name="Normal 9 3 3 6" xfId="25115"/>
    <cellStyle name="Normal 9 3 4" xfId="12336"/>
    <cellStyle name="Normal 9 3 4 2" xfId="13443"/>
    <cellStyle name="Normal 9 3 4 2 2" xfId="15059"/>
    <cellStyle name="Normal 9 3 4 2 2 2" xfId="18141"/>
    <cellStyle name="Normal 9 3 4 2 2 2 2" xfId="24334"/>
    <cellStyle name="Normal 9 3 4 2 2 2 3" xfId="30485"/>
    <cellStyle name="Normal 9 3 4 2 2 3" xfId="21268"/>
    <cellStyle name="Normal 9 3 4 2 2 4" xfId="27419"/>
    <cellStyle name="Normal 9 3 4 2 3" xfId="16606"/>
    <cellStyle name="Normal 9 3 4 2 3 2" xfId="22800"/>
    <cellStyle name="Normal 9 3 4 2 3 3" xfId="28951"/>
    <cellStyle name="Normal 9 3 4 2 4" xfId="19734"/>
    <cellStyle name="Normal 9 3 4 2 5" xfId="25885"/>
    <cellStyle name="Normal 9 3 4 3" xfId="14278"/>
    <cellStyle name="Normal 9 3 4 3 2" xfId="17372"/>
    <cellStyle name="Normal 9 3 4 3 2 2" xfId="23565"/>
    <cellStyle name="Normal 9 3 4 3 2 3" xfId="29716"/>
    <cellStyle name="Normal 9 3 4 3 3" xfId="20499"/>
    <cellStyle name="Normal 9 3 4 3 4" xfId="26650"/>
    <cellStyle name="Normal 9 3 4 4" xfId="15839"/>
    <cellStyle name="Normal 9 3 4 4 2" xfId="22031"/>
    <cellStyle name="Normal 9 3 4 4 3" xfId="28182"/>
    <cellStyle name="Normal 9 3 4 5" xfId="18965"/>
    <cellStyle name="Normal 9 3 4 6" xfId="25116"/>
    <cellStyle name="Normal 9 3 5" xfId="12337"/>
    <cellStyle name="Normal 9 3 5 2" xfId="13444"/>
    <cellStyle name="Normal 9 3 5 2 2" xfId="15060"/>
    <cellStyle name="Normal 9 3 5 2 2 2" xfId="18142"/>
    <cellStyle name="Normal 9 3 5 2 2 2 2" xfId="24335"/>
    <cellStyle name="Normal 9 3 5 2 2 2 3" xfId="30486"/>
    <cellStyle name="Normal 9 3 5 2 2 3" xfId="21269"/>
    <cellStyle name="Normal 9 3 5 2 2 4" xfId="27420"/>
    <cellStyle name="Normal 9 3 5 2 3" xfId="16607"/>
    <cellStyle name="Normal 9 3 5 2 3 2" xfId="22801"/>
    <cellStyle name="Normal 9 3 5 2 3 3" xfId="28952"/>
    <cellStyle name="Normal 9 3 5 2 4" xfId="19735"/>
    <cellStyle name="Normal 9 3 5 2 5" xfId="25886"/>
    <cellStyle name="Normal 9 3 5 3" xfId="14279"/>
    <cellStyle name="Normal 9 3 5 3 2" xfId="17373"/>
    <cellStyle name="Normal 9 3 5 3 2 2" xfId="23566"/>
    <cellStyle name="Normal 9 3 5 3 2 3" xfId="29717"/>
    <cellStyle name="Normal 9 3 5 3 3" xfId="20500"/>
    <cellStyle name="Normal 9 3 5 3 4" xfId="26651"/>
    <cellStyle name="Normal 9 3 5 4" xfId="15840"/>
    <cellStyle name="Normal 9 3 5 4 2" xfId="22032"/>
    <cellStyle name="Normal 9 3 5 4 3" xfId="28183"/>
    <cellStyle name="Normal 9 3 5 5" xfId="18966"/>
    <cellStyle name="Normal 9 3 5 6" xfId="25117"/>
    <cellStyle name="Normal 9 3 6" xfId="13440"/>
    <cellStyle name="Normal 9 3 6 2" xfId="15056"/>
    <cellStyle name="Normal 9 3 6 2 2" xfId="18138"/>
    <cellStyle name="Normal 9 3 6 2 2 2" xfId="24331"/>
    <cellStyle name="Normal 9 3 6 2 2 3" xfId="30482"/>
    <cellStyle name="Normal 9 3 6 2 3" xfId="21265"/>
    <cellStyle name="Normal 9 3 6 2 4" xfId="27416"/>
    <cellStyle name="Normal 9 3 6 3" xfId="16603"/>
    <cellStyle name="Normal 9 3 6 3 2" xfId="22797"/>
    <cellStyle name="Normal 9 3 6 3 3" xfId="28948"/>
    <cellStyle name="Normal 9 3 6 4" xfId="19731"/>
    <cellStyle name="Normal 9 3 6 5" xfId="25882"/>
    <cellStyle name="Normal 9 3 7" xfId="14275"/>
    <cellStyle name="Normal 9 3 7 2" xfId="17369"/>
    <cellStyle name="Normal 9 3 7 2 2" xfId="23562"/>
    <cellStyle name="Normal 9 3 7 2 3" xfId="29713"/>
    <cellStyle name="Normal 9 3 7 3" xfId="20496"/>
    <cellStyle name="Normal 9 3 7 4" xfId="26647"/>
    <cellStyle name="Normal 9 3 8" xfId="15836"/>
    <cellStyle name="Normal 9 3 8 2" xfId="22028"/>
    <cellStyle name="Normal 9 3 8 3" xfId="28179"/>
    <cellStyle name="Normal 9 3 9" xfId="18962"/>
    <cellStyle name="Normal 9 4" xfId="8557"/>
    <cellStyle name="Normal 9 4 2" xfId="13445"/>
    <cellStyle name="Normal 9 4 2 2" xfId="15061"/>
    <cellStyle name="Normal 9 4 2 2 2" xfId="18143"/>
    <cellStyle name="Normal 9 4 2 2 2 2" xfId="24336"/>
    <cellStyle name="Normal 9 4 2 2 2 3" xfId="30487"/>
    <cellStyle name="Normal 9 4 2 2 3" xfId="21270"/>
    <cellStyle name="Normal 9 4 2 2 4" xfId="27421"/>
    <cellStyle name="Normal 9 4 2 3" xfId="16608"/>
    <cellStyle name="Normal 9 4 2 3 2" xfId="22802"/>
    <cellStyle name="Normal 9 4 2 3 3" xfId="28953"/>
    <cellStyle name="Normal 9 4 2 4" xfId="19736"/>
    <cellStyle name="Normal 9 4 2 5" xfId="25887"/>
    <cellStyle name="Normal 9 4 3" xfId="14280"/>
    <cellStyle name="Normal 9 4 3 2" xfId="17374"/>
    <cellStyle name="Normal 9 4 3 2 2" xfId="23567"/>
    <cellStyle name="Normal 9 4 3 2 3" xfId="29718"/>
    <cellStyle name="Normal 9 4 3 3" xfId="20501"/>
    <cellStyle name="Normal 9 4 3 4" xfId="26652"/>
    <cellStyle name="Normal 9 4 4" xfId="15841"/>
    <cellStyle name="Normal 9 4 4 2" xfId="22033"/>
    <cellStyle name="Normal 9 4 4 3" xfId="28184"/>
    <cellStyle name="Normal 9 4 5" xfId="18967"/>
    <cellStyle name="Normal 9 4 6" xfId="25118"/>
    <cellStyle name="Normal 9 4 7" xfId="12338"/>
    <cellStyle name="Normal 9 5" xfId="12339"/>
    <cellStyle name="Normal 9 5 2" xfId="13446"/>
    <cellStyle name="Normal 9 5 2 2" xfId="15062"/>
    <cellStyle name="Normal 9 5 2 2 2" xfId="18144"/>
    <cellStyle name="Normal 9 5 2 2 2 2" xfId="24337"/>
    <cellStyle name="Normal 9 5 2 2 2 3" xfId="30488"/>
    <cellStyle name="Normal 9 5 2 2 3" xfId="21271"/>
    <cellStyle name="Normal 9 5 2 2 4" xfId="27422"/>
    <cellStyle name="Normal 9 5 2 3" xfId="16609"/>
    <cellStyle name="Normal 9 5 2 3 2" xfId="22803"/>
    <cellStyle name="Normal 9 5 2 3 3" xfId="28954"/>
    <cellStyle name="Normal 9 5 2 4" xfId="19737"/>
    <cellStyle name="Normal 9 5 2 5" xfId="25888"/>
    <cellStyle name="Normal 9 5 3" xfId="14281"/>
    <cellStyle name="Normal 9 5 3 2" xfId="17375"/>
    <cellStyle name="Normal 9 5 3 2 2" xfId="23568"/>
    <cellStyle name="Normal 9 5 3 2 3" xfId="29719"/>
    <cellStyle name="Normal 9 5 3 3" xfId="20502"/>
    <cellStyle name="Normal 9 5 3 4" xfId="26653"/>
    <cellStyle name="Normal 9 5 4" xfId="15842"/>
    <cellStyle name="Normal 9 5 4 2" xfId="22034"/>
    <cellStyle name="Normal 9 5 4 3" xfId="28185"/>
    <cellStyle name="Normal 9 5 5" xfId="18968"/>
    <cellStyle name="Normal 9 5 6" xfId="25119"/>
    <cellStyle name="Normal 9 6" xfId="12340"/>
    <cellStyle name="Normal 9 6 2" xfId="13447"/>
    <cellStyle name="Normal 9 6 2 2" xfId="15063"/>
    <cellStyle name="Normal 9 6 2 2 2" xfId="18145"/>
    <cellStyle name="Normal 9 6 2 2 2 2" xfId="24338"/>
    <cellStyle name="Normal 9 6 2 2 2 3" xfId="30489"/>
    <cellStyle name="Normal 9 6 2 2 3" xfId="21272"/>
    <cellStyle name="Normal 9 6 2 2 4" xfId="27423"/>
    <cellStyle name="Normal 9 6 2 3" xfId="16610"/>
    <cellStyle name="Normal 9 6 2 3 2" xfId="22804"/>
    <cellStyle name="Normal 9 6 2 3 3" xfId="28955"/>
    <cellStyle name="Normal 9 6 2 4" xfId="19738"/>
    <cellStyle name="Normal 9 6 2 5" xfId="25889"/>
    <cellStyle name="Normal 9 6 3" xfId="14282"/>
    <cellStyle name="Normal 9 6 3 2" xfId="17376"/>
    <cellStyle name="Normal 9 6 3 2 2" xfId="23569"/>
    <cellStyle name="Normal 9 6 3 2 3" xfId="29720"/>
    <cellStyle name="Normal 9 6 3 3" xfId="20503"/>
    <cellStyle name="Normal 9 6 3 4" xfId="26654"/>
    <cellStyle name="Normal 9 6 4" xfId="15843"/>
    <cellStyle name="Normal 9 6 4 2" xfId="22035"/>
    <cellStyle name="Normal 9 6 4 3" xfId="28186"/>
    <cellStyle name="Normal 9 6 5" xfId="18969"/>
    <cellStyle name="Normal 9 6 6" xfId="25120"/>
    <cellStyle name="Normal 9 7" xfId="12341"/>
    <cellStyle name="Normal 9 7 2" xfId="13448"/>
    <cellStyle name="Normal 9 7 2 2" xfId="15064"/>
    <cellStyle name="Normal 9 7 2 2 2" xfId="18146"/>
    <cellStyle name="Normal 9 7 2 2 2 2" xfId="24339"/>
    <cellStyle name="Normal 9 7 2 2 2 3" xfId="30490"/>
    <cellStyle name="Normal 9 7 2 2 3" xfId="21273"/>
    <cellStyle name="Normal 9 7 2 2 4" xfId="27424"/>
    <cellStyle name="Normal 9 7 2 3" xfId="16611"/>
    <cellStyle name="Normal 9 7 2 3 2" xfId="22805"/>
    <cellStyle name="Normal 9 7 2 3 3" xfId="28956"/>
    <cellStyle name="Normal 9 7 2 4" xfId="19739"/>
    <cellStyle name="Normal 9 7 2 5" xfId="25890"/>
    <cellStyle name="Normal 9 7 3" xfId="14283"/>
    <cellStyle name="Normal 9 7 3 2" xfId="17377"/>
    <cellStyle name="Normal 9 7 3 2 2" xfId="23570"/>
    <cellStyle name="Normal 9 7 3 2 3" xfId="29721"/>
    <cellStyle name="Normal 9 7 3 3" xfId="20504"/>
    <cellStyle name="Normal 9 7 3 4" xfId="26655"/>
    <cellStyle name="Normal 9 7 4" xfId="15844"/>
    <cellStyle name="Normal 9 7 4 2" xfId="22036"/>
    <cellStyle name="Normal 9 7 4 3" xfId="28187"/>
    <cellStyle name="Normal 9 7 5" xfId="18970"/>
    <cellStyle name="Normal 9 7 6" xfId="25121"/>
    <cellStyle name="Normal 9 8" xfId="12342"/>
    <cellStyle name="Normal 9 8 2" xfId="13449"/>
    <cellStyle name="Normal 9 8 2 2" xfId="15065"/>
    <cellStyle name="Normal 9 8 2 2 2" xfId="18147"/>
    <cellStyle name="Normal 9 8 2 2 2 2" xfId="24340"/>
    <cellStyle name="Normal 9 8 2 2 2 3" xfId="30491"/>
    <cellStyle name="Normal 9 8 2 2 3" xfId="21274"/>
    <cellStyle name="Normal 9 8 2 2 4" xfId="27425"/>
    <cellStyle name="Normal 9 8 2 3" xfId="16612"/>
    <cellStyle name="Normal 9 8 2 3 2" xfId="22806"/>
    <cellStyle name="Normal 9 8 2 3 3" xfId="28957"/>
    <cellStyle name="Normal 9 8 2 4" xfId="19740"/>
    <cellStyle name="Normal 9 8 2 5" xfId="25891"/>
    <cellStyle name="Normal 9 8 3" xfId="14284"/>
    <cellStyle name="Normal 9 8 3 2" xfId="17378"/>
    <cellStyle name="Normal 9 8 3 2 2" xfId="23571"/>
    <cellStyle name="Normal 9 8 3 2 3" xfId="29722"/>
    <cellStyle name="Normal 9 8 3 3" xfId="20505"/>
    <cellStyle name="Normal 9 8 3 4" xfId="26656"/>
    <cellStyle name="Normal 9 8 4" xfId="15845"/>
    <cellStyle name="Normal 9 8 4 2" xfId="22037"/>
    <cellStyle name="Normal 9 8 4 3" xfId="28188"/>
    <cellStyle name="Normal 9 8 5" xfId="18971"/>
    <cellStyle name="Normal 9 8 6" xfId="25122"/>
    <cellStyle name="Normal 9 9" xfId="12343"/>
    <cellStyle name="Normal 9 9 2" xfId="13450"/>
    <cellStyle name="Normal 9 9 2 2" xfId="15066"/>
    <cellStyle name="Normal 9 9 2 2 2" xfId="18148"/>
    <cellStyle name="Normal 9 9 2 2 2 2" xfId="24341"/>
    <cellStyle name="Normal 9 9 2 2 2 3" xfId="30492"/>
    <cellStyle name="Normal 9 9 2 2 3" xfId="21275"/>
    <cellStyle name="Normal 9 9 2 2 4" xfId="27426"/>
    <cellStyle name="Normal 9 9 2 3" xfId="16613"/>
    <cellStyle name="Normal 9 9 2 3 2" xfId="22807"/>
    <cellStyle name="Normal 9 9 2 3 3" xfId="28958"/>
    <cellStyle name="Normal 9 9 2 4" xfId="19741"/>
    <cellStyle name="Normal 9 9 2 5" xfId="25892"/>
    <cellStyle name="Normal 9 9 3" xfId="14285"/>
    <cellStyle name="Normal 9 9 3 2" xfId="17379"/>
    <cellStyle name="Normal 9 9 3 2 2" xfId="23572"/>
    <cellStyle name="Normal 9 9 3 2 3" xfId="29723"/>
    <cellStyle name="Normal 9 9 3 3" xfId="20506"/>
    <cellStyle name="Normal 9 9 3 4" xfId="26657"/>
    <cellStyle name="Normal 9 9 4" xfId="15846"/>
    <cellStyle name="Normal 9 9 4 2" xfId="22038"/>
    <cellStyle name="Normal 9 9 4 3" xfId="28189"/>
    <cellStyle name="Normal 9 9 5" xfId="18972"/>
    <cellStyle name="Normal 9 9 6" xfId="25123"/>
    <cellStyle name="Normal 90" xfId="8558"/>
    <cellStyle name="Normal 91" xfId="8559"/>
    <cellStyle name="Normal 92" xfId="8560"/>
    <cellStyle name="Normal 93" xfId="8561"/>
    <cellStyle name="Normal 94" xfId="8562"/>
    <cellStyle name="Normal 95" xfId="8563"/>
    <cellStyle name="Normal 96" xfId="8564"/>
    <cellStyle name="Normal 96 2" xfId="8565"/>
    <cellStyle name="Normal 97" xfId="8566"/>
    <cellStyle name="Normal 98" xfId="8567"/>
    <cellStyle name="Normal 99" xfId="8568"/>
    <cellStyle name="Note 10" xfId="8569"/>
    <cellStyle name="Note 10 2" xfId="8570"/>
    <cellStyle name="Note 10 2 2" xfId="8571"/>
    <cellStyle name="Note 10 3" xfId="8572"/>
    <cellStyle name="Note 10 4" xfId="30750"/>
    <cellStyle name="Note 11" xfId="8573"/>
    <cellStyle name="Note 11 2" xfId="8574"/>
    <cellStyle name="Note 11 2 2" xfId="8575"/>
    <cellStyle name="Note 11 3" xfId="8576"/>
    <cellStyle name="Note 11 4" xfId="30751"/>
    <cellStyle name="Note 12" xfId="8577"/>
    <cellStyle name="Note 12 2" xfId="8578"/>
    <cellStyle name="Note 12 2 2" xfId="8579"/>
    <cellStyle name="Note 12 3" xfId="8580"/>
    <cellStyle name="Note 12 3 2" xfId="8581"/>
    <cellStyle name="Note 12 3 3" xfId="30753"/>
    <cellStyle name="Note 12 4" xfId="8582"/>
    <cellStyle name="Note 12 4 2" xfId="30754"/>
    <cellStyle name="Note 12 5" xfId="30752"/>
    <cellStyle name="Note 13" xfId="8583"/>
    <cellStyle name="Note 13 2" xfId="8584"/>
    <cellStyle name="Note 14" xfId="8585"/>
    <cellStyle name="Note 14 2" xfId="30755"/>
    <cellStyle name="Note 2" xfId="8586"/>
    <cellStyle name="Note 2 2" xfId="8587"/>
    <cellStyle name="Note 2 2 2" xfId="8588"/>
    <cellStyle name="Note 2 2 2 2" xfId="18149"/>
    <cellStyle name="Note 2 2 2 2 2" xfId="24342"/>
    <cellStyle name="Note 2 2 2 2 3" xfId="30493"/>
    <cellStyle name="Note 2 2 2 3" xfId="21276"/>
    <cellStyle name="Note 2 2 2 4" xfId="27427"/>
    <cellStyle name="Note 2 2 2 5" xfId="15067"/>
    <cellStyle name="Note 2 2 2 6" xfId="30758"/>
    <cellStyle name="Note 2 2 3" xfId="8589"/>
    <cellStyle name="Note 2 2 3 2" xfId="22808"/>
    <cellStyle name="Note 2 2 3 3" xfId="28959"/>
    <cellStyle name="Note 2 2 3 4" xfId="16614"/>
    <cellStyle name="Note 2 2 4" xfId="8590"/>
    <cellStyle name="Note 2 2 4 2" xfId="19742"/>
    <cellStyle name="Note 2 2 4 3" xfId="30759"/>
    <cellStyle name="Note 2 2 5" xfId="25893"/>
    <cellStyle name="Note 2 2 6" xfId="13451"/>
    <cellStyle name="Note 2 2 7" xfId="30757"/>
    <cellStyle name="Note 2 3" xfId="8591"/>
    <cellStyle name="Note 2 3 2" xfId="8592"/>
    <cellStyle name="Note 2 3 2 2" xfId="23573"/>
    <cellStyle name="Note 2 3 2 3" xfId="29724"/>
    <cellStyle name="Note 2 3 2 4" xfId="17380"/>
    <cellStyle name="Note 2 3 2 5" xfId="30761"/>
    <cellStyle name="Note 2 3 3" xfId="20507"/>
    <cellStyle name="Note 2 3 4" xfId="26658"/>
    <cellStyle name="Note 2 3 5" xfId="14286"/>
    <cellStyle name="Note 2 3 6" xfId="30760"/>
    <cellStyle name="Note 2 4" xfId="8593"/>
    <cellStyle name="Note 2 4 2" xfId="8594"/>
    <cellStyle name="Note 2 4 2 2" xfId="22039"/>
    <cellStyle name="Note 2 4 2 3" xfId="30763"/>
    <cellStyle name="Note 2 4 3" xfId="28190"/>
    <cellStyle name="Note 2 4 4" xfId="15847"/>
    <cellStyle name="Note 2 4 5" xfId="30762"/>
    <cellStyle name="Note 2 5" xfId="8595"/>
    <cellStyle name="Note 2 5 2" xfId="18973"/>
    <cellStyle name="Note 2 5 3" xfId="30764"/>
    <cellStyle name="Note 2 6" xfId="25124"/>
    <cellStyle name="Note 2 7" xfId="12344"/>
    <cellStyle name="Note 2 8" xfId="30756"/>
    <cellStyle name="Note 2_AURORA Total New" xfId="8596"/>
    <cellStyle name="Note 3" xfId="8597"/>
    <cellStyle name="Note 3 2" xfId="8598"/>
    <cellStyle name="Note 3 2 2" xfId="8599"/>
    <cellStyle name="Note 3 2 2 2" xfId="18150"/>
    <cellStyle name="Note 3 2 2 2 2" xfId="24343"/>
    <cellStyle name="Note 3 2 2 2 3" xfId="30494"/>
    <cellStyle name="Note 3 2 2 3" xfId="21277"/>
    <cellStyle name="Note 3 2 2 4" xfId="27428"/>
    <cellStyle name="Note 3 2 2 5" xfId="15068"/>
    <cellStyle name="Note 3 2 3" xfId="16615"/>
    <cellStyle name="Note 3 2 3 2" xfId="22809"/>
    <cellStyle name="Note 3 2 3 3" xfId="28960"/>
    <cellStyle name="Note 3 2 4" xfId="19743"/>
    <cellStyle name="Note 3 2 5" xfId="25894"/>
    <cellStyle name="Note 3 2 6" xfId="13452"/>
    <cellStyle name="Note 3 2 7" xfId="30766"/>
    <cellStyle name="Note 3 3" xfId="8600"/>
    <cellStyle name="Note 3 3 2" xfId="17381"/>
    <cellStyle name="Note 3 3 2 2" xfId="23574"/>
    <cellStyle name="Note 3 3 2 3" xfId="29725"/>
    <cellStyle name="Note 3 3 3" xfId="20508"/>
    <cellStyle name="Note 3 3 4" xfId="26659"/>
    <cellStyle name="Note 3 3 5" xfId="14287"/>
    <cellStyle name="Note 3 3 6" xfId="30767"/>
    <cellStyle name="Note 3 4" xfId="8601"/>
    <cellStyle name="Note 3 4 2" xfId="22040"/>
    <cellStyle name="Note 3 4 3" xfId="28191"/>
    <cellStyle name="Note 3 4 4" xfId="15848"/>
    <cellStyle name="Note 3 4 5" xfId="30768"/>
    <cellStyle name="Note 3 5" xfId="18974"/>
    <cellStyle name="Note 3 6" xfId="25125"/>
    <cellStyle name="Note 3 7" xfId="12345"/>
    <cellStyle name="Note 3 8" xfId="30765"/>
    <cellStyle name="Note 4" xfId="8602"/>
    <cellStyle name="Note 4 2" xfId="8603"/>
    <cellStyle name="Note 4 2 2" xfId="8604"/>
    <cellStyle name="Note 4 2 2 2" xfId="18151"/>
    <cellStyle name="Note 4 2 2 2 2" xfId="24344"/>
    <cellStyle name="Note 4 2 2 2 3" xfId="30495"/>
    <cellStyle name="Note 4 2 2 3" xfId="21278"/>
    <cellStyle name="Note 4 2 2 4" xfId="27429"/>
    <cellStyle name="Note 4 2 2 5" xfId="15069"/>
    <cellStyle name="Note 4 2 3" xfId="16616"/>
    <cellStyle name="Note 4 2 3 2" xfId="22810"/>
    <cellStyle name="Note 4 2 3 3" xfId="28961"/>
    <cellStyle name="Note 4 2 4" xfId="19744"/>
    <cellStyle name="Note 4 2 5" xfId="25895"/>
    <cellStyle name="Note 4 2 6" xfId="13453"/>
    <cellStyle name="Note 4 2 7" xfId="30770"/>
    <cellStyle name="Note 4 3" xfId="8605"/>
    <cellStyle name="Note 4 3 2" xfId="17382"/>
    <cellStyle name="Note 4 3 2 2" xfId="23575"/>
    <cellStyle name="Note 4 3 2 3" xfId="29726"/>
    <cellStyle name="Note 4 3 3" xfId="20509"/>
    <cellStyle name="Note 4 3 4" xfId="26660"/>
    <cellStyle name="Note 4 3 5" xfId="14288"/>
    <cellStyle name="Note 4 3 6" xfId="30771"/>
    <cellStyle name="Note 4 4" xfId="8606"/>
    <cellStyle name="Note 4 4 2" xfId="22041"/>
    <cellStyle name="Note 4 4 3" xfId="28192"/>
    <cellStyle name="Note 4 4 4" xfId="15849"/>
    <cellStyle name="Note 4 4 5" xfId="30772"/>
    <cellStyle name="Note 4 5" xfId="18975"/>
    <cellStyle name="Note 4 6" xfId="25126"/>
    <cellStyle name="Note 4 7" xfId="12346"/>
    <cellStyle name="Note 4 8" xfId="30769"/>
    <cellStyle name="Note 5" xfId="8607"/>
    <cellStyle name="Note 5 2" xfId="8608"/>
    <cellStyle name="Note 5 2 2" xfId="8609"/>
    <cellStyle name="Note 5 2 3" xfId="30774"/>
    <cellStyle name="Note 5 3" xfId="8610"/>
    <cellStyle name="Note 5 3 2" xfId="30775"/>
    <cellStyle name="Note 5 4" xfId="8611"/>
    <cellStyle name="Note 5 4 2" xfId="30776"/>
    <cellStyle name="Note 5 5" xfId="30773"/>
    <cellStyle name="Note 6" xfId="8612"/>
    <cellStyle name="Note 6 2" xfId="8613"/>
    <cellStyle name="Note 6 2 2" xfId="8614"/>
    <cellStyle name="Note 6 2 2 2" xfId="14368"/>
    <cellStyle name="Note 6 2 2 2 2" xfId="30947"/>
    <cellStyle name="Note 6 2 2 3" xfId="30715"/>
    <cellStyle name="Note 6 2 3" xfId="13662"/>
    <cellStyle name="Note 6 2 3 2" xfId="30946"/>
    <cellStyle name="Note 6 2 4" xfId="30695"/>
    <cellStyle name="Note 6 3" xfId="8615"/>
    <cellStyle name="Note 6 3 2" xfId="14334"/>
    <cellStyle name="Note 6 3 2 2" xfId="30714"/>
    <cellStyle name="Note 6 3 3" xfId="13651"/>
    <cellStyle name="Note 6 3 3 2" xfId="30945"/>
    <cellStyle name="Note 6 3 4" xfId="30691"/>
    <cellStyle name="Note 6 3 5" xfId="30778"/>
    <cellStyle name="Note 6 4" xfId="8616"/>
    <cellStyle name="Note 6 4 2" xfId="14324"/>
    <cellStyle name="Note 6 4 2 2" xfId="30712"/>
    <cellStyle name="Note 6 4 3" xfId="13646"/>
    <cellStyle name="Note 6 4 3 2" xfId="30944"/>
    <cellStyle name="Note 6 4 4" xfId="30689"/>
    <cellStyle name="Note 6 4 5" xfId="30779"/>
    <cellStyle name="Note 6 5" xfId="13624"/>
    <cellStyle name="Note 6 5 2" xfId="14443"/>
    <cellStyle name="Note 6 5 2 2" xfId="30720"/>
    <cellStyle name="Note 6 5 3" xfId="30682"/>
    <cellStyle name="Note 6 6" xfId="13827"/>
    <cellStyle name="Note 6 6 2" xfId="30704"/>
    <cellStyle name="Note 6 7" xfId="12347"/>
    <cellStyle name="Note 6 7 2" xfId="30940"/>
    <cellStyle name="Note 6 8" xfId="30675"/>
    <cellStyle name="Note 6 9" xfId="30777"/>
    <cellStyle name="Note 7" xfId="8617"/>
    <cellStyle name="Note 7 2" xfId="8618"/>
    <cellStyle name="Note 7 2 2" xfId="8619"/>
    <cellStyle name="Note 7 2 2 2" xfId="18152"/>
    <cellStyle name="Note 7 2 2 2 2" xfId="24345"/>
    <cellStyle name="Note 7 2 2 2 3" xfId="30496"/>
    <cellStyle name="Note 7 2 2 3" xfId="21279"/>
    <cellStyle name="Note 7 2 2 4" xfId="27430"/>
    <cellStyle name="Note 7 2 2 5" xfId="15070"/>
    <cellStyle name="Note 7 2 3" xfId="16617"/>
    <cellStyle name="Note 7 2 3 2" xfId="22811"/>
    <cellStyle name="Note 7 2 3 3" xfId="28962"/>
    <cellStyle name="Note 7 2 4" xfId="19745"/>
    <cellStyle name="Note 7 2 5" xfId="25896"/>
    <cellStyle name="Note 7 2 6" xfId="13454"/>
    <cellStyle name="Note 7 3" xfId="8620"/>
    <cellStyle name="Note 7 3 2" xfId="17383"/>
    <cellStyle name="Note 7 3 2 2" xfId="23576"/>
    <cellStyle name="Note 7 3 2 3" xfId="29727"/>
    <cellStyle name="Note 7 3 3" xfId="20510"/>
    <cellStyle name="Note 7 3 4" xfId="26661"/>
    <cellStyle name="Note 7 3 5" xfId="14289"/>
    <cellStyle name="Note 7 3 6" xfId="30781"/>
    <cellStyle name="Note 7 4" xfId="8621"/>
    <cellStyle name="Note 7 4 2" xfId="22042"/>
    <cellStyle name="Note 7 4 3" xfId="28193"/>
    <cellStyle name="Note 7 4 4" xfId="15850"/>
    <cellStyle name="Note 7 4 5" xfId="30782"/>
    <cellStyle name="Note 7 5" xfId="18976"/>
    <cellStyle name="Note 7 6" xfId="25127"/>
    <cellStyle name="Note 7 7" xfId="12348"/>
    <cellStyle name="Note 7 8" xfId="30780"/>
    <cellStyle name="Note 8" xfId="8622"/>
    <cellStyle name="Note 8 2" xfId="8623"/>
    <cellStyle name="Note 8 2 2" xfId="8624"/>
    <cellStyle name="Note 8 3" xfId="8625"/>
    <cellStyle name="Note 8 3 2" xfId="30784"/>
    <cellStyle name="Note 8 4" xfId="8626"/>
    <cellStyle name="Note 8 4 2" xfId="30785"/>
    <cellStyle name="Note 8 5" xfId="30783"/>
    <cellStyle name="Note 9" xfId="8627"/>
    <cellStyle name="Note 9 2" xfId="8628"/>
    <cellStyle name="Note 9 2 2" xfId="8629"/>
    <cellStyle name="Note 9 3" xfId="8630"/>
    <cellStyle name="Note 9 3 2" xfId="30787"/>
    <cellStyle name="Note 9 4" xfId="8631"/>
    <cellStyle name="Note 9 4 2" xfId="30788"/>
    <cellStyle name="Note 9 5" xfId="30786"/>
    <cellStyle name="Output 2" xfId="8632"/>
    <cellStyle name="Output 2 2" xfId="8633"/>
    <cellStyle name="Output 2 2 2" xfId="8634"/>
    <cellStyle name="Output 2 2 3" xfId="8635"/>
    <cellStyle name="Output 2 2 3 2" xfId="30791"/>
    <cellStyle name="Output 2 2 4" xfId="30790"/>
    <cellStyle name="Output 2 3" xfId="8636"/>
    <cellStyle name="Output 2 3 2" xfId="30792"/>
    <cellStyle name="Output 2 4" xfId="8637"/>
    <cellStyle name="Output 2 4 2" xfId="30793"/>
    <cellStyle name="Output 2 5" xfId="12349"/>
    <cellStyle name="Output 2 6" xfId="30789"/>
    <cellStyle name="Output 3" xfId="8638"/>
    <cellStyle name="Output 3 2" xfId="8639"/>
    <cellStyle name="Output 3 3" xfId="8640"/>
    <cellStyle name="Output 3 4" xfId="8641"/>
    <cellStyle name="Output 4" xfId="8642"/>
    <cellStyle name="Output 4 2" xfId="12350"/>
    <cellStyle name="Output 4 3" xfId="30794"/>
    <cellStyle name="Output 5" xfId="8643"/>
    <cellStyle name="Output 5 2" xfId="12351"/>
    <cellStyle name="Output 6" xfId="8644"/>
    <cellStyle name="Output 6 2" xfId="13663"/>
    <cellStyle name="Output 6 2 2" xfId="15229"/>
    <cellStyle name="Output 6 2 2 2" xfId="30723"/>
    <cellStyle name="Output 6 2 3" xfId="30696"/>
    <cellStyle name="Output 6 3" xfId="13652"/>
    <cellStyle name="Output 6 3 2" xfId="15232"/>
    <cellStyle name="Output 6 3 2 2" xfId="30726"/>
    <cellStyle name="Output 6 3 3" xfId="30692"/>
    <cellStyle name="Output 6 4" xfId="13615"/>
    <cellStyle name="Output 6 4 2" xfId="15236"/>
    <cellStyle name="Output 6 4 2 2" xfId="30730"/>
    <cellStyle name="Output 6 4 3" xfId="30679"/>
    <cellStyle name="Output 6 5" xfId="13666"/>
    <cellStyle name="Output 6 5 2" xfId="15228"/>
    <cellStyle name="Output 6 5 2 2" xfId="30722"/>
    <cellStyle name="Output 6 5 3" xfId="30698"/>
    <cellStyle name="Output 6 6" xfId="13828"/>
    <cellStyle name="Output 6 6 2" xfId="30705"/>
    <cellStyle name="Output 6 7" xfId="12352"/>
    <cellStyle name="Output 6 7 2" xfId="30941"/>
    <cellStyle name="Output 6 8" xfId="30676"/>
    <cellStyle name="Output Amounts" xfId="9619"/>
    <cellStyle name="Output Column Headings" xfId="9570"/>
    <cellStyle name="Output highlight" xfId="12353"/>
    <cellStyle name="Output highlight 2" xfId="12354"/>
    <cellStyle name="Output Line Items" xfId="9571"/>
    <cellStyle name="Output Report Heading" xfId="9569"/>
    <cellStyle name="Output Report Title" xfId="9568"/>
    <cellStyle name="Percen - Style1" xfId="8645"/>
    <cellStyle name="Percen - Style1 2" xfId="8646"/>
    <cellStyle name="Percen - Style2" xfId="8647"/>
    <cellStyle name="Percen - Style2 2" xfId="8648"/>
    <cellStyle name="Percen - Style2 3" xfId="8649"/>
    <cellStyle name="Percen - Style3" xfId="8650"/>
    <cellStyle name="Percen - Style3 2" xfId="8651"/>
    <cellStyle name="Percen - Style3 2 2" xfId="8652"/>
    <cellStyle name="Percen - Style3 3" xfId="8653"/>
    <cellStyle name="Percen - Style3 4" xfId="8654"/>
    <cellStyle name="Percen - Style3_ACCOUNTS" xfId="8655"/>
    <cellStyle name="Percent" xfId="2" builtinId="5"/>
    <cellStyle name="Percent %" xfId="12355"/>
    <cellStyle name="Percent % Long Underline" xfId="12356"/>
    <cellStyle name="Percent (0)" xfId="8656"/>
    <cellStyle name="Percent [2]" xfId="8657"/>
    <cellStyle name="Percent [2] 2" xfId="8658"/>
    <cellStyle name="Percent [2] 2 2" xfId="8659"/>
    <cellStyle name="Percent [2] 2 2 2" xfId="8660"/>
    <cellStyle name="Percent [2] 2 3" xfId="8661"/>
    <cellStyle name="Percent [2] 3" xfId="8662"/>
    <cellStyle name="Percent [2] 3 2" xfId="8663"/>
    <cellStyle name="Percent [2] 3 2 2" xfId="8664"/>
    <cellStyle name="Percent [2] 3 3" xfId="8665"/>
    <cellStyle name="Percent [2] 3 3 2" xfId="8666"/>
    <cellStyle name="Percent [2] 3 4" xfId="8667"/>
    <cellStyle name="Percent [2] 3 4 2" xfId="8668"/>
    <cellStyle name="Percent [2] 4" xfId="8669"/>
    <cellStyle name="Percent [2] 4 2" xfId="8670"/>
    <cellStyle name="Percent [2] 5" xfId="8671"/>
    <cellStyle name="Percent [2] 6" xfId="8672"/>
    <cellStyle name="Percent [2] 7" xfId="8673"/>
    <cellStyle name="Percent 0.0%" xfId="12357"/>
    <cellStyle name="Percent 0.0% Long Underline" xfId="12358"/>
    <cellStyle name="Percent 0.00%" xfId="12359"/>
    <cellStyle name="Percent 0.00% Long Underline" xfId="12360"/>
    <cellStyle name="Percent 0.000%" xfId="12361"/>
    <cellStyle name="Percent 0.000% Long Underline" xfId="12362"/>
    <cellStyle name="Percent 0.0000%" xfId="12363"/>
    <cellStyle name="Percent 0.0000% Long Underline" xfId="12364"/>
    <cellStyle name="Percent 10" xfId="8674"/>
    <cellStyle name="Percent 10 2" xfId="8675"/>
    <cellStyle name="Percent 10 2 2" xfId="12366"/>
    <cellStyle name="Percent 10 2 3" xfId="12367"/>
    <cellStyle name="Percent 10 2 4" xfId="12365"/>
    <cellStyle name="Percent 10 3" xfId="8676"/>
    <cellStyle name="Percent 10 3 2" xfId="8677"/>
    <cellStyle name="Percent 10 3 3" xfId="18361"/>
    <cellStyle name="Percent 10 4" xfId="8678"/>
    <cellStyle name="Percent 100" xfId="8679"/>
    <cellStyle name="Percent 100 2" xfId="12368"/>
    <cellStyle name="Percent 101" xfId="8680"/>
    <cellStyle name="Percent 101 2" xfId="12369"/>
    <cellStyle name="Percent 102" xfId="8681"/>
    <cellStyle name="Percent 102 2" xfId="12370"/>
    <cellStyle name="Percent 103" xfId="8682"/>
    <cellStyle name="Percent 103 2" xfId="12371"/>
    <cellStyle name="Percent 104" xfId="8683"/>
    <cellStyle name="Percent 104 2" xfId="12372"/>
    <cellStyle name="Percent 105" xfId="8684"/>
    <cellStyle name="Percent 105 2" xfId="12373"/>
    <cellStyle name="Percent 106" xfId="8685"/>
    <cellStyle name="Percent 106 2" xfId="12374"/>
    <cellStyle name="Percent 107" xfId="8686"/>
    <cellStyle name="Percent 107 2" xfId="12375"/>
    <cellStyle name="Percent 108" xfId="8687"/>
    <cellStyle name="Percent 108 2" xfId="12376"/>
    <cellStyle name="Percent 109" xfId="8688"/>
    <cellStyle name="Percent 109 2" xfId="12377"/>
    <cellStyle name="Percent 11" xfId="8689"/>
    <cellStyle name="Percent 11 2" xfId="8690"/>
    <cellStyle name="Percent 11 2 2" xfId="8691"/>
    <cellStyle name="Percent 11 2 2 2" xfId="12379"/>
    <cellStyle name="Percent 11 2 3" xfId="12380"/>
    <cellStyle name="Percent 11 2 4" xfId="12378"/>
    <cellStyle name="Percent 11 3" xfId="8692"/>
    <cellStyle name="Percent 11 3 2" xfId="8693"/>
    <cellStyle name="Percent 11 4" xfId="8694"/>
    <cellStyle name="Percent 11 4 2" xfId="8695"/>
    <cellStyle name="Percent 11 5" xfId="8696"/>
    <cellStyle name="Percent 110" xfId="8697"/>
    <cellStyle name="Percent 110 2" xfId="12381"/>
    <cellStyle name="Percent 111" xfId="8698"/>
    <cellStyle name="Percent 111 2" xfId="12382"/>
    <cellStyle name="Percent 112" xfId="8699"/>
    <cellStyle name="Percent 112 2" xfId="12383"/>
    <cellStyle name="Percent 113" xfId="8700"/>
    <cellStyle name="Percent 113 2" xfId="12384"/>
    <cellStyle name="Percent 114" xfId="8701"/>
    <cellStyle name="Percent 114 2" xfId="12385"/>
    <cellStyle name="Percent 115" xfId="8702"/>
    <cellStyle name="Percent 115 2" xfId="12386"/>
    <cellStyle name="Percent 116" xfId="8703"/>
    <cellStyle name="Percent 116 2" xfId="12387"/>
    <cellStyle name="Percent 117" xfId="8704"/>
    <cellStyle name="Percent 117 2" xfId="12388"/>
    <cellStyle name="Percent 118" xfId="8705"/>
    <cellStyle name="Percent 118 2" xfId="12389"/>
    <cellStyle name="Percent 119" xfId="8706"/>
    <cellStyle name="Percent 119 2" xfId="12390"/>
    <cellStyle name="Percent 12" xfId="8707"/>
    <cellStyle name="Percent 12 2" xfId="8708"/>
    <cellStyle name="Percent 12 2 2" xfId="8709"/>
    <cellStyle name="Percent 12 2 2 2" xfId="8710"/>
    <cellStyle name="Percent 12 2 3" xfId="8711"/>
    <cellStyle name="Percent 12 2 3 2" xfId="12391"/>
    <cellStyle name="Percent 12 3" xfId="8712"/>
    <cellStyle name="Percent 12 3 2" xfId="8713"/>
    <cellStyle name="Percent 12 4" xfId="8714"/>
    <cellStyle name="Percent 12 4 2" xfId="8715"/>
    <cellStyle name="Percent 12 5" xfId="8716"/>
    <cellStyle name="Percent 12 5 2" xfId="8717"/>
    <cellStyle name="Percent 120" xfId="8718"/>
    <cellStyle name="Percent 120 2" xfId="13455"/>
    <cellStyle name="Percent 120 2 2" xfId="15071"/>
    <cellStyle name="Percent 120 2 2 2" xfId="18153"/>
    <cellStyle name="Percent 120 2 2 2 2" xfId="24346"/>
    <cellStyle name="Percent 120 2 2 2 3" xfId="30497"/>
    <cellStyle name="Percent 120 2 2 3" xfId="21280"/>
    <cellStyle name="Percent 120 2 2 4" xfId="27431"/>
    <cellStyle name="Percent 120 2 3" xfId="16618"/>
    <cellStyle name="Percent 120 2 3 2" xfId="22812"/>
    <cellStyle name="Percent 120 2 3 3" xfId="28963"/>
    <cellStyle name="Percent 120 2 4" xfId="19746"/>
    <cellStyle name="Percent 120 2 5" xfId="25897"/>
    <cellStyle name="Percent 120 3" xfId="14290"/>
    <cellStyle name="Percent 120 3 2" xfId="17384"/>
    <cellStyle name="Percent 120 3 2 2" xfId="23577"/>
    <cellStyle name="Percent 120 3 2 3" xfId="29728"/>
    <cellStyle name="Percent 120 3 3" xfId="20511"/>
    <cellStyle name="Percent 120 3 4" xfId="26662"/>
    <cellStyle name="Percent 120 4" xfId="15851"/>
    <cellStyle name="Percent 120 4 2" xfId="22043"/>
    <cellStyle name="Percent 120 4 3" xfId="28194"/>
    <cellStyle name="Percent 120 5" xfId="18977"/>
    <cellStyle name="Percent 120 6" xfId="25128"/>
    <cellStyle name="Percent 120 7" xfId="12392"/>
    <cellStyle name="Percent 121" xfId="9516"/>
    <cellStyle name="Percent 121 2" xfId="13456"/>
    <cellStyle name="Percent 121 2 2" xfId="15072"/>
    <cellStyle name="Percent 121 2 2 2" xfId="18154"/>
    <cellStyle name="Percent 121 2 2 2 2" xfId="24347"/>
    <cellStyle name="Percent 121 2 2 2 3" xfId="30498"/>
    <cellStyle name="Percent 121 2 2 3" xfId="21281"/>
    <cellStyle name="Percent 121 2 2 4" xfId="27432"/>
    <cellStyle name="Percent 121 2 3" xfId="16619"/>
    <cellStyle name="Percent 121 2 3 2" xfId="22813"/>
    <cellStyle name="Percent 121 2 3 3" xfId="28964"/>
    <cellStyle name="Percent 121 2 4" xfId="19747"/>
    <cellStyle name="Percent 121 2 5" xfId="25898"/>
    <cellStyle name="Percent 121 3" xfId="14291"/>
    <cellStyle name="Percent 121 3 2" xfId="17385"/>
    <cellStyle name="Percent 121 3 2 2" xfId="23578"/>
    <cellStyle name="Percent 121 3 2 3" xfId="29729"/>
    <cellStyle name="Percent 121 3 3" xfId="20512"/>
    <cellStyle name="Percent 121 3 4" xfId="26663"/>
    <cellStyle name="Percent 121 4" xfId="15852"/>
    <cellStyle name="Percent 121 4 2" xfId="22044"/>
    <cellStyle name="Percent 121 4 3" xfId="28195"/>
    <cellStyle name="Percent 121 5" xfId="18978"/>
    <cellStyle name="Percent 121 6" xfId="25129"/>
    <cellStyle name="Percent 121 7" xfId="12393"/>
    <cellStyle name="Percent 122" xfId="9511"/>
    <cellStyle name="Percent 122 2" xfId="13457"/>
    <cellStyle name="Percent 122 2 2" xfId="15073"/>
    <cellStyle name="Percent 122 2 2 2" xfId="18155"/>
    <cellStyle name="Percent 122 2 2 2 2" xfId="24348"/>
    <cellStyle name="Percent 122 2 2 2 3" xfId="30499"/>
    <cellStyle name="Percent 122 2 2 3" xfId="21282"/>
    <cellStyle name="Percent 122 2 2 4" xfId="27433"/>
    <cellStyle name="Percent 122 2 3" xfId="16620"/>
    <cellStyle name="Percent 122 2 3 2" xfId="22814"/>
    <cellStyle name="Percent 122 2 3 3" xfId="28965"/>
    <cellStyle name="Percent 122 2 4" xfId="19748"/>
    <cellStyle name="Percent 122 2 5" xfId="25899"/>
    <cellStyle name="Percent 122 3" xfId="14292"/>
    <cellStyle name="Percent 122 3 2" xfId="17386"/>
    <cellStyle name="Percent 122 3 2 2" xfId="23579"/>
    <cellStyle name="Percent 122 3 2 3" xfId="29730"/>
    <cellStyle name="Percent 122 3 3" xfId="20513"/>
    <cellStyle name="Percent 122 3 4" xfId="26664"/>
    <cellStyle name="Percent 122 4" xfId="15853"/>
    <cellStyle name="Percent 122 4 2" xfId="22045"/>
    <cellStyle name="Percent 122 4 3" xfId="28196"/>
    <cellStyle name="Percent 122 5" xfId="18979"/>
    <cellStyle name="Percent 122 6" xfId="25130"/>
    <cellStyle name="Percent 122 7" xfId="12394"/>
    <cellStyle name="Percent 123" xfId="9508"/>
    <cellStyle name="Percent 123 2" xfId="13458"/>
    <cellStyle name="Percent 123 2 2" xfId="15074"/>
    <cellStyle name="Percent 123 2 2 2" xfId="18156"/>
    <cellStyle name="Percent 123 2 2 2 2" xfId="24349"/>
    <cellStyle name="Percent 123 2 2 2 3" xfId="30500"/>
    <cellStyle name="Percent 123 2 2 3" xfId="21283"/>
    <cellStyle name="Percent 123 2 2 4" xfId="27434"/>
    <cellStyle name="Percent 123 2 3" xfId="16621"/>
    <cellStyle name="Percent 123 2 3 2" xfId="22815"/>
    <cellStyle name="Percent 123 2 3 3" xfId="28966"/>
    <cellStyle name="Percent 123 2 4" xfId="19749"/>
    <cellStyle name="Percent 123 2 5" xfId="25900"/>
    <cellStyle name="Percent 123 3" xfId="14293"/>
    <cellStyle name="Percent 123 3 2" xfId="17387"/>
    <cellStyle name="Percent 123 3 2 2" xfId="23580"/>
    <cellStyle name="Percent 123 3 2 3" xfId="29731"/>
    <cellStyle name="Percent 123 3 3" xfId="20514"/>
    <cellStyle name="Percent 123 3 4" xfId="26665"/>
    <cellStyle name="Percent 123 4" xfId="15854"/>
    <cellStyle name="Percent 123 4 2" xfId="22046"/>
    <cellStyle name="Percent 123 4 3" xfId="28197"/>
    <cellStyle name="Percent 123 5" xfId="18980"/>
    <cellStyle name="Percent 123 6" xfId="25131"/>
    <cellStyle name="Percent 123 7" xfId="12395"/>
    <cellStyle name="Percent 124" xfId="9509"/>
    <cellStyle name="Percent 124 2" xfId="13459"/>
    <cellStyle name="Percent 124 2 2" xfId="15075"/>
    <cellStyle name="Percent 124 2 2 2" xfId="18157"/>
    <cellStyle name="Percent 124 2 2 2 2" xfId="24350"/>
    <cellStyle name="Percent 124 2 2 2 3" xfId="30501"/>
    <cellStyle name="Percent 124 2 2 3" xfId="21284"/>
    <cellStyle name="Percent 124 2 2 4" xfId="27435"/>
    <cellStyle name="Percent 124 2 3" xfId="16622"/>
    <cellStyle name="Percent 124 2 3 2" xfId="22816"/>
    <cellStyle name="Percent 124 2 3 3" xfId="28967"/>
    <cellStyle name="Percent 124 2 4" xfId="19750"/>
    <cellStyle name="Percent 124 2 5" xfId="25901"/>
    <cellStyle name="Percent 124 3" xfId="14294"/>
    <cellStyle name="Percent 124 3 2" xfId="17388"/>
    <cellStyle name="Percent 124 3 2 2" xfId="23581"/>
    <cellStyle name="Percent 124 3 2 3" xfId="29732"/>
    <cellStyle name="Percent 124 3 3" xfId="20515"/>
    <cellStyle name="Percent 124 3 4" xfId="26666"/>
    <cellStyle name="Percent 124 4" xfId="15855"/>
    <cellStyle name="Percent 124 4 2" xfId="22047"/>
    <cellStyle name="Percent 124 4 3" xfId="28198"/>
    <cellStyle name="Percent 124 5" xfId="18981"/>
    <cellStyle name="Percent 124 6" xfId="25132"/>
    <cellStyle name="Percent 124 7" xfId="12396"/>
    <cellStyle name="Percent 125" xfId="9541"/>
    <cellStyle name="Percent 125 2" xfId="13460"/>
    <cellStyle name="Percent 125 2 2" xfId="15076"/>
    <cellStyle name="Percent 125 2 2 2" xfId="18158"/>
    <cellStyle name="Percent 125 2 2 2 2" xfId="24351"/>
    <cellStyle name="Percent 125 2 2 2 3" xfId="30502"/>
    <cellStyle name="Percent 125 2 2 3" xfId="21285"/>
    <cellStyle name="Percent 125 2 2 4" xfId="27436"/>
    <cellStyle name="Percent 125 2 3" xfId="16623"/>
    <cellStyle name="Percent 125 2 3 2" xfId="22817"/>
    <cellStyle name="Percent 125 2 3 3" xfId="28968"/>
    <cellStyle name="Percent 125 2 4" xfId="19751"/>
    <cellStyle name="Percent 125 2 5" xfId="25902"/>
    <cellStyle name="Percent 125 3" xfId="14295"/>
    <cellStyle name="Percent 125 3 2" xfId="17389"/>
    <cellStyle name="Percent 125 3 2 2" xfId="23582"/>
    <cellStyle name="Percent 125 3 2 3" xfId="29733"/>
    <cellStyle name="Percent 125 3 3" xfId="20516"/>
    <cellStyle name="Percent 125 3 4" xfId="26667"/>
    <cellStyle name="Percent 125 4" xfId="15856"/>
    <cellStyle name="Percent 125 4 2" xfId="22048"/>
    <cellStyle name="Percent 125 4 3" xfId="28199"/>
    <cellStyle name="Percent 125 5" xfId="18982"/>
    <cellStyle name="Percent 125 6" xfId="25133"/>
    <cellStyle name="Percent 125 7" xfId="12397"/>
    <cellStyle name="Percent 126" xfId="12398"/>
    <cellStyle name="Percent 126 2" xfId="13461"/>
    <cellStyle name="Percent 126 2 2" xfId="15077"/>
    <cellStyle name="Percent 126 2 2 2" xfId="18159"/>
    <cellStyle name="Percent 126 2 2 2 2" xfId="24352"/>
    <cellStyle name="Percent 126 2 2 2 3" xfId="30503"/>
    <cellStyle name="Percent 126 2 2 3" xfId="21286"/>
    <cellStyle name="Percent 126 2 2 4" xfId="27437"/>
    <cellStyle name="Percent 126 2 3" xfId="16624"/>
    <cellStyle name="Percent 126 2 3 2" xfId="22818"/>
    <cellStyle name="Percent 126 2 3 3" xfId="28969"/>
    <cellStyle name="Percent 126 2 4" xfId="19752"/>
    <cellStyle name="Percent 126 2 5" xfId="25903"/>
    <cellStyle name="Percent 126 3" xfId="14296"/>
    <cellStyle name="Percent 126 3 2" xfId="17390"/>
    <cellStyle name="Percent 126 3 2 2" xfId="23583"/>
    <cellStyle name="Percent 126 3 2 3" xfId="29734"/>
    <cellStyle name="Percent 126 3 3" xfId="20517"/>
    <cellStyle name="Percent 126 3 4" xfId="26668"/>
    <cellStyle name="Percent 126 4" xfId="15857"/>
    <cellStyle name="Percent 126 4 2" xfId="22049"/>
    <cellStyle name="Percent 126 4 3" xfId="28200"/>
    <cellStyle name="Percent 126 5" xfId="18983"/>
    <cellStyle name="Percent 126 6" xfId="25134"/>
    <cellStyle name="Percent 127" xfId="12399"/>
    <cellStyle name="Percent 127 2" xfId="13462"/>
    <cellStyle name="Percent 127 2 2" xfId="15078"/>
    <cellStyle name="Percent 127 2 2 2" xfId="18160"/>
    <cellStyle name="Percent 127 2 2 2 2" xfId="24353"/>
    <cellStyle name="Percent 127 2 2 2 3" xfId="30504"/>
    <cellStyle name="Percent 127 2 2 3" xfId="21287"/>
    <cellStyle name="Percent 127 2 2 4" xfId="27438"/>
    <cellStyle name="Percent 127 2 3" xfId="16625"/>
    <cellStyle name="Percent 127 2 3 2" xfId="22819"/>
    <cellStyle name="Percent 127 2 3 3" xfId="28970"/>
    <cellStyle name="Percent 127 2 4" xfId="19753"/>
    <cellStyle name="Percent 127 2 5" xfId="25904"/>
    <cellStyle name="Percent 127 3" xfId="14297"/>
    <cellStyle name="Percent 127 3 2" xfId="17391"/>
    <cellStyle name="Percent 127 3 2 2" xfId="23584"/>
    <cellStyle name="Percent 127 3 2 3" xfId="29735"/>
    <cellStyle name="Percent 127 3 3" xfId="20518"/>
    <cellStyle name="Percent 127 3 4" xfId="26669"/>
    <cellStyle name="Percent 127 4" xfId="15858"/>
    <cellStyle name="Percent 127 4 2" xfId="22050"/>
    <cellStyle name="Percent 127 4 3" xfId="28201"/>
    <cellStyle name="Percent 127 5" xfId="18984"/>
    <cellStyle name="Percent 127 6" xfId="25135"/>
    <cellStyle name="Percent 128" xfId="12400"/>
    <cellStyle name="Percent 128 2" xfId="13463"/>
    <cellStyle name="Percent 128 2 2" xfId="15079"/>
    <cellStyle name="Percent 128 2 2 2" xfId="18161"/>
    <cellStyle name="Percent 128 2 2 2 2" xfId="24354"/>
    <cellStyle name="Percent 128 2 2 2 3" xfId="30505"/>
    <cellStyle name="Percent 128 2 2 3" xfId="21288"/>
    <cellStyle name="Percent 128 2 2 4" xfId="27439"/>
    <cellStyle name="Percent 128 2 3" xfId="16626"/>
    <cellStyle name="Percent 128 2 3 2" xfId="22820"/>
    <cellStyle name="Percent 128 2 3 3" xfId="28971"/>
    <cellStyle name="Percent 128 2 4" xfId="19754"/>
    <cellStyle name="Percent 128 2 5" xfId="25905"/>
    <cellStyle name="Percent 128 3" xfId="14298"/>
    <cellStyle name="Percent 128 3 2" xfId="17392"/>
    <cellStyle name="Percent 128 3 2 2" xfId="23585"/>
    <cellStyle name="Percent 128 3 2 3" xfId="29736"/>
    <cellStyle name="Percent 128 3 3" xfId="20519"/>
    <cellStyle name="Percent 128 3 4" xfId="26670"/>
    <cellStyle name="Percent 128 4" xfId="15859"/>
    <cellStyle name="Percent 128 4 2" xfId="22051"/>
    <cellStyle name="Percent 128 4 3" xfId="28202"/>
    <cellStyle name="Percent 128 5" xfId="18985"/>
    <cellStyle name="Percent 128 6" xfId="25136"/>
    <cellStyle name="Percent 129" xfId="12401"/>
    <cellStyle name="Percent 129 2" xfId="13464"/>
    <cellStyle name="Percent 129 2 2" xfId="15080"/>
    <cellStyle name="Percent 129 2 2 2" xfId="18162"/>
    <cellStyle name="Percent 129 2 2 2 2" xfId="24355"/>
    <cellStyle name="Percent 129 2 2 2 3" xfId="30506"/>
    <cellStyle name="Percent 129 2 2 3" xfId="21289"/>
    <cellStyle name="Percent 129 2 2 4" xfId="27440"/>
    <cellStyle name="Percent 129 2 3" xfId="16627"/>
    <cellStyle name="Percent 129 2 3 2" xfId="22821"/>
    <cellStyle name="Percent 129 2 3 3" xfId="28972"/>
    <cellStyle name="Percent 129 2 4" xfId="19755"/>
    <cellStyle name="Percent 129 2 5" xfId="25906"/>
    <cellStyle name="Percent 129 3" xfId="14299"/>
    <cellStyle name="Percent 129 3 2" xfId="17393"/>
    <cellStyle name="Percent 129 3 2 2" xfId="23586"/>
    <cellStyle name="Percent 129 3 2 3" xfId="29737"/>
    <cellStyle name="Percent 129 3 3" xfId="20520"/>
    <cellStyle name="Percent 129 3 4" xfId="26671"/>
    <cellStyle name="Percent 129 4" xfId="15860"/>
    <cellStyle name="Percent 129 4 2" xfId="22052"/>
    <cellStyle name="Percent 129 4 3" xfId="28203"/>
    <cellStyle name="Percent 129 5" xfId="18986"/>
    <cellStyle name="Percent 129 6" xfId="25137"/>
    <cellStyle name="Percent 13" xfId="8719"/>
    <cellStyle name="Percent 13 2" xfId="8720"/>
    <cellStyle name="Percent 13 2 2" xfId="8721"/>
    <cellStyle name="Percent 13 2 3" xfId="8722"/>
    <cellStyle name="Percent 13 3" xfId="8723"/>
    <cellStyle name="Percent 13 3 2" xfId="8724"/>
    <cellStyle name="Percent 13 4" xfId="8725"/>
    <cellStyle name="Percent 13 5" xfId="8726"/>
    <cellStyle name="Percent 13 6" xfId="8727"/>
    <cellStyle name="Percent 13 7" xfId="12402"/>
    <cellStyle name="Percent 130" xfId="12403"/>
    <cellStyle name="Percent 130 2" xfId="13465"/>
    <cellStyle name="Percent 130 2 2" xfId="15081"/>
    <cellStyle name="Percent 130 2 2 2" xfId="18163"/>
    <cellStyle name="Percent 130 2 2 2 2" xfId="24356"/>
    <cellStyle name="Percent 130 2 2 2 3" xfId="30507"/>
    <cellStyle name="Percent 130 2 2 3" xfId="21290"/>
    <cellStyle name="Percent 130 2 2 4" xfId="27441"/>
    <cellStyle name="Percent 130 2 3" xfId="16628"/>
    <cellStyle name="Percent 130 2 3 2" xfId="22822"/>
    <cellStyle name="Percent 130 2 3 3" xfId="28973"/>
    <cellStyle name="Percent 130 2 4" xfId="19756"/>
    <cellStyle name="Percent 130 2 5" xfId="25907"/>
    <cellStyle name="Percent 130 3" xfId="14300"/>
    <cellStyle name="Percent 130 3 2" xfId="17394"/>
    <cellStyle name="Percent 130 3 2 2" xfId="23587"/>
    <cellStyle name="Percent 130 3 2 3" xfId="29738"/>
    <cellStyle name="Percent 130 3 3" xfId="20521"/>
    <cellStyle name="Percent 130 3 4" xfId="26672"/>
    <cellStyle name="Percent 130 4" xfId="15861"/>
    <cellStyle name="Percent 130 4 2" xfId="22053"/>
    <cellStyle name="Percent 130 4 3" xfId="28204"/>
    <cellStyle name="Percent 130 5" xfId="18987"/>
    <cellStyle name="Percent 130 6" xfId="25138"/>
    <cellStyle name="Percent 131" xfId="12404"/>
    <cellStyle name="Percent 132" xfId="12405"/>
    <cellStyle name="Percent 133" xfId="12406"/>
    <cellStyle name="Percent 134" xfId="12407"/>
    <cellStyle name="Percent 135" xfId="12408"/>
    <cellStyle name="Percent 136" xfId="12409"/>
    <cellStyle name="Percent 137" xfId="12410"/>
    <cellStyle name="Percent 138" xfId="12411"/>
    <cellStyle name="Percent 139" xfId="12412"/>
    <cellStyle name="Percent 14" xfId="8728"/>
    <cellStyle name="Percent 14 2" xfId="8729"/>
    <cellStyle name="Percent 14 2 2" xfId="8730"/>
    <cellStyle name="Percent 14 3" xfId="8731"/>
    <cellStyle name="Percent 14 4" xfId="8732"/>
    <cellStyle name="Percent 14 4 2" xfId="8733"/>
    <cellStyle name="Percent 14 5" xfId="8734"/>
    <cellStyle name="Percent 14 6" xfId="12413"/>
    <cellStyle name="Percent 140" xfId="12414"/>
    <cellStyle name="Percent 141" xfId="12415"/>
    <cellStyle name="Percent 142" xfId="12416"/>
    <cellStyle name="Percent 143" xfId="12417"/>
    <cellStyle name="Percent 144" xfId="12418"/>
    <cellStyle name="Percent 145" xfId="12419"/>
    <cellStyle name="Percent 146" xfId="12420"/>
    <cellStyle name="Percent 147" xfId="12421"/>
    <cellStyle name="Percent 148" xfId="12422"/>
    <cellStyle name="Percent 149" xfId="12423"/>
    <cellStyle name="Percent 15" xfId="8735"/>
    <cellStyle name="Percent 15 2" xfId="8736"/>
    <cellStyle name="Percent 15 2 2" xfId="8737"/>
    <cellStyle name="Percent 15 2 3" xfId="8738"/>
    <cellStyle name="Percent 15 2 4" xfId="8739"/>
    <cellStyle name="Percent 15 3" xfId="8740"/>
    <cellStyle name="Percent 15 3 2" xfId="8741"/>
    <cellStyle name="Percent 15 4" xfId="8742"/>
    <cellStyle name="Percent 15 4 2" xfId="8743"/>
    <cellStyle name="Percent 15 5" xfId="8744"/>
    <cellStyle name="Percent 15 6" xfId="8745"/>
    <cellStyle name="Percent 15 7" xfId="12424"/>
    <cellStyle name="Percent 150" xfId="12425"/>
    <cellStyle name="Percent 151" xfId="12426"/>
    <cellStyle name="Percent 152" xfId="12427"/>
    <cellStyle name="Percent 153" xfId="12428"/>
    <cellStyle name="Percent 154" xfId="12429"/>
    <cellStyle name="Percent 155" xfId="12430"/>
    <cellStyle name="Percent 156" xfId="12431"/>
    <cellStyle name="Percent 157" xfId="12432"/>
    <cellStyle name="Percent 158" xfId="12433"/>
    <cellStyle name="Percent 159" xfId="12434"/>
    <cellStyle name="Percent 159 2" xfId="13466"/>
    <cellStyle name="Percent 159 2 2" xfId="15082"/>
    <cellStyle name="Percent 159 2 2 2" xfId="18164"/>
    <cellStyle name="Percent 159 2 2 2 2" xfId="24357"/>
    <cellStyle name="Percent 159 2 2 2 3" xfId="30508"/>
    <cellStyle name="Percent 159 2 2 3" xfId="21291"/>
    <cellStyle name="Percent 159 2 2 4" xfId="27442"/>
    <cellStyle name="Percent 159 2 3" xfId="16629"/>
    <cellStyle name="Percent 159 2 3 2" xfId="22823"/>
    <cellStyle name="Percent 159 2 3 3" xfId="28974"/>
    <cellStyle name="Percent 159 2 4" xfId="19757"/>
    <cellStyle name="Percent 159 2 5" xfId="25908"/>
    <cellStyle name="Percent 159 3" xfId="14301"/>
    <cellStyle name="Percent 159 3 2" xfId="17395"/>
    <cellStyle name="Percent 159 3 2 2" xfId="23588"/>
    <cellStyle name="Percent 159 3 2 3" xfId="29739"/>
    <cellStyle name="Percent 159 3 3" xfId="20522"/>
    <cellStyle name="Percent 159 3 4" xfId="26673"/>
    <cellStyle name="Percent 159 4" xfId="15862"/>
    <cellStyle name="Percent 159 4 2" xfId="22054"/>
    <cellStyle name="Percent 159 4 3" xfId="28205"/>
    <cellStyle name="Percent 159 5" xfId="18988"/>
    <cellStyle name="Percent 159 6" xfId="25139"/>
    <cellStyle name="Percent 16" xfId="8746"/>
    <cellStyle name="Percent 16 2" xfId="8747"/>
    <cellStyle name="Percent 16 2 2" xfId="8748"/>
    <cellStyle name="Percent 16 3" xfId="8749"/>
    <cellStyle name="Percent 16 3 2" xfId="8750"/>
    <cellStyle name="Percent 16 4" xfId="8751"/>
    <cellStyle name="Percent 16 4 2" xfId="8752"/>
    <cellStyle name="Percent 16 5" xfId="12435"/>
    <cellStyle name="Percent 160" xfId="9694"/>
    <cellStyle name="Percent 161" xfId="12766"/>
    <cellStyle name="Percent 162" xfId="9688"/>
    <cellStyle name="Percent 162 2" xfId="12897"/>
    <cellStyle name="Percent 162 2 2" xfId="14490"/>
    <cellStyle name="Percent 162 2 2 2" xfId="17571"/>
    <cellStyle name="Percent 162 2 2 2 2" xfId="23764"/>
    <cellStyle name="Percent 162 2 2 2 3" xfId="29915"/>
    <cellStyle name="Percent 162 2 2 3" xfId="20698"/>
    <cellStyle name="Percent 162 2 2 4" xfId="26849"/>
    <cellStyle name="Percent 162 2 3" xfId="16037"/>
    <cellStyle name="Percent 162 2 3 2" xfId="22230"/>
    <cellStyle name="Percent 162 2 3 3" xfId="28381"/>
    <cellStyle name="Percent 162 2 4" xfId="19164"/>
    <cellStyle name="Percent 162 2 5" xfId="25315"/>
    <cellStyle name="Percent 162 3" xfId="13711"/>
    <cellStyle name="Percent 162 3 2" xfId="16802"/>
    <cellStyle name="Percent 162 3 2 2" xfId="22995"/>
    <cellStyle name="Percent 162 3 2 3" xfId="29146"/>
    <cellStyle name="Percent 162 3 3" xfId="19929"/>
    <cellStyle name="Percent 162 3 4" xfId="26080"/>
    <cellStyle name="Percent 162 4" xfId="15270"/>
    <cellStyle name="Percent 162 4 2" xfId="21461"/>
    <cellStyle name="Percent 162 4 3" xfId="27612"/>
    <cellStyle name="Percent 162 5" xfId="18395"/>
    <cellStyle name="Percent 162 6" xfId="24547"/>
    <cellStyle name="Percent 163" xfId="12862"/>
    <cellStyle name="Percent 163 2" xfId="12869"/>
    <cellStyle name="Percent 163 3" xfId="14461"/>
    <cellStyle name="Percent 163 3 2" xfId="17542"/>
    <cellStyle name="Percent 163 3 2 2" xfId="23735"/>
    <cellStyle name="Percent 163 3 2 3" xfId="29886"/>
    <cellStyle name="Percent 163 3 3" xfId="20669"/>
    <cellStyle name="Percent 163 3 4" xfId="26820"/>
    <cellStyle name="Percent 163 4" xfId="16008"/>
    <cellStyle name="Percent 163 4 2" xfId="22201"/>
    <cellStyle name="Percent 163 4 3" xfId="28352"/>
    <cellStyle name="Percent 163 5" xfId="19135"/>
    <cellStyle name="Percent 163 6" xfId="25286"/>
    <cellStyle name="Percent 164" xfId="13611"/>
    <cellStyle name="Percent 165" xfId="13681"/>
    <cellStyle name="Percent 166" xfId="13619"/>
    <cellStyle name="Percent 167" xfId="13672"/>
    <cellStyle name="Percent 168" xfId="13630"/>
    <cellStyle name="Percent 169" xfId="13661"/>
    <cellStyle name="Percent 17" xfId="8753"/>
    <cellStyle name="Percent 17 2" xfId="8754"/>
    <cellStyle name="Percent 17 2 2" xfId="8755"/>
    <cellStyle name="Percent 17 2 3" xfId="8756"/>
    <cellStyle name="Percent 17 3" xfId="8757"/>
    <cellStyle name="Percent 17 3 2" xfId="8758"/>
    <cellStyle name="Percent 17 4" xfId="8759"/>
    <cellStyle name="Percent 17 4 2" xfId="8760"/>
    <cellStyle name="Percent 17 5" xfId="12436"/>
    <cellStyle name="Percent 170" xfId="13633"/>
    <cellStyle name="Percent 171" xfId="13658"/>
    <cellStyle name="Percent 172" xfId="13625"/>
    <cellStyle name="Percent 173" xfId="13675"/>
    <cellStyle name="Percent 174" xfId="13618"/>
    <cellStyle name="Percent 175" xfId="13650"/>
    <cellStyle name="Percent 176" xfId="13628"/>
    <cellStyle name="Percent 177" xfId="13674"/>
    <cellStyle name="Percent 178" xfId="13642"/>
    <cellStyle name="Percent 179" xfId="13665"/>
    <cellStyle name="Percent 18" xfId="8761"/>
    <cellStyle name="Percent 18 2" xfId="8762"/>
    <cellStyle name="Percent 18 2 2" xfId="8763"/>
    <cellStyle name="Percent 18 3" xfId="8764"/>
    <cellStyle name="Percent 18 3 2" xfId="8765"/>
    <cellStyle name="Percent 18 4" xfId="8766"/>
    <cellStyle name="Percent 18 4 2" xfId="8767"/>
    <cellStyle name="Percent 18 5" xfId="8768"/>
    <cellStyle name="Percent 18 6" xfId="12437"/>
    <cellStyle name="Percent 180" xfId="12873"/>
    <cellStyle name="Percent 180 2" xfId="14465"/>
    <cellStyle name="Percent 180 2 2" xfId="17546"/>
    <cellStyle name="Percent 180 2 2 2" xfId="23739"/>
    <cellStyle name="Percent 180 2 2 3" xfId="29890"/>
    <cellStyle name="Percent 180 2 3" xfId="20673"/>
    <cellStyle name="Percent 180 2 4" xfId="26824"/>
    <cellStyle name="Percent 180 3" xfId="16012"/>
    <cellStyle name="Percent 180 3 2" xfId="22205"/>
    <cellStyle name="Percent 180 3 3" xfId="28356"/>
    <cellStyle name="Percent 180 4" xfId="19139"/>
    <cellStyle name="Percent 180 5" xfId="25290"/>
    <cellStyle name="Percent 181" xfId="15242"/>
    <cellStyle name="Percent 182" xfId="18309"/>
    <cellStyle name="Percent 183" xfId="18315"/>
    <cellStyle name="Percent 184" xfId="18366"/>
    <cellStyle name="Percent 185" xfId="9562"/>
    <cellStyle name="Percent 186" xfId="12683"/>
    <cellStyle name="Percent 19" xfId="8769"/>
    <cellStyle name="Percent 19 2" xfId="8770"/>
    <cellStyle name="Percent 19 2 2" xfId="8771"/>
    <cellStyle name="Percent 19 3" xfId="8772"/>
    <cellStyle name="Percent 19 3 2" xfId="8773"/>
    <cellStyle name="Percent 19 4" xfId="8774"/>
    <cellStyle name="Percent 19 4 2" xfId="8775"/>
    <cellStyle name="Percent 19 5" xfId="12438"/>
    <cellStyle name="Percent 2" xfId="8776"/>
    <cellStyle name="Percent 2 10" xfId="9620"/>
    <cellStyle name="Percent 2 10 2" xfId="12814"/>
    <cellStyle name="Percent 2 10 3" xfId="12440"/>
    <cellStyle name="Percent 2 11" xfId="9621"/>
    <cellStyle name="Percent 2 11 2" xfId="12815"/>
    <cellStyle name="Percent 2 11 3" xfId="12441"/>
    <cellStyle name="Percent 2 12" xfId="9622"/>
    <cellStyle name="Percent 2 12 2" xfId="12816"/>
    <cellStyle name="Percent 2 12 3" xfId="12442"/>
    <cellStyle name="Percent 2 13" xfId="9623"/>
    <cellStyle name="Percent 2 13 2" xfId="12817"/>
    <cellStyle name="Percent 2 13 3" xfId="12443"/>
    <cellStyle name="Percent 2 14" xfId="9624"/>
    <cellStyle name="Percent 2 14 2" xfId="12818"/>
    <cellStyle name="Percent 2 14 3" xfId="12444"/>
    <cellStyle name="Percent 2 15" xfId="9625"/>
    <cellStyle name="Percent 2 15 2" xfId="12819"/>
    <cellStyle name="Percent 2 15 3" xfId="12445"/>
    <cellStyle name="Percent 2 16" xfId="9626"/>
    <cellStyle name="Percent 2 16 2" xfId="12820"/>
    <cellStyle name="Percent 2 16 3" xfId="12446"/>
    <cellStyle name="Percent 2 17" xfId="9627"/>
    <cellStyle name="Percent 2 17 2" xfId="12821"/>
    <cellStyle name="Percent 2 17 3" xfId="12447"/>
    <cellStyle name="Percent 2 18" xfId="9628"/>
    <cellStyle name="Percent 2 18 2" xfId="12822"/>
    <cellStyle name="Percent 2 18 3" xfId="12448"/>
    <cellStyle name="Percent 2 19" xfId="9629"/>
    <cellStyle name="Percent 2 19 2" xfId="12823"/>
    <cellStyle name="Percent 2 19 3" xfId="12449"/>
    <cellStyle name="Percent 2 2" xfId="8777"/>
    <cellStyle name="Percent 2 2 2" xfId="8778"/>
    <cellStyle name="Percent 2 2 2 2" xfId="8779"/>
    <cellStyle name="Percent 2 2 2 2 2" xfId="12453"/>
    <cellStyle name="Percent 2 2 2 2 3" xfId="12452"/>
    <cellStyle name="Percent 2 2 2 3" xfId="12454"/>
    <cellStyle name="Percent 2 2 2 4" xfId="12451"/>
    <cellStyle name="Percent 2 2 3" xfId="8780"/>
    <cellStyle name="Percent 2 2 3 2" xfId="12455"/>
    <cellStyle name="Percent 2 2 4" xfId="8781"/>
    <cellStyle name="Percent 2 2 4 2" xfId="12456"/>
    <cellStyle name="Percent 2 2 5" xfId="9525"/>
    <cellStyle name="Percent 2 2 5 2" xfId="12824"/>
    <cellStyle name="Percent 2 2 6" xfId="12450"/>
    <cellStyle name="Percent 2 20" xfId="12457"/>
    <cellStyle name="Percent 2 21" xfId="12458"/>
    <cellStyle name="Percent 2 22" xfId="12439"/>
    <cellStyle name="Percent 2 22 2" xfId="13467"/>
    <cellStyle name="Percent 2 22 2 2" xfId="15083"/>
    <cellStyle name="Percent 2 22 2 2 2" xfId="18165"/>
    <cellStyle name="Percent 2 22 2 2 2 2" xfId="24358"/>
    <cellStyle name="Percent 2 22 2 2 2 3" xfId="30509"/>
    <cellStyle name="Percent 2 22 2 2 3" xfId="21292"/>
    <cellStyle name="Percent 2 22 2 2 4" xfId="27443"/>
    <cellStyle name="Percent 2 22 2 3" xfId="16630"/>
    <cellStyle name="Percent 2 22 2 3 2" xfId="22824"/>
    <cellStyle name="Percent 2 22 2 3 3" xfId="28975"/>
    <cellStyle name="Percent 2 22 2 4" xfId="19758"/>
    <cellStyle name="Percent 2 22 2 5" xfId="25909"/>
    <cellStyle name="Percent 2 22 3" xfId="14302"/>
    <cellStyle name="Percent 2 22 3 2" xfId="17396"/>
    <cellStyle name="Percent 2 22 3 2 2" xfId="23589"/>
    <cellStyle name="Percent 2 22 3 2 3" xfId="29740"/>
    <cellStyle name="Percent 2 22 3 3" xfId="20523"/>
    <cellStyle name="Percent 2 22 3 4" xfId="26674"/>
    <cellStyle name="Percent 2 22 4" xfId="15863"/>
    <cellStyle name="Percent 2 22 4 2" xfId="22055"/>
    <cellStyle name="Percent 2 22 4 3" xfId="28206"/>
    <cellStyle name="Percent 2 22 5" xfId="18989"/>
    <cellStyle name="Percent 2 22 6" xfId="25140"/>
    <cellStyle name="Percent 2 3" xfId="8782"/>
    <cellStyle name="Percent 2 3 2" xfId="8783"/>
    <cellStyle name="Percent 2 3 2 2" xfId="12460"/>
    <cellStyle name="Percent 2 3 3" xfId="8784"/>
    <cellStyle name="Percent 2 3 4" xfId="8785"/>
    <cellStyle name="Percent 2 3 4 2" xfId="12459"/>
    <cellStyle name="Percent 2 3 5" xfId="18353"/>
    <cellStyle name="Percent 2 4" xfId="8786"/>
    <cellStyle name="Percent 2 4 2" xfId="8787"/>
    <cellStyle name="Percent 2 4 2 2" xfId="12462"/>
    <cellStyle name="Percent 2 4 3" xfId="12825"/>
    <cellStyle name="Percent 2 4 4" xfId="12461"/>
    <cellStyle name="Percent 2 5" xfId="8788"/>
    <cellStyle name="Percent 2 5 2" xfId="12826"/>
    <cellStyle name="Percent 2 5 3" xfId="12463"/>
    <cellStyle name="Percent 2 6" xfId="8789"/>
    <cellStyle name="Percent 2 6 2" xfId="12827"/>
    <cellStyle name="Percent 2 6 3" xfId="12464"/>
    <cellStyle name="Percent 2 7" xfId="9630"/>
    <cellStyle name="Percent 2 7 2" xfId="12828"/>
    <cellStyle name="Percent 2 7 3" xfId="12465"/>
    <cellStyle name="Percent 2 8" xfId="9631"/>
    <cellStyle name="Percent 2 8 2" xfId="12829"/>
    <cellStyle name="Percent 2 8 3" xfId="12466"/>
    <cellStyle name="Percent 2 9" xfId="9632"/>
    <cellStyle name="Percent 2 9 2" xfId="12830"/>
    <cellStyle name="Percent 2 9 3" xfId="12467"/>
    <cellStyle name="Percent 20" xfId="8790"/>
    <cellStyle name="Percent 20 2" xfId="8791"/>
    <cellStyle name="Percent 20 2 2" xfId="8792"/>
    <cellStyle name="Percent 20 2 3" xfId="8793"/>
    <cellStyle name="Percent 20 2 4" xfId="8794"/>
    <cellStyle name="Percent 20 3" xfId="8795"/>
    <cellStyle name="Percent 20 4" xfId="8796"/>
    <cellStyle name="Percent 20 5" xfId="8797"/>
    <cellStyle name="Percent 20 6" xfId="12468"/>
    <cellStyle name="Percent 21" xfId="8798"/>
    <cellStyle name="Percent 21 2" xfId="8799"/>
    <cellStyle name="Percent 21 3" xfId="8800"/>
    <cellStyle name="Percent 21 4" xfId="12469"/>
    <cellStyle name="Percent 22" xfId="8801"/>
    <cellStyle name="Percent 22 2" xfId="8802"/>
    <cellStyle name="Percent 22 3" xfId="8803"/>
    <cellStyle name="Percent 22 3 2" xfId="8804"/>
    <cellStyle name="Percent 22 4" xfId="8805"/>
    <cellStyle name="Percent 22 5" xfId="12470"/>
    <cellStyle name="Percent 23" xfId="8806"/>
    <cellStyle name="Percent 23 2" xfId="8807"/>
    <cellStyle name="Percent 23 3" xfId="8808"/>
    <cellStyle name="Percent 23 3 2" xfId="8809"/>
    <cellStyle name="Percent 23 4" xfId="8810"/>
    <cellStyle name="Percent 23 5" xfId="12471"/>
    <cellStyle name="Percent 24" xfId="8811"/>
    <cellStyle name="Percent 24 2" xfId="8812"/>
    <cellStyle name="Percent 24 2 2" xfId="8813"/>
    <cellStyle name="Percent 24 3" xfId="8814"/>
    <cellStyle name="Percent 24 3 2" xfId="8815"/>
    <cellStyle name="Percent 24 4" xfId="8816"/>
    <cellStyle name="Percent 24 4 2" xfId="8817"/>
    <cellStyle name="Percent 24 5" xfId="8818"/>
    <cellStyle name="Percent 25" xfId="8819"/>
    <cellStyle name="Percent 25 2" xfId="8820"/>
    <cellStyle name="Percent 25 2 2" xfId="8821"/>
    <cellStyle name="Percent 25 2 2 2" xfId="13469"/>
    <cellStyle name="Percent 25 2 2 2 2" xfId="15085"/>
    <cellStyle name="Percent 25 2 2 2 2 2" xfId="18167"/>
    <cellStyle name="Percent 25 2 2 2 2 2 2" xfId="24360"/>
    <cellStyle name="Percent 25 2 2 2 2 2 3" xfId="30511"/>
    <cellStyle name="Percent 25 2 2 2 2 3" xfId="21294"/>
    <cellStyle name="Percent 25 2 2 2 2 4" xfId="27445"/>
    <cellStyle name="Percent 25 2 2 2 3" xfId="16632"/>
    <cellStyle name="Percent 25 2 2 2 3 2" xfId="22826"/>
    <cellStyle name="Percent 25 2 2 2 3 3" xfId="28977"/>
    <cellStyle name="Percent 25 2 2 2 4" xfId="19760"/>
    <cellStyle name="Percent 25 2 2 2 5" xfId="25911"/>
    <cellStyle name="Percent 25 2 2 3" xfId="14308"/>
    <cellStyle name="Percent 25 2 2 3 2" xfId="17398"/>
    <cellStyle name="Percent 25 2 2 3 2 2" xfId="23591"/>
    <cellStyle name="Percent 25 2 2 3 2 3" xfId="29742"/>
    <cellStyle name="Percent 25 2 2 3 3" xfId="20525"/>
    <cellStyle name="Percent 25 2 2 3 4" xfId="26676"/>
    <cellStyle name="Percent 25 2 2 4" xfId="15865"/>
    <cellStyle name="Percent 25 2 2 4 2" xfId="22057"/>
    <cellStyle name="Percent 25 2 2 4 3" xfId="28208"/>
    <cellStyle name="Percent 25 2 2 5" xfId="18991"/>
    <cellStyle name="Percent 25 2 2 6" xfId="25142"/>
    <cellStyle name="Percent 25 2 2 7" xfId="12474"/>
    <cellStyle name="Percent 25 2 3" xfId="13468"/>
    <cellStyle name="Percent 25 2 3 2" xfId="15084"/>
    <cellStyle name="Percent 25 2 3 2 2" xfId="18166"/>
    <cellStyle name="Percent 25 2 3 2 2 2" xfId="24359"/>
    <cellStyle name="Percent 25 2 3 2 2 3" xfId="30510"/>
    <cellStyle name="Percent 25 2 3 2 3" xfId="21293"/>
    <cellStyle name="Percent 25 2 3 2 4" xfId="27444"/>
    <cellStyle name="Percent 25 2 3 3" xfId="16631"/>
    <cellStyle name="Percent 25 2 3 3 2" xfId="22825"/>
    <cellStyle name="Percent 25 2 3 3 3" xfId="28976"/>
    <cellStyle name="Percent 25 2 3 4" xfId="19759"/>
    <cellStyle name="Percent 25 2 3 5" xfId="25910"/>
    <cellStyle name="Percent 25 2 4" xfId="14307"/>
    <cellStyle name="Percent 25 2 4 2" xfId="17397"/>
    <cellStyle name="Percent 25 2 4 2 2" xfId="23590"/>
    <cellStyle name="Percent 25 2 4 2 3" xfId="29741"/>
    <cellStyle name="Percent 25 2 4 3" xfId="20524"/>
    <cellStyle name="Percent 25 2 4 4" xfId="26675"/>
    <cellStyle name="Percent 25 2 5" xfId="15864"/>
    <cellStyle name="Percent 25 2 5 2" xfId="22056"/>
    <cellStyle name="Percent 25 2 5 3" xfId="28207"/>
    <cellStyle name="Percent 25 2 6" xfId="18990"/>
    <cellStyle name="Percent 25 2 7" xfId="25141"/>
    <cellStyle name="Percent 25 2 8" xfId="12473"/>
    <cellStyle name="Percent 25 3" xfId="8822"/>
    <cellStyle name="Percent 25 3 2" xfId="12476"/>
    <cellStyle name="Percent 25 3 2 2" xfId="13471"/>
    <cellStyle name="Percent 25 3 2 2 2" xfId="15087"/>
    <cellStyle name="Percent 25 3 2 2 2 2" xfId="18169"/>
    <cellStyle name="Percent 25 3 2 2 2 2 2" xfId="24362"/>
    <cellStyle name="Percent 25 3 2 2 2 2 3" xfId="30513"/>
    <cellStyle name="Percent 25 3 2 2 2 3" xfId="21296"/>
    <cellStyle name="Percent 25 3 2 2 2 4" xfId="27447"/>
    <cellStyle name="Percent 25 3 2 2 3" xfId="16634"/>
    <cellStyle name="Percent 25 3 2 2 3 2" xfId="22828"/>
    <cellStyle name="Percent 25 3 2 2 3 3" xfId="28979"/>
    <cellStyle name="Percent 25 3 2 2 4" xfId="19762"/>
    <cellStyle name="Percent 25 3 2 2 5" xfId="25913"/>
    <cellStyle name="Percent 25 3 2 3" xfId="14310"/>
    <cellStyle name="Percent 25 3 2 3 2" xfId="17400"/>
    <cellStyle name="Percent 25 3 2 3 2 2" xfId="23593"/>
    <cellStyle name="Percent 25 3 2 3 2 3" xfId="29744"/>
    <cellStyle name="Percent 25 3 2 3 3" xfId="20527"/>
    <cellStyle name="Percent 25 3 2 3 4" xfId="26678"/>
    <cellStyle name="Percent 25 3 2 4" xfId="15867"/>
    <cellStyle name="Percent 25 3 2 4 2" xfId="22059"/>
    <cellStyle name="Percent 25 3 2 4 3" xfId="28210"/>
    <cellStyle name="Percent 25 3 2 5" xfId="18993"/>
    <cellStyle name="Percent 25 3 2 6" xfId="25144"/>
    <cellStyle name="Percent 25 3 3" xfId="13470"/>
    <cellStyle name="Percent 25 3 3 2" xfId="15086"/>
    <cellStyle name="Percent 25 3 3 2 2" xfId="18168"/>
    <cellStyle name="Percent 25 3 3 2 2 2" xfId="24361"/>
    <cellStyle name="Percent 25 3 3 2 2 3" xfId="30512"/>
    <cellStyle name="Percent 25 3 3 2 3" xfId="21295"/>
    <cellStyle name="Percent 25 3 3 2 4" xfId="27446"/>
    <cellStyle name="Percent 25 3 3 3" xfId="16633"/>
    <cellStyle name="Percent 25 3 3 3 2" xfId="22827"/>
    <cellStyle name="Percent 25 3 3 3 3" xfId="28978"/>
    <cellStyle name="Percent 25 3 3 4" xfId="19761"/>
    <cellStyle name="Percent 25 3 3 5" xfId="25912"/>
    <cellStyle name="Percent 25 3 4" xfId="14309"/>
    <cellStyle name="Percent 25 3 4 2" xfId="17399"/>
    <cellStyle name="Percent 25 3 4 2 2" xfId="23592"/>
    <cellStyle name="Percent 25 3 4 2 3" xfId="29743"/>
    <cellStyle name="Percent 25 3 4 3" xfId="20526"/>
    <cellStyle name="Percent 25 3 4 4" xfId="26677"/>
    <cellStyle name="Percent 25 3 5" xfId="15866"/>
    <cellStyle name="Percent 25 3 5 2" xfId="22058"/>
    <cellStyle name="Percent 25 3 5 3" xfId="28209"/>
    <cellStyle name="Percent 25 3 6" xfId="18992"/>
    <cellStyle name="Percent 25 3 7" xfId="25143"/>
    <cellStyle name="Percent 25 3 8" xfId="12475"/>
    <cellStyle name="Percent 25 4" xfId="12477"/>
    <cellStyle name="Percent 25 4 2" xfId="12478"/>
    <cellStyle name="Percent 25 4 2 2" xfId="13472"/>
    <cellStyle name="Percent 25 4 2 2 2" xfId="15088"/>
    <cellStyle name="Percent 25 4 2 2 2 2" xfId="18170"/>
    <cellStyle name="Percent 25 4 2 2 2 2 2" xfId="24363"/>
    <cellStyle name="Percent 25 4 2 2 2 2 3" xfId="30514"/>
    <cellStyle name="Percent 25 4 2 2 2 3" xfId="21297"/>
    <cellStyle name="Percent 25 4 2 2 2 4" xfId="27448"/>
    <cellStyle name="Percent 25 4 2 2 3" xfId="16635"/>
    <cellStyle name="Percent 25 4 2 2 3 2" xfId="22829"/>
    <cellStyle name="Percent 25 4 2 2 3 3" xfId="28980"/>
    <cellStyle name="Percent 25 4 2 2 4" xfId="19763"/>
    <cellStyle name="Percent 25 4 2 2 5" xfId="25914"/>
    <cellStyle name="Percent 25 4 2 3" xfId="14311"/>
    <cellStyle name="Percent 25 4 2 3 2" xfId="17401"/>
    <cellStyle name="Percent 25 4 2 3 2 2" xfId="23594"/>
    <cellStyle name="Percent 25 4 2 3 2 3" xfId="29745"/>
    <cellStyle name="Percent 25 4 2 3 3" xfId="20528"/>
    <cellStyle name="Percent 25 4 2 3 4" xfId="26679"/>
    <cellStyle name="Percent 25 4 2 4" xfId="15868"/>
    <cellStyle name="Percent 25 4 2 4 2" xfId="22060"/>
    <cellStyle name="Percent 25 4 2 4 3" xfId="28211"/>
    <cellStyle name="Percent 25 4 2 5" xfId="18994"/>
    <cellStyle name="Percent 25 4 2 6" xfId="25145"/>
    <cellStyle name="Percent 25 5" xfId="12479"/>
    <cellStyle name="Percent 25 5 2" xfId="13473"/>
    <cellStyle name="Percent 25 5 2 2" xfId="15089"/>
    <cellStyle name="Percent 25 5 2 2 2" xfId="18171"/>
    <cellStyle name="Percent 25 5 2 2 2 2" xfId="24364"/>
    <cellStyle name="Percent 25 5 2 2 2 3" xfId="30515"/>
    <cellStyle name="Percent 25 5 2 2 3" xfId="21298"/>
    <cellStyle name="Percent 25 5 2 2 4" xfId="27449"/>
    <cellStyle name="Percent 25 5 2 3" xfId="16636"/>
    <cellStyle name="Percent 25 5 2 3 2" xfId="22830"/>
    <cellStyle name="Percent 25 5 2 3 3" xfId="28981"/>
    <cellStyle name="Percent 25 5 2 4" xfId="19764"/>
    <cellStyle name="Percent 25 5 2 5" xfId="25915"/>
    <cellStyle name="Percent 25 5 3" xfId="14312"/>
    <cellStyle name="Percent 25 5 3 2" xfId="17402"/>
    <cellStyle name="Percent 25 5 3 2 2" xfId="23595"/>
    <cellStyle name="Percent 25 5 3 2 3" xfId="29746"/>
    <cellStyle name="Percent 25 5 3 3" xfId="20529"/>
    <cellStyle name="Percent 25 5 3 4" xfId="26680"/>
    <cellStyle name="Percent 25 5 4" xfId="15869"/>
    <cellStyle name="Percent 25 5 4 2" xfId="22061"/>
    <cellStyle name="Percent 25 5 4 3" xfId="28212"/>
    <cellStyle name="Percent 25 5 5" xfId="18995"/>
    <cellStyle name="Percent 25 5 6" xfId="25146"/>
    <cellStyle name="Percent 25 6" xfId="12472"/>
    <cellStyle name="Percent 26" xfId="8823"/>
    <cellStyle name="Percent 26 2" xfId="8824"/>
    <cellStyle name="Percent 26 2 2" xfId="12482"/>
    <cellStyle name="Percent 26 2 2 2" xfId="13475"/>
    <cellStyle name="Percent 26 2 2 2 2" xfId="15091"/>
    <cellStyle name="Percent 26 2 2 2 2 2" xfId="18173"/>
    <cellStyle name="Percent 26 2 2 2 2 2 2" xfId="24366"/>
    <cellStyle name="Percent 26 2 2 2 2 2 3" xfId="30517"/>
    <cellStyle name="Percent 26 2 2 2 2 3" xfId="21300"/>
    <cellStyle name="Percent 26 2 2 2 2 4" xfId="27451"/>
    <cellStyle name="Percent 26 2 2 2 3" xfId="16638"/>
    <cellStyle name="Percent 26 2 2 2 3 2" xfId="22832"/>
    <cellStyle name="Percent 26 2 2 2 3 3" xfId="28983"/>
    <cellStyle name="Percent 26 2 2 2 4" xfId="19766"/>
    <cellStyle name="Percent 26 2 2 2 5" xfId="25917"/>
    <cellStyle name="Percent 26 2 2 3" xfId="14314"/>
    <cellStyle name="Percent 26 2 2 3 2" xfId="17404"/>
    <cellStyle name="Percent 26 2 2 3 2 2" xfId="23597"/>
    <cellStyle name="Percent 26 2 2 3 2 3" xfId="29748"/>
    <cellStyle name="Percent 26 2 2 3 3" xfId="20531"/>
    <cellStyle name="Percent 26 2 2 3 4" xfId="26682"/>
    <cellStyle name="Percent 26 2 2 4" xfId="15871"/>
    <cellStyle name="Percent 26 2 2 4 2" xfId="22063"/>
    <cellStyle name="Percent 26 2 2 4 3" xfId="28214"/>
    <cellStyle name="Percent 26 2 2 5" xfId="18997"/>
    <cellStyle name="Percent 26 2 2 6" xfId="25148"/>
    <cellStyle name="Percent 26 2 3" xfId="13474"/>
    <cellStyle name="Percent 26 2 3 2" xfId="15090"/>
    <cellStyle name="Percent 26 2 3 2 2" xfId="18172"/>
    <cellStyle name="Percent 26 2 3 2 2 2" xfId="24365"/>
    <cellStyle name="Percent 26 2 3 2 2 3" xfId="30516"/>
    <cellStyle name="Percent 26 2 3 2 3" xfId="21299"/>
    <cellStyle name="Percent 26 2 3 2 4" xfId="27450"/>
    <cellStyle name="Percent 26 2 3 3" xfId="16637"/>
    <cellStyle name="Percent 26 2 3 3 2" xfId="22831"/>
    <cellStyle name="Percent 26 2 3 3 3" xfId="28982"/>
    <cellStyle name="Percent 26 2 3 4" xfId="19765"/>
    <cellStyle name="Percent 26 2 3 5" xfId="25916"/>
    <cellStyle name="Percent 26 2 4" xfId="14313"/>
    <cellStyle name="Percent 26 2 4 2" xfId="17403"/>
    <cellStyle name="Percent 26 2 4 2 2" xfId="23596"/>
    <cellStyle name="Percent 26 2 4 2 3" xfId="29747"/>
    <cellStyle name="Percent 26 2 4 3" xfId="20530"/>
    <cellStyle name="Percent 26 2 4 4" xfId="26681"/>
    <cellStyle name="Percent 26 2 5" xfId="15870"/>
    <cellStyle name="Percent 26 2 5 2" xfId="22062"/>
    <cellStyle name="Percent 26 2 5 3" xfId="28213"/>
    <cellStyle name="Percent 26 2 6" xfId="18996"/>
    <cellStyle name="Percent 26 2 7" xfId="25147"/>
    <cellStyle name="Percent 26 2 8" xfId="12481"/>
    <cellStyle name="Percent 26 3" xfId="12483"/>
    <cellStyle name="Percent 26 3 2" xfId="12484"/>
    <cellStyle name="Percent 26 3 2 2" xfId="13477"/>
    <cellStyle name="Percent 26 3 2 2 2" xfId="15093"/>
    <cellStyle name="Percent 26 3 2 2 2 2" xfId="18175"/>
    <cellStyle name="Percent 26 3 2 2 2 2 2" xfId="24368"/>
    <cellStyle name="Percent 26 3 2 2 2 2 3" xfId="30519"/>
    <cellStyle name="Percent 26 3 2 2 2 3" xfId="21302"/>
    <cellStyle name="Percent 26 3 2 2 2 4" xfId="27453"/>
    <cellStyle name="Percent 26 3 2 2 3" xfId="16640"/>
    <cellStyle name="Percent 26 3 2 2 3 2" xfId="22834"/>
    <cellStyle name="Percent 26 3 2 2 3 3" xfId="28985"/>
    <cellStyle name="Percent 26 3 2 2 4" xfId="19768"/>
    <cellStyle name="Percent 26 3 2 2 5" xfId="25919"/>
    <cellStyle name="Percent 26 3 2 3" xfId="14316"/>
    <cellStyle name="Percent 26 3 2 3 2" xfId="17406"/>
    <cellStyle name="Percent 26 3 2 3 2 2" xfId="23599"/>
    <cellStyle name="Percent 26 3 2 3 2 3" xfId="29750"/>
    <cellStyle name="Percent 26 3 2 3 3" xfId="20533"/>
    <cellStyle name="Percent 26 3 2 3 4" xfId="26684"/>
    <cellStyle name="Percent 26 3 2 4" xfId="15873"/>
    <cellStyle name="Percent 26 3 2 4 2" xfId="22065"/>
    <cellStyle name="Percent 26 3 2 4 3" xfId="28216"/>
    <cellStyle name="Percent 26 3 2 5" xfId="18999"/>
    <cellStyle name="Percent 26 3 2 6" xfId="25150"/>
    <cellStyle name="Percent 26 3 3" xfId="13476"/>
    <cellStyle name="Percent 26 3 3 2" xfId="15092"/>
    <cellStyle name="Percent 26 3 3 2 2" xfId="18174"/>
    <cellStyle name="Percent 26 3 3 2 2 2" xfId="24367"/>
    <cellStyle name="Percent 26 3 3 2 2 3" xfId="30518"/>
    <cellStyle name="Percent 26 3 3 2 3" xfId="21301"/>
    <cellStyle name="Percent 26 3 3 2 4" xfId="27452"/>
    <cellStyle name="Percent 26 3 3 3" xfId="16639"/>
    <cellStyle name="Percent 26 3 3 3 2" xfId="22833"/>
    <cellStyle name="Percent 26 3 3 3 3" xfId="28984"/>
    <cellStyle name="Percent 26 3 3 4" xfId="19767"/>
    <cellStyle name="Percent 26 3 3 5" xfId="25918"/>
    <cellStyle name="Percent 26 3 4" xfId="14315"/>
    <cellStyle name="Percent 26 3 4 2" xfId="17405"/>
    <cellStyle name="Percent 26 3 4 2 2" xfId="23598"/>
    <cellStyle name="Percent 26 3 4 2 3" xfId="29749"/>
    <cellStyle name="Percent 26 3 4 3" xfId="20532"/>
    <cellStyle name="Percent 26 3 4 4" xfId="26683"/>
    <cellStyle name="Percent 26 3 5" xfId="15872"/>
    <cellStyle name="Percent 26 3 5 2" xfId="22064"/>
    <cellStyle name="Percent 26 3 5 3" xfId="28215"/>
    <cellStyle name="Percent 26 3 6" xfId="18998"/>
    <cellStyle name="Percent 26 3 7" xfId="25149"/>
    <cellStyle name="Percent 26 4" xfId="12485"/>
    <cellStyle name="Percent 26 4 2" xfId="12486"/>
    <cellStyle name="Percent 26 4 2 2" xfId="13478"/>
    <cellStyle name="Percent 26 4 2 2 2" xfId="15094"/>
    <cellStyle name="Percent 26 4 2 2 2 2" xfId="18176"/>
    <cellStyle name="Percent 26 4 2 2 2 2 2" xfId="24369"/>
    <cellStyle name="Percent 26 4 2 2 2 2 3" xfId="30520"/>
    <cellStyle name="Percent 26 4 2 2 2 3" xfId="21303"/>
    <cellStyle name="Percent 26 4 2 2 2 4" xfId="27454"/>
    <cellStyle name="Percent 26 4 2 2 3" xfId="16641"/>
    <cellStyle name="Percent 26 4 2 2 3 2" xfId="22835"/>
    <cellStyle name="Percent 26 4 2 2 3 3" xfId="28986"/>
    <cellStyle name="Percent 26 4 2 2 4" xfId="19769"/>
    <cellStyle name="Percent 26 4 2 2 5" xfId="25920"/>
    <cellStyle name="Percent 26 4 2 3" xfId="14317"/>
    <cellStyle name="Percent 26 4 2 3 2" xfId="17407"/>
    <cellStyle name="Percent 26 4 2 3 2 2" xfId="23600"/>
    <cellStyle name="Percent 26 4 2 3 2 3" xfId="29751"/>
    <cellStyle name="Percent 26 4 2 3 3" xfId="20534"/>
    <cellStyle name="Percent 26 4 2 3 4" xfId="26685"/>
    <cellStyle name="Percent 26 4 2 4" xfId="15874"/>
    <cellStyle name="Percent 26 4 2 4 2" xfId="22066"/>
    <cellStyle name="Percent 26 4 2 4 3" xfId="28217"/>
    <cellStyle name="Percent 26 4 2 5" xfId="19000"/>
    <cellStyle name="Percent 26 4 2 6" xfId="25151"/>
    <cellStyle name="Percent 26 5" xfId="12487"/>
    <cellStyle name="Percent 26 5 2" xfId="13479"/>
    <cellStyle name="Percent 26 5 2 2" xfId="15095"/>
    <cellStyle name="Percent 26 5 2 2 2" xfId="18177"/>
    <cellStyle name="Percent 26 5 2 2 2 2" xfId="24370"/>
    <cellStyle name="Percent 26 5 2 2 2 3" xfId="30521"/>
    <cellStyle name="Percent 26 5 2 2 3" xfId="21304"/>
    <cellStyle name="Percent 26 5 2 2 4" xfId="27455"/>
    <cellStyle name="Percent 26 5 2 3" xfId="16642"/>
    <cellStyle name="Percent 26 5 2 3 2" xfId="22836"/>
    <cellStyle name="Percent 26 5 2 3 3" xfId="28987"/>
    <cellStyle name="Percent 26 5 2 4" xfId="19770"/>
    <cellStyle name="Percent 26 5 2 5" xfId="25921"/>
    <cellStyle name="Percent 26 5 3" xfId="14318"/>
    <cellStyle name="Percent 26 5 3 2" xfId="17408"/>
    <cellStyle name="Percent 26 5 3 2 2" xfId="23601"/>
    <cellStyle name="Percent 26 5 3 2 3" xfId="29752"/>
    <cellStyle name="Percent 26 5 3 3" xfId="20535"/>
    <cellStyle name="Percent 26 5 3 4" xfId="26686"/>
    <cellStyle name="Percent 26 5 4" xfId="15875"/>
    <cellStyle name="Percent 26 5 4 2" xfId="22067"/>
    <cellStyle name="Percent 26 5 4 3" xfId="28218"/>
    <cellStyle name="Percent 26 5 5" xfId="19001"/>
    <cellStyle name="Percent 26 5 6" xfId="25152"/>
    <cellStyle name="Percent 26 6" xfId="12480"/>
    <cellStyle name="Percent 27" xfId="8825"/>
    <cellStyle name="Percent 27 2" xfId="8826"/>
    <cellStyle name="Percent 27 2 2" xfId="12490"/>
    <cellStyle name="Percent 27 2 2 2" xfId="13481"/>
    <cellStyle name="Percent 27 2 2 2 2" xfId="15097"/>
    <cellStyle name="Percent 27 2 2 2 2 2" xfId="18179"/>
    <cellStyle name="Percent 27 2 2 2 2 2 2" xfId="24372"/>
    <cellStyle name="Percent 27 2 2 2 2 2 3" xfId="30523"/>
    <cellStyle name="Percent 27 2 2 2 2 3" xfId="21306"/>
    <cellStyle name="Percent 27 2 2 2 2 4" xfId="27457"/>
    <cellStyle name="Percent 27 2 2 2 3" xfId="16644"/>
    <cellStyle name="Percent 27 2 2 2 3 2" xfId="22838"/>
    <cellStyle name="Percent 27 2 2 2 3 3" xfId="28989"/>
    <cellStyle name="Percent 27 2 2 2 4" xfId="19772"/>
    <cellStyle name="Percent 27 2 2 2 5" xfId="25923"/>
    <cellStyle name="Percent 27 2 2 3" xfId="14321"/>
    <cellStyle name="Percent 27 2 2 3 2" xfId="17410"/>
    <cellStyle name="Percent 27 2 2 3 2 2" xfId="23603"/>
    <cellStyle name="Percent 27 2 2 3 2 3" xfId="29754"/>
    <cellStyle name="Percent 27 2 2 3 3" xfId="20537"/>
    <cellStyle name="Percent 27 2 2 3 4" xfId="26688"/>
    <cellStyle name="Percent 27 2 2 4" xfId="15877"/>
    <cellStyle name="Percent 27 2 2 4 2" xfId="22069"/>
    <cellStyle name="Percent 27 2 2 4 3" xfId="28220"/>
    <cellStyle name="Percent 27 2 2 5" xfId="19003"/>
    <cellStyle name="Percent 27 2 2 6" xfId="25154"/>
    <cellStyle name="Percent 27 2 3" xfId="13480"/>
    <cellStyle name="Percent 27 2 3 2" xfId="15096"/>
    <cellStyle name="Percent 27 2 3 2 2" xfId="18178"/>
    <cellStyle name="Percent 27 2 3 2 2 2" xfId="24371"/>
    <cellStyle name="Percent 27 2 3 2 2 3" xfId="30522"/>
    <cellStyle name="Percent 27 2 3 2 3" xfId="21305"/>
    <cellStyle name="Percent 27 2 3 2 4" xfId="27456"/>
    <cellStyle name="Percent 27 2 3 3" xfId="16643"/>
    <cellStyle name="Percent 27 2 3 3 2" xfId="22837"/>
    <cellStyle name="Percent 27 2 3 3 3" xfId="28988"/>
    <cellStyle name="Percent 27 2 3 4" xfId="19771"/>
    <cellStyle name="Percent 27 2 3 5" xfId="25922"/>
    <cellStyle name="Percent 27 2 4" xfId="14320"/>
    <cellStyle name="Percent 27 2 4 2" xfId="17409"/>
    <cellStyle name="Percent 27 2 4 2 2" xfId="23602"/>
    <cellStyle name="Percent 27 2 4 2 3" xfId="29753"/>
    <cellStyle name="Percent 27 2 4 3" xfId="20536"/>
    <cellStyle name="Percent 27 2 4 4" xfId="26687"/>
    <cellStyle name="Percent 27 2 5" xfId="15876"/>
    <cellStyle name="Percent 27 2 5 2" xfId="22068"/>
    <cellStyle name="Percent 27 2 5 3" xfId="28219"/>
    <cellStyle name="Percent 27 2 6" xfId="19002"/>
    <cellStyle name="Percent 27 2 7" xfId="25153"/>
    <cellStyle name="Percent 27 2 8" xfId="12489"/>
    <cellStyle name="Percent 27 3" xfId="12491"/>
    <cellStyle name="Percent 27 3 2" xfId="12492"/>
    <cellStyle name="Percent 27 3 2 2" xfId="13483"/>
    <cellStyle name="Percent 27 3 2 2 2" xfId="15099"/>
    <cellStyle name="Percent 27 3 2 2 2 2" xfId="18181"/>
    <cellStyle name="Percent 27 3 2 2 2 2 2" xfId="24374"/>
    <cellStyle name="Percent 27 3 2 2 2 2 3" xfId="30525"/>
    <cellStyle name="Percent 27 3 2 2 2 3" xfId="21308"/>
    <cellStyle name="Percent 27 3 2 2 2 4" xfId="27459"/>
    <cellStyle name="Percent 27 3 2 2 3" xfId="16646"/>
    <cellStyle name="Percent 27 3 2 2 3 2" xfId="22840"/>
    <cellStyle name="Percent 27 3 2 2 3 3" xfId="28991"/>
    <cellStyle name="Percent 27 3 2 2 4" xfId="19774"/>
    <cellStyle name="Percent 27 3 2 2 5" xfId="25925"/>
    <cellStyle name="Percent 27 3 2 3" xfId="14323"/>
    <cellStyle name="Percent 27 3 2 3 2" xfId="17412"/>
    <cellStyle name="Percent 27 3 2 3 2 2" xfId="23605"/>
    <cellStyle name="Percent 27 3 2 3 2 3" xfId="29756"/>
    <cellStyle name="Percent 27 3 2 3 3" xfId="20539"/>
    <cellStyle name="Percent 27 3 2 3 4" xfId="26690"/>
    <cellStyle name="Percent 27 3 2 4" xfId="15879"/>
    <cellStyle name="Percent 27 3 2 4 2" xfId="22071"/>
    <cellStyle name="Percent 27 3 2 4 3" xfId="28222"/>
    <cellStyle name="Percent 27 3 2 5" xfId="19005"/>
    <cellStyle name="Percent 27 3 2 6" xfId="25156"/>
    <cellStyle name="Percent 27 3 3" xfId="13482"/>
    <cellStyle name="Percent 27 3 3 2" xfId="15098"/>
    <cellStyle name="Percent 27 3 3 2 2" xfId="18180"/>
    <cellStyle name="Percent 27 3 3 2 2 2" xfId="24373"/>
    <cellStyle name="Percent 27 3 3 2 2 3" xfId="30524"/>
    <cellStyle name="Percent 27 3 3 2 3" xfId="21307"/>
    <cellStyle name="Percent 27 3 3 2 4" xfId="27458"/>
    <cellStyle name="Percent 27 3 3 3" xfId="16645"/>
    <cellStyle name="Percent 27 3 3 3 2" xfId="22839"/>
    <cellStyle name="Percent 27 3 3 3 3" xfId="28990"/>
    <cellStyle name="Percent 27 3 3 4" xfId="19773"/>
    <cellStyle name="Percent 27 3 3 5" xfId="25924"/>
    <cellStyle name="Percent 27 3 4" xfId="14322"/>
    <cellStyle name="Percent 27 3 4 2" xfId="17411"/>
    <cellStyle name="Percent 27 3 4 2 2" xfId="23604"/>
    <cellStyle name="Percent 27 3 4 2 3" xfId="29755"/>
    <cellStyle name="Percent 27 3 4 3" xfId="20538"/>
    <cellStyle name="Percent 27 3 4 4" xfId="26689"/>
    <cellStyle name="Percent 27 3 5" xfId="15878"/>
    <cellStyle name="Percent 27 3 5 2" xfId="22070"/>
    <cellStyle name="Percent 27 3 5 3" xfId="28221"/>
    <cellStyle name="Percent 27 3 6" xfId="19004"/>
    <cellStyle name="Percent 27 3 7" xfId="25155"/>
    <cellStyle name="Percent 27 4" xfId="12493"/>
    <cellStyle name="Percent 27 4 2" xfId="12494"/>
    <cellStyle name="Percent 27 4 2 2" xfId="13484"/>
    <cellStyle name="Percent 27 4 2 2 2" xfId="15100"/>
    <cellStyle name="Percent 27 4 2 2 2 2" xfId="18182"/>
    <cellStyle name="Percent 27 4 2 2 2 2 2" xfId="24375"/>
    <cellStyle name="Percent 27 4 2 2 2 2 3" xfId="30526"/>
    <cellStyle name="Percent 27 4 2 2 2 3" xfId="21309"/>
    <cellStyle name="Percent 27 4 2 2 2 4" xfId="27460"/>
    <cellStyle name="Percent 27 4 2 2 3" xfId="16647"/>
    <cellStyle name="Percent 27 4 2 2 3 2" xfId="22841"/>
    <cellStyle name="Percent 27 4 2 2 3 3" xfId="28992"/>
    <cellStyle name="Percent 27 4 2 2 4" xfId="19775"/>
    <cellStyle name="Percent 27 4 2 2 5" xfId="25926"/>
    <cellStyle name="Percent 27 4 2 3" xfId="14325"/>
    <cellStyle name="Percent 27 4 2 3 2" xfId="17413"/>
    <cellStyle name="Percent 27 4 2 3 2 2" xfId="23606"/>
    <cellStyle name="Percent 27 4 2 3 2 3" xfId="29757"/>
    <cellStyle name="Percent 27 4 2 3 3" xfId="20540"/>
    <cellStyle name="Percent 27 4 2 3 4" xfId="26691"/>
    <cellStyle name="Percent 27 4 2 4" xfId="15880"/>
    <cellStyle name="Percent 27 4 2 4 2" xfId="22072"/>
    <cellStyle name="Percent 27 4 2 4 3" xfId="28223"/>
    <cellStyle name="Percent 27 4 2 5" xfId="19006"/>
    <cellStyle name="Percent 27 4 2 6" xfId="25157"/>
    <cellStyle name="Percent 27 5" xfId="12495"/>
    <cellStyle name="Percent 27 5 2" xfId="13485"/>
    <cellStyle name="Percent 27 5 2 2" xfId="15101"/>
    <cellStyle name="Percent 27 5 2 2 2" xfId="18183"/>
    <cellStyle name="Percent 27 5 2 2 2 2" xfId="24376"/>
    <cellStyle name="Percent 27 5 2 2 2 3" xfId="30527"/>
    <cellStyle name="Percent 27 5 2 2 3" xfId="21310"/>
    <cellStyle name="Percent 27 5 2 2 4" xfId="27461"/>
    <cellStyle name="Percent 27 5 2 3" xfId="16648"/>
    <cellStyle name="Percent 27 5 2 3 2" xfId="22842"/>
    <cellStyle name="Percent 27 5 2 3 3" xfId="28993"/>
    <cellStyle name="Percent 27 5 2 4" xfId="19776"/>
    <cellStyle name="Percent 27 5 2 5" xfId="25927"/>
    <cellStyle name="Percent 27 5 3" xfId="14326"/>
    <cellStyle name="Percent 27 5 3 2" xfId="17414"/>
    <cellStyle name="Percent 27 5 3 2 2" xfId="23607"/>
    <cellStyle name="Percent 27 5 3 2 3" xfId="29758"/>
    <cellStyle name="Percent 27 5 3 3" xfId="20541"/>
    <cellStyle name="Percent 27 5 3 4" xfId="26692"/>
    <cellStyle name="Percent 27 5 4" xfId="15881"/>
    <cellStyle name="Percent 27 5 4 2" xfId="22073"/>
    <cellStyle name="Percent 27 5 4 3" xfId="28224"/>
    <cellStyle name="Percent 27 5 5" xfId="19007"/>
    <cellStyle name="Percent 27 5 6" xfId="25158"/>
    <cellStyle name="Percent 27 6" xfId="12488"/>
    <cellStyle name="Percent 28" xfId="8827"/>
    <cellStyle name="Percent 28 2" xfId="8828"/>
    <cellStyle name="Percent 28 2 2" xfId="12498"/>
    <cellStyle name="Percent 28 2 2 2" xfId="13487"/>
    <cellStyle name="Percent 28 2 2 2 2" xfId="15103"/>
    <cellStyle name="Percent 28 2 2 2 2 2" xfId="18185"/>
    <cellStyle name="Percent 28 2 2 2 2 2 2" xfId="24378"/>
    <cellStyle name="Percent 28 2 2 2 2 2 3" xfId="30529"/>
    <cellStyle name="Percent 28 2 2 2 2 3" xfId="21312"/>
    <cellStyle name="Percent 28 2 2 2 2 4" xfId="27463"/>
    <cellStyle name="Percent 28 2 2 2 3" xfId="16650"/>
    <cellStyle name="Percent 28 2 2 2 3 2" xfId="22844"/>
    <cellStyle name="Percent 28 2 2 2 3 3" xfId="28995"/>
    <cellStyle name="Percent 28 2 2 2 4" xfId="19778"/>
    <cellStyle name="Percent 28 2 2 2 5" xfId="25929"/>
    <cellStyle name="Percent 28 2 2 3" xfId="14329"/>
    <cellStyle name="Percent 28 2 2 3 2" xfId="17416"/>
    <cellStyle name="Percent 28 2 2 3 2 2" xfId="23609"/>
    <cellStyle name="Percent 28 2 2 3 2 3" xfId="29760"/>
    <cellStyle name="Percent 28 2 2 3 3" xfId="20543"/>
    <cellStyle name="Percent 28 2 2 3 4" xfId="26694"/>
    <cellStyle name="Percent 28 2 2 4" xfId="15883"/>
    <cellStyle name="Percent 28 2 2 4 2" xfId="22075"/>
    <cellStyle name="Percent 28 2 2 4 3" xfId="28226"/>
    <cellStyle name="Percent 28 2 2 5" xfId="19009"/>
    <cellStyle name="Percent 28 2 2 6" xfId="25160"/>
    <cellStyle name="Percent 28 2 3" xfId="13486"/>
    <cellStyle name="Percent 28 2 3 2" xfId="15102"/>
    <cellStyle name="Percent 28 2 3 2 2" xfId="18184"/>
    <cellStyle name="Percent 28 2 3 2 2 2" xfId="24377"/>
    <cellStyle name="Percent 28 2 3 2 2 3" xfId="30528"/>
    <cellStyle name="Percent 28 2 3 2 3" xfId="21311"/>
    <cellStyle name="Percent 28 2 3 2 4" xfId="27462"/>
    <cellStyle name="Percent 28 2 3 3" xfId="16649"/>
    <cellStyle name="Percent 28 2 3 3 2" xfId="22843"/>
    <cellStyle name="Percent 28 2 3 3 3" xfId="28994"/>
    <cellStyle name="Percent 28 2 3 4" xfId="19777"/>
    <cellStyle name="Percent 28 2 3 5" xfId="25928"/>
    <cellStyle name="Percent 28 2 4" xfId="14328"/>
    <cellStyle name="Percent 28 2 4 2" xfId="17415"/>
    <cellStyle name="Percent 28 2 4 2 2" xfId="23608"/>
    <cellStyle name="Percent 28 2 4 2 3" xfId="29759"/>
    <cellStyle name="Percent 28 2 4 3" xfId="20542"/>
    <cellStyle name="Percent 28 2 4 4" xfId="26693"/>
    <cellStyle name="Percent 28 2 5" xfId="15882"/>
    <cellStyle name="Percent 28 2 5 2" xfId="22074"/>
    <cellStyle name="Percent 28 2 5 3" xfId="28225"/>
    <cellStyle name="Percent 28 2 6" xfId="19008"/>
    <cellStyle name="Percent 28 2 7" xfId="25159"/>
    <cellStyle name="Percent 28 2 8" xfId="12497"/>
    <cellStyle name="Percent 28 3" xfId="12499"/>
    <cellStyle name="Percent 28 3 2" xfId="12500"/>
    <cellStyle name="Percent 28 3 2 2" xfId="13489"/>
    <cellStyle name="Percent 28 3 2 2 2" xfId="15105"/>
    <cellStyle name="Percent 28 3 2 2 2 2" xfId="18187"/>
    <cellStyle name="Percent 28 3 2 2 2 2 2" xfId="24380"/>
    <cellStyle name="Percent 28 3 2 2 2 2 3" xfId="30531"/>
    <cellStyle name="Percent 28 3 2 2 2 3" xfId="21314"/>
    <cellStyle name="Percent 28 3 2 2 2 4" xfId="27465"/>
    <cellStyle name="Percent 28 3 2 2 3" xfId="16652"/>
    <cellStyle name="Percent 28 3 2 2 3 2" xfId="22846"/>
    <cellStyle name="Percent 28 3 2 2 3 3" xfId="28997"/>
    <cellStyle name="Percent 28 3 2 2 4" xfId="19780"/>
    <cellStyle name="Percent 28 3 2 2 5" xfId="25931"/>
    <cellStyle name="Percent 28 3 2 3" xfId="14331"/>
    <cellStyle name="Percent 28 3 2 3 2" xfId="17418"/>
    <cellStyle name="Percent 28 3 2 3 2 2" xfId="23611"/>
    <cellStyle name="Percent 28 3 2 3 2 3" xfId="29762"/>
    <cellStyle name="Percent 28 3 2 3 3" xfId="20545"/>
    <cellStyle name="Percent 28 3 2 3 4" xfId="26696"/>
    <cellStyle name="Percent 28 3 2 4" xfId="15885"/>
    <cellStyle name="Percent 28 3 2 4 2" xfId="22077"/>
    <cellStyle name="Percent 28 3 2 4 3" xfId="28228"/>
    <cellStyle name="Percent 28 3 2 5" xfId="19011"/>
    <cellStyle name="Percent 28 3 2 6" xfId="25162"/>
    <cellStyle name="Percent 28 3 3" xfId="13488"/>
    <cellStyle name="Percent 28 3 3 2" xfId="15104"/>
    <cellStyle name="Percent 28 3 3 2 2" xfId="18186"/>
    <cellStyle name="Percent 28 3 3 2 2 2" xfId="24379"/>
    <cellStyle name="Percent 28 3 3 2 2 3" xfId="30530"/>
    <cellStyle name="Percent 28 3 3 2 3" xfId="21313"/>
    <cellStyle name="Percent 28 3 3 2 4" xfId="27464"/>
    <cellStyle name="Percent 28 3 3 3" xfId="16651"/>
    <cellStyle name="Percent 28 3 3 3 2" xfId="22845"/>
    <cellStyle name="Percent 28 3 3 3 3" xfId="28996"/>
    <cellStyle name="Percent 28 3 3 4" xfId="19779"/>
    <cellStyle name="Percent 28 3 3 5" xfId="25930"/>
    <cellStyle name="Percent 28 3 4" xfId="14330"/>
    <cellStyle name="Percent 28 3 4 2" xfId="17417"/>
    <cellStyle name="Percent 28 3 4 2 2" xfId="23610"/>
    <cellStyle name="Percent 28 3 4 2 3" xfId="29761"/>
    <cellStyle name="Percent 28 3 4 3" xfId="20544"/>
    <cellStyle name="Percent 28 3 4 4" xfId="26695"/>
    <cellStyle name="Percent 28 3 5" xfId="15884"/>
    <cellStyle name="Percent 28 3 5 2" xfId="22076"/>
    <cellStyle name="Percent 28 3 5 3" xfId="28227"/>
    <cellStyle name="Percent 28 3 6" xfId="19010"/>
    <cellStyle name="Percent 28 3 7" xfId="25161"/>
    <cellStyle name="Percent 28 4" xfId="12501"/>
    <cellStyle name="Percent 28 4 2" xfId="12502"/>
    <cellStyle name="Percent 28 4 2 2" xfId="13490"/>
    <cellStyle name="Percent 28 4 2 2 2" xfId="15106"/>
    <cellStyle name="Percent 28 4 2 2 2 2" xfId="18188"/>
    <cellStyle name="Percent 28 4 2 2 2 2 2" xfId="24381"/>
    <cellStyle name="Percent 28 4 2 2 2 2 3" xfId="30532"/>
    <cellStyle name="Percent 28 4 2 2 2 3" xfId="21315"/>
    <cellStyle name="Percent 28 4 2 2 2 4" xfId="27466"/>
    <cellStyle name="Percent 28 4 2 2 3" xfId="16653"/>
    <cellStyle name="Percent 28 4 2 2 3 2" xfId="22847"/>
    <cellStyle name="Percent 28 4 2 2 3 3" xfId="28998"/>
    <cellStyle name="Percent 28 4 2 2 4" xfId="19781"/>
    <cellStyle name="Percent 28 4 2 2 5" xfId="25932"/>
    <cellStyle name="Percent 28 4 2 3" xfId="14332"/>
    <cellStyle name="Percent 28 4 2 3 2" xfId="17419"/>
    <cellStyle name="Percent 28 4 2 3 2 2" xfId="23612"/>
    <cellStyle name="Percent 28 4 2 3 2 3" xfId="29763"/>
    <cellStyle name="Percent 28 4 2 3 3" xfId="20546"/>
    <cellStyle name="Percent 28 4 2 3 4" xfId="26697"/>
    <cellStyle name="Percent 28 4 2 4" xfId="15886"/>
    <cellStyle name="Percent 28 4 2 4 2" xfId="22078"/>
    <cellStyle name="Percent 28 4 2 4 3" xfId="28229"/>
    <cellStyle name="Percent 28 4 2 5" xfId="19012"/>
    <cellStyle name="Percent 28 4 2 6" xfId="25163"/>
    <cellStyle name="Percent 28 5" xfId="12503"/>
    <cellStyle name="Percent 28 5 2" xfId="13491"/>
    <cellStyle name="Percent 28 5 2 2" xfId="15107"/>
    <cellStyle name="Percent 28 5 2 2 2" xfId="18189"/>
    <cellStyle name="Percent 28 5 2 2 2 2" xfId="24382"/>
    <cellStyle name="Percent 28 5 2 2 2 3" xfId="30533"/>
    <cellStyle name="Percent 28 5 2 2 3" xfId="21316"/>
    <cellStyle name="Percent 28 5 2 2 4" xfId="27467"/>
    <cellStyle name="Percent 28 5 2 3" xfId="16654"/>
    <cellStyle name="Percent 28 5 2 3 2" xfId="22848"/>
    <cellStyle name="Percent 28 5 2 3 3" xfId="28999"/>
    <cellStyle name="Percent 28 5 2 4" xfId="19782"/>
    <cellStyle name="Percent 28 5 2 5" xfId="25933"/>
    <cellStyle name="Percent 28 5 3" xfId="14333"/>
    <cellStyle name="Percent 28 5 3 2" xfId="17420"/>
    <cellStyle name="Percent 28 5 3 2 2" xfId="23613"/>
    <cellStyle name="Percent 28 5 3 2 3" xfId="29764"/>
    <cellStyle name="Percent 28 5 3 3" xfId="20547"/>
    <cellStyle name="Percent 28 5 3 4" xfId="26698"/>
    <cellStyle name="Percent 28 5 4" xfId="15887"/>
    <cellStyle name="Percent 28 5 4 2" xfId="22079"/>
    <cellStyle name="Percent 28 5 4 3" xfId="28230"/>
    <cellStyle name="Percent 28 5 5" xfId="19013"/>
    <cellStyle name="Percent 28 5 6" xfId="25164"/>
    <cellStyle name="Percent 28 6" xfId="12496"/>
    <cellStyle name="Percent 29" xfId="8829"/>
    <cellStyle name="Percent 29 2" xfId="8830"/>
    <cellStyle name="Percent 29 2 2" xfId="12506"/>
    <cellStyle name="Percent 29 2 2 2" xfId="13493"/>
    <cellStyle name="Percent 29 2 2 2 2" xfId="15109"/>
    <cellStyle name="Percent 29 2 2 2 2 2" xfId="18191"/>
    <cellStyle name="Percent 29 2 2 2 2 2 2" xfId="24384"/>
    <cellStyle name="Percent 29 2 2 2 2 2 3" xfId="30535"/>
    <cellStyle name="Percent 29 2 2 2 2 3" xfId="21318"/>
    <cellStyle name="Percent 29 2 2 2 2 4" xfId="27469"/>
    <cellStyle name="Percent 29 2 2 2 3" xfId="16656"/>
    <cellStyle name="Percent 29 2 2 2 3 2" xfId="22850"/>
    <cellStyle name="Percent 29 2 2 2 3 3" xfId="29001"/>
    <cellStyle name="Percent 29 2 2 2 4" xfId="19784"/>
    <cellStyle name="Percent 29 2 2 2 5" xfId="25935"/>
    <cellStyle name="Percent 29 2 2 3" xfId="14336"/>
    <cellStyle name="Percent 29 2 2 3 2" xfId="17422"/>
    <cellStyle name="Percent 29 2 2 3 2 2" xfId="23615"/>
    <cellStyle name="Percent 29 2 2 3 2 3" xfId="29766"/>
    <cellStyle name="Percent 29 2 2 3 3" xfId="20549"/>
    <cellStyle name="Percent 29 2 2 3 4" xfId="26700"/>
    <cellStyle name="Percent 29 2 2 4" xfId="15889"/>
    <cellStyle name="Percent 29 2 2 4 2" xfId="22081"/>
    <cellStyle name="Percent 29 2 2 4 3" xfId="28232"/>
    <cellStyle name="Percent 29 2 2 5" xfId="19015"/>
    <cellStyle name="Percent 29 2 2 6" xfId="25166"/>
    <cellStyle name="Percent 29 2 3" xfId="13492"/>
    <cellStyle name="Percent 29 2 3 2" xfId="15108"/>
    <cellStyle name="Percent 29 2 3 2 2" xfId="18190"/>
    <cellStyle name="Percent 29 2 3 2 2 2" xfId="24383"/>
    <cellStyle name="Percent 29 2 3 2 2 3" xfId="30534"/>
    <cellStyle name="Percent 29 2 3 2 3" xfId="21317"/>
    <cellStyle name="Percent 29 2 3 2 4" xfId="27468"/>
    <cellStyle name="Percent 29 2 3 3" xfId="16655"/>
    <cellStyle name="Percent 29 2 3 3 2" xfId="22849"/>
    <cellStyle name="Percent 29 2 3 3 3" xfId="29000"/>
    <cellStyle name="Percent 29 2 3 4" xfId="19783"/>
    <cellStyle name="Percent 29 2 3 5" xfId="25934"/>
    <cellStyle name="Percent 29 2 4" xfId="14335"/>
    <cellStyle name="Percent 29 2 4 2" xfId="17421"/>
    <cellStyle name="Percent 29 2 4 2 2" xfId="23614"/>
    <cellStyle name="Percent 29 2 4 2 3" xfId="29765"/>
    <cellStyle name="Percent 29 2 4 3" xfId="20548"/>
    <cellStyle name="Percent 29 2 4 4" xfId="26699"/>
    <cellStyle name="Percent 29 2 5" xfId="15888"/>
    <cellStyle name="Percent 29 2 5 2" xfId="22080"/>
    <cellStyle name="Percent 29 2 5 3" xfId="28231"/>
    <cellStyle name="Percent 29 2 6" xfId="19014"/>
    <cellStyle name="Percent 29 2 7" xfId="25165"/>
    <cellStyle name="Percent 29 2 8" xfId="12505"/>
    <cellStyle name="Percent 29 3" xfId="12507"/>
    <cellStyle name="Percent 29 3 2" xfId="12508"/>
    <cellStyle name="Percent 29 3 2 2" xfId="13495"/>
    <cellStyle name="Percent 29 3 2 2 2" xfId="15111"/>
    <cellStyle name="Percent 29 3 2 2 2 2" xfId="18193"/>
    <cellStyle name="Percent 29 3 2 2 2 2 2" xfId="24386"/>
    <cellStyle name="Percent 29 3 2 2 2 2 3" xfId="30537"/>
    <cellStyle name="Percent 29 3 2 2 2 3" xfId="21320"/>
    <cellStyle name="Percent 29 3 2 2 2 4" xfId="27471"/>
    <cellStyle name="Percent 29 3 2 2 3" xfId="16658"/>
    <cellStyle name="Percent 29 3 2 2 3 2" xfId="22852"/>
    <cellStyle name="Percent 29 3 2 2 3 3" xfId="29003"/>
    <cellStyle name="Percent 29 3 2 2 4" xfId="19786"/>
    <cellStyle name="Percent 29 3 2 2 5" xfId="25937"/>
    <cellStyle name="Percent 29 3 2 3" xfId="14338"/>
    <cellStyle name="Percent 29 3 2 3 2" xfId="17424"/>
    <cellStyle name="Percent 29 3 2 3 2 2" xfId="23617"/>
    <cellStyle name="Percent 29 3 2 3 2 3" xfId="29768"/>
    <cellStyle name="Percent 29 3 2 3 3" xfId="20551"/>
    <cellStyle name="Percent 29 3 2 3 4" xfId="26702"/>
    <cellStyle name="Percent 29 3 2 4" xfId="15891"/>
    <cellStyle name="Percent 29 3 2 4 2" xfId="22083"/>
    <cellStyle name="Percent 29 3 2 4 3" xfId="28234"/>
    <cellStyle name="Percent 29 3 2 5" xfId="19017"/>
    <cellStyle name="Percent 29 3 2 6" xfId="25168"/>
    <cellStyle name="Percent 29 3 3" xfId="13494"/>
    <cellStyle name="Percent 29 3 3 2" xfId="15110"/>
    <cellStyle name="Percent 29 3 3 2 2" xfId="18192"/>
    <cellStyle name="Percent 29 3 3 2 2 2" xfId="24385"/>
    <cellStyle name="Percent 29 3 3 2 2 3" xfId="30536"/>
    <cellStyle name="Percent 29 3 3 2 3" xfId="21319"/>
    <cellStyle name="Percent 29 3 3 2 4" xfId="27470"/>
    <cellStyle name="Percent 29 3 3 3" xfId="16657"/>
    <cellStyle name="Percent 29 3 3 3 2" xfId="22851"/>
    <cellStyle name="Percent 29 3 3 3 3" xfId="29002"/>
    <cellStyle name="Percent 29 3 3 4" xfId="19785"/>
    <cellStyle name="Percent 29 3 3 5" xfId="25936"/>
    <cellStyle name="Percent 29 3 4" xfId="14337"/>
    <cellStyle name="Percent 29 3 4 2" xfId="17423"/>
    <cellStyle name="Percent 29 3 4 2 2" xfId="23616"/>
    <cellStyle name="Percent 29 3 4 2 3" xfId="29767"/>
    <cellStyle name="Percent 29 3 4 3" xfId="20550"/>
    <cellStyle name="Percent 29 3 4 4" xfId="26701"/>
    <cellStyle name="Percent 29 3 5" xfId="15890"/>
    <cellStyle name="Percent 29 3 5 2" xfId="22082"/>
    <cellStyle name="Percent 29 3 5 3" xfId="28233"/>
    <cellStyle name="Percent 29 3 6" xfId="19016"/>
    <cellStyle name="Percent 29 3 7" xfId="25167"/>
    <cellStyle name="Percent 29 4" xfId="12509"/>
    <cellStyle name="Percent 29 4 2" xfId="12510"/>
    <cellStyle name="Percent 29 4 2 2" xfId="13496"/>
    <cellStyle name="Percent 29 4 2 2 2" xfId="15112"/>
    <cellStyle name="Percent 29 4 2 2 2 2" xfId="18194"/>
    <cellStyle name="Percent 29 4 2 2 2 2 2" xfId="24387"/>
    <cellStyle name="Percent 29 4 2 2 2 2 3" xfId="30538"/>
    <cellStyle name="Percent 29 4 2 2 2 3" xfId="21321"/>
    <cellStyle name="Percent 29 4 2 2 2 4" xfId="27472"/>
    <cellStyle name="Percent 29 4 2 2 3" xfId="16659"/>
    <cellStyle name="Percent 29 4 2 2 3 2" xfId="22853"/>
    <cellStyle name="Percent 29 4 2 2 3 3" xfId="29004"/>
    <cellStyle name="Percent 29 4 2 2 4" xfId="19787"/>
    <cellStyle name="Percent 29 4 2 2 5" xfId="25938"/>
    <cellStyle name="Percent 29 4 2 3" xfId="14339"/>
    <cellStyle name="Percent 29 4 2 3 2" xfId="17425"/>
    <cellStyle name="Percent 29 4 2 3 2 2" xfId="23618"/>
    <cellStyle name="Percent 29 4 2 3 2 3" xfId="29769"/>
    <cellStyle name="Percent 29 4 2 3 3" xfId="20552"/>
    <cellStyle name="Percent 29 4 2 3 4" xfId="26703"/>
    <cellStyle name="Percent 29 4 2 4" xfId="15892"/>
    <cellStyle name="Percent 29 4 2 4 2" xfId="22084"/>
    <cellStyle name="Percent 29 4 2 4 3" xfId="28235"/>
    <cellStyle name="Percent 29 4 2 5" xfId="19018"/>
    <cellStyle name="Percent 29 4 2 6" xfId="25169"/>
    <cellStyle name="Percent 29 5" xfId="12511"/>
    <cellStyle name="Percent 29 5 2" xfId="13497"/>
    <cellStyle name="Percent 29 5 2 2" xfId="15113"/>
    <cellStyle name="Percent 29 5 2 2 2" xfId="18195"/>
    <cellStyle name="Percent 29 5 2 2 2 2" xfId="24388"/>
    <cellStyle name="Percent 29 5 2 2 2 3" xfId="30539"/>
    <cellStyle name="Percent 29 5 2 2 3" xfId="21322"/>
    <cellStyle name="Percent 29 5 2 2 4" xfId="27473"/>
    <cellStyle name="Percent 29 5 2 3" xfId="16660"/>
    <cellStyle name="Percent 29 5 2 3 2" xfId="22854"/>
    <cellStyle name="Percent 29 5 2 3 3" xfId="29005"/>
    <cellStyle name="Percent 29 5 2 4" xfId="19788"/>
    <cellStyle name="Percent 29 5 2 5" xfId="25939"/>
    <cellStyle name="Percent 29 5 3" xfId="14340"/>
    <cellStyle name="Percent 29 5 3 2" xfId="17426"/>
    <cellStyle name="Percent 29 5 3 2 2" xfId="23619"/>
    <cellStyle name="Percent 29 5 3 2 3" xfId="29770"/>
    <cellStyle name="Percent 29 5 3 3" xfId="20553"/>
    <cellStyle name="Percent 29 5 3 4" xfId="26704"/>
    <cellStyle name="Percent 29 5 4" xfId="15893"/>
    <cellStyle name="Percent 29 5 4 2" xfId="22085"/>
    <cellStyle name="Percent 29 5 4 3" xfId="28236"/>
    <cellStyle name="Percent 29 5 5" xfId="19019"/>
    <cellStyle name="Percent 29 5 6" xfId="25170"/>
    <cellStyle name="Percent 29 6" xfId="12504"/>
    <cellStyle name="Percent 3" xfId="8831"/>
    <cellStyle name="Percent 3 10" xfId="12512"/>
    <cellStyle name="Percent 3 10 2" xfId="13498"/>
    <cellStyle name="Percent 3 10 2 2" xfId="15114"/>
    <cellStyle name="Percent 3 10 2 2 2" xfId="18196"/>
    <cellStyle name="Percent 3 10 2 2 2 2" xfId="24389"/>
    <cellStyle name="Percent 3 10 2 2 2 3" xfId="30540"/>
    <cellStyle name="Percent 3 10 2 2 3" xfId="21323"/>
    <cellStyle name="Percent 3 10 2 2 4" xfId="27474"/>
    <cellStyle name="Percent 3 10 2 3" xfId="16661"/>
    <cellStyle name="Percent 3 10 2 3 2" xfId="22855"/>
    <cellStyle name="Percent 3 10 2 3 3" xfId="29006"/>
    <cellStyle name="Percent 3 10 2 4" xfId="19789"/>
    <cellStyle name="Percent 3 10 2 5" xfId="25940"/>
    <cellStyle name="Percent 3 10 3" xfId="14341"/>
    <cellStyle name="Percent 3 10 3 2" xfId="17427"/>
    <cellStyle name="Percent 3 10 3 2 2" xfId="23620"/>
    <cellStyle name="Percent 3 10 3 2 3" xfId="29771"/>
    <cellStyle name="Percent 3 10 3 3" xfId="20554"/>
    <cellStyle name="Percent 3 10 3 4" xfId="26705"/>
    <cellStyle name="Percent 3 10 4" xfId="15894"/>
    <cellStyle name="Percent 3 10 4 2" xfId="22086"/>
    <cellStyle name="Percent 3 10 4 3" xfId="28237"/>
    <cellStyle name="Percent 3 10 5" xfId="19020"/>
    <cellStyle name="Percent 3 10 6" xfId="25171"/>
    <cellStyle name="Percent 3 11" xfId="12513"/>
    <cellStyle name="Percent 3 11 2" xfId="13499"/>
    <cellStyle name="Percent 3 11 2 2" xfId="15115"/>
    <cellStyle name="Percent 3 11 2 2 2" xfId="18197"/>
    <cellStyle name="Percent 3 11 2 2 2 2" xfId="24390"/>
    <cellStyle name="Percent 3 11 2 2 2 3" xfId="30541"/>
    <cellStyle name="Percent 3 11 2 2 3" xfId="21324"/>
    <cellStyle name="Percent 3 11 2 2 4" xfId="27475"/>
    <cellStyle name="Percent 3 11 2 3" xfId="16662"/>
    <cellStyle name="Percent 3 11 2 3 2" xfId="22856"/>
    <cellStyle name="Percent 3 11 2 3 3" xfId="29007"/>
    <cellStyle name="Percent 3 11 2 4" xfId="19790"/>
    <cellStyle name="Percent 3 11 2 5" xfId="25941"/>
    <cellStyle name="Percent 3 11 3" xfId="14342"/>
    <cellStyle name="Percent 3 11 3 2" xfId="17428"/>
    <cellStyle name="Percent 3 11 3 2 2" xfId="23621"/>
    <cellStyle name="Percent 3 11 3 2 3" xfId="29772"/>
    <cellStyle name="Percent 3 11 3 3" xfId="20555"/>
    <cellStyle name="Percent 3 11 3 4" xfId="26706"/>
    <cellStyle name="Percent 3 11 4" xfId="15895"/>
    <cellStyle name="Percent 3 11 4 2" xfId="22087"/>
    <cellStyle name="Percent 3 11 4 3" xfId="28238"/>
    <cellStyle name="Percent 3 11 5" xfId="19021"/>
    <cellStyle name="Percent 3 11 6" xfId="25172"/>
    <cellStyle name="Percent 3 12" xfId="12514"/>
    <cellStyle name="Percent 3 12 2" xfId="13500"/>
    <cellStyle name="Percent 3 12 2 2" xfId="15116"/>
    <cellStyle name="Percent 3 12 2 2 2" xfId="18198"/>
    <cellStyle name="Percent 3 12 2 2 2 2" xfId="24391"/>
    <cellStyle name="Percent 3 12 2 2 2 3" xfId="30542"/>
    <cellStyle name="Percent 3 12 2 2 3" xfId="21325"/>
    <cellStyle name="Percent 3 12 2 2 4" xfId="27476"/>
    <cellStyle name="Percent 3 12 2 3" xfId="16663"/>
    <cellStyle name="Percent 3 12 2 3 2" xfId="22857"/>
    <cellStyle name="Percent 3 12 2 3 3" xfId="29008"/>
    <cellStyle name="Percent 3 12 2 4" xfId="19791"/>
    <cellStyle name="Percent 3 12 2 5" xfId="25942"/>
    <cellStyle name="Percent 3 12 3" xfId="14343"/>
    <cellStyle name="Percent 3 12 3 2" xfId="17429"/>
    <cellStyle name="Percent 3 12 3 2 2" xfId="23622"/>
    <cellStyle name="Percent 3 12 3 2 3" xfId="29773"/>
    <cellStyle name="Percent 3 12 3 3" xfId="20556"/>
    <cellStyle name="Percent 3 12 3 4" xfId="26707"/>
    <cellStyle name="Percent 3 12 4" xfId="15896"/>
    <cellStyle name="Percent 3 12 4 2" xfId="22088"/>
    <cellStyle name="Percent 3 12 4 3" xfId="28239"/>
    <cellStyle name="Percent 3 12 5" xfId="19022"/>
    <cellStyle name="Percent 3 12 6" xfId="25173"/>
    <cellStyle name="Percent 3 13" xfId="12515"/>
    <cellStyle name="Percent 3 13 2" xfId="13501"/>
    <cellStyle name="Percent 3 13 2 2" xfId="15117"/>
    <cellStyle name="Percent 3 13 2 2 2" xfId="18199"/>
    <cellStyle name="Percent 3 13 2 2 2 2" xfId="24392"/>
    <cellStyle name="Percent 3 13 2 2 2 3" xfId="30543"/>
    <cellStyle name="Percent 3 13 2 2 3" xfId="21326"/>
    <cellStyle name="Percent 3 13 2 2 4" xfId="27477"/>
    <cellStyle name="Percent 3 13 2 3" xfId="16664"/>
    <cellStyle name="Percent 3 13 2 3 2" xfId="22858"/>
    <cellStyle name="Percent 3 13 2 3 3" xfId="29009"/>
    <cellStyle name="Percent 3 13 2 4" xfId="19792"/>
    <cellStyle name="Percent 3 13 2 5" xfId="25943"/>
    <cellStyle name="Percent 3 13 3" xfId="14344"/>
    <cellStyle name="Percent 3 13 3 2" xfId="17430"/>
    <cellStyle name="Percent 3 13 3 2 2" xfId="23623"/>
    <cellStyle name="Percent 3 13 3 2 3" xfId="29774"/>
    <cellStyle name="Percent 3 13 3 3" xfId="20557"/>
    <cellStyle name="Percent 3 13 3 4" xfId="26708"/>
    <cellStyle name="Percent 3 13 4" xfId="15897"/>
    <cellStyle name="Percent 3 13 4 2" xfId="22089"/>
    <cellStyle name="Percent 3 13 4 3" xfId="28240"/>
    <cellStyle name="Percent 3 13 5" xfId="19023"/>
    <cellStyle name="Percent 3 13 6" xfId="25174"/>
    <cellStyle name="Percent 3 14" xfId="12516"/>
    <cellStyle name="Percent 3 14 2" xfId="13502"/>
    <cellStyle name="Percent 3 14 2 2" xfId="15118"/>
    <cellStyle name="Percent 3 14 2 2 2" xfId="18200"/>
    <cellStyle name="Percent 3 14 2 2 2 2" xfId="24393"/>
    <cellStyle name="Percent 3 14 2 2 2 3" xfId="30544"/>
    <cellStyle name="Percent 3 14 2 2 3" xfId="21327"/>
    <cellStyle name="Percent 3 14 2 2 4" xfId="27478"/>
    <cellStyle name="Percent 3 14 2 3" xfId="16665"/>
    <cellStyle name="Percent 3 14 2 3 2" xfId="22859"/>
    <cellStyle name="Percent 3 14 2 3 3" xfId="29010"/>
    <cellStyle name="Percent 3 14 2 4" xfId="19793"/>
    <cellStyle name="Percent 3 14 2 5" xfId="25944"/>
    <cellStyle name="Percent 3 14 3" xfId="14345"/>
    <cellStyle name="Percent 3 14 3 2" xfId="17431"/>
    <cellStyle name="Percent 3 14 3 2 2" xfId="23624"/>
    <cellStyle name="Percent 3 14 3 2 3" xfId="29775"/>
    <cellStyle name="Percent 3 14 3 3" xfId="20558"/>
    <cellStyle name="Percent 3 14 3 4" xfId="26709"/>
    <cellStyle name="Percent 3 14 4" xfId="15898"/>
    <cellStyle name="Percent 3 14 4 2" xfId="22090"/>
    <cellStyle name="Percent 3 14 4 3" xfId="28241"/>
    <cellStyle name="Percent 3 14 5" xfId="19024"/>
    <cellStyle name="Percent 3 14 6" xfId="25175"/>
    <cellStyle name="Percent 3 15" xfId="12517"/>
    <cellStyle name="Percent 3 15 2" xfId="13503"/>
    <cellStyle name="Percent 3 15 2 2" xfId="15119"/>
    <cellStyle name="Percent 3 15 2 2 2" xfId="18201"/>
    <cellStyle name="Percent 3 15 2 2 2 2" xfId="24394"/>
    <cellStyle name="Percent 3 15 2 2 2 3" xfId="30545"/>
    <cellStyle name="Percent 3 15 2 2 3" xfId="21328"/>
    <cellStyle name="Percent 3 15 2 2 4" xfId="27479"/>
    <cellStyle name="Percent 3 15 2 3" xfId="16666"/>
    <cellStyle name="Percent 3 15 2 3 2" xfId="22860"/>
    <cellStyle name="Percent 3 15 2 3 3" xfId="29011"/>
    <cellStyle name="Percent 3 15 2 4" xfId="19794"/>
    <cellStyle name="Percent 3 15 2 5" xfId="25945"/>
    <cellStyle name="Percent 3 15 3" xfId="14346"/>
    <cellStyle name="Percent 3 15 3 2" xfId="17432"/>
    <cellStyle name="Percent 3 15 3 2 2" xfId="23625"/>
    <cellStyle name="Percent 3 15 3 2 3" xfId="29776"/>
    <cellStyle name="Percent 3 15 3 3" xfId="20559"/>
    <cellStyle name="Percent 3 15 3 4" xfId="26710"/>
    <cellStyle name="Percent 3 15 4" xfId="15899"/>
    <cellStyle name="Percent 3 15 4 2" xfId="22091"/>
    <cellStyle name="Percent 3 15 4 3" xfId="28242"/>
    <cellStyle name="Percent 3 15 5" xfId="19025"/>
    <cellStyle name="Percent 3 15 6" xfId="25176"/>
    <cellStyle name="Percent 3 16" xfId="12518"/>
    <cellStyle name="Percent 3 16 2" xfId="13504"/>
    <cellStyle name="Percent 3 16 2 2" xfId="15120"/>
    <cellStyle name="Percent 3 16 2 2 2" xfId="18202"/>
    <cellStyle name="Percent 3 16 2 2 2 2" xfId="24395"/>
    <cellStyle name="Percent 3 16 2 2 2 3" xfId="30546"/>
    <cellStyle name="Percent 3 16 2 2 3" xfId="21329"/>
    <cellStyle name="Percent 3 16 2 2 4" xfId="27480"/>
    <cellStyle name="Percent 3 16 2 3" xfId="16667"/>
    <cellStyle name="Percent 3 16 2 3 2" xfId="22861"/>
    <cellStyle name="Percent 3 16 2 3 3" xfId="29012"/>
    <cellStyle name="Percent 3 16 2 4" xfId="19795"/>
    <cellStyle name="Percent 3 16 2 5" xfId="25946"/>
    <cellStyle name="Percent 3 16 3" xfId="14347"/>
    <cellStyle name="Percent 3 16 3 2" xfId="17433"/>
    <cellStyle name="Percent 3 16 3 2 2" xfId="23626"/>
    <cellStyle name="Percent 3 16 3 2 3" xfId="29777"/>
    <cellStyle name="Percent 3 16 3 3" xfId="20560"/>
    <cellStyle name="Percent 3 16 3 4" xfId="26711"/>
    <cellStyle name="Percent 3 16 4" xfId="15900"/>
    <cellStyle name="Percent 3 16 4 2" xfId="22092"/>
    <cellStyle name="Percent 3 16 4 3" xfId="28243"/>
    <cellStyle name="Percent 3 16 5" xfId="19026"/>
    <cellStyle name="Percent 3 16 6" xfId="25177"/>
    <cellStyle name="Percent 3 17" xfId="12519"/>
    <cellStyle name="Percent 3 17 2" xfId="13505"/>
    <cellStyle name="Percent 3 17 2 2" xfId="15121"/>
    <cellStyle name="Percent 3 17 2 2 2" xfId="18203"/>
    <cellStyle name="Percent 3 17 2 2 2 2" xfId="24396"/>
    <cellStyle name="Percent 3 17 2 2 2 3" xfId="30547"/>
    <cellStyle name="Percent 3 17 2 2 3" xfId="21330"/>
    <cellStyle name="Percent 3 17 2 2 4" xfId="27481"/>
    <cellStyle name="Percent 3 17 2 3" xfId="16668"/>
    <cellStyle name="Percent 3 17 2 3 2" xfId="22862"/>
    <cellStyle name="Percent 3 17 2 3 3" xfId="29013"/>
    <cellStyle name="Percent 3 17 2 4" xfId="19796"/>
    <cellStyle name="Percent 3 17 2 5" xfId="25947"/>
    <cellStyle name="Percent 3 17 3" xfId="14348"/>
    <cellStyle name="Percent 3 17 3 2" xfId="17434"/>
    <cellStyle name="Percent 3 17 3 2 2" xfId="23627"/>
    <cellStyle name="Percent 3 17 3 2 3" xfId="29778"/>
    <cellStyle name="Percent 3 17 3 3" xfId="20561"/>
    <cellStyle name="Percent 3 17 3 4" xfId="26712"/>
    <cellStyle name="Percent 3 17 4" xfId="15901"/>
    <cellStyle name="Percent 3 17 4 2" xfId="22093"/>
    <cellStyle name="Percent 3 17 4 3" xfId="28244"/>
    <cellStyle name="Percent 3 17 5" xfId="19027"/>
    <cellStyle name="Percent 3 17 6" xfId="25178"/>
    <cellStyle name="Percent 3 18" xfId="12520"/>
    <cellStyle name="Percent 3 18 2" xfId="13506"/>
    <cellStyle name="Percent 3 18 2 2" xfId="15122"/>
    <cellStyle name="Percent 3 18 2 2 2" xfId="18204"/>
    <cellStyle name="Percent 3 18 2 2 2 2" xfId="24397"/>
    <cellStyle name="Percent 3 18 2 2 2 3" xfId="30548"/>
    <cellStyle name="Percent 3 18 2 2 3" xfId="21331"/>
    <cellStyle name="Percent 3 18 2 2 4" xfId="27482"/>
    <cellStyle name="Percent 3 18 2 3" xfId="16669"/>
    <cellStyle name="Percent 3 18 2 3 2" xfId="22863"/>
    <cellStyle name="Percent 3 18 2 3 3" xfId="29014"/>
    <cellStyle name="Percent 3 18 2 4" xfId="19797"/>
    <cellStyle name="Percent 3 18 2 5" xfId="25948"/>
    <cellStyle name="Percent 3 18 3" xfId="14349"/>
    <cellStyle name="Percent 3 18 3 2" xfId="17435"/>
    <cellStyle name="Percent 3 18 3 2 2" xfId="23628"/>
    <cellStyle name="Percent 3 18 3 2 3" xfId="29779"/>
    <cellStyle name="Percent 3 18 3 3" xfId="20562"/>
    <cellStyle name="Percent 3 18 3 4" xfId="26713"/>
    <cellStyle name="Percent 3 18 4" xfId="15902"/>
    <cellStyle name="Percent 3 18 4 2" xfId="22094"/>
    <cellStyle name="Percent 3 18 4 3" xfId="28245"/>
    <cellStyle name="Percent 3 18 5" xfId="19028"/>
    <cellStyle name="Percent 3 18 6" xfId="25179"/>
    <cellStyle name="Percent 3 19" xfId="12521"/>
    <cellStyle name="Percent 3 19 2" xfId="13507"/>
    <cellStyle name="Percent 3 19 2 2" xfId="15123"/>
    <cellStyle name="Percent 3 19 2 2 2" xfId="18205"/>
    <cellStyle name="Percent 3 19 2 2 2 2" xfId="24398"/>
    <cellStyle name="Percent 3 19 2 2 2 3" xfId="30549"/>
    <cellStyle name="Percent 3 19 2 2 3" xfId="21332"/>
    <cellStyle name="Percent 3 19 2 2 4" xfId="27483"/>
    <cellStyle name="Percent 3 19 2 3" xfId="16670"/>
    <cellStyle name="Percent 3 19 2 3 2" xfId="22864"/>
    <cellStyle name="Percent 3 19 2 3 3" xfId="29015"/>
    <cellStyle name="Percent 3 19 2 4" xfId="19798"/>
    <cellStyle name="Percent 3 19 2 5" xfId="25949"/>
    <cellStyle name="Percent 3 19 3" xfId="14350"/>
    <cellStyle name="Percent 3 19 3 2" xfId="17436"/>
    <cellStyle name="Percent 3 19 3 2 2" xfId="23629"/>
    <cellStyle name="Percent 3 19 3 2 3" xfId="29780"/>
    <cellStyle name="Percent 3 19 3 3" xfId="20563"/>
    <cellStyle name="Percent 3 19 3 4" xfId="26714"/>
    <cellStyle name="Percent 3 19 4" xfId="15903"/>
    <cellStyle name="Percent 3 19 4 2" xfId="22095"/>
    <cellStyle name="Percent 3 19 4 3" xfId="28246"/>
    <cellStyle name="Percent 3 19 5" xfId="19029"/>
    <cellStyle name="Percent 3 19 6" xfId="25180"/>
    <cellStyle name="Percent 3 2" xfId="8832"/>
    <cellStyle name="Percent 3 2 10" xfId="12523"/>
    <cellStyle name="Percent 3 2 10 2" xfId="13509"/>
    <cellStyle name="Percent 3 2 10 2 2" xfId="15125"/>
    <cellStyle name="Percent 3 2 10 2 2 2" xfId="18207"/>
    <cellStyle name="Percent 3 2 10 2 2 2 2" xfId="24400"/>
    <cellStyle name="Percent 3 2 10 2 2 2 3" xfId="30551"/>
    <cellStyle name="Percent 3 2 10 2 2 3" xfId="21334"/>
    <cellStyle name="Percent 3 2 10 2 2 4" xfId="27485"/>
    <cellStyle name="Percent 3 2 10 2 3" xfId="16672"/>
    <cellStyle name="Percent 3 2 10 2 3 2" xfId="22866"/>
    <cellStyle name="Percent 3 2 10 2 3 3" xfId="29017"/>
    <cellStyle name="Percent 3 2 10 2 4" xfId="19800"/>
    <cellStyle name="Percent 3 2 10 2 5" xfId="25951"/>
    <cellStyle name="Percent 3 2 10 3" xfId="14352"/>
    <cellStyle name="Percent 3 2 10 3 2" xfId="17438"/>
    <cellStyle name="Percent 3 2 10 3 2 2" xfId="23631"/>
    <cellStyle name="Percent 3 2 10 3 2 3" xfId="29782"/>
    <cellStyle name="Percent 3 2 10 3 3" xfId="20565"/>
    <cellStyle name="Percent 3 2 10 3 4" xfId="26716"/>
    <cellStyle name="Percent 3 2 10 4" xfId="15905"/>
    <cellStyle name="Percent 3 2 10 4 2" xfId="22097"/>
    <cellStyle name="Percent 3 2 10 4 3" xfId="28248"/>
    <cellStyle name="Percent 3 2 10 5" xfId="19031"/>
    <cellStyle name="Percent 3 2 10 6" xfId="25182"/>
    <cellStyle name="Percent 3 2 11" xfId="12524"/>
    <cellStyle name="Percent 3 2 11 2" xfId="13510"/>
    <cellStyle name="Percent 3 2 11 2 2" xfId="15126"/>
    <cellStyle name="Percent 3 2 11 2 2 2" xfId="18208"/>
    <cellStyle name="Percent 3 2 11 2 2 2 2" xfId="24401"/>
    <cellStyle name="Percent 3 2 11 2 2 2 3" xfId="30552"/>
    <cellStyle name="Percent 3 2 11 2 2 3" xfId="21335"/>
    <cellStyle name="Percent 3 2 11 2 2 4" xfId="27486"/>
    <cellStyle name="Percent 3 2 11 2 3" xfId="16673"/>
    <cellStyle name="Percent 3 2 11 2 3 2" xfId="22867"/>
    <cellStyle name="Percent 3 2 11 2 3 3" xfId="29018"/>
    <cellStyle name="Percent 3 2 11 2 4" xfId="19801"/>
    <cellStyle name="Percent 3 2 11 2 5" xfId="25952"/>
    <cellStyle name="Percent 3 2 11 3" xfId="14353"/>
    <cellStyle name="Percent 3 2 11 3 2" xfId="17439"/>
    <cellStyle name="Percent 3 2 11 3 2 2" xfId="23632"/>
    <cellStyle name="Percent 3 2 11 3 2 3" xfId="29783"/>
    <cellStyle name="Percent 3 2 11 3 3" xfId="20566"/>
    <cellStyle name="Percent 3 2 11 3 4" xfId="26717"/>
    <cellStyle name="Percent 3 2 11 4" xfId="15906"/>
    <cellStyle name="Percent 3 2 11 4 2" xfId="22098"/>
    <cellStyle name="Percent 3 2 11 4 3" xfId="28249"/>
    <cellStyle name="Percent 3 2 11 5" xfId="19032"/>
    <cellStyle name="Percent 3 2 11 6" xfId="25183"/>
    <cellStyle name="Percent 3 2 12" xfId="12525"/>
    <cellStyle name="Percent 3 2 12 2" xfId="13511"/>
    <cellStyle name="Percent 3 2 12 2 2" xfId="15127"/>
    <cellStyle name="Percent 3 2 12 2 2 2" xfId="18209"/>
    <cellStyle name="Percent 3 2 12 2 2 2 2" xfId="24402"/>
    <cellStyle name="Percent 3 2 12 2 2 2 3" xfId="30553"/>
    <cellStyle name="Percent 3 2 12 2 2 3" xfId="21336"/>
    <cellStyle name="Percent 3 2 12 2 2 4" xfId="27487"/>
    <cellStyle name="Percent 3 2 12 2 3" xfId="16674"/>
    <cellStyle name="Percent 3 2 12 2 3 2" xfId="22868"/>
    <cellStyle name="Percent 3 2 12 2 3 3" xfId="29019"/>
    <cellStyle name="Percent 3 2 12 2 4" xfId="19802"/>
    <cellStyle name="Percent 3 2 12 2 5" xfId="25953"/>
    <cellStyle name="Percent 3 2 12 3" xfId="14354"/>
    <cellStyle name="Percent 3 2 12 3 2" xfId="17440"/>
    <cellStyle name="Percent 3 2 12 3 2 2" xfId="23633"/>
    <cellStyle name="Percent 3 2 12 3 2 3" xfId="29784"/>
    <cellStyle name="Percent 3 2 12 3 3" xfId="20567"/>
    <cellStyle name="Percent 3 2 12 3 4" xfId="26718"/>
    <cellStyle name="Percent 3 2 12 4" xfId="15907"/>
    <cellStyle name="Percent 3 2 12 4 2" xfId="22099"/>
    <cellStyle name="Percent 3 2 12 4 3" xfId="28250"/>
    <cellStyle name="Percent 3 2 12 5" xfId="19033"/>
    <cellStyle name="Percent 3 2 12 6" xfId="25184"/>
    <cellStyle name="Percent 3 2 13" xfId="12526"/>
    <cellStyle name="Percent 3 2 13 2" xfId="13512"/>
    <cellStyle name="Percent 3 2 13 2 2" xfId="15128"/>
    <cellStyle name="Percent 3 2 13 2 2 2" xfId="18210"/>
    <cellStyle name="Percent 3 2 13 2 2 2 2" xfId="24403"/>
    <cellStyle name="Percent 3 2 13 2 2 2 3" xfId="30554"/>
    <cellStyle name="Percent 3 2 13 2 2 3" xfId="21337"/>
    <cellStyle name="Percent 3 2 13 2 2 4" xfId="27488"/>
    <cellStyle name="Percent 3 2 13 2 3" xfId="16675"/>
    <cellStyle name="Percent 3 2 13 2 3 2" xfId="22869"/>
    <cellStyle name="Percent 3 2 13 2 3 3" xfId="29020"/>
    <cellStyle name="Percent 3 2 13 2 4" xfId="19803"/>
    <cellStyle name="Percent 3 2 13 2 5" xfId="25954"/>
    <cellStyle name="Percent 3 2 13 3" xfId="14355"/>
    <cellStyle name="Percent 3 2 13 3 2" xfId="17441"/>
    <cellStyle name="Percent 3 2 13 3 2 2" xfId="23634"/>
    <cellStyle name="Percent 3 2 13 3 2 3" xfId="29785"/>
    <cellStyle name="Percent 3 2 13 3 3" xfId="20568"/>
    <cellStyle name="Percent 3 2 13 3 4" xfId="26719"/>
    <cellStyle name="Percent 3 2 13 4" xfId="15908"/>
    <cellStyle name="Percent 3 2 13 4 2" xfId="22100"/>
    <cellStyle name="Percent 3 2 13 4 3" xfId="28251"/>
    <cellStyle name="Percent 3 2 13 5" xfId="19034"/>
    <cellStyle name="Percent 3 2 13 6" xfId="25185"/>
    <cellStyle name="Percent 3 2 14" xfId="12527"/>
    <cellStyle name="Percent 3 2 14 2" xfId="13513"/>
    <cellStyle name="Percent 3 2 14 2 2" xfId="15129"/>
    <cellStyle name="Percent 3 2 14 2 2 2" xfId="18211"/>
    <cellStyle name="Percent 3 2 14 2 2 2 2" xfId="24404"/>
    <cellStyle name="Percent 3 2 14 2 2 2 3" xfId="30555"/>
    <cellStyle name="Percent 3 2 14 2 2 3" xfId="21338"/>
    <cellStyle name="Percent 3 2 14 2 2 4" xfId="27489"/>
    <cellStyle name="Percent 3 2 14 2 3" xfId="16676"/>
    <cellStyle name="Percent 3 2 14 2 3 2" xfId="22870"/>
    <cellStyle name="Percent 3 2 14 2 3 3" xfId="29021"/>
    <cellStyle name="Percent 3 2 14 2 4" xfId="19804"/>
    <cellStyle name="Percent 3 2 14 2 5" xfId="25955"/>
    <cellStyle name="Percent 3 2 14 3" xfId="14356"/>
    <cellStyle name="Percent 3 2 14 3 2" xfId="17442"/>
    <cellStyle name="Percent 3 2 14 3 2 2" xfId="23635"/>
    <cellStyle name="Percent 3 2 14 3 2 3" xfId="29786"/>
    <cellStyle name="Percent 3 2 14 3 3" xfId="20569"/>
    <cellStyle name="Percent 3 2 14 3 4" xfId="26720"/>
    <cellStyle name="Percent 3 2 14 4" xfId="15909"/>
    <cellStyle name="Percent 3 2 14 4 2" xfId="22101"/>
    <cellStyle name="Percent 3 2 14 4 3" xfId="28252"/>
    <cellStyle name="Percent 3 2 14 5" xfId="19035"/>
    <cellStyle name="Percent 3 2 14 6" xfId="25186"/>
    <cellStyle name="Percent 3 2 15" xfId="12528"/>
    <cellStyle name="Percent 3 2 15 2" xfId="13514"/>
    <cellStyle name="Percent 3 2 15 2 2" xfId="15130"/>
    <cellStyle name="Percent 3 2 15 2 2 2" xfId="18212"/>
    <cellStyle name="Percent 3 2 15 2 2 2 2" xfId="24405"/>
    <cellStyle name="Percent 3 2 15 2 2 2 3" xfId="30556"/>
    <cellStyle name="Percent 3 2 15 2 2 3" xfId="21339"/>
    <cellStyle name="Percent 3 2 15 2 2 4" xfId="27490"/>
    <cellStyle name="Percent 3 2 15 2 3" xfId="16677"/>
    <cellStyle name="Percent 3 2 15 2 3 2" xfId="22871"/>
    <cellStyle name="Percent 3 2 15 2 3 3" xfId="29022"/>
    <cellStyle name="Percent 3 2 15 2 4" xfId="19805"/>
    <cellStyle name="Percent 3 2 15 2 5" xfId="25956"/>
    <cellStyle name="Percent 3 2 15 3" xfId="14357"/>
    <cellStyle name="Percent 3 2 15 3 2" xfId="17443"/>
    <cellStyle name="Percent 3 2 15 3 2 2" xfId="23636"/>
    <cellStyle name="Percent 3 2 15 3 2 3" xfId="29787"/>
    <cellStyle name="Percent 3 2 15 3 3" xfId="20570"/>
    <cellStyle name="Percent 3 2 15 3 4" xfId="26721"/>
    <cellStyle name="Percent 3 2 15 4" xfId="15910"/>
    <cellStyle name="Percent 3 2 15 4 2" xfId="22102"/>
    <cellStyle name="Percent 3 2 15 4 3" xfId="28253"/>
    <cellStyle name="Percent 3 2 15 5" xfId="19036"/>
    <cellStyle name="Percent 3 2 15 6" xfId="25187"/>
    <cellStyle name="Percent 3 2 16" xfId="12529"/>
    <cellStyle name="Percent 3 2 16 2" xfId="13515"/>
    <cellStyle name="Percent 3 2 16 2 2" xfId="15131"/>
    <cellStyle name="Percent 3 2 16 2 2 2" xfId="18213"/>
    <cellStyle name="Percent 3 2 16 2 2 2 2" xfId="24406"/>
    <cellStyle name="Percent 3 2 16 2 2 2 3" xfId="30557"/>
    <cellStyle name="Percent 3 2 16 2 2 3" xfId="21340"/>
    <cellStyle name="Percent 3 2 16 2 2 4" xfId="27491"/>
    <cellStyle name="Percent 3 2 16 2 3" xfId="16678"/>
    <cellStyle name="Percent 3 2 16 2 3 2" xfId="22872"/>
    <cellStyle name="Percent 3 2 16 2 3 3" xfId="29023"/>
    <cellStyle name="Percent 3 2 16 2 4" xfId="19806"/>
    <cellStyle name="Percent 3 2 16 2 5" xfId="25957"/>
    <cellStyle name="Percent 3 2 16 3" xfId="14358"/>
    <cellStyle name="Percent 3 2 16 3 2" xfId="17444"/>
    <cellStyle name="Percent 3 2 16 3 2 2" xfId="23637"/>
    <cellStyle name="Percent 3 2 16 3 2 3" xfId="29788"/>
    <cellStyle name="Percent 3 2 16 3 3" xfId="20571"/>
    <cellStyle name="Percent 3 2 16 3 4" xfId="26722"/>
    <cellStyle name="Percent 3 2 16 4" xfId="15911"/>
    <cellStyle name="Percent 3 2 16 4 2" xfId="22103"/>
    <cellStyle name="Percent 3 2 16 4 3" xfId="28254"/>
    <cellStyle name="Percent 3 2 16 5" xfId="19037"/>
    <cellStyle name="Percent 3 2 16 6" xfId="25188"/>
    <cellStyle name="Percent 3 2 17" xfId="12530"/>
    <cellStyle name="Percent 3 2 17 2" xfId="13516"/>
    <cellStyle name="Percent 3 2 17 2 2" xfId="15132"/>
    <cellStyle name="Percent 3 2 17 2 2 2" xfId="18214"/>
    <cellStyle name="Percent 3 2 17 2 2 2 2" xfId="24407"/>
    <cellStyle name="Percent 3 2 17 2 2 2 3" xfId="30558"/>
    <cellStyle name="Percent 3 2 17 2 2 3" xfId="21341"/>
    <cellStyle name="Percent 3 2 17 2 2 4" xfId="27492"/>
    <cellStyle name="Percent 3 2 17 2 3" xfId="16679"/>
    <cellStyle name="Percent 3 2 17 2 3 2" xfId="22873"/>
    <cellStyle name="Percent 3 2 17 2 3 3" xfId="29024"/>
    <cellStyle name="Percent 3 2 17 2 4" xfId="19807"/>
    <cellStyle name="Percent 3 2 17 2 5" xfId="25958"/>
    <cellStyle name="Percent 3 2 17 3" xfId="14359"/>
    <cellStyle name="Percent 3 2 17 3 2" xfId="17445"/>
    <cellStyle name="Percent 3 2 17 3 2 2" xfId="23638"/>
    <cellStyle name="Percent 3 2 17 3 2 3" xfId="29789"/>
    <cellStyle name="Percent 3 2 17 3 3" xfId="20572"/>
    <cellStyle name="Percent 3 2 17 3 4" xfId="26723"/>
    <cellStyle name="Percent 3 2 17 4" xfId="15912"/>
    <cellStyle name="Percent 3 2 17 4 2" xfId="22104"/>
    <cellStyle name="Percent 3 2 17 4 3" xfId="28255"/>
    <cellStyle name="Percent 3 2 17 5" xfId="19038"/>
    <cellStyle name="Percent 3 2 17 6" xfId="25189"/>
    <cellStyle name="Percent 3 2 18" xfId="12531"/>
    <cellStyle name="Percent 3 2 18 2" xfId="13517"/>
    <cellStyle name="Percent 3 2 18 2 2" xfId="15133"/>
    <cellStyle name="Percent 3 2 18 2 2 2" xfId="18215"/>
    <cellStyle name="Percent 3 2 18 2 2 2 2" xfId="24408"/>
    <cellStyle name="Percent 3 2 18 2 2 2 3" xfId="30559"/>
    <cellStyle name="Percent 3 2 18 2 2 3" xfId="21342"/>
    <cellStyle name="Percent 3 2 18 2 2 4" xfId="27493"/>
    <cellStyle name="Percent 3 2 18 2 3" xfId="16680"/>
    <cellStyle name="Percent 3 2 18 2 3 2" xfId="22874"/>
    <cellStyle name="Percent 3 2 18 2 3 3" xfId="29025"/>
    <cellStyle name="Percent 3 2 18 2 4" xfId="19808"/>
    <cellStyle name="Percent 3 2 18 2 5" xfId="25959"/>
    <cellStyle name="Percent 3 2 18 3" xfId="14360"/>
    <cellStyle name="Percent 3 2 18 3 2" xfId="17446"/>
    <cellStyle name="Percent 3 2 18 3 2 2" xfId="23639"/>
    <cellStyle name="Percent 3 2 18 3 2 3" xfId="29790"/>
    <cellStyle name="Percent 3 2 18 3 3" xfId="20573"/>
    <cellStyle name="Percent 3 2 18 3 4" xfId="26724"/>
    <cellStyle name="Percent 3 2 18 4" xfId="15913"/>
    <cellStyle name="Percent 3 2 18 4 2" xfId="22105"/>
    <cellStyle name="Percent 3 2 18 4 3" xfId="28256"/>
    <cellStyle name="Percent 3 2 18 5" xfId="19039"/>
    <cellStyle name="Percent 3 2 18 6" xfId="25190"/>
    <cellStyle name="Percent 3 2 19" xfId="12532"/>
    <cellStyle name="Percent 3 2 19 2" xfId="13518"/>
    <cellStyle name="Percent 3 2 19 2 2" xfId="15134"/>
    <cellStyle name="Percent 3 2 19 2 2 2" xfId="18216"/>
    <cellStyle name="Percent 3 2 19 2 2 2 2" xfId="24409"/>
    <cellStyle name="Percent 3 2 19 2 2 2 3" xfId="30560"/>
    <cellStyle name="Percent 3 2 19 2 2 3" xfId="21343"/>
    <cellStyle name="Percent 3 2 19 2 2 4" xfId="27494"/>
    <cellStyle name="Percent 3 2 19 2 3" xfId="16681"/>
    <cellStyle name="Percent 3 2 19 2 3 2" xfId="22875"/>
    <cellStyle name="Percent 3 2 19 2 3 3" xfId="29026"/>
    <cellStyle name="Percent 3 2 19 2 4" xfId="19809"/>
    <cellStyle name="Percent 3 2 19 2 5" xfId="25960"/>
    <cellStyle name="Percent 3 2 19 3" xfId="14361"/>
    <cellStyle name="Percent 3 2 19 3 2" xfId="17447"/>
    <cellStyle name="Percent 3 2 19 3 2 2" xfId="23640"/>
    <cellStyle name="Percent 3 2 19 3 2 3" xfId="29791"/>
    <cellStyle name="Percent 3 2 19 3 3" xfId="20574"/>
    <cellStyle name="Percent 3 2 19 3 4" xfId="26725"/>
    <cellStyle name="Percent 3 2 19 4" xfId="15914"/>
    <cellStyle name="Percent 3 2 19 4 2" xfId="22106"/>
    <cellStyle name="Percent 3 2 19 4 3" xfId="28257"/>
    <cellStyle name="Percent 3 2 19 5" xfId="19040"/>
    <cellStyle name="Percent 3 2 19 6" xfId="25191"/>
    <cellStyle name="Percent 3 2 2" xfId="8833"/>
    <cellStyle name="Percent 3 2 2 2" xfId="8834"/>
    <cellStyle name="Percent 3 2 2 2 2" xfId="13519"/>
    <cellStyle name="Percent 3 2 2 2 2 2" xfId="15135"/>
    <cellStyle name="Percent 3 2 2 2 2 2 2" xfId="18217"/>
    <cellStyle name="Percent 3 2 2 2 2 2 2 2" xfId="24410"/>
    <cellStyle name="Percent 3 2 2 2 2 2 2 3" xfId="30561"/>
    <cellStyle name="Percent 3 2 2 2 2 2 3" xfId="21344"/>
    <cellStyle name="Percent 3 2 2 2 2 2 4" xfId="27495"/>
    <cellStyle name="Percent 3 2 2 2 2 3" xfId="16682"/>
    <cellStyle name="Percent 3 2 2 2 2 3 2" xfId="22876"/>
    <cellStyle name="Percent 3 2 2 2 2 3 3" xfId="29027"/>
    <cellStyle name="Percent 3 2 2 2 2 4" xfId="19810"/>
    <cellStyle name="Percent 3 2 2 2 2 5" xfId="25961"/>
    <cellStyle name="Percent 3 2 2 2 3" xfId="14362"/>
    <cellStyle name="Percent 3 2 2 2 3 2" xfId="17448"/>
    <cellStyle name="Percent 3 2 2 2 3 2 2" xfId="23641"/>
    <cellStyle name="Percent 3 2 2 2 3 2 3" xfId="29792"/>
    <cellStyle name="Percent 3 2 2 2 3 3" xfId="20575"/>
    <cellStyle name="Percent 3 2 2 2 3 4" xfId="26726"/>
    <cellStyle name="Percent 3 2 2 2 4" xfId="15915"/>
    <cellStyle name="Percent 3 2 2 2 4 2" xfId="22107"/>
    <cellStyle name="Percent 3 2 2 2 4 3" xfId="28258"/>
    <cellStyle name="Percent 3 2 2 2 5" xfId="19041"/>
    <cellStyle name="Percent 3 2 2 2 6" xfId="25192"/>
    <cellStyle name="Percent 3 2 2 2 7" xfId="12534"/>
    <cellStyle name="Percent 3 2 2 3" xfId="12535"/>
    <cellStyle name="Percent 3 2 2 3 2" xfId="13520"/>
    <cellStyle name="Percent 3 2 2 3 2 2" xfId="15136"/>
    <cellStyle name="Percent 3 2 2 3 2 2 2" xfId="18218"/>
    <cellStyle name="Percent 3 2 2 3 2 2 2 2" xfId="24411"/>
    <cellStyle name="Percent 3 2 2 3 2 2 2 3" xfId="30562"/>
    <cellStyle name="Percent 3 2 2 3 2 2 3" xfId="21345"/>
    <cellStyle name="Percent 3 2 2 3 2 2 4" xfId="27496"/>
    <cellStyle name="Percent 3 2 2 3 2 3" xfId="16683"/>
    <cellStyle name="Percent 3 2 2 3 2 3 2" xfId="22877"/>
    <cellStyle name="Percent 3 2 2 3 2 3 3" xfId="29028"/>
    <cellStyle name="Percent 3 2 2 3 2 4" xfId="19811"/>
    <cellStyle name="Percent 3 2 2 3 2 5" xfId="25962"/>
    <cellStyle name="Percent 3 2 2 3 3" xfId="14363"/>
    <cellStyle name="Percent 3 2 2 3 3 2" xfId="17449"/>
    <cellStyle name="Percent 3 2 2 3 3 2 2" xfId="23642"/>
    <cellStyle name="Percent 3 2 2 3 3 2 3" xfId="29793"/>
    <cellStyle name="Percent 3 2 2 3 3 3" xfId="20576"/>
    <cellStyle name="Percent 3 2 2 3 3 4" xfId="26727"/>
    <cellStyle name="Percent 3 2 2 3 4" xfId="15916"/>
    <cellStyle name="Percent 3 2 2 3 4 2" xfId="22108"/>
    <cellStyle name="Percent 3 2 2 3 4 3" xfId="28259"/>
    <cellStyle name="Percent 3 2 2 3 5" xfId="19042"/>
    <cellStyle name="Percent 3 2 2 3 6" xfId="25193"/>
    <cellStyle name="Percent 3 2 2 4" xfId="12536"/>
    <cellStyle name="Percent 3 2 2 4 2" xfId="13521"/>
    <cellStyle name="Percent 3 2 2 4 2 2" xfId="15137"/>
    <cellStyle name="Percent 3 2 2 4 2 2 2" xfId="18219"/>
    <cellStyle name="Percent 3 2 2 4 2 2 2 2" xfId="24412"/>
    <cellStyle name="Percent 3 2 2 4 2 2 2 3" xfId="30563"/>
    <cellStyle name="Percent 3 2 2 4 2 2 3" xfId="21346"/>
    <cellStyle name="Percent 3 2 2 4 2 2 4" xfId="27497"/>
    <cellStyle name="Percent 3 2 2 4 2 3" xfId="16684"/>
    <cellStyle name="Percent 3 2 2 4 2 3 2" xfId="22878"/>
    <cellStyle name="Percent 3 2 2 4 2 3 3" xfId="29029"/>
    <cellStyle name="Percent 3 2 2 4 2 4" xfId="19812"/>
    <cellStyle name="Percent 3 2 2 4 2 5" xfId="25963"/>
    <cellStyle name="Percent 3 2 2 4 3" xfId="14364"/>
    <cellStyle name="Percent 3 2 2 4 3 2" xfId="17450"/>
    <cellStyle name="Percent 3 2 2 4 3 2 2" xfId="23643"/>
    <cellStyle name="Percent 3 2 2 4 3 2 3" xfId="29794"/>
    <cellStyle name="Percent 3 2 2 4 3 3" xfId="20577"/>
    <cellStyle name="Percent 3 2 2 4 3 4" xfId="26728"/>
    <cellStyle name="Percent 3 2 2 4 4" xfId="15917"/>
    <cellStyle name="Percent 3 2 2 4 4 2" xfId="22109"/>
    <cellStyle name="Percent 3 2 2 4 4 3" xfId="28260"/>
    <cellStyle name="Percent 3 2 2 4 5" xfId="19043"/>
    <cellStyle name="Percent 3 2 2 4 6" xfId="25194"/>
    <cellStyle name="Percent 3 2 2 5" xfId="12537"/>
    <cellStyle name="Percent 3 2 2 5 2" xfId="13522"/>
    <cellStyle name="Percent 3 2 2 5 2 2" xfId="15138"/>
    <cellStyle name="Percent 3 2 2 5 2 2 2" xfId="18220"/>
    <cellStyle name="Percent 3 2 2 5 2 2 2 2" xfId="24413"/>
    <cellStyle name="Percent 3 2 2 5 2 2 2 3" xfId="30564"/>
    <cellStyle name="Percent 3 2 2 5 2 2 3" xfId="21347"/>
    <cellStyle name="Percent 3 2 2 5 2 2 4" xfId="27498"/>
    <cellStyle name="Percent 3 2 2 5 2 3" xfId="16685"/>
    <cellStyle name="Percent 3 2 2 5 2 3 2" xfId="22879"/>
    <cellStyle name="Percent 3 2 2 5 2 3 3" xfId="29030"/>
    <cellStyle name="Percent 3 2 2 5 2 4" xfId="19813"/>
    <cellStyle name="Percent 3 2 2 5 2 5" xfId="25964"/>
    <cellStyle name="Percent 3 2 2 5 3" xfId="14365"/>
    <cellStyle name="Percent 3 2 2 5 3 2" xfId="17451"/>
    <cellStyle name="Percent 3 2 2 5 3 2 2" xfId="23644"/>
    <cellStyle name="Percent 3 2 2 5 3 2 3" xfId="29795"/>
    <cellStyle name="Percent 3 2 2 5 3 3" xfId="20578"/>
    <cellStyle name="Percent 3 2 2 5 3 4" xfId="26729"/>
    <cellStyle name="Percent 3 2 2 5 4" xfId="15918"/>
    <cellStyle name="Percent 3 2 2 5 4 2" xfId="22110"/>
    <cellStyle name="Percent 3 2 2 5 4 3" xfId="28261"/>
    <cellStyle name="Percent 3 2 2 5 5" xfId="19044"/>
    <cellStyle name="Percent 3 2 2 5 6" xfId="25195"/>
    <cellStyle name="Percent 3 2 2 6" xfId="12533"/>
    <cellStyle name="Percent 3 2 20" xfId="12538"/>
    <cellStyle name="Percent 3 2 20 2" xfId="13523"/>
    <cellStyle name="Percent 3 2 20 2 2" xfId="15139"/>
    <cellStyle name="Percent 3 2 20 2 2 2" xfId="18221"/>
    <cellStyle name="Percent 3 2 20 2 2 2 2" xfId="24414"/>
    <cellStyle name="Percent 3 2 20 2 2 2 3" xfId="30565"/>
    <cellStyle name="Percent 3 2 20 2 2 3" xfId="21348"/>
    <cellStyle name="Percent 3 2 20 2 2 4" xfId="27499"/>
    <cellStyle name="Percent 3 2 20 2 3" xfId="16686"/>
    <cellStyle name="Percent 3 2 20 2 3 2" xfId="22880"/>
    <cellStyle name="Percent 3 2 20 2 3 3" xfId="29031"/>
    <cellStyle name="Percent 3 2 20 2 4" xfId="19814"/>
    <cellStyle name="Percent 3 2 20 2 5" xfId="25965"/>
    <cellStyle name="Percent 3 2 20 3" xfId="14366"/>
    <cellStyle name="Percent 3 2 20 3 2" xfId="17452"/>
    <cellStyle name="Percent 3 2 20 3 2 2" xfId="23645"/>
    <cellStyle name="Percent 3 2 20 3 2 3" xfId="29796"/>
    <cellStyle name="Percent 3 2 20 3 3" xfId="20579"/>
    <cellStyle name="Percent 3 2 20 3 4" xfId="26730"/>
    <cellStyle name="Percent 3 2 20 4" xfId="15919"/>
    <cellStyle name="Percent 3 2 20 4 2" xfId="22111"/>
    <cellStyle name="Percent 3 2 20 4 3" xfId="28262"/>
    <cellStyle name="Percent 3 2 20 5" xfId="19045"/>
    <cellStyle name="Percent 3 2 20 6" xfId="25196"/>
    <cellStyle name="Percent 3 2 21" xfId="12539"/>
    <cellStyle name="Percent 3 2 21 2" xfId="12540"/>
    <cellStyle name="Percent 3 2 21 2 2" xfId="13524"/>
    <cellStyle name="Percent 3 2 21 2 2 2" xfId="15140"/>
    <cellStyle name="Percent 3 2 21 2 2 2 2" xfId="18222"/>
    <cellStyle name="Percent 3 2 21 2 2 2 2 2" xfId="24415"/>
    <cellStyle name="Percent 3 2 21 2 2 2 2 3" xfId="30566"/>
    <cellStyle name="Percent 3 2 21 2 2 2 3" xfId="21349"/>
    <cellStyle name="Percent 3 2 21 2 2 2 4" xfId="27500"/>
    <cellStyle name="Percent 3 2 21 2 2 3" xfId="16687"/>
    <cellStyle name="Percent 3 2 21 2 2 3 2" xfId="22881"/>
    <cellStyle name="Percent 3 2 21 2 2 3 3" xfId="29032"/>
    <cellStyle name="Percent 3 2 21 2 2 4" xfId="19815"/>
    <cellStyle name="Percent 3 2 21 2 2 5" xfId="25966"/>
    <cellStyle name="Percent 3 2 21 2 3" xfId="14367"/>
    <cellStyle name="Percent 3 2 21 2 3 2" xfId="17453"/>
    <cellStyle name="Percent 3 2 21 2 3 2 2" xfId="23646"/>
    <cellStyle name="Percent 3 2 21 2 3 2 3" xfId="29797"/>
    <cellStyle name="Percent 3 2 21 2 3 3" xfId="20580"/>
    <cellStyle name="Percent 3 2 21 2 3 4" xfId="26731"/>
    <cellStyle name="Percent 3 2 21 2 4" xfId="15920"/>
    <cellStyle name="Percent 3 2 21 2 4 2" xfId="22112"/>
    <cellStyle name="Percent 3 2 21 2 4 3" xfId="28263"/>
    <cellStyle name="Percent 3 2 21 2 5" xfId="19046"/>
    <cellStyle name="Percent 3 2 21 2 6" xfId="25197"/>
    <cellStyle name="Percent 3 2 21 3" xfId="12541"/>
    <cellStyle name="Percent 3 2 21 4" xfId="12542"/>
    <cellStyle name="Percent 3 2 22" xfId="12543"/>
    <cellStyle name="Percent 3 2 23" xfId="13508"/>
    <cellStyle name="Percent 3 2 23 2" xfId="15124"/>
    <cellStyle name="Percent 3 2 23 2 2" xfId="18206"/>
    <cellStyle name="Percent 3 2 23 2 2 2" xfId="24399"/>
    <cellStyle name="Percent 3 2 23 2 2 3" xfId="30550"/>
    <cellStyle name="Percent 3 2 23 2 3" xfId="21333"/>
    <cellStyle name="Percent 3 2 23 2 4" xfId="27484"/>
    <cellStyle name="Percent 3 2 23 3" xfId="16671"/>
    <cellStyle name="Percent 3 2 23 3 2" xfId="22865"/>
    <cellStyle name="Percent 3 2 23 3 3" xfId="29016"/>
    <cellStyle name="Percent 3 2 23 4" xfId="19799"/>
    <cellStyle name="Percent 3 2 23 5" xfId="25950"/>
    <cellStyle name="Percent 3 2 24" xfId="14351"/>
    <cellStyle name="Percent 3 2 24 2" xfId="17437"/>
    <cellStyle name="Percent 3 2 24 2 2" xfId="23630"/>
    <cellStyle name="Percent 3 2 24 2 3" xfId="29781"/>
    <cellStyle name="Percent 3 2 24 3" xfId="20564"/>
    <cellStyle name="Percent 3 2 24 4" xfId="26715"/>
    <cellStyle name="Percent 3 2 25" xfId="15904"/>
    <cellStyle name="Percent 3 2 25 2" xfId="22096"/>
    <cellStyle name="Percent 3 2 25 3" xfId="28247"/>
    <cellStyle name="Percent 3 2 26" xfId="19030"/>
    <cellStyle name="Percent 3 2 27" xfId="25181"/>
    <cellStyle name="Percent 3 2 28" xfId="12522"/>
    <cellStyle name="Percent 3 2 3" xfId="8835"/>
    <cellStyle name="Percent 3 2 3 10" xfId="25198"/>
    <cellStyle name="Percent 3 2 3 11" xfId="12544"/>
    <cellStyle name="Percent 3 2 3 2" xfId="12545"/>
    <cellStyle name="Percent 3 2 3 2 2" xfId="13526"/>
    <cellStyle name="Percent 3 2 3 2 2 2" xfId="15142"/>
    <cellStyle name="Percent 3 2 3 2 2 2 2" xfId="18224"/>
    <cellStyle name="Percent 3 2 3 2 2 2 2 2" xfId="24417"/>
    <cellStyle name="Percent 3 2 3 2 2 2 2 3" xfId="30568"/>
    <cellStyle name="Percent 3 2 3 2 2 2 3" xfId="21351"/>
    <cellStyle name="Percent 3 2 3 2 2 2 4" xfId="27502"/>
    <cellStyle name="Percent 3 2 3 2 2 3" xfId="16689"/>
    <cellStyle name="Percent 3 2 3 2 2 3 2" xfId="22883"/>
    <cellStyle name="Percent 3 2 3 2 2 3 3" xfId="29034"/>
    <cellStyle name="Percent 3 2 3 2 2 4" xfId="19817"/>
    <cellStyle name="Percent 3 2 3 2 2 5" xfId="25968"/>
    <cellStyle name="Percent 3 2 3 2 3" xfId="14371"/>
    <cellStyle name="Percent 3 2 3 2 3 2" xfId="17455"/>
    <cellStyle name="Percent 3 2 3 2 3 2 2" xfId="23648"/>
    <cellStyle name="Percent 3 2 3 2 3 2 3" xfId="29799"/>
    <cellStyle name="Percent 3 2 3 2 3 3" xfId="20582"/>
    <cellStyle name="Percent 3 2 3 2 3 4" xfId="26733"/>
    <cellStyle name="Percent 3 2 3 2 4" xfId="15922"/>
    <cellStyle name="Percent 3 2 3 2 4 2" xfId="22114"/>
    <cellStyle name="Percent 3 2 3 2 4 3" xfId="28265"/>
    <cellStyle name="Percent 3 2 3 2 5" xfId="19048"/>
    <cellStyle name="Percent 3 2 3 2 6" xfId="25199"/>
    <cellStyle name="Percent 3 2 3 3" xfId="12546"/>
    <cellStyle name="Percent 3 2 3 3 2" xfId="13527"/>
    <cellStyle name="Percent 3 2 3 3 2 2" xfId="15143"/>
    <cellStyle name="Percent 3 2 3 3 2 2 2" xfId="18225"/>
    <cellStyle name="Percent 3 2 3 3 2 2 2 2" xfId="24418"/>
    <cellStyle name="Percent 3 2 3 3 2 2 2 3" xfId="30569"/>
    <cellStyle name="Percent 3 2 3 3 2 2 3" xfId="21352"/>
    <cellStyle name="Percent 3 2 3 3 2 2 4" xfId="27503"/>
    <cellStyle name="Percent 3 2 3 3 2 3" xfId="16690"/>
    <cellStyle name="Percent 3 2 3 3 2 3 2" xfId="22884"/>
    <cellStyle name="Percent 3 2 3 3 2 3 3" xfId="29035"/>
    <cellStyle name="Percent 3 2 3 3 2 4" xfId="19818"/>
    <cellStyle name="Percent 3 2 3 3 2 5" xfId="25969"/>
    <cellStyle name="Percent 3 2 3 3 3" xfId="14372"/>
    <cellStyle name="Percent 3 2 3 3 3 2" xfId="17456"/>
    <cellStyle name="Percent 3 2 3 3 3 2 2" xfId="23649"/>
    <cellStyle name="Percent 3 2 3 3 3 2 3" xfId="29800"/>
    <cellStyle name="Percent 3 2 3 3 3 3" xfId="20583"/>
    <cellStyle name="Percent 3 2 3 3 3 4" xfId="26734"/>
    <cellStyle name="Percent 3 2 3 3 4" xfId="15923"/>
    <cellStyle name="Percent 3 2 3 3 4 2" xfId="22115"/>
    <cellStyle name="Percent 3 2 3 3 4 3" xfId="28266"/>
    <cellStyle name="Percent 3 2 3 3 5" xfId="19049"/>
    <cellStyle name="Percent 3 2 3 3 6" xfId="25200"/>
    <cellStyle name="Percent 3 2 3 4" xfId="12547"/>
    <cellStyle name="Percent 3 2 3 4 2" xfId="13528"/>
    <cellStyle name="Percent 3 2 3 4 2 2" xfId="15144"/>
    <cellStyle name="Percent 3 2 3 4 2 2 2" xfId="18226"/>
    <cellStyle name="Percent 3 2 3 4 2 2 2 2" xfId="24419"/>
    <cellStyle name="Percent 3 2 3 4 2 2 2 3" xfId="30570"/>
    <cellStyle name="Percent 3 2 3 4 2 2 3" xfId="21353"/>
    <cellStyle name="Percent 3 2 3 4 2 2 4" xfId="27504"/>
    <cellStyle name="Percent 3 2 3 4 2 3" xfId="16691"/>
    <cellStyle name="Percent 3 2 3 4 2 3 2" xfId="22885"/>
    <cellStyle name="Percent 3 2 3 4 2 3 3" xfId="29036"/>
    <cellStyle name="Percent 3 2 3 4 2 4" xfId="19819"/>
    <cellStyle name="Percent 3 2 3 4 2 5" xfId="25970"/>
    <cellStyle name="Percent 3 2 3 4 3" xfId="14373"/>
    <cellStyle name="Percent 3 2 3 4 3 2" xfId="17457"/>
    <cellStyle name="Percent 3 2 3 4 3 2 2" xfId="23650"/>
    <cellStyle name="Percent 3 2 3 4 3 2 3" xfId="29801"/>
    <cellStyle name="Percent 3 2 3 4 3 3" xfId="20584"/>
    <cellStyle name="Percent 3 2 3 4 3 4" xfId="26735"/>
    <cellStyle name="Percent 3 2 3 4 4" xfId="15924"/>
    <cellStyle name="Percent 3 2 3 4 4 2" xfId="22116"/>
    <cellStyle name="Percent 3 2 3 4 4 3" xfId="28267"/>
    <cellStyle name="Percent 3 2 3 4 5" xfId="19050"/>
    <cellStyle name="Percent 3 2 3 4 6" xfId="25201"/>
    <cellStyle name="Percent 3 2 3 5" xfId="12548"/>
    <cellStyle name="Percent 3 2 3 5 2" xfId="13529"/>
    <cellStyle name="Percent 3 2 3 5 2 2" xfId="15145"/>
    <cellStyle name="Percent 3 2 3 5 2 2 2" xfId="18227"/>
    <cellStyle name="Percent 3 2 3 5 2 2 2 2" xfId="24420"/>
    <cellStyle name="Percent 3 2 3 5 2 2 2 3" xfId="30571"/>
    <cellStyle name="Percent 3 2 3 5 2 2 3" xfId="21354"/>
    <cellStyle name="Percent 3 2 3 5 2 2 4" xfId="27505"/>
    <cellStyle name="Percent 3 2 3 5 2 3" xfId="16692"/>
    <cellStyle name="Percent 3 2 3 5 2 3 2" xfId="22886"/>
    <cellStyle name="Percent 3 2 3 5 2 3 3" xfId="29037"/>
    <cellStyle name="Percent 3 2 3 5 2 4" xfId="19820"/>
    <cellStyle name="Percent 3 2 3 5 2 5" xfId="25971"/>
    <cellStyle name="Percent 3 2 3 5 3" xfId="14374"/>
    <cellStyle name="Percent 3 2 3 5 3 2" xfId="17458"/>
    <cellStyle name="Percent 3 2 3 5 3 2 2" xfId="23651"/>
    <cellStyle name="Percent 3 2 3 5 3 2 3" xfId="29802"/>
    <cellStyle name="Percent 3 2 3 5 3 3" xfId="20585"/>
    <cellStyle name="Percent 3 2 3 5 3 4" xfId="26736"/>
    <cellStyle name="Percent 3 2 3 5 4" xfId="15925"/>
    <cellStyle name="Percent 3 2 3 5 4 2" xfId="22117"/>
    <cellStyle name="Percent 3 2 3 5 4 3" xfId="28268"/>
    <cellStyle name="Percent 3 2 3 5 5" xfId="19051"/>
    <cellStyle name="Percent 3 2 3 5 6" xfId="25202"/>
    <cellStyle name="Percent 3 2 3 6" xfId="13525"/>
    <cellStyle name="Percent 3 2 3 6 2" xfId="15141"/>
    <cellStyle name="Percent 3 2 3 6 2 2" xfId="18223"/>
    <cellStyle name="Percent 3 2 3 6 2 2 2" xfId="24416"/>
    <cellStyle name="Percent 3 2 3 6 2 2 3" xfId="30567"/>
    <cellStyle name="Percent 3 2 3 6 2 3" xfId="21350"/>
    <cellStyle name="Percent 3 2 3 6 2 4" xfId="27501"/>
    <cellStyle name="Percent 3 2 3 6 3" xfId="16688"/>
    <cellStyle name="Percent 3 2 3 6 3 2" xfId="22882"/>
    <cellStyle name="Percent 3 2 3 6 3 3" xfId="29033"/>
    <cellStyle name="Percent 3 2 3 6 4" xfId="19816"/>
    <cellStyle name="Percent 3 2 3 6 5" xfId="25967"/>
    <cellStyle name="Percent 3 2 3 7" xfId="14370"/>
    <cellStyle name="Percent 3 2 3 7 2" xfId="17454"/>
    <cellStyle name="Percent 3 2 3 7 2 2" xfId="23647"/>
    <cellStyle name="Percent 3 2 3 7 2 3" xfId="29798"/>
    <cellStyle name="Percent 3 2 3 7 3" xfId="20581"/>
    <cellStyle name="Percent 3 2 3 7 4" xfId="26732"/>
    <cellStyle name="Percent 3 2 3 8" xfId="15921"/>
    <cellStyle name="Percent 3 2 3 8 2" xfId="22113"/>
    <cellStyle name="Percent 3 2 3 8 3" xfId="28264"/>
    <cellStyle name="Percent 3 2 3 9" xfId="19047"/>
    <cellStyle name="Percent 3 2 4" xfId="9524"/>
    <cellStyle name="Percent 3 2 4 2" xfId="12550"/>
    <cellStyle name="Percent 3 2 4 2 2" xfId="13531"/>
    <cellStyle name="Percent 3 2 4 2 2 2" xfId="15147"/>
    <cellStyle name="Percent 3 2 4 2 2 2 2" xfId="18229"/>
    <cellStyle name="Percent 3 2 4 2 2 2 2 2" xfId="24422"/>
    <cellStyle name="Percent 3 2 4 2 2 2 2 3" xfId="30573"/>
    <cellStyle name="Percent 3 2 4 2 2 2 3" xfId="21356"/>
    <cellStyle name="Percent 3 2 4 2 2 2 4" xfId="27507"/>
    <cellStyle name="Percent 3 2 4 2 2 3" xfId="16694"/>
    <cellStyle name="Percent 3 2 4 2 2 3 2" xfId="22888"/>
    <cellStyle name="Percent 3 2 4 2 2 3 3" xfId="29039"/>
    <cellStyle name="Percent 3 2 4 2 2 4" xfId="19822"/>
    <cellStyle name="Percent 3 2 4 2 2 5" xfId="25973"/>
    <cellStyle name="Percent 3 2 4 2 3" xfId="14376"/>
    <cellStyle name="Percent 3 2 4 2 3 2" xfId="17460"/>
    <cellStyle name="Percent 3 2 4 2 3 2 2" xfId="23653"/>
    <cellStyle name="Percent 3 2 4 2 3 2 3" xfId="29804"/>
    <cellStyle name="Percent 3 2 4 2 3 3" xfId="20587"/>
    <cellStyle name="Percent 3 2 4 2 3 4" xfId="26738"/>
    <cellStyle name="Percent 3 2 4 2 4" xfId="15927"/>
    <cellStyle name="Percent 3 2 4 2 4 2" xfId="22119"/>
    <cellStyle name="Percent 3 2 4 2 4 3" xfId="28270"/>
    <cellStyle name="Percent 3 2 4 2 5" xfId="19053"/>
    <cellStyle name="Percent 3 2 4 2 6" xfId="25204"/>
    <cellStyle name="Percent 3 2 4 3" xfId="13530"/>
    <cellStyle name="Percent 3 2 4 3 2" xfId="15146"/>
    <cellStyle name="Percent 3 2 4 3 2 2" xfId="18228"/>
    <cellStyle name="Percent 3 2 4 3 2 2 2" xfId="24421"/>
    <cellStyle name="Percent 3 2 4 3 2 2 3" xfId="30572"/>
    <cellStyle name="Percent 3 2 4 3 2 3" xfId="21355"/>
    <cellStyle name="Percent 3 2 4 3 2 4" xfId="27506"/>
    <cellStyle name="Percent 3 2 4 3 3" xfId="16693"/>
    <cellStyle name="Percent 3 2 4 3 3 2" xfId="22887"/>
    <cellStyle name="Percent 3 2 4 3 3 3" xfId="29038"/>
    <cellStyle name="Percent 3 2 4 3 4" xfId="19821"/>
    <cellStyle name="Percent 3 2 4 3 5" xfId="25972"/>
    <cellStyle name="Percent 3 2 4 4" xfId="14375"/>
    <cellStyle name="Percent 3 2 4 4 2" xfId="17459"/>
    <cellStyle name="Percent 3 2 4 4 2 2" xfId="23652"/>
    <cellStyle name="Percent 3 2 4 4 2 3" xfId="29803"/>
    <cellStyle name="Percent 3 2 4 4 3" xfId="20586"/>
    <cellStyle name="Percent 3 2 4 4 4" xfId="26737"/>
    <cellStyle name="Percent 3 2 4 5" xfId="15926"/>
    <cellStyle name="Percent 3 2 4 5 2" xfId="22118"/>
    <cellStyle name="Percent 3 2 4 5 3" xfId="28269"/>
    <cellStyle name="Percent 3 2 4 6" xfId="19052"/>
    <cellStyle name="Percent 3 2 4 7" xfId="25203"/>
    <cellStyle name="Percent 3 2 4 8" xfId="12549"/>
    <cellStyle name="Percent 3 2 5" xfId="12551"/>
    <cellStyle name="Percent 3 2 5 2" xfId="12552"/>
    <cellStyle name="Percent 3 2 5 2 2" xfId="13533"/>
    <cellStyle name="Percent 3 2 5 2 2 2" xfId="15149"/>
    <cellStyle name="Percent 3 2 5 2 2 2 2" xfId="18231"/>
    <cellStyle name="Percent 3 2 5 2 2 2 2 2" xfId="24424"/>
    <cellStyle name="Percent 3 2 5 2 2 2 2 3" xfId="30575"/>
    <cellStyle name="Percent 3 2 5 2 2 2 3" xfId="21358"/>
    <cellStyle name="Percent 3 2 5 2 2 2 4" xfId="27509"/>
    <cellStyle name="Percent 3 2 5 2 2 3" xfId="16696"/>
    <cellStyle name="Percent 3 2 5 2 2 3 2" xfId="22890"/>
    <cellStyle name="Percent 3 2 5 2 2 3 3" xfId="29041"/>
    <cellStyle name="Percent 3 2 5 2 2 4" xfId="19824"/>
    <cellStyle name="Percent 3 2 5 2 2 5" xfId="25975"/>
    <cellStyle name="Percent 3 2 5 2 3" xfId="14378"/>
    <cellStyle name="Percent 3 2 5 2 3 2" xfId="17462"/>
    <cellStyle name="Percent 3 2 5 2 3 2 2" xfId="23655"/>
    <cellStyle name="Percent 3 2 5 2 3 2 3" xfId="29806"/>
    <cellStyle name="Percent 3 2 5 2 3 3" xfId="20589"/>
    <cellStyle name="Percent 3 2 5 2 3 4" xfId="26740"/>
    <cellStyle name="Percent 3 2 5 2 4" xfId="15929"/>
    <cellStyle name="Percent 3 2 5 2 4 2" xfId="22121"/>
    <cellStyle name="Percent 3 2 5 2 4 3" xfId="28272"/>
    <cellStyle name="Percent 3 2 5 2 5" xfId="19055"/>
    <cellStyle name="Percent 3 2 5 2 6" xfId="25206"/>
    <cellStyle name="Percent 3 2 5 3" xfId="13532"/>
    <cellStyle name="Percent 3 2 5 3 2" xfId="15148"/>
    <cellStyle name="Percent 3 2 5 3 2 2" xfId="18230"/>
    <cellStyle name="Percent 3 2 5 3 2 2 2" xfId="24423"/>
    <cellStyle name="Percent 3 2 5 3 2 2 3" xfId="30574"/>
    <cellStyle name="Percent 3 2 5 3 2 3" xfId="21357"/>
    <cellStyle name="Percent 3 2 5 3 2 4" xfId="27508"/>
    <cellStyle name="Percent 3 2 5 3 3" xfId="16695"/>
    <cellStyle name="Percent 3 2 5 3 3 2" xfId="22889"/>
    <cellStyle name="Percent 3 2 5 3 3 3" xfId="29040"/>
    <cellStyle name="Percent 3 2 5 3 4" xfId="19823"/>
    <cellStyle name="Percent 3 2 5 3 5" xfId="25974"/>
    <cellStyle name="Percent 3 2 5 4" xfId="14377"/>
    <cellStyle name="Percent 3 2 5 4 2" xfId="17461"/>
    <cellStyle name="Percent 3 2 5 4 2 2" xfId="23654"/>
    <cellStyle name="Percent 3 2 5 4 2 3" xfId="29805"/>
    <cellStyle name="Percent 3 2 5 4 3" xfId="20588"/>
    <cellStyle name="Percent 3 2 5 4 4" xfId="26739"/>
    <cellStyle name="Percent 3 2 5 5" xfId="15928"/>
    <cellStyle name="Percent 3 2 5 5 2" xfId="22120"/>
    <cellStyle name="Percent 3 2 5 5 3" xfId="28271"/>
    <cellStyle name="Percent 3 2 5 6" xfId="19054"/>
    <cellStyle name="Percent 3 2 5 7" xfId="25205"/>
    <cellStyle name="Percent 3 2 6" xfId="12553"/>
    <cellStyle name="Percent 3 2 6 2" xfId="12554"/>
    <cellStyle name="Percent 3 2 6 2 2" xfId="13535"/>
    <cellStyle name="Percent 3 2 6 2 2 2" xfId="15151"/>
    <cellStyle name="Percent 3 2 6 2 2 2 2" xfId="18233"/>
    <cellStyle name="Percent 3 2 6 2 2 2 2 2" xfId="24426"/>
    <cellStyle name="Percent 3 2 6 2 2 2 2 3" xfId="30577"/>
    <cellStyle name="Percent 3 2 6 2 2 2 3" xfId="21360"/>
    <cellStyle name="Percent 3 2 6 2 2 2 4" xfId="27511"/>
    <cellStyle name="Percent 3 2 6 2 2 3" xfId="16698"/>
    <cellStyle name="Percent 3 2 6 2 2 3 2" xfId="22892"/>
    <cellStyle name="Percent 3 2 6 2 2 3 3" xfId="29043"/>
    <cellStyle name="Percent 3 2 6 2 2 4" xfId="19826"/>
    <cellStyle name="Percent 3 2 6 2 2 5" xfId="25977"/>
    <cellStyle name="Percent 3 2 6 2 3" xfId="14380"/>
    <cellStyle name="Percent 3 2 6 2 3 2" xfId="17464"/>
    <cellStyle name="Percent 3 2 6 2 3 2 2" xfId="23657"/>
    <cellStyle name="Percent 3 2 6 2 3 2 3" xfId="29808"/>
    <cellStyle name="Percent 3 2 6 2 3 3" xfId="20591"/>
    <cellStyle name="Percent 3 2 6 2 3 4" xfId="26742"/>
    <cellStyle name="Percent 3 2 6 2 4" xfId="15931"/>
    <cellStyle name="Percent 3 2 6 2 4 2" xfId="22123"/>
    <cellStyle name="Percent 3 2 6 2 4 3" xfId="28274"/>
    <cellStyle name="Percent 3 2 6 2 5" xfId="19057"/>
    <cellStyle name="Percent 3 2 6 2 6" xfId="25208"/>
    <cellStyle name="Percent 3 2 6 3" xfId="13534"/>
    <cellStyle name="Percent 3 2 6 3 2" xfId="15150"/>
    <cellStyle name="Percent 3 2 6 3 2 2" xfId="18232"/>
    <cellStyle name="Percent 3 2 6 3 2 2 2" xfId="24425"/>
    <cellStyle name="Percent 3 2 6 3 2 2 3" xfId="30576"/>
    <cellStyle name="Percent 3 2 6 3 2 3" xfId="21359"/>
    <cellStyle name="Percent 3 2 6 3 2 4" xfId="27510"/>
    <cellStyle name="Percent 3 2 6 3 3" xfId="16697"/>
    <cellStyle name="Percent 3 2 6 3 3 2" xfId="22891"/>
    <cellStyle name="Percent 3 2 6 3 3 3" xfId="29042"/>
    <cellStyle name="Percent 3 2 6 3 4" xfId="19825"/>
    <cellStyle name="Percent 3 2 6 3 5" xfId="25976"/>
    <cellStyle name="Percent 3 2 6 4" xfId="14379"/>
    <cellStyle name="Percent 3 2 6 4 2" xfId="17463"/>
    <cellStyle name="Percent 3 2 6 4 2 2" xfId="23656"/>
    <cellStyle name="Percent 3 2 6 4 2 3" xfId="29807"/>
    <cellStyle name="Percent 3 2 6 4 3" xfId="20590"/>
    <cellStyle name="Percent 3 2 6 4 4" xfId="26741"/>
    <cellStyle name="Percent 3 2 6 5" xfId="15930"/>
    <cellStyle name="Percent 3 2 6 5 2" xfId="22122"/>
    <cellStyle name="Percent 3 2 6 5 3" xfId="28273"/>
    <cellStyle name="Percent 3 2 6 6" xfId="19056"/>
    <cellStyle name="Percent 3 2 6 7" xfId="25207"/>
    <cellStyle name="Percent 3 2 7" xfId="12555"/>
    <cellStyle name="Percent 3 2 7 2" xfId="13536"/>
    <cellStyle name="Percent 3 2 7 2 2" xfId="15152"/>
    <cellStyle name="Percent 3 2 7 2 2 2" xfId="18234"/>
    <cellStyle name="Percent 3 2 7 2 2 2 2" xfId="24427"/>
    <cellStyle name="Percent 3 2 7 2 2 2 3" xfId="30578"/>
    <cellStyle name="Percent 3 2 7 2 2 3" xfId="21361"/>
    <cellStyle name="Percent 3 2 7 2 2 4" xfId="27512"/>
    <cellStyle name="Percent 3 2 7 2 3" xfId="16699"/>
    <cellStyle name="Percent 3 2 7 2 3 2" xfId="22893"/>
    <cellStyle name="Percent 3 2 7 2 3 3" xfId="29044"/>
    <cellStyle name="Percent 3 2 7 2 4" xfId="19827"/>
    <cellStyle name="Percent 3 2 7 2 5" xfId="25978"/>
    <cellStyle name="Percent 3 2 7 3" xfId="14381"/>
    <cellStyle name="Percent 3 2 7 3 2" xfId="17465"/>
    <cellStyle name="Percent 3 2 7 3 2 2" xfId="23658"/>
    <cellStyle name="Percent 3 2 7 3 2 3" xfId="29809"/>
    <cellStyle name="Percent 3 2 7 3 3" xfId="20592"/>
    <cellStyle name="Percent 3 2 7 3 4" xfId="26743"/>
    <cellStyle name="Percent 3 2 7 4" xfId="15932"/>
    <cellStyle name="Percent 3 2 7 4 2" xfId="22124"/>
    <cellStyle name="Percent 3 2 7 4 3" xfId="28275"/>
    <cellStyle name="Percent 3 2 7 5" xfId="19058"/>
    <cellStyle name="Percent 3 2 7 6" xfId="25209"/>
    <cellStyle name="Percent 3 2 8" xfId="12556"/>
    <cellStyle name="Percent 3 2 8 2" xfId="13537"/>
    <cellStyle name="Percent 3 2 8 2 2" xfId="15153"/>
    <cellStyle name="Percent 3 2 8 2 2 2" xfId="18235"/>
    <cellStyle name="Percent 3 2 8 2 2 2 2" xfId="24428"/>
    <cellStyle name="Percent 3 2 8 2 2 2 3" xfId="30579"/>
    <cellStyle name="Percent 3 2 8 2 2 3" xfId="21362"/>
    <cellStyle name="Percent 3 2 8 2 2 4" xfId="27513"/>
    <cellStyle name="Percent 3 2 8 2 3" xfId="16700"/>
    <cellStyle name="Percent 3 2 8 2 3 2" xfId="22894"/>
    <cellStyle name="Percent 3 2 8 2 3 3" xfId="29045"/>
    <cellStyle name="Percent 3 2 8 2 4" xfId="19828"/>
    <cellStyle name="Percent 3 2 8 2 5" xfId="25979"/>
    <cellStyle name="Percent 3 2 8 3" xfId="14382"/>
    <cellStyle name="Percent 3 2 8 3 2" xfId="17466"/>
    <cellStyle name="Percent 3 2 8 3 2 2" xfId="23659"/>
    <cellStyle name="Percent 3 2 8 3 2 3" xfId="29810"/>
    <cellStyle name="Percent 3 2 8 3 3" xfId="20593"/>
    <cellStyle name="Percent 3 2 8 3 4" xfId="26744"/>
    <cellStyle name="Percent 3 2 8 4" xfId="15933"/>
    <cellStyle name="Percent 3 2 8 4 2" xfId="22125"/>
    <cellStyle name="Percent 3 2 8 4 3" xfId="28276"/>
    <cellStyle name="Percent 3 2 8 5" xfId="19059"/>
    <cellStyle name="Percent 3 2 8 6" xfId="25210"/>
    <cellStyle name="Percent 3 2 9" xfId="12557"/>
    <cellStyle name="Percent 3 2 9 2" xfId="13538"/>
    <cellStyle name="Percent 3 2 9 2 2" xfId="15154"/>
    <cellStyle name="Percent 3 2 9 2 2 2" xfId="18236"/>
    <cellStyle name="Percent 3 2 9 2 2 2 2" xfId="24429"/>
    <cellStyle name="Percent 3 2 9 2 2 2 3" xfId="30580"/>
    <cellStyle name="Percent 3 2 9 2 2 3" xfId="21363"/>
    <cellStyle name="Percent 3 2 9 2 2 4" xfId="27514"/>
    <cellStyle name="Percent 3 2 9 2 3" xfId="16701"/>
    <cellStyle name="Percent 3 2 9 2 3 2" xfId="22895"/>
    <cellStyle name="Percent 3 2 9 2 3 3" xfId="29046"/>
    <cellStyle name="Percent 3 2 9 2 4" xfId="19829"/>
    <cellStyle name="Percent 3 2 9 2 5" xfId="25980"/>
    <cellStyle name="Percent 3 2 9 3" xfId="14383"/>
    <cellStyle name="Percent 3 2 9 3 2" xfId="17467"/>
    <cellStyle name="Percent 3 2 9 3 2 2" xfId="23660"/>
    <cellStyle name="Percent 3 2 9 3 2 3" xfId="29811"/>
    <cellStyle name="Percent 3 2 9 3 3" xfId="20594"/>
    <cellStyle name="Percent 3 2 9 3 4" xfId="26745"/>
    <cellStyle name="Percent 3 2 9 4" xfId="15934"/>
    <cellStyle name="Percent 3 2 9 4 2" xfId="22126"/>
    <cellStyle name="Percent 3 2 9 4 3" xfId="28277"/>
    <cellStyle name="Percent 3 2 9 5" xfId="19060"/>
    <cellStyle name="Percent 3 2 9 6" xfId="25211"/>
    <cellStyle name="Percent 3 20" xfId="12558"/>
    <cellStyle name="Percent 3 20 2" xfId="13539"/>
    <cellStyle name="Percent 3 20 2 2" xfId="15155"/>
    <cellStyle name="Percent 3 20 2 2 2" xfId="18237"/>
    <cellStyle name="Percent 3 20 2 2 2 2" xfId="24430"/>
    <cellStyle name="Percent 3 20 2 2 2 3" xfId="30581"/>
    <cellStyle name="Percent 3 20 2 2 3" xfId="21364"/>
    <cellStyle name="Percent 3 20 2 2 4" xfId="27515"/>
    <cellStyle name="Percent 3 20 2 3" xfId="16702"/>
    <cellStyle name="Percent 3 20 2 3 2" xfId="22896"/>
    <cellStyle name="Percent 3 20 2 3 3" xfId="29047"/>
    <cellStyle name="Percent 3 20 2 4" xfId="19830"/>
    <cellStyle name="Percent 3 20 2 5" xfId="25981"/>
    <cellStyle name="Percent 3 20 3" xfId="14384"/>
    <cellStyle name="Percent 3 20 3 2" xfId="17468"/>
    <cellStyle name="Percent 3 20 3 2 2" xfId="23661"/>
    <cellStyle name="Percent 3 20 3 2 3" xfId="29812"/>
    <cellStyle name="Percent 3 20 3 3" xfId="20595"/>
    <cellStyle name="Percent 3 20 3 4" xfId="26746"/>
    <cellStyle name="Percent 3 20 4" xfId="15935"/>
    <cellStyle name="Percent 3 20 4 2" xfId="22127"/>
    <cellStyle name="Percent 3 20 4 3" xfId="28278"/>
    <cellStyle name="Percent 3 20 5" xfId="19061"/>
    <cellStyle name="Percent 3 20 6" xfId="25212"/>
    <cellStyle name="Percent 3 21" xfId="12559"/>
    <cellStyle name="Percent 3 21 2" xfId="13540"/>
    <cellStyle name="Percent 3 21 2 2" xfId="15156"/>
    <cellStyle name="Percent 3 21 2 2 2" xfId="18238"/>
    <cellStyle name="Percent 3 21 2 2 2 2" xfId="24431"/>
    <cellStyle name="Percent 3 21 2 2 2 3" xfId="30582"/>
    <cellStyle name="Percent 3 21 2 2 3" xfId="21365"/>
    <cellStyle name="Percent 3 21 2 2 4" xfId="27516"/>
    <cellStyle name="Percent 3 21 2 3" xfId="16703"/>
    <cellStyle name="Percent 3 21 2 3 2" xfId="22897"/>
    <cellStyle name="Percent 3 21 2 3 3" xfId="29048"/>
    <cellStyle name="Percent 3 21 2 4" xfId="19831"/>
    <cellStyle name="Percent 3 21 2 5" xfId="25982"/>
    <cellStyle name="Percent 3 21 3" xfId="14385"/>
    <cellStyle name="Percent 3 21 3 2" xfId="17469"/>
    <cellStyle name="Percent 3 21 3 2 2" xfId="23662"/>
    <cellStyle name="Percent 3 21 3 2 3" xfId="29813"/>
    <cellStyle name="Percent 3 21 3 3" xfId="20596"/>
    <cellStyle name="Percent 3 21 3 4" xfId="26747"/>
    <cellStyle name="Percent 3 21 4" xfId="15936"/>
    <cellStyle name="Percent 3 21 4 2" xfId="22128"/>
    <cellStyle name="Percent 3 21 4 3" xfId="28279"/>
    <cellStyle name="Percent 3 21 5" xfId="19062"/>
    <cellStyle name="Percent 3 21 6" xfId="25213"/>
    <cellStyle name="Percent 3 22" xfId="18331"/>
    <cellStyle name="Percent 3 3" xfId="8836"/>
    <cellStyle name="Percent 3 3 2" xfId="8837"/>
    <cellStyle name="Percent 3 3 2 2" xfId="13541"/>
    <cellStyle name="Percent 3 3 2 2 2" xfId="15157"/>
    <cellStyle name="Percent 3 3 2 2 2 2" xfId="18239"/>
    <cellStyle name="Percent 3 3 2 2 2 2 2" xfId="24432"/>
    <cellStyle name="Percent 3 3 2 2 2 2 3" xfId="30583"/>
    <cellStyle name="Percent 3 3 2 2 2 3" xfId="21366"/>
    <cellStyle name="Percent 3 3 2 2 2 4" xfId="27517"/>
    <cellStyle name="Percent 3 3 2 2 3" xfId="16704"/>
    <cellStyle name="Percent 3 3 2 2 3 2" xfId="22898"/>
    <cellStyle name="Percent 3 3 2 2 3 3" xfId="29049"/>
    <cellStyle name="Percent 3 3 2 2 4" xfId="19832"/>
    <cellStyle name="Percent 3 3 2 2 5" xfId="25983"/>
    <cellStyle name="Percent 3 3 2 3" xfId="14386"/>
    <cellStyle name="Percent 3 3 2 3 2" xfId="17470"/>
    <cellStyle name="Percent 3 3 2 3 2 2" xfId="23663"/>
    <cellStyle name="Percent 3 3 2 3 2 3" xfId="29814"/>
    <cellStyle name="Percent 3 3 2 3 3" xfId="20597"/>
    <cellStyle name="Percent 3 3 2 3 4" xfId="26748"/>
    <cellStyle name="Percent 3 3 2 4" xfId="15937"/>
    <cellStyle name="Percent 3 3 2 4 2" xfId="22129"/>
    <cellStyle name="Percent 3 3 2 4 3" xfId="28280"/>
    <cellStyle name="Percent 3 3 2 5" xfId="19063"/>
    <cellStyle name="Percent 3 3 2 6" xfId="25214"/>
    <cellStyle name="Percent 3 3 2 7" xfId="12561"/>
    <cellStyle name="Percent 3 3 3" xfId="9523"/>
    <cellStyle name="Percent 3 3 3 2" xfId="13542"/>
    <cellStyle name="Percent 3 3 3 2 2" xfId="15158"/>
    <cellStyle name="Percent 3 3 3 2 2 2" xfId="18240"/>
    <cellStyle name="Percent 3 3 3 2 2 2 2" xfId="24433"/>
    <cellStyle name="Percent 3 3 3 2 2 2 3" xfId="30584"/>
    <cellStyle name="Percent 3 3 3 2 2 3" xfId="21367"/>
    <cellStyle name="Percent 3 3 3 2 2 4" xfId="27518"/>
    <cellStyle name="Percent 3 3 3 2 3" xfId="16705"/>
    <cellStyle name="Percent 3 3 3 2 3 2" xfId="22899"/>
    <cellStyle name="Percent 3 3 3 2 3 3" xfId="29050"/>
    <cellStyle name="Percent 3 3 3 2 4" xfId="19833"/>
    <cellStyle name="Percent 3 3 3 2 5" xfId="25984"/>
    <cellStyle name="Percent 3 3 3 3" xfId="14387"/>
    <cellStyle name="Percent 3 3 3 3 2" xfId="17471"/>
    <cellStyle name="Percent 3 3 3 3 2 2" xfId="23664"/>
    <cellStyle name="Percent 3 3 3 3 2 3" xfId="29815"/>
    <cellStyle name="Percent 3 3 3 3 3" xfId="20598"/>
    <cellStyle name="Percent 3 3 3 3 4" xfId="26749"/>
    <cellStyle name="Percent 3 3 3 4" xfId="15938"/>
    <cellStyle name="Percent 3 3 3 4 2" xfId="22130"/>
    <cellStyle name="Percent 3 3 3 4 3" xfId="28281"/>
    <cellStyle name="Percent 3 3 3 5" xfId="19064"/>
    <cellStyle name="Percent 3 3 3 6" xfId="25215"/>
    <cellStyle name="Percent 3 3 3 7" xfId="12562"/>
    <cellStyle name="Percent 3 3 4" xfId="12563"/>
    <cellStyle name="Percent 3 3 4 2" xfId="13543"/>
    <cellStyle name="Percent 3 3 4 2 2" xfId="15159"/>
    <cellStyle name="Percent 3 3 4 2 2 2" xfId="18241"/>
    <cellStyle name="Percent 3 3 4 2 2 2 2" xfId="24434"/>
    <cellStyle name="Percent 3 3 4 2 2 2 3" xfId="30585"/>
    <cellStyle name="Percent 3 3 4 2 2 3" xfId="21368"/>
    <cellStyle name="Percent 3 3 4 2 2 4" xfId="27519"/>
    <cellStyle name="Percent 3 3 4 2 3" xfId="16706"/>
    <cellStyle name="Percent 3 3 4 2 3 2" xfId="22900"/>
    <cellStyle name="Percent 3 3 4 2 3 3" xfId="29051"/>
    <cellStyle name="Percent 3 3 4 2 4" xfId="19834"/>
    <cellStyle name="Percent 3 3 4 2 5" xfId="25985"/>
    <cellStyle name="Percent 3 3 4 3" xfId="14388"/>
    <cellStyle name="Percent 3 3 4 3 2" xfId="17472"/>
    <cellStyle name="Percent 3 3 4 3 2 2" xfId="23665"/>
    <cellStyle name="Percent 3 3 4 3 2 3" xfId="29816"/>
    <cellStyle name="Percent 3 3 4 3 3" xfId="20599"/>
    <cellStyle name="Percent 3 3 4 3 4" xfId="26750"/>
    <cellStyle name="Percent 3 3 4 4" xfId="15939"/>
    <cellStyle name="Percent 3 3 4 4 2" xfId="22131"/>
    <cellStyle name="Percent 3 3 4 4 3" xfId="28282"/>
    <cellStyle name="Percent 3 3 4 5" xfId="19065"/>
    <cellStyle name="Percent 3 3 4 6" xfId="25216"/>
    <cellStyle name="Percent 3 3 5" xfId="12564"/>
    <cellStyle name="Percent 3 3 5 2" xfId="13544"/>
    <cellStyle name="Percent 3 3 5 2 2" xfId="15160"/>
    <cellStyle name="Percent 3 3 5 2 2 2" xfId="18242"/>
    <cellStyle name="Percent 3 3 5 2 2 2 2" xfId="24435"/>
    <cellStyle name="Percent 3 3 5 2 2 2 3" xfId="30586"/>
    <cellStyle name="Percent 3 3 5 2 2 3" xfId="21369"/>
    <cellStyle name="Percent 3 3 5 2 2 4" xfId="27520"/>
    <cellStyle name="Percent 3 3 5 2 3" xfId="16707"/>
    <cellStyle name="Percent 3 3 5 2 3 2" xfId="22901"/>
    <cellStyle name="Percent 3 3 5 2 3 3" xfId="29052"/>
    <cellStyle name="Percent 3 3 5 2 4" xfId="19835"/>
    <cellStyle name="Percent 3 3 5 2 5" xfId="25986"/>
    <cellStyle name="Percent 3 3 5 3" xfId="14389"/>
    <cellStyle name="Percent 3 3 5 3 2" xfId="17473"/>
    <cellStyle name="Percent 3 3 5 3 2 2" xfId="23666"/>
    <cellStyle name="Percent 3 3 5 3 2 3" xfId="29817"/>
    <cellStyle name="Percent 3 3 5 3 3" xfId="20600"/>
    <cellStyle name="Percent 3 3 5 3 4" xfId="26751"/>
    <cellStyle name="Percent 3 3 5 4" xfId="15940"/>
    <cellStyle name="Percent 3 3 5 4 2" xfId="22132"/>
    <cellStyle name="Percent 3 3 5 4 3" xfId="28283"/>
    <cellStyle name="Percent 3 3 5 5" xfId="19066"/>
    <cellStyle name="Percent 3 3 5 6" xfId="25217"/>
    <cellStyle name="Percent 3 3 6" xfId="18354"/>
    <cellStyle name="Percent 3 3 7" xfId="12560"/>
    <cellStyle name="Percent 3 4" xfId="8838"/>
    <cellStyle name="Percent 3 4 10" xfId="25218"/>
    <cellStyle name="Percent 3 4 11" xfId="12565"/>
    <cellStyle name="Percent 3 4 2" xfId="12566"/>
    <cellStyle name="Percent 3 4 2 2" xfId="13546"/>
    <cellStyle name="Percent 3 4 2 2 2" xfId="15162"/>
    <cellStyle name="Percent 3 4 2 2 2 2" xfId="18244"/>
    <cellStyle name="Percent 3 4 2 2 2 2 2" xfId="24437"/>
    <cellStyle name="Percent 3 4 2 2 2 2 3" xfId="30588"/>
    <cellStyle name="Percent 3 4 2 2 2 3" xfId="21371"/>
    <cellStyle name="Percent 3 4 2 2 2 4" xfId="27522"/>
    <cellStyle name="Percent 3 4 2 2 3" xfId="16709"/>
    <cellStyle name="Percent 3 4 2 2 3 2" xfId="22903"/>
    <cellStyle name="Percent 3 4 2 2 3 3" xfId="29054"/>
    <cellStyle name="Percent 3 4 2 2 4" xfId="19837"/>
    <cellStyle name="Percent 3 4 2 2 5" xfId="25988"/>
    <cellStyle name="Percent 3 4 2 3" xfId="14391"/>
    <cellStyle name="Percent 3 4 2 3 2" xfId="17475"/>
    <cellStyle name="Percent 3 4 2 3 2 2" xfId="23668"/>
    <cellStyle name="Percent 3 4 2 3 2 3" xfId="29819"/>
    <cellStyle name="Percent 3 4 2 3 3" xfId="20602"/>
    <cellStyle name="Percent 3 4 2 3 4" xfId="26753"/>
    <cellStyle name="Percent 3 4 2 4" xfId="15942"/>
    <cellStyle name="Percent 3 4 2 4 2" xfId="22134"/>
    <cellStyle name="Percent 3 4 2 4 3" xfId="28285"/>
    <cellStyle name="Percent 3 4 2 5" xfId="19068"/>
    <cellStyle name="Percent 3 4 2 6" xfId="25219"/>
    <cellStyle name="Percent 3 4 3" xfId="12567"/>
    <cellStyle name="Percent 3 4 3 2" xfId="13547"/>
    <cellStyle name="Percent 3 4 3 2 2" xfId="15163"/>
    <cellStyle name="Percent 3 4 3 2 2 2" xfId="18245"/>
    <cellStyle name="Percent 3 4 3 2 2 2 2" xfId="24438"/>
    <cellStyle name="Percent 3 4 3 2 2 2 3" xfId="30589"/>
    <cellStyle name="Percent 3 4 3 2 2 3" xfId="21372"/>
    <cellStyle name="Percent 3 4 3 2 2 4" xfId="27523"/>
    <cellStyle name="Percent 3 4 3 2 3" xfId="16710"/>
    <cellStyle name="Percent 3 4 3 2 3 2" xfId="22904"/>
    <cellStyle name="Percent 3 4 3 2 3 3" xfId="29055"/>
    <cellStyle name="Percent 3 4 3 2 4" xfId="19838"/>
    <cellStyle name="Percent 3 4 3 2 5" xfId="25989"/>
    <cellStyle name="Percent 3 4 3 3" xfId="14392"/>
    <cellStyle name="Percent 3 4 3 3 2" xfId="17476"/>
    <cellStyle name="Percent 3 4 3 3 2 2" xfId="23669"/>
    <cellStyle name="Percent 3 4 3 3 2 3" xfId="29820"/>
    <cellStyle name="Percent 3 4 3 3 3" xfId="20603"/>
    <cellStyle name="Percent 3 4 3 3 4" xfId="26754"/>
    <cellStyle name="Percent 3 4 3 4" xfId="15943"/>
    <cellStyle name="Percent 3 4 3 4 2" xfId="22135"/>
    <cellStyle name="Percent 3 4 3 4 3" xfId="28286"/>
    <cellStyle name="Percent 3 4 3 5" xfId="19069"/>
    <cellStyle name="Percent 3 4 3 6" xfId="25220"/>
    <cellStyle name="Percent 3 4 4" xfId="12568"/>
    <cellStyle name="Percent 3 4 4 2" xfId="13548"/>
    <cellStyle name="Percent 3 4 4 2 2" xfId="15164"/>
    <cellStyle name="Percent 3 4 4 2 2 2" xfId="18246"/>
    <cellStyle name="Percent 3 4 4 2 2 2 2" xfId="24439"/>
    <cellStyle name="Percent 3 4 4 2 2 2 3" xfId="30590"/>
    <cellStyle name="Percent 3 4 4 2 2 3" xfId="21373"/>
    <cellStyle name="Percent 3 4 4 2 2 4" xfId="27524"/>
    <cellStyle name="Percent 3 4 4 2 3" xfId="16711"/>
    <cellStyle name="Percent 3 4 4 2 3 2" xfId="22905"/>
    <cellStyle name="Percent 3 4 4 2 3 3" xfId="29056"/>
    <cellStyle name="Percent 3 4 4 2 4" xfId="19839"/>
    <cellStyle name="Percent 3 4 4 2 5" xfId="25990"/>
    <cellStyle name="Percent 3 4 4 3" xfId="14393"/>
    <cellStyle name="Percent 3 4 4 3 2" xfId="17477"/>
    <cellStyle name="Percent 3 4 4 3 2 2" xfId="23670"/>
    <cellStyle name="Percent 3 4 4 3 2 3" xfId="29821"/>
    <cellStyle name="Percent 3 4 4 3 3" xfId="20604"/>
    <cellStyle name="Percent 3 4 4 3 4" xfId="26755"/>
    <cellStyle name="Percent 3 4 4 4" xfId="15944"/>
    <cellStyle name="Percent 3 4 4 4 2" xfId="22136"/>
    <cellStyle name="Percent 3 4 4 4 3" xfId="28287"/>
    <cellStyle name="Percent 3 4 4 5" xfId="19070"/>
    <cellStyle name="Percent 3 4 4 6" xfId="25221"/>
    <cellStyle name="Percent 3 4 5" xfId="12569"/>
    <cellStyle name="Percent 3 4 5 2" xfId="13549"/>
    <cellStyle name="Percent 3 4 5 2 2" xfId="15165"/>
    <cellStyle name="Percent 3 4 5 2 2 2" xfId="18247"/>
    <cellStyle name="Percent 3 4 5 2 2 2 2" xfId="24440"/>
    <cellStyle name="Percent 3 4 5 2 2 2 3" xfId="30591"/>
    <cellStyle name="Percent 3 4 5 2 2 3" xfId="21374"/>
    <cellStyle name="Percent 3 4 5 2 2 4" xfId="27525"/>
    <cellStyle name="Percent 3 4 5 2 3" xfId="16712"/>
    <cellStyle name="Percent 3 4 5 2 3 2" xfId="22906"/>
    <cellStyle name="Percent 3 4 5 2 3 3" xfId="29057"/>
    <cellStyle name="Percent 3 4 5 2 4" xfId="19840"/>
    <cellStyle name="Percent 3 4 5 2 5" xfId="25991"/>
    <cellStyle name="Percent 3 4 5 3" xfId="14394"/>
    <cellStyle name="Percent 3 4 5 3 2" xfId="17478"/>
    <cellStyle name="Percent 3 4 5 3 2 2" xfId="23671"/>
    <cellStyle name="Percent 3 4 5 3 2 3" xfId="29822"/>
    <cellStyle name="Percent 3 4 5 3 3" xfId="20605"/>
    <cellStyle name="Percent 3 4 5 3 4" xfId="26756"/>
    <cellStyle name="Percent 3 4 5 4" xfId="15945"/>
    <cellStyle name="Percent 3 4 5 4 2" xfId="22137"/>
    <cellStyle name="Percent 3 4 5 4 3" xfId="28288"/>
    <cellStyle name="Percent 3 4 5 5" xfId="19071"/>
    <cellStyle name="Percent 3 4 5 6" xfId="25222"/>
    <cellStyle name="Percent 3 4 6" xfId="13545"/>
    <cellStyle name="Percent 3 4 6 2" xfId="15161"/>
    <cellStyle name="Percent 3 4 6 2 2" xfId="18243"/>
    <cellStyle name="Percent 3 4 6 2 2 2" xfId="24436"/>
    <cellStyle name="Percent 3 4 6 2 2 3" xfId="30587"/>
    <cellStyle name="Percent 3 4 6 2 3" xfId="21370"/>
    <cellStyle name="Percent 3 4 6 2 4" xfId="27521"/>
    <cellStyle name="Percent 3 4 6 3" xfId="16708"/>
    <cellStyle name="Percent 3 4 6 3 2" xfId="22902"/>
    <cellStyle name="Percent 3 4 6 3 3" xfId="29053"/>
    <cellStyle name="Percent 3 4 6 4" xfId="19836"/>
    <cellStyle name="Percent 3 4 6 5" xfId="25987"/>
    <cellStyle name="Percent 3 4 7" xfId="14390"/>
    <cellStyle name="Percent 3 4 7 2" xfId="17474"/>
    <cellStyle name="Percent 3 4 7 2 2" xfId="23667"/>
    <cellStyle name="Percent 3 4 7 2 3" xfId="29818"/>
    <cellStyle name="Percent 3 4 7 3" xfId="20601"/>
    <cellStyle name="Percent 3 4 7 4" xfId="26752"/>
    <cellStyle name="Percent 3 4 8" xfId="15941"/>
    <cellStyle name="Percent 3 4 8 2" xfId="22133"/>
    <cellStyle name="Percent 3 4 8 3" xfId="28284"/>
    <cellStyle name="Percent 3 4 9" xfId="19067"/>
    <cellStyle name="Percent 3 5" xfId="8839"/>
    <cellStyle name="Percent 3 5 2" xfId="12571"/>
    <cellStyle name="Percent 3 5 2 2" xfId="13551"/>
    <cellStyle name="Percent 3 5 2 2 2" xfId="15167"/>
    <cellStyle name="Percent 3 5 2 2 2 2" xfId="18249"/>
    <cellStyle name="Percent 3 5 2 2 2 2 2" xfId="24442"/>
    <cellStyle name="Percent 3 5 2 2 2 2 3" xfId="30593"/>
    <cellStyle name="Percent 3 5 2 2 2 3" xfId="21376"/>
    <cellStyle name="Percent 3 5 2 2 2 4" xfId="27527"/>
    <cellStyle name="Percent 3 5 2 2 3" xfId="16714"/>
    <cellStyle name="Percent 3 5 2 2 3 2" xfId="22908"/>
    <cellStyle name="Percent 3 5 2 2 3 3" xfId="29059"/>
    <cellStyle name="Percent 3 5 2 2 4" xfId="19842"/>
    <cellStyle name="Percent 3 5 2 2 5" xfId="25993"/>
    <cellStyle name="Percent 3 5 2 3" xfId="14396"/>
    <cellStyle name="Percent 3 5 2 3 2" xfId="17480"/>
    <cellStyle name="Percent 3 5 2 3 2 2" xfId="23673"/>
    <cellStyle name="Percent 3 5 2 3 2 3" xfId="29824"/>
    <cellStyle name="Percent 3 5 2 3 3" xfId="20607"/>
    <cellStyle name="Percent 3 5 2 3 4" xfId="26758"/>
    <cellStyle name="Percent 3 5 2 4" xfId="15947"/>
    <cellStyle name="Percent 3 5 2 4 2" xfId="22139"/>
    <cellStyle name="Percent 3 5 2 4 3" xfId="28290"/>
    <cellStyle name="Percent 3 5 2 5" xfId="19073"/>
    <cellStyle name="Percent 3 5 2 6" xfId="25224"/>
    <cellStyle name="Percent 3 5 3" xfId="13550"/>
    <cellStyle name="Percent 3 5 3 2" xfId="15166"/>
    <cellStyle name="Percent 3 5 3 2 2" xfId="18248"/>
    <cellStyle name="Percent 3 5 3 2 2 2" xfId="24441"/>
    <cellStyle name="Percent 3 5 3 2 2 3" xfId="30592"/>
    <cellStyle name="Percent 3 5 3 2 3" xfId="21375"/>
    <cellStyle name="Percent 3 5 3 2 4" xfId="27526"/>
    <cellStyle name="Percent 3 5 3 3" xfId="16713"/>
    <cellStyle name="Percent 3 5 3 3 2" xfId="22907"/>
    <cellStyle name="Percent 3 5 3 3 3" xfId="29058"/>
    <cellStyle name="Percent 3 5 3 4" xfId="19841"/>
    <cellStyle name="Percent 3 5 3 5" xfId="25992"/>
    <cellStyle name="Percent 3 5 4" xfId="14395"/>
    <cellStyle name="Percent 3 5 4 2" xfId="17479"/>
    <cellStyle name="Percent 3 5 4 2 2" xfId="23672"/>
    <cellStyle name="Percent 3 5 4 2 3" xfId="29823"/>
    <cellStyle name="Percent 3 5 4 3" xfId="20606"/>
    <cellStyle name="Percent 3 5 4 4" xfId="26757"/>
    <cellStyle name="Percent 3 5 5" xfId="15946"/>
    <cellStyle name="Percent 3 5 5 2" xfId="22138"/>
    <cellStyle name="Percent 3 5 5 3" xfId="28289"/>
    <cellStyle name="Percent 3 5 6" xfId="19072"/>
    <cellStyle name="Percent 3 5 7" xfId="25223"/>
    <cellStyle name="Percent 3 5 8" xfId="12570"/>
    <cellStyle name="Percent 3 6" xfId="12572"/>
    <cellStyle name="Percent 3 6 2" xfId="12573"/>
    <cellStyle name="Percent 3 6 2 2" xfId="13553"/>
    <cellStyle name="Percent 3 6 2 2 2" xfId="15169"/>
    <cellStyle name="Percent 3 6 2 2 2 2" xfId="18251"/>
    <cellStyle name="Percent 3 6 2 2 2 2 2" xfId="24444"/>
    <cellStyle name="Percent 3 6 2 2 2 2 3" xfId="30595"/>
    <cellStyle name="Percent 3 6 2 2 2 3" xfId="21378"/>
    <cellStyle name="Percent 3 6 2 2 2 4" xfId="27529"/>
    <cellStyle name="Percent 3 6 2 2 3" xfId="16716"/>
    <cellStyle name="Percent 3 6 2 2 3 2" xfId="22910"/>
    <cellStyle name="Percent 3 6 2 2 3 3" xfId="29061"/>
    <cellStyle name="Percent 3 6 2 2 4" xfId="19844"/>
    <cellStyle name="Percent 3 6 2 2 5" xfId="25995"/>
    <cellStyle name="Percent 3 6 2 3" xfId="14398"/>
    <cellStyle name="Percent 3 6 2 3 2" xfId="17482"/>
    <cellStyle name="Percent 3 6 2 3 2 2" xfId="23675"/>
    <cellStyle name="Percent 3 6 2 3 2 3" xfId="29826"/>
    <cellStyle name="Percent 3 6 2 3 3" xfId="20609"/>
    <cellStyle name="Percent 3 6 2 3 4" xfId="26760"/>
    <cellStyle name="Percent 3 6 2 4" xfId="15949"/>
    <cellStyle name="Percent 3 6 2 4 2" xfId="22141"/>
    <cellStyle name="Percent 3 6 2 4 3" xfId="28292"/>
    <cellStyle name="Percent 3 6 2 5" xfId="19075"/>
    <cellStyle name="Percent 3 6 2 6" xfId="25226"/>
    <cellStyle name="Percent 3 6 3" xfId="13552"/>
    <cellStyle name="Percent 3 6 3 2" xfId="15168"/>
    <cellStyle name="Percent 3 6 3 2 2" xfId="18250"/>
    <cellStyle name="Percent 3 6 3 2 2 2" xfId="24443"/>
    <cellStyle name="Percent 3 6 3 2 2 3" xfId="30594"/>
    <cellStyle name="Percent 3 6 3 2 3" xfId="21377"/>
    <cellStyle name="Percent 3 6 3 2 4" xfId="27528"/>
    <cellStyle name="Percent 3 6 3 3" xfId="16715"/>
    <cellStyle name="Percent 3 6 3 3 2" xfId="22909"/>
    <cellStyle name="Percent 3 6 3 3 3" xfId="29060"/>
    <cellStyle name="Percent 3 6 3 4" xfId="19843"/>
    <cellStyle name="Percent 3 6 3 5" xfId="25994"/>
    <cellStyle name="Percent 3 6 4" xfId="14397"/>
    <cellStyle name="Percent 3 6 4 2" xfId="17481"/>
    <cellStyle name="Percent 3 6 4 2 2" xfId="23674"/>
    <cellStyle name="Percent 3 6 4 2 3" xfId="29825"/>
    <cellStyle name="Percent 3 6 4 3" xfId="20608"/>
    <cellStyle name="Percent 3 6 4 4" xfId="26759"/>
    <cellStyle name="Percent 3 6 5" xfId="15948"/>
    <cellStyle name="Percent 3 6 5 2" xfId="22140"/>
    <cellStyle name="Percent 3 6 5 3" xfId="28291"/>
    <cellStyle name="Percent 3 6 6" xfId="19074"/>
    <cellStyle name="Percent 3 6 7" xfId="25225"/>
    <cellStyle name="Percent 3 7" xfId="12574"/>
    <cellStyle name="Percent 3 7 2" xfId="12575"/>
    <cellStyle name="Percent 3 7 2 2" xfId="13555"/>
    <cellStyle name="Percent 3 7 2 2 2" xfId="15171"/>
    <cellStyle name="Percent 3 7 2 2 2 2" xfId="18253"/>
    <cellStyle name="Percent 3 7 2 2 2 2 2" xfId="24446"/>
    <cellStyle name="Percent 3 7 2 2 2 2 3" xfId="30597"/>
    <cellStyle name="Percent 3 7 2 2 2 3" xfId="21380"/>
    <cellStyle name="Percent 3 7 2 2 2 4" xfId="27531"/>
    <cellStyle name="Percent 3 7 2 2 3" xfId="16718"/>
    <cellStyle name="Percent 3 7 2 2 3 2" xfId="22912"/>
    <cellStyle name="Percent 3 7 2 2 3 3" xfId="29063"/>
    <cellStyle name="Percent 3 7 2 2 4" xfId="19846"/>
    <cellStyle name="Percent 3 7 2 2 5" xfId="25997"/>
    <cellStyle name="Percent 3 7 2 3" xfId="14400"/>
    <cellStyle name="Percent 3 7 2 3 2" xfId="17484"/>
    <cellStyle name="Percent 3 7 2 3 2 2" xfId="23677"/>
    <cellStyle name="Percent 3 7 2 3 2 3" xfId="29828"/>
    <cellStyle name="Percent 3 7 2 3 3" xfId="20611"/>
    <cellStyle name="Percent 3 7 2 3 4" xfId="26762"/>
    <cellStyle name="Percent 3 7 2 4" xfId="15951"/>
    <cellStyle name="Percent 3 7 2 4 2" xfId="22143"/>
    <cellStyle name="Percent 3 7 2 4 3" xfId="28294"/>
    <cellStyle name="Percent 3 7 2 5" xfId="19077"/>
    <cellStyle name="Percent 3 7 2 6" xfId="25228"/>
    <cellStyle name="Percent 3 7 3" xfId="13554"/>
    <cellStyle name="Percent 3 7 3 2" xfId="15170"/>
    <cellStyle name="Percent 3 7 3 2 2" xfId="18252"/>
    <cellStyle name="Percent 3 7 3 2 2 2" xfId="24445"/>
    <cellStyle name="Percent 3 7 3 2 2 3" xfId="30596"/>
    <cellStyle name="Percent 3 7 3 2 3" xfId="21379"/>
    <cellStyle name="Percent 3 7 3 2 4" xfId="27530"/>
    <cellStyle name="Percent 3 7 3 3" xfId="16717"/>
    <cellStyle name="Percent 3 7 3 3 2" xfId="22911"/>
    <cellStyle name="Percent 3 7 3 3 3" xfId="29062"/>
    <cellStyle name="Percent 3 7 3 4" xfId="19845"/>
    <cellStyle name="Percent 3 7 3 5" xfId="25996"/>
    <cellStyle name="Percent 3 7 4" xfId="14399"/>
    <cellStyle name="Percent 3 7 4 2" xfId="17483"/>
    <cellStyle name="Percent 3 7 4 2 2" xfId="23676"/>
    <cellStyle name="Percent 3 7 4 2 3" xfId="29827"/>
    <cellStyle name="Percent 3 7 4 3" xfId="20610"/>
    <cellStyle name="Percent 3 7 4 4" xfId="26761"/>
    <cellStyle name="Percent 3 7 5" xfId="15950"/>
    <cellStyle name="Percent 3 7 5 2" xfId="22142"/>
    <cellStyle name="Percent 3 7 5 3" xfId="28293"/>
    <cellStyle name="Percent 3 7 6" xfId="19076"/>
    <cellStyle name="Percent 3 7 7" xfId="25227"/>
    <cellStyle name="Percent 3 8" xfId="12576"/>
    <cellStyle name="Percent 3 8 2" xfId="13556"/>
    <cellStyle name="Percent 3 8 2 2" xfId="15172"/>
    <cellStyle name="Percent 3 8 2 2 2" xfId="18254"/>
    <cellStyle name="Percent 3 8 2 2 2 2" xfId="24447"/>
    <cellStyle name="Percent 3 8 2 2 2 3" xfId="30598"/>
    <cellStyle name="Percent 3 8 2 2 3" xfId="21381"/>
    <cellStyle name="Percent 3 8 2 2 4" xfId="27532"/>
    <cellStyle name="Percent 3 8 2 3" xfId="16719"/>
    <cellStyle name="Percent 3 8 2 3 2" xfId="22913"/>
    <cellStyle name="Percent 3 8 2 3 3" xfId="29064"/>
    <cellStyle name="Percent 3 8 2 4" xfId="19847"/>
    <cellStyle name="Percent 3 8 2 5" xfId="25998"/>
    <cellStyle name="Percent 3 8 3" xfId="14401"/>
    <cellStyle name="Percent 3 8 3 2" xfId="17485"/>
    <cellStyle name="Percent 3 8 3 2 2" xfId="23678"/>
    <cellStyle name="Percent 3 8 3 2 3" xfId="29829"/>
    <cellStyle name="Percent 3 8 3 3" xfId="20612"/>
    <cellStyle name="Percent 3 8 3 4" xfId="26763"/>
    <cellStyle name="Percent 3 8 4" xfId="15952"/>
    <cellStyle name="Percent 3 8 4 2" xfId="22144"/>
    <cellStyle name="Percent 3 8 4 3" xfId="28295"/>
    <cellStyle name="Percent 3 8 5" xfId="19078"/>
    <cellStyle name="Percent 3 8 6" xfId="25229"/>
    <cellStyle name="Percent 3 9" xfId="12577"/>
    <cellStyle name="Percent 3 9 2" xfId="13557"/>
    <cellStyle name="Percent 3 9 2 2" xfId="15173"/>
    <cellStyle name="Percent 3 9 2 2 2" xfId="18255"/>
    <cellStyle name="Percent 3 9 2 2 2 2" xfId="24448"/>
    <cellStyle name="Percent 3 9 2 2 2 3" xfId="30599"/>
    <cellStyle name="Percent 3 9 2 2 3" xfId="21382"/>
    <cellStyle name="Percent 3 9 2 2 4" xfId="27533"/>
    <cellStyle name="Percent 3 9 2 3" xfId="16720"/>
    <cellStyle name="Percent 3 9 2 3 2" xfId="22914"/>
    <cellStyle name="Percent 3 9 2 3 3" xfId="29065"/>
    <cellStyle name="Percent 3 9 2 4" xfId="19848"/>
    <cellStyle name="Percent 3 9 2 5" xfId="25999"/>
    <cellStyle name="Percent 3 9 3" xfId="14402"/>
    <cellStyle name="Percent 3 9 3 2" xfId="17486"/>
    <cellStyle name="Percent 3 9 3 2 2" xfId="23679"/>
    <cellStyle name="Percent 3 9 3 2 3" xfId="29830"/>
    <cellStyle name="Percent 3 9 3 3" xfId="20613"/>
    <cellStyle name="Percent 3 9 3 4" xfId="26764"/>
    <cellStyle name="Percent 3 9 4" xfId="15953"/>
    <cellStyle name="Percent 3 9 4 2" xfId="22145"/>
    <cellStyle name="Percent 3 9 4 3" xfId="28296"/>
    <cellStyle name="Percent 3 9 5" xfId="19079"/>
    <cellStyle name="Percent 3 9 6" xfId="25230"/>
    <cellStyle name="Percent 30" xfId="8840"/>
    <cellStyle name="Percent 30 2" xfId="8841"/>
    <cellStyle name="Percent 30 2 2" xfId="12580"/>
    <cellStyle name="Percent 30 2 2 2" xfId="13559"/>
    <cellStyle name="Percent 30 2 2 2 2" xfId="15175"/>
    <cellStyle name="Percent 30 2 2 2 2 2" xfId="18257"/>
    <cellStyle name="Percent 30 2 2 2 2 2 2" xfId="24450"/>
    <cellStyle name="Percent 30 2 2 2 2 2 3" xfId="30601"/>
    <cellStyle name="Percent 30 2 2 2 2 3" xfId="21384"/>
    <cellStyle name="Percent 30 2 2 2 2 4" xfId="27535"/>
    <cellStyle name="Percent 30 2 2 2 3" xfId="16722"/>
    <cellStyle name="Percent 30 2 2 2 3 2" xfId="22916"/>
    <cellStyle name="Percent 30 2 2 2 3 3" xfId="29067"/>
    <cellStyle name="Percent 30 2 2 2 4" xfId="19850"/>
    <cellStyle name="Percent 30 2 2 2 5" xfId="26001"/>
    <cellStyle name="Percent 30 2 2 3" xfId="14405"/>
    <cellStyle name="Percent 30 2 2 3 2" xfId="17488"/>
    <cellStyle name="Percent 30 2 2 3 2 2" xfId="23681"/>
    <cellStyle name="Percent 30 2 2 3 2 3" xfId="29832"/>
    <cellStyle name="Percent 30 2 2 3 3" xfId="20615"/>
    <cellStyle name="Percent 30 2 2 3 4" xfId="26766"/>
    <cellStyle name="Percent 30 2 2 4" xfId="15955"/>
    <cellStyle name="Percent 30 2 2 4 2" xfId="22147"/>
    <cellStyle name="Percent 30 2 2 4 3" xfId="28298"/>
    <cellStyle name="Percent 30 2 2 5" xfId="19081"/>
    <cellStyle name="Percent 30 2 2 6" xfId="25232"/>
    <cellStyle name="Percent 30 2 3" xfId="13558"/>
    <cellStyle name="Percent 30 2 3 2" xfId="15174"/>
    <cellStyle name="Percent 30 2 3 2 2" xfId="18256"/>
    <cellStyle name="Percent 30 2 3 2 2 2" xfId="24449"/>
    <cellStyle name="Percent 30 2 3 2 2 3" xfId="30600"/>
    <cellStyle name="Percent 30 2 3 2 3" xfId="21383"/>
    <cellStyle name="Percent 30 2 3 2 4" xfId="27534"/>
    <cellStyle name="Percent 30 2 3 3" xfId="16721"/>
    <cellStyle name="Percent 30 2 3 3 2" xfId="22915"/>
    <cellStyle name="Percent 30 2 3 3 3" xfId="29066"/>
    <cellStyle name="Percent 30 2 3 4" xfId="19849"/>
    <cellStyle name="Percent 30 2 3 5" xfId="26000"/>
    <cellStyle name="Percent 30 2 4" xfId="14404"/>
    <cellStyle name="Percent 30 2 4 2" xfId="17487"/>
    <cellStyle name="Percent 30 2 4 2 2" xfId="23680"/>
    <cellStyle name="Percent 30 2 4 2 3" xfId="29831"/>
    <cellStyle name="Percent 30 2 4 3" xfId="20614"/>
    <cellStyle name="Percent 30 2 4 4" xfId="26765"/>
    <cellStyle name="Percent 30 2 5" xfId="15954"/>
    <cellStyle name="Percent 30 2 5 2" xfId="22146"/>
    <cellStyle name="Percent 30 2 5 3" xfId="28297"/>
    <cellStyle name="Percent 30 2 6" xfId="19080"/>
    <cellStyle name="Percent 30 2 7" xfId="25231"/>
    <cellStyle name="Percent 30 2 8" xfId="12579"/>
    <cellStyle name="Percent 30 3" xfId="12581"/>
    <cellStyle name="Percent 30 3 2" xfId="12582"/>
    <cellStyle name="Percent 30 3 2 2" xfId="13561"/>
    <cellStyle name="Percent 30 3 2 2 2" xfId="15177"/>
    <cellStyle name="Percent 30 3 2 2 2 2" xfId="18259"/>
    <cellStyle name="Percent 30 3 2 2 2 2 2" xfId="24452"/>
    <cellStyle name="Percent 30 3 2 2 2 2 3" xfId="30603"/>
    <cellStyle name="Percent 30 3 2 2 2 3" xfId="21386"/>
    <cellStyle name="Percent 30 3 2 2 2 4" xfId="27537"/>
    <cellStyle name="Percent 30 3 2 2 3" xfId="16724"/>
    <cellStyle name="Percent 30 3 2 2 3 2" xfId="22918"/>
    <cellStyle name="Percent 30 3 2 2 3 3" xfId="29069"/>
    <cellStyle name="Percent 30 3 2 2 4" xfId="19852"/>
    <cellStyle name="Percent 30 3 2 2 5" xfId="26003"/>
    <cellStyle name="Percent 30 3 2 3" xfId="14407"/>
    <cellStyle name="Percent 30 3 2 3 2" xfId="17490"/>
    <cellStyle name="Percent 30 3 2 3 2 2" xfId="23683"/>
    <cellStyle name="Percent 30 3 2 3 2 3" xfId="29834"/>
    <cellStyle name="Percent 30 3 2 3 3" xfId="20617"/>
    <cellStyle name="Percent 30 3 2 3 4" xfId="26768"/>
    <cellStyle name="Percent 30 3 2 4" xfId="15957"/>
    <cellStyle name="Percent 30 3 2 4 2" xfId="22149"/>
    <cellStyle name="Percent 30 3 2 4 3" xfId="28300"/>
    <cellStyle name="Percent 30 3 2 5" xfId="19083"/>
    <cellStyle name="Percent 30 3 2 6" xfId="25234"/>
    <cellStyle name="Percent 30 3 3" xfId="13560"/>
    <cellStyle name="Percent 30 3 3 2" xfId="15176"/>
    <cellStyle name="Percent 30 3 3 2 2" xfId="18258"/>
    <cellStyle name="Percent 30 3 3 2 2 2" xfId="24451"/>
    <cellStyle name="Percent 30 3 3 2 2 3" xfId="30602"/>
    <cellStyle name="Percent 30 3 3 2 3" xfId="21385"/>
    <cellStyle name="Percent 30 3 3 2 4" xfId="27536"/>
    <cellStyle name="Percent 30 3 3 3" xfId="16723"/>
    <cellStyle name="Percent 30 3 3 3 2" xfId="22917"/>
    <cellStyle name="Percent 30 3 3 3 3" xfId="29068"/>
    <cellStyle name="Percent 30 3 3 4" xfId="19851"/>
    <cellStyle name="Percent 30 3 3 5" xfId="26002"/>
    <cellStyle name="Percent 30 3 4" xfId="14406"/>
    <cellStyle name="Percent 30 3 4 2" xfId="17489"/>
    <cellStyle name="Percent 30 3 4 2 2" xfId="23682"/>
    <cellStyle name="Percent 30 3 4 2 3" xfId="29833"/>
    <cellStyle name="Percent 30 3 4 3" xfId="20616"/>
    <cellStyle name="Percent 30 3 4 4" xfId="26767"/>
    <cellStyle name="Percent 30 3 5" xfId="15956"/>
    <cellStyle name="Percent 30 3 5 2" xfId="22148"/>
    <cellStyle name="Percent 30 3 5 3" xfId="28299"/>
    <cellStyle name="Percent 30 3 6" xfId="19082"/>
    <cellStyle name="Percent 30 3 7" xfId="25233"/>
    <cellStyle name="Percent 30 4" xfId="12583"/>
    <cellStyle name="Percent 30 4 2" xfId="12584"/>
    <cellStyle name="Percent 30 4 2 2" xfId="13562"/>
    <cellStyle name="Percent 30 4 2 2 2" xfId="15178"/>
    <cellStyle name="Percent 30 4 2 2 2 2" xfId="18260"/>
    <cellStyle name="Percent 30 4 2 2 2 2 2" xfId="24453"/>
    <cellStyle name="Percent 30 4 2 2 2 2 3" xfId="30604"/>
    <cellStyle name="Percent 30 4 2 2 2 3" xfId="21387"/>
    <cellStyle name="Percent 30 4 2 2 2 4" xfId="27538"/>
    <cellStyle name="Percent 30 4 2 2 3" xfId="16725"/>
    <cellStyle name="Percent 30 4 2 2 3 2" xfId="22919"/>
    <cellStyle name="Percent 30 4 2 2 3 3" xfId="29070"/>
    <cellStyle name="Percent 30 4 2 2 4" xfId="19853"/>
    <cellStyle name="Percent 30 4 2 2 5" xfId="26004"/>
    <cellStyle name="Percent 30 4 2 3" xfId="14408"/>
    <cellStyle name="Percent 30 4 2 3 2" xfId="17491"/>
    <cellStyle name="Percent 30 4 2 3 2 2" xfId="23684"/>
    <cellStyle name="Percent 30 4 2 3 2 3" xfId="29835"/>
    <cellStyle name="Percent 30 4 2 3 3" xfId="20618"/>
    <cellStyle name="Percent 30 4 2 3 4" xfId="26769"/>
    <cellStyle name="Percent 30 4 2 4" xfId="15958"/>
    <cellStyle name="Percent 30 4 2 4 2" xfId="22150"/>
    <cellStyle name="Percent 30 4 2 4 3" xfId="28301"/>
    <cellStyle name="Percent 30 4 2 5" xfId="19084"/>
    <cellStyle name="Percent 30 4 2 6" xfId="25235"/>
    <cellStyle name="Percent 30 5" xfId="12585"/>
    <cellStyle name="Percent 30 5 2" xfId="13563"/>
    <cellStyle name="Percent 30 5 2 2" xfId="15179"/>
    <cellStyle name="Percent 30 5 2 2 2" xfId="18261"/>
    <cellStyle name="Percent 30 5 2 2 2 2" xfId="24454"/>
    <cellStyle name="Percent 30 5 2 2 2 3" xfId="30605"/>
    <cellStyle name="Percent 30 5 2 2 3" xfId="21388"/>
    <cellStyle name="Percent 30 5 2 2 4" xfId="27539"/>
    <cellStyle name="Percent 30 5 2 3" xfId="16726"/>
    <cellStyle name="Percent 30 5 2 3 2" xfId="22920"/>
    <cellStyle name="Percent 30 5 2 3 3" xfId="29071"/>
    <cellStyle name="Percent 30 5 2 4" xfId="19854"/>
    <cellStyle name="Percent 30 5 2 5" xfId="26005"/>
    <cellStyle name="Percent 30 5 3" xfId="14409"/>
    <cellStyle name="Percent 30 5 3 2" xfId="17492"/>
    <cellStyle name="Percent 30 5 3 2 2" xfId="23685"/>
    <cellStyle name="Percent 30 5 3 2 3" xfId="29836"/>
    <cellStyle name="Percent 30 5 3 3" xfId="20619"/>
    <cellStyle name="Percent 30 5 3 4" xfId="26770"/>
    <cellStyle name="Percent 30 5 4" xfId="15959"/>
    <cellStyle name="Percent 30 5 4 2" xfId="22151"/>
    <cellStyle name="Percent 30 5 4 3" xfId="28302"/>
    <cellStyle name="Percent 30 5 5" xfId="19085"/>
    <cellStyle name="Percent 30 5 6" xfId="25236"/>
    <cellStyle name="Percent 30 6" xfId="12578"/>
    <cellStyle name="Percent 31" xfId="8842"/>
    <cellStyle name="Percent 31 2" xfId="8843"/>
    <cellStyle name="Percent 31 2 2" xfId="12588"/>
    <cellStyle name="Percent 31 2 2 2" xfId="13565"/>
    <cellStyle name="Percent 31 2 2 2 2" xfId="15181"/>
    <cellStyle name="Percent 31 2 2 2 2 2" xfId="18263"/>
    <cellStyle name="Percent 31 2 2 2 2 2 2" xfId="24456"/>
    <cellStyle name="Percent 31 2 2 2 2 2 3" xfId="30607"/>
    <cellStyle name="Percent 31 2 2 2 2 3" xfId="21390"/>
    <cellStyle name="Percent 31 2 2 2 2 4" xfId="27541"/>
    <cellStyle name="Percent 31 2 2 2 3" xfId="16728"/>
    <cellStyle name="Percent 31 2 2 2 3 2" xfId="22922"/>
    <cellStyle name="Percent 31 2 2 2 3 3" xfId="29073"/>
    <cellStyle name="Percent 31 2 2 2 4" xfId="19856"/>
    <cellStyle name="Percent 31 2 2 2 5" xfId="26007"/>
    <cellStyle name="Percent 31 2 2 3" xfId="14411"/>
    <cellStyle name="Percent 31 2 2 3 2" xfId="17494"/>
    <cellStyle name="Percent 31 2 2 3 2 2" xfId="23687"/>
    <cellStyle name="Percent 31 2 2 3 2 3" xfId="29838"/>
    <cellStyle name="Percent 31 2 2 3 3" xfId="20621"/>
    <cellStyle name="Percent 31 2 2 3 4" xfId="26772"/>
    <cellStyle name="Percent 31 2 2 4" xfId="15961"/>
    <cellStyle name="Percent 31 2 2 4 2" xfId="22153"/>
    <cellStyle name="Percent 31 2 2 4 3" xfId="28304"/>
    <cellStyle name="Percent 31 2 2 5" xfId="19087"/>
    <cellStyle name="Percent 31 2 2 6" xfId="25238"/>
    <cellStyle name="Percent 31 2 3" xfId="13564"/>
    <cellStyle name="Percent 31 2 3 2" xfId="15180"/>
    <cellStyle name="Percent 31 2 3 2 2" xfId="18262"/>
    <cellStyle name="Percent 31 2 3 2 2 2" xfId="24455"/>
    <cellStyle name="Percent 31 2 3 2 2 3" xfId="30606"/>
    <cellStyle name="Percent 31 2 3 2 3" xfId="21389"/>
    <cellStyle name="Percent 31 2 3 2 4" xfId="27540"/>
    <cellStyle name="Percent 31 2 3 3" xfId="16727"/>
    <cellStyle name="Percent 31 2 3 3 2" xfId="22921"/>
    <cellStyle name="Percent 31 2 3 3 3" xfId="29072"/>
    <cellStyle name="Percent 31 2 3 4" xfId="19855"/>
    <cellStyle name="Percent 31 2 3 5" xfId="26006"/>
    <cellStyle name="Percent 31 2 4" xfId="14410"/>
    <cellStyle name="Percent 31 2 4 2" xfId="17493"/>
    <cellStyle name="Percent 31 2 4 2 2" xfId="23686"/>
    <cellStyle name="Percent 31 2 4 2 3" xfId="29837"/>
    <cellStyle name="Percent 31 2 4 3" xfId="20620"/>
    <cellStyle name="Percent 31 2 4 4" xfId="26771"/>
    <cellStyle name="Percent 31 2 5" xfId="15960"/>
    <cellStyle name="Percent 31 2 5 2" xfId="22152"/>
    <cellStyle name="Percent 31 2 5 3" xfId="28303"/>
    <cellStyle name="Percent 31 2 6" xfId="19086"/>
    <cellStyle name="Percent 31 2 7" xfId="25237"/>
    <cellStyle name="Percent 31 2 8" xfId="12587"/>
    <cellStyle name="Percent 31 3" xfId="12589"/>
    <cellStyle name="Percent 31 3 2" xfId="12590"/>
    <cellStyle name="Percent 31 3 2 2" xfId="13567"/>
    <cellStyle name="Percent 31 3 2 2 2" xfId="15183"/>
    <cellStyle name="Percent 31 3 2 2 2 2" xfId="18265"/>
    <cellStyle name="Percent 31 3 2 2 2 2 2" xfId="24458"/>
    <cellStyle name="Percent 31 3 2 2 2 2 3" xfId="30609"/>
    <cellStyle name="Percent 31 3 2 2 2 3" xfId="21392"/>
    <cellStyle name="Percent 31 3 2 2 2 4" xfId="27543"/>
    <cellStyle name="Percent 31 3 2 2 3" xfId="16730"/>
    <cellStyle name="Percent 31 3 2 2 3 2" xfId="22924"/>
    <cellStyle name="Percent 31 3 2 2 3 3" xfId="29075"/>
    <cellStyle name="Percent 31 3 2 2 4" xfId="19858"/>
    <cellStyle name="Percent 31 3 2 2 5" xfId="26009"/>
    <cellStyle name="Percent 31 3 2 3" xfId="14413"/>
    <cellStyle name="Percent 31 3 2 3 2" xfId="17496"/>
    <cellStyle name="Percent 31 3 2 3 2 2" xfId="23689"/>
    <cellStyle name="Percent 31 3 2 3 2 3" xfId="29840"/>
    <cellStyle name="Percent 31 3 2 3 3" xfId="20623"/>
    <cellStyle name="Percent 31 3 2 3 4" xfId="26774"/>
    <cellStyle name="Percent 31 3 2 4" xfId="15963"/>
    <cellStyle name="Percent 31 3 2 4 2" xfId="22155"/>
    <cellStyle name="Percent 31 3 2 4 3" xfId="28306"/>
    <cellStyle name="Percent 31 3 2 5" xfId="19089"/>
    <cellStyle name="Percent 31 3 2 6" xfId="25240"/>
    <cellStyle name="Percent 31 3 3" xfId="13566"/>
    <cellStyle name="Percent 31 3 3 2" xfId="15182"/>
    <cellStyle name="Percent 31 3 3 2 2" xfId="18264"/>
    <cellStyle name="Percent 31 3 3 2 2 2" xfId="24457"/>
    <cellStyle name="Percent 31 3 3 2 2 3" xfId="30608"/>
    <cellStyle name="Percent 31 3 3 2 3" xfId="21391"/>
    <cellStyle name="Percent 31 3 3 2 4" xfId="27542"/>
    <cellStyle name="Percent 31 3 3 3" xfId="16729"/>
    <cellStyle name="Percent 31 3 3 3 2" xfId="22923"/>
    <cellStyle name="Percent 31 3 3 3 3" xfId="29074"/>
    <cellStyle name="Percent 31 3 3 4" xfId="19857"/>
    <cellStyle name="Percent 31 3 3 5" xfId="26008"/>
    <cellStyle name="Percent 31 3 4" xfId="14412"/>
    <cellStyle name="Percent 31 3 4 2" xfId="17495"/>
    <cellStyle name="Percent 31 3 4 2 2" xfId="23688"/>
    <cellStyle name="Percent 31 3 4 2 3" xfId="29839"/>
    <cellStyle name="Percent 31 3 4 3" xfId="20622"/>
    <cellStyle name="Percent 31 3 4 4" xfId="26773"/>
    <cellStyle name="Percent 31 3 5" xfId="15962"/>
    <cellStyle name="Percent 31 3 5 2" xfId="22154"/>
    <cellStyle name="Percent 31 3 5 3" xfId="28305"/>
    <cellStyle name="Percent 31 3 6" xfId="19088"/>
    <cellStyle name="Percent 31 3 7" xfId="25239"/>
    <cellStyle name="Percent 31 4" xfId="12591"/>
    <cellStyle name="Percent 31 4 2" xfId="12592"/>
    <cellStyle name="Percent 31 4 2 2" xfId="13568"/>
    <cellStyle name="Percent 31 4 2 2 2" xfId="15184"/>
    <cellStyle name="Percent 31 4 2 2 2 2" xfId="18266"/>
    <cellStyle name="Percent 31 4 2 2 2 2 2" xfId="24459"/>
    <cellStyle name="Percent 31 4 2 2 2 2 3" xfId="30610"/>
    <cellStyle name="Percent 31 4 2 2 2 3" xfId="21393"/>
    <cellStyle name="Percent 31 4 2 2 2 4" xfId="27544"/>
    <cellStyle name="Percent 31 4 2 2 3" xfId="16731"/>
    <cellStyle name="Percent 31 4 2 2 3 2" xfId="22925"/>
    <cellStyle name="Percent 31 4 2 2 3 3" xfId="29076"/>
    <cellStyle name="Percent 31 4 2 2 4" xfId="19859"/>
    <cellStyle name="Percent 31 4 2 2 5" xfId="26010"/>
    <cellStyle name="Percent 31 4 2 3" xfId="14414"/>
    <cellStyle name="Percent 31 4 2 3 2" xfId="17497"/>
    <cellStyle name="Percent 31 4 2 3 2 2" xfId="23690"/>
    <cellStyle name="Percent 31 4 2 3 2 3" xfId="29841"/>
    <cellStyle name="Percent 31 4 2 3 3" xfId="20624"/>
    <cellStyle name="Percent 31 4 2 3 4" xfId="26775"/>
    <cellStyle name="Percent 31 4 2 4" xfId="15964"/>
    <cellStyle name="Percent 31 4 2 4 2" xfId="22156"/>
    <cellStyle name="Percent 31 4 2 4 3" xfId="28307"/>
    <cellStyle name="Percent 31 4 2 5" xfId="19090"/>
    <cellStyle name="Percent 31 4 2 6" xfId="25241"/>
    <cellStyle name="Percent 31 5" xfId="12593"/>
    <cellStyle name="Percent 31 5 2" xfId="13569"/>
    <cellStyle name="Percent 31 5 2 2" xfId="15185"/>
    <cellStyle name="Percent 31 5 2 2 2" xfId="18267"/>
    <cellStyle name="Percent 31 5 2 2 2 2" xfId="24460"/>
    <cellStyle name="Percent 31 5 2 2 2 3" xfId="30611"/>
    <cellStyle name="Percent 31 5 2 2 3" xfId="21394"/>
    <cellStyle name="Percent 31 5 2 2 4" xfId="27545"/>
    <cellStyle name="Percent 31 5 2 3" xfId="16732"/>
    <cellStyle name="Percent 31 5 2 3 2" xfId="22926"/>
    <cellStyle name="Percent 31 5 2 3 3" xfId="29077"/>
    <cellStyle name="Percent 31 5 2 4" xfId="19860"/>
    <cellStyle name="Percent 31 5 2 5" xfId="26011"/>
    <cellStyle name="Percent 31 5 3" xfId="14415"/>
    <cellStyle name="Percent 31 5 3 2" xfId="17498"/>
    <cellStyle name="Percent 31 5 3 2 2" xfId="23691"/>
    <cellStyle name="Percent 31 5 3 2 3" xfId="29842"/>
    <cellStyle name="Percent 31 5 3 3" xfId="20625"/>
    <cellStyle name="Percent 31 5 3 4" xfId="26776"/>
    <cellStyle name="Percent 31 5 4" xfId="15965"/>
    <cellStyle name="Percent 31 5 4 2" xfId="22157"/>
    <cellStyle name="Percent 31 5 4 3" xfId="28308"/>
    <cellStyle name="Percent 31 5 5" xfId="19091"/>
    <cellStyle name="Percent 31 5 6" xfId="25242"/>
    <cellStyle name="Percent 31 6" xfId="12586"/>
    <cellStyle name="Percent 32" xfId="8844"/>
    <cellStyle name="Percent 32 2" xfId="8845"/>
    <cellStyle name="Percent 32 2 2" xfId="12596"/>
    <cellStyle name="Percent 32 2 2 2" xfId="13571"/>
    <cellStyle name="Percent 32 2 2 2 2" xfId="15187"/>
    <cellStyle name="Percent 32 2 2 2 2 2" xfId="18269"/>
    <cellStyle name="Percent 32 2 2 2 2 2 2" xfId="24462"/>
    <cellStyle name="Percent 32 2 2 2 2 2 3" xfId="30613"/>
    <cellStyle name="Percent 32 2 2 2 2 3" xfId="21396"/>
    <cellStyle name="Percent 32 2 2 2 2 4" xfId="27547"/>
    <cellStyle name="Percent 32 2 2 2 3" xfId="16734"/>
    <cellStyle name="Percent 32 2 2 2 3 2" xfId="22928"/>
    <cellStyle name="Percent 32 2 2 2 3 3" xfId="29079"/>
    <cellStyle name="Percent 32 2 2 2 4" xfId="19862"/>
    <cellStyle name="Percent 32 2 2 2 5" xfId="26013"/>
    <cellStyle name="Percent 32 2 2 3" xfId="14417"/>
    <cellStyle name="Percent 32 2 2 3 2" xfId="17500"/>
    <cellStyle name="Percent 32 2 2 3 2 2" xfId="23693"/>
    <cellStyle name="Percent 32 2 2 3 2 3" xfId="29844"/>
    <cellStyle name="Percent 32 2 2 3 3" xfId="20627"/>
    <cellStyle name="Percent 32 2 2 3 4" xfId="26778"/>
    <cellStyle name="Percent 32 2 2 4" xfId="15967"/>
    <cellStyle name="Percent 32 2 2 4 2" xfId="22159"/>
    <cellStyle name="Percent 32 2 2 4 3" xfId="28310"/>
    <cellStyle name="Percent 32 2 2 5" xfId="19093"/>
    <cellStyle name="Percent 32 2 2 6" xfId="25244"/>
    <cellStyle name="Percent 32 2 3" xfId="13570"/>
    <cellStyle name="Percent 32 2 3 2" xfId="15186"/>
    <cellStyle name="Percent 32 2 3 2 2" xfId="18268"/>
    <cellStyle name="Percent 32 2 3 2 2 2" xfId="24461"/>
    <cellStyle name="Percent 32 2 3 2 2 3" xfId="30612"/>
    <cellStyle name="Percent 32 2 3 2 3" xfId="21395"/>
    <cellStyle name="Percent 32 2 3 2 4" xfId="27546"/>
    <cellStyle name="Percent 32 2 3 3" xfId="16733"/>
    <cellStyle name="Percent 32 2 3 3 2" xfId="22927"/>
    <cellStyle name="Percent 32 2 3 3 3" xfId="29078"/>
    <cellStyle name="Percent 32 2 3 4" xfId="19861"/>
    <cellStyle name="Percent 32 2 3 5" xfId="26012"/>
    <cellStyle name="Percent 32 2 4" xfId="14416"/>
    <cellStyle name="Percent 32 2 4 2" xfId="17499"/>
    <cellStyle name="Percent 32 2 4 2 2" xfId="23692"/>
    <cellStyle name="Percent 32 2 4 2 3" xfId="29843"/>
    <cellStyle name="Percent 32 2 4 3" xfId="20626"/>
    <cellStyle name="Percent 32 2 4 4" xfId="26777"/>
    <cellStyle name="Percent 32 2 5" xfId="15966"/>
    <cellStyle name="Percent 32 2 5 2" xfId="22158"/>
    <cellStyle name="Percent 32 2 5 3" xfId="28309"/>
    <cellStyle name="Percent 32 2 6" xfId="19092"/>
    <cellStyle name="Percent 32 2 7" xfId="25243"/>
    <cellStyle name="Percent 32 2 8" xfId="12595"/>
    <cellStyle name="Percent 32 3" xfId="12597"/>
    <cellStyle name="Percent 32 3 2" xfId="12598"/>
    <cellStyle name="Percent 32 3 2 2" xfId="13573"/>
    <cellStyle name="Percent 32 3 2 2 2" xfId="15189"/>
    <cellStyle name="Percent 32 3 2 2 2 2" xfId="18271"/>
    <cellStyle name="Percent 32 3 2 2 2 2 2" xfId="24464"/>
    <cellStyle name="Percent 32 3 2 2 2 2 3" xfId="30615"/>
    <cellStyle name="Percent 32 3 2 2 2 3" xfId="21398"/>
    <cellStyle name="Percent 32 3 2 2 2 4" xfId="27549"/>
    <cellStyle name="Percent 32 3 2 2 3" xfId="16736"/>
    <cellStyle name="Percent 32 3 2 2 3 2" xfId="22930"/>
    <cellStyle name="Percent 32 3 2 2 3 3" xfId="29081"/>
    <cellStyle name="Percent 32 3 2 2 4" xfId="19864"/>
    <cellStyle name="Percent 32 3 2 2 5" xfId="26015"/>
    <cellStyle name="Percent 32 3 2 3" xfId="14419"/>
    <cellStyle name="Percent 32 3 2 3 2" xfId="17502"/>
    <cellStyle name="Percent 32 3 2 3 2 2" xfId="23695"/>
    <cellStyle name="Percent 32 3 2 3 2 3" xfId="29846"/>
    <cellStyle name="Percent 32 3 2 3 3" xfId="20629"/>
    <cellStyle name="Percent 32 3 2 3 4" xfId="26780"/>
    <cellStyle name="Percent 32 3 2 4" xfId="15969"/>
    <cellStyle name="Percent 32 3 2 4 2" xfId="22161"/>
    <cellStyle name="Percent 32 3 2 4 3" xfId="28312"/>
    <cellStyle name="Percent 32 3 2 5" xfId="19095"/>
    <cellStyle name="Percent 32 3 2 6" xfId="25246"/>
    <cellStyle name="Percent 32 3 3" xfId="13572"/>
    <cellStyle name="Percent 32 3 3 2" xfId="15188"/>
    <cellStyle name="Percent 32 3 3 2 2" xfId="18270"/>
    <cellStyle name="Percent 32 3 3 2 2 2" xfId="24463"/>
    <cellStyle name="Percent 32 3 3 2 2 3" xfId="30614"/>
    <cellStyle name="Percent 32 3 3 2 3" xfId="21397"/>
    <cellStyle name="Percent 32 3 3 2 4" xfId="27548"/>
    <cellStyle name="Percent 32 3 3 3" xfId="16735"/>
    <cellStyle name="Percent 32 3 3 3 2" xfId="22929"/>
    <cellStyle name="Percent 32 3 3 3 3" xfId="29080"/>
    <cellStyle name="Percent 32 3 3 4" xfId="19863"/>
    <cellStyle name="Percent 32 3 3 5" xfId="26014"/>
    <cellStyle name="Percent 32 3 4" xfId="14418"/>
    <cellStyle name="Percent 32 3 4 2" xfId="17501"/>
    <cellStyle name="Percent 32 3 4 2 2" xfId="23694"/>
    <cellStyle name="Percent 32 3 4 2 3" xfId="29845"/>
    <cellStyle name="Percent 32 3 4 3" xfId="20628"/>
    <cellStyle name="Percent 32 3 4 4" xfId="26779"/>
    <cellStyle name="Percent 32 3 5" xfId="15968"/>
    <cellStyle name="Percent 32 3 5 2" xfId="22160"/>
    <cellStyle name="Percent 32 3 5 3" xfId="28311"/>
    <cellStyle name="Percent 32 3 6" xfId="19094"/>
    <cellStyle name="Percent 32 3 7" xfId="25245"/>
    <cellStyle name="Percent 32 4" xfId="12599"/>
    <cellStyle name="Percent 32 4 2" xfId="12600"/>
    <cellStyle name="Percent 32 4 2 2" xfId="13574"/>
    <cellStyle name="Percent 32 4 2 2 2" xfId="15190"/>
    <cellStyle name="Percent 32 4 2 2 2 2" xfId="18272"/>
    <cellStyle name="Percent 32 4 2 2 2 2 2" xfId="24465"/>
    <cellStyle name="Percent 32 4 2 2 2 2 3" xfId="30616"/>
    <cellStyle name="Percent 32 4 2 2 2 3" xfId="21399"/>
    <cellStyle name="Percent 32 4 2 2 2 4" xfId="27550"/>
    <cellStyle name="Percent 32 4 2 2 3" xfId="16737"/>
    <cellStyle name="Percent 32 4 2 2 3 2" xfId="22931"/>
    <cellStyle name="Percent 32 4 2 2 3 3" xfId="29082"/>
    <cellStyle name="Percent 32 4 2 2 4" xfId="19865"/>
    <cellStyle name="Percent 32 4 2 2 5" xfId="26016"/>
    <cellStyle name="Percent 32 4 2 3" xfId="14420"/>
    <cellStyle name="Percent 32 4 2 3 2" xfId="17503"/>
    <cellStyle name="Percent 32 4 2 3 2 2" xfId="23696"/>
    <cellStyle name="Percent 32 4 2 3 2 3" xfId="29847"/>
    <cellStyle name="Percent 32 4 2 3 3" xfId="20630"/>
    <cellStyle name="Percent 32 4 2 3 4" xfId="26781"/>
    <cellStyle name="Percent 32 4 2 4" xfId="15970"/>
    <cellStyle name="Percent 32 4 2 4 2" xfId="22162"/>
    <cellStyle name="Percent 32 4 2 4 3" xfId="28313"/>
    <cellStyle name="Percent 32 4 2 5" xfId="19096"/>
    <cellStyle name="Percent 32 4 2 6" xfId="25247"/>
    <cellStyle name="Percent 32 5" xfId="12601"/>
    <cellStyle name="Percent 32 5 2" xfId="13575"/>
    <cellStyle name="Percent 32 5 2 2" xfId="15191"/>
    <cellStyle name="Percent 32 5 2 2 2" xfId="18273"/>
    <cellStyle name="Percent 32 5 2 2 2 2" xfId="24466"/>
    <cellStyle name="Percent 32 5 2 2 2 3" xfId="30617"/>
    <cellStyle name="Percent 32 5 2 2 3" xfId="21400"/>
    <cellStyle name="Percent 32 5 2 2 4" xfId="27551"/>
    <cellStyle name="Percent 32 5 2 3" xfId="16738"/>
    <cellStyle name="Percent 32 5 2 3 2" xfId="22932"/>
    <cellStyle name="Percent 32 5 2 3 3" xfId="29083"/>
    <cellStyle name="Percent 32 5 2 4" xfId="19866"/>
    <cellStyle name="Percent 32 5 2 5" xfId="26017"/>
    <cellStyle name="Percent 32 5 3" xfId="14421"/>
    <cellStyle name="Percent 32 5 3 2" xfId="17504"/>
    <cellStyle name="Percent 32 5 3 2 2" xfId="23697"/>
    <cellStyle name="Percent 32 5 3 2 3" xfId="29848"/>
    <cellStyle name="Percent 32 5 3 3" xfId="20631"/>
    <cellStyle name="Percent 32 5 3 4" xfId="26782"/>
    <cellStyle name="Percent 32 5 4" xfId="15971"/>
    <cellStyle name="Percent 32 5 4 2" xfId="22163"/>
    <cellStyle name="Percent 32 5 4 3" xfId="28314"/>
    <cellStyle name="Percent 32 5 5" xfId="19097"/>
    <cellStyle name="Percent 32 5 6" xfId="25248"/>
    <cellStyle name="Percent 32 6" xfId="12594"/>
    <cellStyle name="Percent 33" xfId="8846"/>
    <cellStyle name="Percent 33 2" xfId="8847"/>
    <cellStyle name="Percent 33 2 2" xfId="12604"/>
    <cellStyle name="Percent 33 2 2 2" xfId="13577"/>
    <cellStyle name="Percent 33 2 2 2 2" xfId="15193"/>
    <cellStyle name="Percent 33 2 2 2 2 2" xfId="18275"/>
    <cellStyle name="Percent 33 2 2 2 2 2 2" xfId="24468"/>
    <cellStyle name="Percent 33 2 2 2 2 2 3" xfId="30619"/>
    <cellStyle name="Percent 33 2 2 2 2 3" xfId="21402"/>
    <cellStyle name="Percent 33 2 2 2 2 4" xfId="27553"/>
    <cellStyle name="Percent 33 2 2 2 3" xfId="16740"/>
    <cellStyle name="Percent 33 2 2 2 3 2" xfId="22934"/>
    <cellStyle name="Percent 33 2 2 2 3 3" xfId="29085"/>
    <cellStyle name="Percent 33 2 2 2 4" xfId="19868"/>
    <cellStyle name="Percent 33 2 2 2 5" xfId="26019"/>
    <cellStyle name="Percent 33 2 2 3" xfId="14424"/>
    <cellStyle name="Percent 33 2 2 3 2" xfId="17506"/>
    <cellStyle name="Percent 33 2 2 3 2 2" xfId="23699"/>
    <cellStyle name="Percent 33 2 2 3 2 3" xfId="29850"/>
    <cellStyle name="Percent 33 2 2 3 3" xfId="20633"/>
    <cellStyle name="Percent 33 2 2 3 4" xfId="26784"/>
    <cellStyle name="Percent 33 2 2 4" xfId="15973"/>
    <cellStyle name="Percent 33 2 2 4 2" xfId="22165"/>
    <cellStyle name="Percent 33 2 2 4 3" xfId="28316"/>
    <cellStyle name="Percent 33 2 2 5" xfId="19099"/>
    <cellStyle name="Percent 33 2 2 6" xfId="25250"/>
    <cellStyle name="Percent 33 2 3" xfId="13576"/>
    <cellStyle name="Percent 33 2 3 2" xfId="15192"/>
    <cellStyle name="Percent 33 2 3 2 2" xfId="18274"/>
    <cellStyle name="Percent 33 2 3 2 2 2" xfId="24467"/>
    <cellStyle name="Percent 33 2 3 2 2 3" xfId="30618"/>
    <cellStyle name="Percent 33 2 3 2 3" xfId="21401"/>
    <cellStyle name="Percent 33 2 3 2 4" xfId="27552"/>
    <cellStyle name="Percent 33 2 3 3" xfId="16739"/>
    <cellStyle name="Percent 33 2 3 3 2" xfId="22933"/>
    <cellStyle name="Percent 33 2 3 3 3" xfId="29084"/>
    <cellStyle name="Percent 33 2 3 4" xfId="19867"/>
    <cellStyle name="Percent 33 2 3 5" xfId="26018"/>
    <cellStyle name="Percent 33 2 4" xfId="14423"/>
    <cellStyle name="Percent 33 2 4 2" xfId="17505"/>
    <cellStyle name="Percent 33 2 4 2 2" xfId="23698"/>
    <cellStyle name="Percent 33 2 4 2 3" xfId="29849"/>
    <cellStyle name="Percent 33 2 4 3" xfId="20632"/>
    <cellStyle name="Percent 33 2 4 4" xfId="26783"/>
    <cellStyle name="Percent 33 2 5" xfId="15972"/>
    <cellStyle name="Percent 33 2 5 2" xfId="22164"/>
    <cellStyle name="Percent 33 2 5 3" xfId="28315"/>
    <cellStyle name="Percent 33 2 6" xfId="19098"/>
    <cellStyle name="Percent 33 2 7" xfId="25249"/>
    <cellStyle name="Percent 33 2 8" xfId="12603"/>
    <cellStyle name="Percent 33 3" xfId="12605"/>
    <cellStyle name="Percent 33 3 2" xfId="12606"/>
    <cellStyle name="Percent 33 3 2 2" xfId="13579"/>
    <cellStyle name="Percent 33 3 2 2 2" xfId="15195"/>
    <cellStyle name="Percent 33 3 2 2 2 2" xfId="18277"/>
    <cellStyle name="Percent 33 3 2 2 2 2 2" xfId="24470"/>
    <cellStyle name="Percent 33 3 2 2 2 2 3" xfId="30621"/>
    <cellStyle name="Percent 33 3 2 2 2 3" xfId="21404"/>
    <cellStyle name="Percent 33 3 2 2 2 4" xfId="27555"/>
    <cellStyle name="Percent 33 3 2 2 3" xfId="16742"/>
    <cellStyle name="Percent 33 3 2 2 3 2" xfId="22936"/>
    <cellStyle name="Percent 33 3 2 2 3 3" xfId="29087"/>
    <cellStyle name="Percent 33 3 2 2 4" xfId="19870"/>
    <cellStyle name="Percent 33 3 2 2 5" xfId="26021"/>
    <cellStyle name="Percent 33 3 2 3" xfId="14426"/>
    <cellStyle name="Percent 33 3 2 3 2" xfId="17508"/>
    <cellStyle name="Percent 33 3 2 3 2 2" xfId="23701"/>
    <cellStyle name="Percent 33 3 2 3 2 3" xfId="29852"/>
    <cellStyle name="Percent 33 3 2 3 3" xfId="20635"/>
    <cellStyle name="Percent 33 3 2 3 4" xfId="26786"/>
    <cellStyle name="Percent 33 3 2 4" xfId="15975"/>
    <cellStyle name="Percent 33 3 2 4 2" xfId="22167"/>
    <cellStyle name="Percent 33 3 2 4 3" xfId="28318"/>
    <cellStyle name="Percent 33 3 2 5" xfId="19101"/>
    <cellStyle name="Percent 33 3 2 6" xfId="25252"/>
    <cellStyle name="Percent 33 3 3" xfId="13578"/>
    <cellStyle name="Percent 33 3 3 2" xfId="15194"/>
    <cellStyle name="Percent 33 3 3 2 2" xfId="18276"/>
    <cellStyle name="Percent 33 3 3 2 2 2" xfId="24469"/>
    <cellStyle name="Percent 33 3 3 2 2 3" xfId="30620"/>
    <cellStyle name="Percent 33 3 3 2 3" xfId="21403"/>
    <cellStyle name="Percent 33 3 3 2 4" xfId="27554"/>
    <cellStyle name="Percent 33 3 3 3" xfId="16741"/>
    <cellStyle name="Percent 33 3 3 3 2" xfId="22935"/>
    <cellStyle name="Percent 33 3 3 3 3" xfId="29086"/>
    <cellStyle name="Percent 33 3 3 4" xfId="19869"/>
    <cellStyle name="Percent 33 3 3 5" xfId="26020"/>
    <cellStyle name="Percent 33 3 4" xfId="14425"/>
    <cellStyle name="Percent 33 3 4 2" xfId="17507"/>
    <cellStyle name="Percent 33 3 4 2 2" xfId="23700"/>
    <cellStyle name="Percent 33 3 4 2 3" xfId="29851"/>
    <cellStyle name="Percent 33 3 4 3" xfId="20634"/>
    <cellStyle name="Percent 33 3 4 4" xfId="26785"/>
    <cellStyle name="Percent 33 3 5" xfId="15974"/>
    <cellStyle name="Percent 33 3 5 2" xfId="22166"/>
    <cellStyle name="Percent 33 3 5 3" xfId="28317"/>
    <cellStyle name="Percent 33 3 6" xfId="19100"/>
    <cellStyle name="Percent 33 3 7" xfId="25251"/>
    <cellStyle name="Percent 33 4" xfId="12607"/>
    <cellStyle name="Percent 33 4 2" xfId="12608"/>
    <cellStyle name="Percent 33 4 2 2" xfId="13580"/>
    <cellStyle name="Percent 33 4 2 2 2" xfId="15196"/>
    <cellStyle name="Percent 33 4 2 2 2 2" xfId="18278"/>
    <cellStyle name="Percent 33 4 2 2 2 2 2" xfId="24471"/>
    <cellStyle name="Percent 33 4 2 2 2 2 3" xfId="30622"/>
    <cellStyle name="Percent 33 4 2 2 2 3" xfId="21405"/>
    <cellStyle name="Percent 33 4 2 2 2 4" xfId="27556"/>
    <cellStyle name="Percent 33 4 2 2 3" xfId="16743"/>
    <cellStyle name="Percent 33 4 2 2 3 2" xfId="22937"/>
    <cellStyle name="Percent 33 4 2 2 3 3" xfId="29088"/>
    <cellStyle name="Percent 33 4 2 2 4" xfId="19871"/>
    <cellStyle name="Percent 33 4 2 2 5" xfId="26022"/>
    <cellStyle name="Percent 33 4 2 3" xfId="14427"/>
    <cellStyle name="Percent 33 4 2 3 2" xfId="17509"/>
    <cellStyle name="Percent 33 4 2 3 2 2" xfId="23702"/>
    <cellStyle name="Percent 33 4 2 3 2 3" xfId="29853"/>
    <cellStyle name="Percent 33 4 2 3 3" xfId="20636"/>
    <cellStyle name="Percent 33 4 2 3 4" xfId="26787"/>
    <cellStyle name="Percent 33 4 2 4" xfId="15976"/>
    <cellStyle name="Percent 33 4 2 4 2" xfId="22168"/>
    <cellStyle name="Percent 33 4 2 4 3" xfId="28319"/>
    <cellStyle name="Percent 33 4 2 5" xfId="19102"/>
    <cellStyle name="Percent 33 4 2 6" xfId="25253"/>
    <cellStyle name="Percent 33 5" xfId="12609"/>
    <cellStyle name="Percent 33 5 2" xfId="13581"/>
    <cellStyle name="Percent 33 5 2 2" xfId="15197"/>
    <cellStyle name="Percent 33 5 2 2 2" xfId="18279"/>
    <cellStyle name="Percent 33 5 2 2 2 2" xfId="24472"/>
    <cellStyle name="Percent 33 5 2 2 2 3" xfId="30623"/>
    <cellStyle name="Percent 33 5 2 2 3" xfId="21406"/>
    <cellStyle name="Percent 33 5 2 2 4" xfId="27557"/>
    <cellStyle name="Percent 33 5 2 3" xfId="16744"/>
    <cellStyle name="Percent 33 5 2 3 2" xfId="22938"/>
    <cellStyle name="Percent 33 5 2 3 3" xfId="29089"/>
    <cellStyle name="Percent 33 5 2 4" xfId="19872"/>
    <cellStyle name="Percent 33 5 2 5" xfId="26023"/>
    <cellStyle name="Percent 33 5 3" xfId="14428"/>
    <cellStyle name="Percent 33 5 3 2" xfId="17510"/>
    <cellStyle name="Percent 33 5 3 2 2" xfId="23703"/>
    <cellStyle name="Percent 33 5 3 2 3" xfId="29854"/>
    <cellStyle name="Percent 33 5 3 3" xfId="20637"/>
    <cellStyle name="Percent 33 5 3 4" xfId="26788"/>
    <cellStyle name="Percent 33 5 4" xfId="15977"/>
    <cellStyle name="Percent 33 5 4 2" xfId="22169"/>
    <cellStyle name="Percent 33 5 4 3" xfId="28320"/>
    <cellStyle name="Percent 33 5 5" xfId="19103"/>
    <cellStyle name="Percent 33 5 6" xfId="25254"/>
    <cellStyle name="Percent 33 6" xfId="12602"/>
    <cellStyle name="Percent 34" xfId="8848"/>
    <cellStyle name="Percent 34 2" xfId="8849"/>
    <cellStyle name="Percent 34 2 2" xfId="12612"/>
    <cellStyle name="Percent 34 2 2 2" xfId="13583"/>
    <cellStyle name="Percent 34 2 2 2 2" xfId="15199"/>
    <cellStyle name="Percent 34 2 2 2 2 2" xfId="18281"/>
    <cellStyle name="Percent 34 2 2 2 2 2 2" xfId="24474"/>
    <cellStyle name="Percent 34 2 2 2 2 2 3" xfId="30625"/>
    <cellStyle name="Percent 34 2 2 2 2 3" xfId="21408"/>
    <cellStyle name="Percent 34 2 2 2 2 4" xfId="27559"/>
    <cellStyle name="Percent 34 2 2 2 3" xfId="16746"/>
    <cellStyle name="Percent 34 2 2 2 3 2" xfId="22940"/>
    <cellStyle name="Percent 34 2 2 2 3 3" xfId="29091"/>
    <cellStyle name="Percent 34 2 2 2 4" xfId="19874"/>
    <cellStyle name="Percent 34 2 2 2 5" xfId="26025"/>
    <cellStyle name="Percent 34 2 2 3" xfId="14431"/>
    <cellStyle name="Percent 34 2 2 3 2" xfId="17512"/>
    <cellStyle name="Percent 34 2 2 3 2 2" xfId="23705"/>
    <cellStyle name="Percent 34 2 2 3 2 3" xfId="29856"/>
    <cellStyle name="Percent 34 2 2 3 3" xfId="20639"/>
    <cellStyle name="Percent 34 2 2 3 4" xfId="26790"/>
    <cellStyle name="Percent 34 2 2 4" xfId="15979"/>
    <cellStyle name="Percent 34 2 2 4 2" xfId="22171"/>
    <cellStyle name="Percent 34 2 2 4 3" xfId="28322"/>
    <cellStyle name="Percent 34 2 2 5" xfId="19105"/>
    <cellStyle name="Percent 34 2 2 6" xfId="25256"/>
    <cellStyle name="Percent 34 2 3" xfId="13582"/>
    <cellStyle name="Percent 34 2 3 2" xfId="15198"/>
    <cellStyle name="Percent 34 2 3 2 2" xfId="18280"/>
    <cellStyle name="Percent 34 2 3 2 2 2" xfId="24473"/>
    <cellStyle name="Percent 34 2 3 2 2 3" xfId="30624"/>
    <cellStyle name="Percent 34 2 3 2 3" xfId="21407"/>
    <cellStyle name="Percent 34 2 3 2 4" xfId="27558"/>
    <cellStyle name="Percent 34 2 3 3" xfId="16745"/>
    <cellStyle name="Percent 34 2 3 3 2" xfId="22939"/>
    <cellStyle name="Percent 34 2 3 3 3" xfId="29090"/>
    <cellStyle name="Percent 34 2 3 4" xfId="19873"/>
    <cellStyle name="Percent 34 2 3 5" xfId="26024"/>
    <cellStyle name="Percent 34 2 4" xfId="14430"/>
    <cellStyle name="Percent 34 2 4 2" xfId="17511"/>
    <cellStyle name="Percent 34 2 4 2 2" xfId="23704"/>
    <cellStyle name="Percent 34 2 4 2 3" xfId="29855"/>
    <cellStyle name="Percent 34 2 4 3" xfId="20638"/>
    <cellStyle name="Percent 34 2 4 4" xfId="26789"/>
    <cellStyle name="Percent 34 2 5" xfId="15978"/>
    <cellStyle name="Percent 34 2 5 2" xfId="22170"/>
    <cellStyle name="Percent 34 2 5 3" xfId="28321"/>
    <cellStyle name="Percent 34 2 6" xfId="19104"/>
    <cellStyle name="Percent 34 2 7" xfId="25255"/>
    <cellStyle name="Percent 34 2 8" xfId="12611"/>
    <cellStyle name="Percent 34 3" xfId="12613"/>
    <cellStyle name="Percent 34 3 2" xfId="12614"/>
    <cellStyle name="Percent 34 3 2 2" xfId="13585"/>
    <cellStyle name="Percent 34 3 2 2 2" xfId="15201"/>
    <cellStyle name="Percent 34 3 2 2 2 2" xfId="18283"/>
    <cellStyle name="Percent 34 3 2 2 2 2 2" xfId="24476"/>
    <cellStyle name="Percent 34 3 2 2 2 2 3" xfId="30627"/>
    <cellStyle name="Percent 34 3 2 2 2 3" xfId="21410"/>
    <cellStyle name="Percent 34 3 2 2 2 4" xfId="27561"/>
    <cellStyle name="Percent 34 3 2 2 3" xfId="16748"/>
    <cellStyle name="Percent 34 3 2 2 3 2" xfId="22942"/>
    <cellStyle name="Percent 34 3 2 2 3 3" xfId="29093"/>
    <cellStyle name="Percent 34 3 2 2 4" xfId="19876"/>
    <cellStyle name="Percent 34 3 2 2 5" xfId="26027"/>
    <cellStyle name="Percent 34 3 2 3" xfId="14433"/>
    <cellStyle name="Percent 34 3 2 3 2" xfId="17514"/>
    <cellStyle name="Percent 34 3 2 3 2 2" xfId="23707"/>
    <cellStyle name="Percent 34 3 2 3 2 3" xfId="29858"/>
    <cellStyle name="Percent 34 3 2 3 3" xfId="20641"/>
    <cellStyle name="Percent 34 3 2 3 4" xfId="26792"/>
    <cellStyle name="Percent 34 3 2 4" xfId="15981"/>
    <cellStyle name="Percent 34 3 2 4 2" xfId="22173"/>
    <cellStyle name="Percent 34 3 2 4 3" xfId="28324"/>
    <cellStyle name="Percent 34 3 2 5" xfId="19107"/>
    <cellStyle name="Percent 34 3 2 6" xfId="25258"/>
    <cellStyle name="Percent 34 3 3" xfId="13584"/>
    <cellStyle name="Percent 34 3 3 2" xfId="15200"/>
    <cellStyle name="Percent 34 3 3 2 2" xfId="18282"/>
    <cellStyle name="Percent 34 3 3 2 2 2" xfId="24475"/>
    <cellStyle name="Percent 34 3 3 2 2 3" xfId="30626"/>
    <cellStyle name="Percent 34 3 3 2 3" xfId="21409"/>
    <cellStyle name="Percent 34 3 3 2 4" xfId="27560"/>
    <cellStyle name="Percent 34 3 3 3" xfId="16747"/>
    <cellStyle name="Percent 34 3 3 3 2" xfId="22941"/>
    <cellStyle name="Percent 34 3 3 3 3" xfId="29092"/>
    <cellStyle name="Percent 34 3 3 4" xfId="19875"/>
    <cellStyle name="Percent 34 3 3 5" xfId="26026"/>
    <cellStyle name="Percent 34 3 4" xfId="14432"/>
    <cellStyle name="Percent 34 3 4 2" xfId="17513"/>
    <cellStyle name="Percent 34 3 4 2 2" xfId="23706"/>
    <cellStyle name="Percent 34 3 4 2 3" xfId="29857"/>
    <cellStyle name="Percent 34 3 4 3" xfId="20640"/>
    <cellStyle name="Percent 34 3 4 4" xfId="26791"/>
    <cellStyle name="Percent 34 3 5" xfId="15980"/>
    <cellStyle name="Percent 34 3 5 2" xfId="22172"/>
    <cellStyle name="Percent 34 3 5 3" xfId="28323"/>
    <cellStyle name="Percent 34 3 6" xfId="19106"/>
    <cellStyle name="Percent 34 3 7" xfId="25257"/>
    <cellStyle name="Percent 34 4" xfId="12615"/>
    <cellStyle name="Percent 34 4 2" xfId="12616"/>
    <cellStyle name="Percent 34 4 2 2" xfId="13586"/>
    <cellStyle name="Percent 34 4 2 2 2" xfId="15202"/>
    <cellStyle name="Percent 34 4 2 2 2 2" xfId="18284"/>
    <cellStyle name="Percent 34 4 2 2 2 2 2" xfId="24477"/>
    <cellStyle name="Percent 34 4 2 2 2 2 3" xfId="30628"/>
    <cellStyle name="Percent 34 4 2 2 2 3" xfId="21411"/>
    <cellStyle name="Percent 34 4 2 2 2 4" xfId="27562"/>
    <cellStyle name="Percent 34 4 2 2 3" xfId="16749"/>
    <cellStyle name="Percent 34 4 2 2 3 2" xfId="22943"/>
    <cellStyle name="Percent 34 4 2 2 3 3" xfId="29094"/>
    <cellStyle name="Percent 34 4 2 2 4" xfId="19877"/>
    <cellStyle name="Percent 34 4 2 2 5" xfId="26028"/>
    <cellStyle name="Percent 34 4 2 3" xfId="14434"/>
    <cellStyle name="Percent 34 4 2 3 2" xfId="17515"/>
    <cellStyle name="Percent 34 4 2 3 2 2" xfId="23708"/>
    <cellStyle name="Percent 34 4 2 3 2 3" xfId="29859"/>
    <cellStyle name="Percent 34 4 2 3 3" xfId="20642"/>
    <cellStyle name="Percent 34 4 2 3 4" xfId="26793"/>
    <cellStyle name="Percent 34 4 2 4" xfId="15982"/>
    <cellStyle name="Percent 34 4 2 4 2" xfId="22174"/>
    <cellStyle name="Percent 34 4 2 4 3" xfId="28325"/>
    <cellStyle name="Percent 34 4 2 5" xfId="19108"/>
    <cellStyle name="Percent 34 4 2 6" xfId="25259"/>
    <cellStyle name="Percent 34 5" xfId="12617"/>
    <cellStyle name="Percent 34 5 2" xfId="13587"/>
    <cellStyle name="Percent 34 5 2 2" xfId="15203"/>
    <cellStyle name="Percent 34 5 2 2 2" xfId="18285"/>
    <cellStyle name="Percent 34 5 2 2 2 2" xfId="24478"/>
    <cellStyle name="Percent 34 5 2 2 2 3" xfId="30629"/>
    <cellStyle name="Percent 34 5 2 2 3" xfId="21412"/>
    <cellStyle name="Percent 34 5 2 2 4" xfId="27563"/>
    <cellStyle name="Percent 34 5 2 3" xfId="16750"/>
    <cellStyle name="Percent 34 5 2 3 2" xfId="22944"/>
    <cellStyle name="Percent 34 5 2 3 3" xfId="29095"/>
    <cellStyle name="Percent 34 5 2 4" xfId="19878"/>
    <cellStyle name="Percent 34 5 2 5" xfId="26029"/>
    <cellStyle name="Percent 34 5 3" xfId="14435"/>
    <cellStyle name="Percent 34 5 3 2" xfId="17516"/>
    <cellStyle name="Percent 34 5 3 2 2" xfId="23709"/>
    <cellStyle name="Percent 34 5 3 2 3" xfId="29860"/>
    <cellStyle name="Percent 34 5 3 3" xfId="20643"/>
    <cellStyle name="Percent 34 5 3 4" xfId="26794"/>
    <cellStyle name="Percent 34 5 4" xfId="15983"/>
    <cellStyle name="Percent 34 5 4 2" xfId="22175"/>
    <cellStyle name="Percent 34 5 4 3" xfId="28326"/>
    <cellStyle name="Percent 34 5 5" xfId="19109"/>
    <cellStyle name="Percent 34 5 6" xfId="25260"/>
    <cellStyle name="Percent 34 6" xfId="12610"/>
    <cellStyle name="Percent 35" xfId="8850"/>
    <cellStyle name="Percent 35 2" xfId="8851"/>
    <cellStyle name="Percent 35 2 2" xfId="12620"/>
    <cellStyle name="Percent 35 2 2 2" xfId="13589"/>
    <cellStyle name="Percent 35 2 2 2 2" xfId="15205"/>
    <cellStyle name="Percent 35 2 2 2 2 2" xfId="18287"/>
    <cellStyle name="Percent 35 2 2 2 2 2 2" xfId="24480"/>
    <cellStyle name="Percent 35 2 2 2 2 2 3" xfId="30631"/>
    <cellStyle name="Percent 35 2 2 2 2 3" xfId="21414"/>
    <cellStyle name="Percent 35 2 2 2 2 4" xfId="27565"/>
    <cellStyle name="Percent 35 2 2 2 3" xfId="16752"/>
    <cellStyle name="Percent 35 2 2 2 3 2" xfId="22946"/>
    <cellStyle name="Percent 35 2 2 2 3 3" xfId="29097"/>
    <cellStyle name="Percent 35 2 2 2 4" xfId="19880"/>
    <cellStyle name="Percent 35 2 2 2 5" xfId="26031"/>
    <cellStyle name="Percent 35 2 2 3" xfId="14437"/>
    <cellStyle name="Percent 35 2 2 3 2" xfId="17518"/>
    <cellStyle name="Percent 35 2 2 3 2 2" xfId="23711"/>
    <cellStyle name="Percent 35 2 2 3 2 3" xfId="29862"/>
    <cellStyle name="Percent 35 2 2 3 3" xfId="20645"/>
    <cellStyle name="Percent 35 2 2 3 4" xfId="26796"/>
    <cellStyle name="Percent 35 2 2 4" xfId="15985"/>
    <cellStyle name="Percent 35 2 2 4 2" xfId="22177"/>
    <cellStyle name="Percent 35 2 2 4 3" xfId="28328"/>
    <cellStyle name="Percent 35 2 2 5" xfId="19111"/>
    <cellStyle name="Percent 35 2 2 6" xfId="25262"/>
    <cellStyle name="Percent 35 2 3" xfId="13588"/>
    <cellStyle name="Percent 35 2 3 2" xfId="15204"/>
    <cellStyle name="Percent 35 2 3 2 2" xfId="18286"/>
    <cellStyle name="Percent 35 2 3 2 2 2" xfId="24479"/>
    <cellStyle name="Percent 35 2 3 2 2 3" xfId="30630"/>
    <cellStyle name="Percent 35 2 3 2 3" xfId="21413"/>
    <cellStyle name="Percent 35 2 3 2 4" xfId="27564"/>
    <cellStyle name="Percent 35 2 3 3" xfId="16751"/>
    <cellStyle name="Percent 35 2 3 3 2" xfId="22945"/>
    <cellStyle name="Percent 35 2 3 3 3" xfId="29096"/>
    <cellStyle name="Percent 35 2 3 4" xfId="19879"/>
    <cellStyle name="Percent 35 2 3 5" xfId="26030"/>
    <cellStyle name="Percent 35 2 4" xfId="14436"/>
    <cellStyle name="Percent 35 2 4 2" xfId="17517"/>
    <cellStyle name="Percent 35 2 4 2 2" xfId="23710"/>
    <cellStyle name="Percent 35 2 4 2 3" xfId="29861"/>
    <cellStyle name="Percent 35 2 4 3" xfId="20644"/>
    <cellStyle name="Percent 35 2 4 4" xfId="26795"/>
    <cellStyle name="Percent 35 2 5" xfId="15984"/>
    <cellStyle name="Percent 35 2 5 2" xfId="22176"/>
    <cellStyle name="Percent 35 2 5 3" xfId="28327"/>
    <cellStyle name="Percent 35 2 6" xfId="19110"/>
    <cellStyle name="Percent 35 2 7" xfId="25261"/>
    <cellStyle name="Percent 35 2 8" xfId="12619"/>
    <cellStyle name="Percent 35 3" xfId="12621"/>
    <cellStyle name="Percent 35 3 2" xfId="12622"/>
    <cellStyle name="Percent 35 3 2 2" xfId="13591"/>
    <cellStyle name="Percent 35 3 2 2 2" xfId="15207"/>
    <cellStyle name="Percent 35 3 2 2 2 2" xfId="18289"/>
    <cellStyle name="Percent 35 3 2 2 2 2 2" xfId="24482"/>
    <cellStyle name="Percent 35 3 2 2 2 2 3" xfId="30633"/>
    <cellStyle name="Percent 35 3 2 2 2 3" xfId="21416"/>
    <cellStyle name="Percent 35 3 2 2 2 4" xfId="27567"/>
    <cellStyle name="Percent 35 3 2 2 3" xfId="16754"/>
    <cellStyle name="Percent 35 3 2 2 3 2" xfId="22948"/>
    <cellStyle name="Percent 35 3 2 2 3 3" xfId="29099"/>
    <cellStyle name="Percent 35 3 2 2 4" xfId="19882"/>
    <cellStyle name="Percent 35 3 2 2 5" xfId="26033"/>
    <cellStyle name="Percent 35 3 2 3" xfId="14439"/>
    <cellStyle name="Percent 35 3 2 3 2" xfId="17520"/>
    <cellStyle name="Percent 35 3 2 3 2 2" xfId="23713"/>
    <cellStyle name="Percent 35 3 2 3 2 3" xfId="29864"/>
    <cellStyle name="Percent 35 3 2 3 3" xfId="20647"/>
    <cellStyle name="Percent 35 3 2 3 4" xfId="26798"/>
    <cellStyle name="Percent 35 3 2 4" xfId="15987"/>
    <cellStyle name="Percent 35 3 2 4 2" xfId="22179"/>
    <cellStyle name="Percent 35 3 2 4 3" xfId="28330"/>
    <cellStyle name="Percent 35 3 2 5" xfId="19113"/>
    <cellStyle name="Percent 35 3 2 6" xfId="25264"/>
    <cellStyle name="Percent 35 3 3" xfId="13590"/>
    <cellStyle name="Percent 35 3 3 2" xfId="15206"/>
    <cellStyle name="Percent 35 3 3 2 2" xfId="18288"/>
    <cellStyle name="Percent 35 3 3 2 2 2" xfId="24481"/>
    <cellStyle name="Percent 35 3 3 2 2 3" xfId="30632"/>
    <cellStyle name="Percent 35 3 3 2 3" xfId="21415"/>
    <cellStyle name="Percent 35 3 3 2 4" xfId="27566"/>
    <cellStyle name="Percent 35 3 3 3" xfId="16753"/>
    <cellStyle name="Percent 35 3 3 3 2" xfId="22947"/>
    <cellStyle name="Percent 35 3 3 3 3" xfId="29098"/>
    <cellStyle name="Percent 35 3 3 4" xfId="19881"/>
    <cellStyle name="Percent 35 3 3 5" xfId="26032"/>
    <cellStyle name="Percent 35 3 4" xfId="14438"/>
    <cellStyle name="Percent 35 3 4 2" xfId="17519"/>
    <cellStyle name="Percent 35 3 4 2 2" xfId="23712"/>
    <cellStyle name="Percent 35 3 4 2 3" xfId="29863"/>
    <cellStyle name="Percent 35 3 4 3" xfId="20646"/>
    <cellStyle name="Percent 35 3 4 4" xfId="26797"/>
    <cellStyle name="Percent 35 3 5" xfId="15986"/>
    <cellStyle name="Percent 35 3 5 2" xfId="22178"/>
    <cellStyle name="Percent 35 3 5 3" xfId="28329"/>
    <cellStyle name="Percent 35 3 6" xfId="19112"/>
    <cellStyle name="Percent 35 3 7" xfId="25263"/>
    <cellStyle name="Percent 35 4" xfId="12623"/>
    <cellStyle name="Percent 35 4 2" xfId="12624"/>
    <cellStyle name="Percent 35 4 2 2" xfId="13592"/>
    <cellStyle name="Percent 35 4 2 2 2" xfId="15208"/>
    <cellStyle name="Percent 35 4 2 2 2 2" xfId="18290"/>
    <cellStyle name="Percent 35 4 2 2 2 2 2" xfId="24483"/>
    <cellStyle name="Percent 35 4 2 2 2 2 3" xfId="30634"/>
    <cellStyle name="Percent 35 4 2 2 2 3" xfId="21417"/>
    <cellStyle name="Percent 35 4 2 2 2 4" xfId="27568"/>
    <cellStyle name="Percent 35 4 2 2 3" xfId="16755"/>
    <cellStyle name="Percent 35 4 2 2 3 2" xfId="22949"/>
    <cellStyle name="Percent 35 4 2 2 3 3" xfId="29100"/>
    <cellStyle name="Percent 35 4 2 2 4" xfId="19883"/>
    <cellStyle name="Percent 35 4 2 2 5" xfId="26034"/>
    <cellStyle name="Percent 35 4 2 3" xfId="14440"/>
    <cellStyle name="Percent 35 4 2 3 2" xfId="17521"/>
    <cellStyle name="Percent 35 4 2 3 2 2" xfId="23714"/>
    <cellStyle name="Percent 35 4 2 3 2 3" xfId="29865"/>
    <cellStyle name="Percent 35 4 2 3 3" xfId="20648"/>
    <cellStyle name="Percent 35 4 2 3 4" xfId="26799"/>
    <cellStyle name="Percent 35 4 2 4" xfId="15988"/>
    <cellStyle name="Percent 35 4 2 4 2" xfId="22180"/>
    <cellStyle name="Percent 35 4 2 4 3" xfId="28331"/>
    <cellStyle name="Percent 35 4 2 5" xfId="19114"/>
    <cellStyle name="Percent 35 4 2 6" xfId="25265"/>
    <cellStyle name="Percent 35 5" xfId="12625"/>
    <cellStyle name="Percent 35 5 2" xfId="13593"/>
    <cellStyle name="Percent 35 5 2 2" xfId="15209"/>
    <cellStyle name="Percent 35 5 2 2 2" xfId="18291"/>
    <cellStyle name="Percent 35 5 2 2 2 2" xfId="24484"/>
    <cellStyle name="Percent 35 5 2 2 2 3" xfId="30635"/>
    <cellStyle name="Percent 35 5 2 2 3" xfId="21418"/>
    <cellStyle name="Percent 35 5 2 2 4" xfId="27569"/>
    <cellStyle name="Percent 35 5 2 3" xfId="16756"/>
    <cellStyle name="Percent 35 5 2 3 2" xfId="22950"/>
    <cellStyle name="Percent 35 5 2 3 3" xfId="29101"/>
    <cellStyle name="Percent 35 5 2 4" xfId="19884"/>
    <cellStyle name="Percent 35 5 2 5" xfId="26035"/>
    <cellStyle name="Percent 35 5 3" xfId="14441"/>
    <cellStyle name="Percent 35 5 3 2" xfId="17522"/>
    <cellStyle name="Percent 35 5 3 2 2" xfId="23715"/>
    <cellStyle name="Percent 35 5 3 2 3" xfId="29866"/>
    <cellStyle name="Percent 35 5 3 3" xfId="20649"/>
    <cellStyle name="Percent 35 5 3 4" xfId="26800"/>
    <cellStyle name="Percent 35 5 4" xfId="15989"/>
    <cellStyle name="Percent 35 5 4 2" xfId="22181"/>
    <cellStyle name="Percent 35 5 4 3" xfId="28332"/>
    <cellStyle name="Percent 35 5 5" xfId="19115"/>
    <cellStyle name="Percent 35 5 6" xfId="25266"/>
    <cellStyle name="Percent 35 6" xfId="12618"/>
    <cellStyle name="Percent 36" xfId="8852"/>
    <cellStyle name="Percent 36 2" xfId="8853"/>
    <cellStyle name="Percent 36 3" xfId="12626"/>
    <cellStyle name="Percent 37" xfId="8854"/>
    <cellStyle name="Percent 37 2" xfId="8855"/>
    <cellStyle name="Percent 37 3" xfId="12627"/>
    <cellStyle name="Percent 38" xfId="8856"/>
    <cellStyle name="Percent 38 2" xfId="8857"/>
    <cellStyle name="Percent 38 3" xfId="12628"/>
    <cellStyle name="Percent 39" xfId="8858"/>
    <cellStyle name="Percent 39 2" xfId="8859"/>
    <cellStyle name="Percent 39 3" xfId="12629"/>
    <cellStyle name="Percent 4" xfId="8860"/>
    <cellStyle name="Percent 4 10" xfId="9633"/>
    <cellStyle name="Percent 4 2" xfId="8861"/>
    <cellStyle name="Percent 4 2 2" xfId="8862"/>
    <cellStyle name="Percent 4 2 2 2" xfId="12632"/>
    <cellStyle name="Percent 4 2 2 3" xfId="12633"/>
    <cellStyle name="Percent 4 2 2 4" xfId="12631"/>
    <cellStyle name="Percent 4 2 3" xfId="8863"/>
    <cellStyle name="Percent 4 2 3 2" xfId="8864"/>
    <cellStyle name="Percent 4 2 4" xfId="8865"/>
    <cellStyle name="Percent 4 2 5" xfId="8866"/>
    <cellStyle name="Percent 4 3" xfId="8867"/>
    <cellStyle name="Percent 4 3 2" xfId="8868"/>
    <cellStyle name="Percent 4 4" xfId="8869"/>
    <cellStyle name="Percent 4 5" xfId="8870"/>
    <cellStyle name="Percent 4 6" xfId="12634"/>
    <cellStyle name="Percent 4 7" xfId="12831"/>
    <cellStyle name="Percent 4 8" xfId="12630"/>
    <cellStyle name="Percent 4 9" xfId="18332"/>
    <cellStyle name="Percent 40" xfId="8871"/>
    <cellStyle name="Percent 40 2" xfId="8872"/>
    <cellStyle name="Percent 40 3" xfId="12635"/>
    <cellStyle name="Percent 41" xfId="8873"/>
    <cellStyle name="Percent 41 2" xfId="8874"/>
    <cellStyle name="Percent 41 3" xfId="12636"/>
    <cellStyle name="Percent 42" xfId="8875"/>
    <cellStyle name="Percent 42 2" xfId="8876"/>
    <cellStyle name="Percent 43" xfId="8877"/>
    <cellStyle name="Percent 43 2" xfId="8878"/>
    <cellStyle name="Percent 44" xfId="8879"/>
    <cellStyle name="Percent 44 2" xfId="8880"/>
    <cellStyle name="Percent 45" xfId="8881"/>
    <cellStyle name="Percent 45 2" xfId="8882"/>
    <cellStyle name="Percent 46" xfId="8883"/>
    <cellStyle name="Percent 46 2" xfId="12637"/>
    <cellStyle name="Percent 47" xfId="8884"/>
    <cellStyle name="Percent 47 2" xfId="12638"/>
    <cellStyle name="Percent 48" xfId="8885"/>
    <cellStyle name="Percent 48 2" xfId="12639"/>
    <cellStyle name="Percent 49" xfId="8886"/>
    <cellStyle name="Percent 49 2" xfId="12640"/>
    <cellStyle name="Percent 5" xfId="8887"/>
    <cellStyle name="Percent 5 10" xfId="18374"/>
    <cellStyle name="Percent 5 11" xfId="24526"/>
    <cellStyle name="Percent 5 12" xfId="9651"/>
    <cellStyle name="Percent 5 2" xfId="8888"/>
    <cellStyle name="Percent 5 2 10" xfId="18380"/>
    <cellStyle name="Percent 5 2 11" xfId="24532"/>
    <cellStyle name="Percent 5 2 12" xfId="9665"/>
    <cellStyle name="Percent 5 2 2" xfId="8889"/>
    <cellStyle name="Percent 5 2 2 10" xfId="9684"/>
    <cellStyle name="Percent 5 2 2 2" xfId="12859"/>
    <cellStyle name="Percent 5 2 2 2 2" xfId="13609"/>
    <cellStyle name="Percent 5 2 2 2 2 2" xfId="15225"/>
    <cellStyle name="Percent 5 2 2 2 2 2 2" xfId="18307"/>
    <cellStyle name="Percent 5 2 2 2 2 2 2 2" xfId="24500"/>
    <cellStyle name="Percent 5 2 2 2 2 2 2 3" xfId="30651"/>
    <cellStyle name="Percent 5 2 2 2 2 2 3" xfId="21434"/>
    <cellStyle name="Percent 5 2 2 2 2 2 4" xfId="27585"/>
    <cellStyle name="Percent 5 2 2 2 2 3" xfId="16772"/>
    <cellStyle name="Percent 5 2 2 2 2 3 2" xfId="22966"/>
    <cellStyle name="Percent 5 2 2 2 2 3 3" xfId="29117"/>
    <cellStyle name="Percent 5 2 2 2 2 4" xfId="19900"/>
    <cellStyle name="Percent 5 2 2 2 2 5" xfId="26051"/>
    <cellStyle name="Percent 5 2 2 2 3" xfId="14458"/>
    <cellStyle name="Percent 5 2 2 2 3 2" xfId="17538"/>
    <cellStyle name="Percent 5 2 2 2 3 2 2" xfId="23731"/>
    <cellStyle name="Percent 5 2 2 2 3 2 3" xfId="29882"/>
    <cellStyle name="Percent 5 2 2 2 3 3" xfId="20665"/>
    <cellStyle name="Percent 5 2 2 2 3 4" xfId="26816"/>
    <cellStyle name="Percent 5 2 2 2 4" xfId="16005"/>
    <cellStyle name="Percent 5 2 2 2 4 2" xfId="22197"/>
    <cellStyle name="Percent 5 2 2 2 4 3" xfId="28348"/>
    <cellStyle name="Percent 5 2 2 2 5" xfId="18346"/>
    <cellStyle name="Percent 5 2 2 2 5 2" xfId="24518"/>
    <cellStyle name="Percent 5 2 2 2 5 3" xfId="30669"/>
    <cellStyle name="Percent 5 2 2 2 6" xfId="19131"/>
    <cellStyle name="Percent 5 2 2 2 7" xfId="25282"/>
    <cellStyle name="Percent 5 2 2 3" xfId="12643"/>
    <cellStyle name="Percent 5 2 2 4" xfId="12893"/>
    <cellStyle name="Percent 5 2 2 4 2" xfId="14486"/>
    <cellStyle name="Percent 5 2 2 4 2 2" xfId="17567"/>
    <cellStyle name="Percent 5 2 2 4 2 2 2" xfId="23760"/>
    <cellStyle name="Percent 5 2 2 4 2 2 3" xfId="29911"/>
    <cellStyle name="Percent 5 2 2 4 2 3" xfId="20694"/>
    <cellStyle name="Percent 5 2 2 4 2 4" xfId="26845"/>
    <cellStyle name="Percent 5 2 2 4 3" xfId="16033"/>
    <cellStyle name="Percent 5 2 2 4 3 2" xfId="22226"/>
    <cellStyle name="Percent 5 2 2 4 3 3" xfId="28377"/>
    <cellStyle name="Percent 5 2 2 4 4" xfId="19160"/>
    <cellStyle name="Percent 5 2 2 4 5" xfId="25311"/>
    <cellStyle name="Percent 5 2 2 5" xfId="13707"/>
    <cellStyle name="Percent 5 2 2 5 2" xfId="16798"/>
    <cellStyle name="Percent 5 2 2 5 2 2" xfId="22991"/>
    <cellStyle name="Percent 5 2 2 5 2 3" xfId="29142"/>
    <cellStyle name="Percent 5 2 2 5 3" xfId="19925"/>
    <cellStyle name="Percent 5 2 2 5 4" xfId="26076"/>
    <cellStyle name="Percent 5 2 2 6" xfId="15266"/>
    <cellStyle name="Percent 5 2 2 6 2" xfId="21457"/>
    <cellStyle name="Percent 5 2 2 6 3" xfId="27608"/>
    <cellStyle name="Percent 5 2 2 7" xfId="18335"/>
    <cellStyle name="Percent 5 2 2 7 2" xfId="24509"/>
    <cellStyle name="Percent 5 2 2 7 3" xfId="30660"/>
    <cellStyle name="Percent 5 2 2 8" xfId="18391"/>
    <cellStyle name="Percent 5 2 2 9" xfId="24543"/>
    <cellStyle name="Percent 5 2 3" xfId="12644"/>
    <cellStyle name="Percent 5 2 3 2" xfId="18345"/>
    <cellStyle name="Percent 5 2 3 2 2" xfId="24517"/>
    <cellStyle name="Percent 5 2 3 2 3" xfId="30668"/>
    <cellStyle name="Percent 5 2 4" xfId="12842"/>
    <cellStyle name="Percent 5 2 4 2" xfId="13600"/>
    <cellStyle name="Percent 5 2 4 2 2" xfId="15216"/>
    <cellStyle name="Percent 5 2 4 2 2 2" xfId="18298"/>
    <cellStyle name="Percent 5 2 4 2 2 2 2" xfId="24491"/>
    <cellStyle name="Percent 5 2 4 2 2 2 3" xfId="30642"/>
    <cellStyle name="Percent 5 2 4 2 2 3" xfId="21425"/>
    <cellStyle name="Percent 5 2 4 2 2 4" xfId="27576"/>
    <cellStyle name="Percent 5 2 4 2 3" xfId="16763"/>
    <cellStyle name="Percent 5 2 4 2 3 2" xfId="22957"/>
    <cellStyle name="Percent 5 2 4 2 3 3" xfId="29108"/>
    <cellStyle name="Percent 5 2 4 2 4" xfId="19891"/>
    <cellStyle name="Percent 5 2 4 2 5" xfId="26042"/>
    <cellStyle name="Percent 5 2 4 3" xfId="14449"/>
    <cellStyle name="Percent 5 2 4 3 2" xfId="17529"/>
    <cellStyle name="Percent 5 2 4 3 2 2" xfId="23722"/>
    <cellStyle name="Percent 5 2 4 3 2 3" xfId="29873"/>
    <cellStyle name="Percent 5 2 4 3 3" xfId="20656"/>
    <cellStyle name="Percent 5 2 4 3 4" xfId="26807"/>
    <cellStyle name="Percent 5 2 4 4" xfId="15996"/>
    <cellStyle name="Percent 5 2 4 4 2" xfId="22188"/>
    <cellStyle name="Percent 5 2 4 4 3" xfId="28339"/>
    <cellStyle name="Percent 5 2 4 5" xfId="19122"/>
    <cellStyle name="Percent 5 2 4 6" xfId="25273"/>
    <cellStyle name="Percent 5 2 5" xfId="12642"/>
    <cellStyle name="Percent 5 2 6" xfId="12882"/>
    <cellStyle name="Percent 5 2 6 2" xfId="14475"/>
    <cellStyle name="Percent 5 2 6 2 2" xfId="17556"/>
    <cellStyle name="Percent 5 2 6 2 2 2" xfId="23749"/>
    <cellStyle name="Percent 5 2 6 2 2 3" xfId="29900"/>
    <cellStyle name="Percent 5 2 6 2 3" xfId="20683"/>
    <cellStyle name="Percent 5 2 6 2 4" xfId="26834"/>
    <cellStyle name="Percent 5 2 6 3" xfId="16022"/>
    <cellStyle name="Percent 5 2 6 3 2" xfId="22215"/>
    <cellStyle name="Percent 5 2 6 3 3" xfId="28366"/>
    <cellStyle name="Percent 5 2 6 4" xfId="19149"/>
    <cellStyle name="Percent 5 2 6 5" xfId="25300"/>
    <cellStyle name="Percent 5 2 7" xfId="13695"/>
    <cellStyle name="Percent 5 2 7 2" xfId="16787"/>
    <cellStyle name="Percent 5 2 7 2 2" xfId="22980"/>
    <cellStyle name="Percent 5 2 7 2 3" xfId="29131"/>
    <cellStyle name="Percent 5 2 7 3" xfId="19914"/>
    <cellStyle name="Percent 5 2 7 4" xfId="26065"/>
    <cellStyle name="Percent 5 2 8" xfId="15255"/>
    <cellStyle name="Percent 5 2 8 2" xfId="21446"/>
    <cellStyle name="Percent 5 2 8 3" xfId="27597"/>
    <cellStyle name="Percent 5 2 9" xfId="18334"/>
    <cellStyle name="Percent 5 2 9 2" xfId="24508"/>
    <cellStyle name="Percent 5 2 9 3" xfId="30659"/>
    <cellStyle name="Percent 5 3" xfId="8890"/>
    <cellStyle name="Percent 5 3 10" xfId="9678"/>
    <cellStyle name="Percent 5 3 2" xfId="12854"/>
    <cellStyle name="Percent 5 3 2 2" xfId="13604"/>
    <cellStyle name="Percent 5 3 2 2 2" xfId="15220"/>
    <cellStyle name="Percent 5 3 2 2 2 2" xfId="18302"/>
    <cellStyle name="Percent 5 3 2 2 2 2 2" xfId="24495"/>
    <cellStyle name="Percent 5 3 2 2 2 2 3" xfId="30646"/>
    <cellStyle name="Percent 5 3 2 2 2 3" xfId="21429"/>
    <cellStyle name="Percent 5 3 2 2 2 4" xfId="27580"/>
    <cellStyle name="Percent 5 3 2 2 3" xfId="16767"/>
    <cellStyle name="Percent 5 3 2 2 3 2" xfId="22961"/>
    <cellStyle name="Percent 5 3 2 2 3 3" xfId="29112"/>
    <cellStyle name="Percent 5 3 2 2 4" xfId="19895"/>
    <cellStyle name="Percent 5 3 2 2 5" xfId="26046"/>
    <cellStyle name="Percent 5 3 2 3" xfId="14453"/>
    <cellStyle name="Percent 5 3 2 3 2" xfId="17533"/>
    <cellStyle name="Percent 5 3 2 3 2 2" xfId="23726"/>
    <cellStyle name="Percent 5 3 2 3 2 3" xfId="29877"/>
    <cellStyle name="Percent 5 3 2 3 3" xfId="20660"/>
    <cellStyle name="Percent 5 3 2 3 4" xfId="26811"/>
    <cellStyle name="Percent 5 3 2 4" xfId="16000"/>
    <cellStyle name="Percent 5 3 2 4 2" xfId="22192"/>
    <cellStyle name="Percent 5 3 2 4 3" xfId="28343"/>
    <cellStyle name="Percent 5 3 2 5" xfId="19126"/>
    <cellStyle name="Percent 5 3 2 6" xfId="25277"/>
    <cellStyle name="Percent 5 3 3" xfId="12645"/>
    <cellStyle name="Percent 5 3 4" xfId="12887"/>
    <cellStyle name="Percent 5 3 4 2" xfId="14480"/>
    <cellStyle name="Percent 5 3 4 2 2" xfId="17561"/>
    <cellStyle name="Percent 5 3 4 2 2 2" xfId="23754"/>
    <cellStyle name="Percent 5 3 4 2 2 3" xfId="29905"/>
    <cellStyle name="Percent 5 3 4 2 3" xfId="20688"/>
    <cellStyle name="Percent 5 3 4 2 4" xfId="26839"/>
    <cellStyle name="Percent 5 3 4 3" xfId="16027"/>
    <cellStyle name="Percent 5 3 4 3 2" xfId="22220"/>
    <cellStyle name="Percent 5 3 4 3 3" xfId="28371"/>
    <cellStyle name="Percent 5 3 4 4" xfId="19154"/>
    <cellStyle name="Percent 5 3 4 5" xfId="25305"/>
    <cellStyle name="Percent 5 3 5" xfId="13701"/>
    <cellStyle name="Percent 5 3 5 2" xfId="16792"/>
    <cellStyle name="Percent 5 3 5 2 2" xfId="22985"/>
    <cellStyle name="Percent 5 3 5 2 3" xfId="29136"/>
    <cellStyle name="Percent 5 3 5 3" xfId="19919"/>
    <cellStyle name="Percent 5 3 5 4" xfId="26070"/>
    <cellStyle name="Percent 5 3 6" xfId="15260"/>
    <cellStyle name="Percent 5 3 6 2" xfId="21451"/>
    <cellStyle name="Percent 5 3 6 3" xfId="27602"/>
    <cellStyle name="Percent 5 3 7" xfId="18344"/>
    <cellStyle name="Percent 5 3 7 2" xfId="24516"/>
    <cellStyle name="Percent 5 3 7 3" xfId="30667"/>
    <cellStyle name="Percent 5 3 8" xfId="18385"/>
    <cellStyle name="Percent 5 3 9" xfId="24537"/>
    <cellStyle name="Percent 5 4" xfId="8891"/>
    <cellStyle name="Percent 5 4 2" xfId="13596"/>
    <cellStyle name="Percent 5 4 2 2" xfId="15212"/>
    <cellStyle name="Percent 5 4 2 2 2" xfId="18294"/>
    <cellStyle name="Percent 5 4 2 2 2 2" xfId="24487"/>
    <cellStyle name="Percent 5 4 2 2 2 3" xfId="30638"/>
    <cellStyle name="Percent 5 4 2 2 3" xfId="21421"/>
    <cellStyle name="Percent 5 4 2 2 4" xfId="27572"/>
    <cellStyle name="Percent 5 4 2 3" xfId="16759"/>
    <cellStyle name="Percent 5 4 2 3 2" xfId="22953"/>
    <cellStyle name="Percent 5 4 2 3 3" xfId="29104"/>
    <cellStyle name="Percent 5 4 2 4" xfId="19887"/>
    <cellStyle name="Percent 5 4 2 5" xfId="26038"/>
    <cellStyle name="Percent 5 4 3" xfId="14445"/>
    <cellStyle name="Percent 5 4 3 2" xfId="17525"/>
    <cellStyle name="Percent 5 4 3 2 2" xfId="23718"/>
    <cellStyle name="Percent 5 4 3 2 3" xfId="29869"/>
    <cellStyle name="Percent 5 4 3 3" xfId="20652"/>
    <cellStyle name="Percent 5 4 3 4" xfId="26803"/>
    <cellStyle name="Percent 5 4 4" xfId="15992"/>
    <cellStyle name="Percent 5 4 4 2" xfId="22184"/>
    <cellStyle name="Percent 5 4 4 3" xfId="28335"/>
    <cellStyle name="Percent 5 4 5" xfId="19118"/>
    <cellStyle name="Percent 5 4 6" xfId="25269"/>
    <cellStyle name="Percent 5 4 7" xfId="12834"/>
    <cellStyle name="Percent 5 5" xfId="9522"/>
    <cellStyle name="Percent 5 5 2" xfId="12641"/>
    <cellStyle name="Percent 5 6" xfId="12877"/>
    <cellStyle name="Percent 5 6 2" xfId="14469"/>
    <cellStyle name="Percent 5 6 2 2" xfId="17550"/>
    <cellStyle name="Percent 5 6 2 2 2" xfId="23743"/>
    <cellStyle name="Percent 5 6 2 2 3" xfId="29894"/>
    <cellStyle name="Percent 5 6 2 3" xfId="20677"/>
    <cellStyle name="Percent 5 6 2 4" xfId="26828"/>
    <cellStyle name="Percent 5 6 3" xfId="16016"/>
    <cellStyle name="Percent 5 6 3 2" xfId="22209"/>
    <cellStyle name="Percent 5 6 3 3" xfId="28360"/>
    <cellStyle name="Percent 5 6 4" xfId="19143"/>
    <cellStyle name="Percent 5 6 5" xfId="25294"/>
    <cellStyle name="Percent 5 7" xfId="13690"/>
    <cellStyle name="Percent 5 7 2" xfId="16781"/>
    <cellStyle name="Percent 5 7 2 2" xfId="22974"/>
    <cellStyle name="Percent 5 7 2 3" xfId="29125"/>
    <cellStyle name="Percent 5 7 3" xfId="19908"/>
    <cellStyle name="Percent 5 7 4" xfId="26059"/>
    <cellStyle name="Percent 5 8" xfId="15250"/>
    <cellStyle name="Percent 5 8 2" xfId="21440"/>
    <cellStyle name="Percent 5 8 3" xfId="27591"/>
    <cellStyle name="Percent 5 9" xfId="18333"/>
    <cellStyle name="Percent 5 9 2" xfId="24507"/>
    <cellStyle name="Percent 5 9 3" xfId="30658"/>
    <cellStyle name="Percent 50" xfId="8892"/>
    <cellStyle name="Percent 50 2" xfId="12646"/>
    <cellStyle name="Percent 51" xfId="8893"/>
    <cellStyle name="Percent 51 2" xfId="12647"/>
    <cellStyle name="Percent 52" xfId="8894"/>
    <cellStyle name="Percent 52 2" xfId="12648"/>
    <cellStyle name="Percent 53" xfId="8895"/>
    <cellStyle name="Percent 53 2" xfId="12649"/>
    <cellStyle name="Percent 54" xfId="8896"/>
    <cellStyle name="Percent 54 2" xfId="12650"/>
    <cellStyle name="Percent 55" xfId="8897"/>
    <cellStyle name="Percent 55 2" xfId="12651"/>
    <cellStyle name="Percent 56" xfId="8898"/>
    <cellStyle name="Percent 56 2" xfId="12652"/>
    <cellStyle name="Percent 57" xfId="8899"/>
    <cellStyle name="Percent 57 2" xfId="12653"/>
    <cellStyle name="Percent 58" xfId="8900"/>
    <cellStyle name="Percent 58 2" xfId="12654"/>
    <cellStyle name="Percent 59" xfId="8901"/>
    <cellStyle name="Percent 59 2" xfId="12655"/>
    <cellStyle name="Percent 6" xfId="8902"/>
    <cellStyle name="Percent 6 2" xfId="8903"/>
    <cellStyle name="Percent 6 2 2" xfId="8904"/>
    <cellStyle name="Percent 6 2 2 2" xfId="8905"/>
    <cellStyle name="Percent 6 2 3" xfId="8906"/>
    <cellStyle name="Percent 6 2 3 2" xfId="12656"/>
    <cellStyle name="Percent 6 3" xfId="8907"/>
    <cellStyle name="Percent 6 3 2" xfId="8908"/>
    <cellStyle name="Percent 6 3 3" xfId="12657"/>
    <cellStyle name="Percent 6 4" xfId="8909"/>
    <cellStyle name="Percent 6 4 2" xfId="12837"/>
    <cellStyle name="Percent 6 5" xfId="8910"/>
    <cellStyle name="Percent 6 6" xfId="9657"/>
    <cellStyle name="Percent 60" xfId="8911"/>
    <cellStyle name="Percent 60 2" xfId="12658"/>
    <cellStyle name="Percent 61" xfId="8912"/>
    <cellStyle name="Percent 61 2" xfId="12659"/>
    <cellStyle name="Percent 62" xfId="8913"/>
    <cellStyle name="Percent 62 2" xfId="12660"/>
    <cellStyle name="Percent 63" xfId="8914"/>
    <cellStyle name="Percent 63 2" xfId="12661"/>
    <cellStyle name="Percent 64" xfId="8915"/>
    <cellStyle name="Percent 64 2" xfId="12662"/>
    <cellStyle name="Percent 65" xfId="8916"/>
    <cellStyle name="Percent 65 2" xfId="12663"/>
    <cellStyle name="Percent 66" xfId="8917"/>
    <cellStyle name="Percent 66 2" xfId="12664"/>
    <cellStyle name="Percent 67" xfId="8918"/>
    <cellStyle name="Percent 67 2" xfId="12665"/>
    <cellStyle name="Percent 68" xfId="8919"/>
    <cellStyle name="Percent 69" xfId="8920"/>
    <cellStyle name="Percent 69 2" xfId="12666"/>
    <cellStyle name="Percent 7" xfId="8921"/>
    <cellStyle name="Percent 7 10" xfId="12667"/>
    <cellStyle name="Percent 7 2" xfId="8922"/>
    <cellStyle name="Percent 7 2 2" xfId="8923"/>
    <cellStyle name="Percent 7 2 2 2" xfId="12669"/>
    <cellStyle name="Percent 7 2 3" xfId="8924"/>
    <cellStyle name="Percent 7 2 3 2" xfId="12670"/>
    <cellStyle name="Percent 7 2 4" xfId="12668"/>
    <cellStyle name="Percent 7 3" xfId="8925"/>
    <cellStyle name="Percent 7 3 2" xfId="8926"/>
    <cellStyle name="Percent 7 3 3" xfId="8927"/>
    <cellStyle name="Percent 7 3 4" xfId="8928"/>
    <cellStyle name="Percent 7 4" xfId="8929"/>
    <cellStyle name="Percent 7 4 2" xfId="8930"/>
    <cellStyle name="Percent 7 5" xfId="8931"/>
    <cellStyle name="Percent 7 5 2" xfId="8932"/>
    <cellStyle name="Percent 7 6" xfId="8933"/>
    <cellStyle name="Percent 7 7" xfId="8934"/>
    <cellStyle name="Percent 7 8" xfId="8935"/>
    <cellStyle name="Percent 7 9" xfId="8936"/>
    <cellStyle name="Percent 70" xfId="8937"/>
    <cellStyle name="Percent 70 2" xfId="12672"/>
    <cellStyle name="Percent 71" xfId="8938"/>
    <cellStyle name="Percent 71 2" xfId="12673"/>
    <cellStyle name="Percent 72" xfId="8939"/>
    <cellStyle name="Percent 72 2" xfId="12674"/>
    <cellStyle name="Percent 73" xfId="8940"/>
    <cellStyle name="Percent 73 2" xfId="12675"/>
    <cellStyle name="Percent 74" xfId="8941"/>
    <cellStyle name="Percent 74 2" xfId="12676"/>
    <cellStyle name="Percent 75" xfId="8942"/>
    <cellStyle name="Percent 75 2" xfId="12677"/>
    <cellStyle name="Percent 76" xfId="8943"/>
    <cellStyle name="Percent 76 2" xfId="12678"/>
    <cellStyle name="Percent 77" xfId="8944"/>
    <cellStyle name="Percent 77 2" xfId="12679"/>
    <cellStyle name="Percent 78" xfId="8945"/>
    <cellStyle name="Percent 78 2" xfId="12680"/>
    <cellStyle name="Percent 79" xfId="8946"/>
    <cellStyle name="Percent 79 2" xfId="12681"/>
    <cellStyle name="Percent 8" xfId="8947"/>
    <cellStyle name="Percent 8 2" xfId="8948"/>
    <cellStyle name="Percent 8 2 2" xfId="8949"/>
    <cellStyle name="Percent 8 2 2 2" xfId="12684"/>
    <cellStyle name="Percent 8 2 3" xfId="12685"/>
    <cellStyle name="Percent 8 2 4" xfId="18347"/>
    <cellStyle name="Percent 8 2 4 2" xfId="24519"/>
    <cellStyle name="Percent 8 2 4 3" xfId="30670"/>
    <cellStyle name="Percent 8 3" xfId="8950"/>
    <cellStyle name="Percent 8 3 2" xfId="24510"/>
    <cellStyle name="Percent 8 3 3" xfId="30661"/>
    <cellStyle name="Percent 8 3 4" xfId="18336"/>
    <cellStyle name="Percent 80" xfId="8951"/>
    <cellStyle name="Percent 80 2" xfId="12686"/>
    <cellStyle name="Percent 81" xfId="8952"/>
    <cellStyle name="Percent 81 2" xfId="12687"/>
    <cellStyle name="Percent 82" xfId="8953"/>
    <cellStyle name="Percent 82 2" xfId="12688"/>
    <cellStyle name="Percent 83" xfId="8954"/>
    <cellStyle name="Percent 83 2" xfId="12689"/>
    <cellStyle name="Percent 84" xfId="8955"/>
    <cellStyle name="Percent 84 2" xfId="12690"/>
    <cellStyle name="Percent 85" xfId="8956"/>
    <cellStyle name="Percent 86" xfId="8957"/>
    <cellStyle name="Percent 86 2" xfId="12691"/>
    <cellStyle name="Percent 87" xfId="8958"/>
    <cellStyle name="Percent 87 2" xfId="12692"/>
    <cellStyle name="Percent 88" xfId="8959"/>
    <cellStyle name="Percent 88 2" xfId="12693"/>
    <cellStyle name="Percent 89" xfId="8960"/>
    <cellStyle name="Percent 89 2" xfId="12694"/>
    <cellStyle name="Percent 9" xfId="8961"/>
    <cellStyle name="Percent 9 2" xfId="8962"/>
    <cellStyle name="Percent 9 2 2" xfId="8963"/>
    <cellStyle name="Percent 9 2 2 2" xfId="12695"/>
    <cellStyle name="Percent 9 2 3" xfId="8964"/>
    <cellStyle name="Percent 9 2 3 2" xfId="12696"/>
    <cellStyle name="Percent 9 3" xfId="8965"/>
    <cellStyle name="Percent 9 4" xfId="8966"/>
    <cellStyle name="Percent 90" xfId="8967"/>
    <cellStyle name="Percent 90 2" xfId="12697"/>
    <cellStyle name="Percent 91" xfId="8968"/>
    <cellStyle name="Percent 91 2" xfId="12698"/>
    <cellStyle name="Percent 92" xfId="8969"/>
    <cellStyle name="Percent 92 2" xfId="12699"/>
    <cellStyle name="Percent 93" xfId="8970"/>
    <cellStyle name="Percent 93 2" xfId="12700"/>
    <cellStyle name="Percent 94" xfId="8971"/>
    <cellStyle name="Percent 94 2" xfId="12701"/>
    <cellStyle name="Percent 95" xfId="8972"/>
    <cellStyle name="Percent 95 2" xfId="12702"/>
    <cellStyle name="Percent 96" xfId="8973"/>
    <cellStyle name="Percent 96 2" xfId="12703"/>
    <cellStyle name="Percent 97" xfId="8974"/>
    <cellStyle name="Percent 97 2" xfId="12704"/>
    <cellStyle name="Percent 98" xfId="8975"/>
    <cellStyle name="Percent 98 2" xfId="12705"/>
    <cellStyle name="Percent 99" xfId="8976"/>
    <cellStyle name="Percent 99 2" xfId="12706"/>
    <cellStyle name="placeholder" xfId="12707"/>
    <cellStyle name="Processing" xfId="8977"/>
    <cellStyle name="Processing 2" xfId="8978"/>
    <cellStyle name="Processing 2 2" xfId="8979"/>
    <cellStyle name="Processing 3" xfId="8980"/>
    <cellStyle name="Processing 4" xfId="8981"/>
    <cellStyle name="Processing_AURORA Total New" xfId="8982"/>
    <cellStyle name="PS_Comma" xfId="9521"/>
    <cellStyle name="PSChar" xfId="8983"/>
    <cellStyle name="PSChar 2" xfId="8984"/>
    <cellStyle name="PSChar 2 2" xfId="8985"/>
    <cellStyle name="PSChar 3" xfId="8986"/>
    <cellStyle name="PSChar 4" xfId="8987"/>
    <cellStyle name="PSDate" xfId="8988"/>
    <cellStyle name="PSDate 2" xfId="8989"/>
    <cellStyle name="PSDate 2 2" xfId="8990"/>
    <cellStyle name="PSDate 3" xfId="8991"/>
    <cellStyle name="PSDate 4" xfId="8992"/>
    <cellStyle name="PSDec" xfId="8993"/>
    <cellStyle name="PSDec 2" xfId="8994"/>
    <cellStyle name="PSDec 2 2" xfId="8995"/>
    <cellStyle name="PSDec 3" xfId="8996"/>
    <cellStyle name="PSDec 4" xfId="8997"/>
    <cellStyle name="PSHeading" xfId="8998"/>
    <cellStyle name="PSHeading 2" xfId="8999"/>
    <cellStyle name="PSHeading 2 2" xfId="9000"/>
    <cellStyle name="PSHeading 3" xfId="9001"/>
    <cellStyle name="PSHeading 4" xfId="9002"/>
    <cellStyle name="PSInt" xfId="9003"/>
    <cellStyle name="PSInt 2" xfId="9004"/>
    <cellStyle name="PSInt 2 2" xfId="9005"/>
    <cellStyle name="PSInt 3" xfId="9006"/>
    <cellStyle name="PSInt 4" xfId="9007"/>
    <cellStyle name="PSSpacer" xfId="9008"/>
    <cellStyle name="PSSpacer 2" xfId="9009"/>
    <cellStyle name="PSSpacer 2 2" xfId="9010"/>
    <cellStyle name="PSSpacer 3" xfId="9011"/>
    <cellStyle name="PSSpacer 4" xfId="9012"/>
    <cellStyle name="purple - Style8" xfId="9013"/>
    <cellStyle name="purple - Style8 2" xfId="9014"/>
    <cellStyle name="purple - Style8 2 2" xfId="9015"/>
    <cellStyle name="purple - Style8 3" xfId="9016"/>
    <cellStyle name="purple - Style8_ACCOUNTS" xfId="9017"/>
    <cellStyle name="RED" xfId="9018"/>
    <cellStyle name="Red - Style7" xfId="9019"/>
    <cellStyle name="Red - Style7 2" xfId="9020"/>
    <cellStyle name="Red - Style7 2 2" xfId="9021"/>
    <cellStyle name="Red - Style7 3" xfId="9022"/>
    <cellStyle name="Red - Style7_ACCOUNTS" xfId="9023"/>
    <cellStyle name="RED 10" xfId="9024"/>
    <cellStyle name="RED 11" xfId="9025"/>
    <cellStyle name="RED 12" xfId="9026"/>
    <cellStyle name="RED 13" xfId="9027"/>
    <cellStyle name="RED 14" xfId="9028"/>
    <cellStyle name="RED 15" xfId="9029"/>
    <cellStyle name="RED 16" xfId="9030"/>
    <cellStyle name="RED 17" xfId="9031"/>
    <cellStyle name="RED 18" xfId="9032"/>
    <cellStyle name="RED 19" xfId="9033"/>
    <cellStyle name="RED 2" xfId="9034"/>
    <cellStyle name="RED 2 2" xfId="9035"/>
    <cellStyle name="RED 20" xfId="9036"/>
    <cellStyle name="RED 21" xfId="9037"/>
    <cellStyle name="RED 22" xfId="9038"/>
    <cellStyle name="RED 23" xfId="9039"/>
    <cellStyle name="RED 24" xfId="9040"/>
    <cellStyle name="RED 3" xfId="9041"/>
    <cellStyle name="RED 4" xfId="9042"/>
    <cellStyle name="RED 5" xfId="9043"/>
    <cellStyle name="RED 6" xfId="9044"/>
    <cellStyle name="RED 7" xfId="9045"/>
    <cellStyle name="RED 8" xfId="9046"/>
    <cellStyle name="RED 9" xfId="9047"/>
    <cellStyle name="RED_04 07E Wild Horse Wind Expansion (C) (2)" xfId="9048"/>
    <cellStyle name="Report" xfId="9049"/>
    <cellStyle name="Report - Style5" xfId="9050"/>
    <cellStyle name="Report - Style6" xfId="9051"/>
    <cellStyle name="Report - Style6 2" xfId="30959"/>
    <cellStyle name="Report - Style7" xfId="9052"/>
    <cellStyle name="Report - Style8" xfId="9053"/>
    <cellStyle name="Report 2" xfId="9054"/>
    <cellStyle name="Report 2 2" xfId="9055"/>
    <cellStyle name="Report 3" xfId="9056"/>
    <cellStyle name="Report 4" xfId="9057"/>
    <cellStyle name="Report 5" xfId="9058"/>
    <cellStyle name="Report 6" xfId="9059"/>
    <cellStyle name="Report Bar" xfId="9060"/>
    <cellStyle name="Report Bar 2" xfId="9061"/>
    <cellStyle name="Report Bar 2 2" xfId="9062"/>
    <cellStyle name="Report Bar 3" xfId="9063"/>
    <cellStyle name="Report Bar 4" xfId="9064"/>
    <cellStyle name="Report Bar 5" xfId="9065"/>
    <cellStyle name="Report Bar_AURORA Total New" xfId="9066"/>
    <cellStyle name="Report Heading" xfId="9067"/>
    <cellStyle name="Report Heading 2" xfId="9068"/>
    <cellStyle name="Report Heading 2 2" xfId="30957"/>
    <cellStyle name="Report Heading 3" xfId="9069"/>
    <cellStyle name="Report Heading 3 2" xfId="9505"/>
    <cellStyle name="Report Heading 3 2 2" xfId="30956"/>
    <cellStyle name="Report Heading 3 3" xfId="30961"/>
    <cellStyle name="Report Heading 4" xfId="30960"/>
    <cellStyle name="Report Heading_Electric Rev Req Model (2009 GRC) Rebuttal" xfId="9070"/>
    <cellStyle name="Report Percent" xfId="9071"/>
    <cellStyle name="Report Percent 2" xfId="9072"/>
    <cellStyle name="Report Percent 2 2" xfId="9073"/>
    <cellStyle name="Report Percent 2 2 2" xfId="9074"/>
    <cellStyle name="Report Percent 2 3" xfId="9075"/>
    <cellStyle name="Report Percent 3" xfId="9076"/>
    <cellStyle name="Report Percent 3 2" xfId="9077"/>
    <cellStyle name="Report Percent 3 2 2" xfId="9078"/>
    <cellStyle name="Report Percent 3 3" xfId="9079"/>
    <cellStyle name="Report Percent 3 3 2" xfId="9080"/>
    <cellStyle name="Report Percent 3 4" xfId="9081"/>
    <cellStyle name="Report Percent 3 4 2" xfId="9082"/>
    <cellStyle name="Report Percent 4" xfId="9083"/>
    <cellStyle name="Report Percent 4 2" xfId="9084"/>
    <cellStyle name="Report Percent 5" xfId="9085"/>
    <cellStyle name="Report Percent 6" xfId="9086"/>
    <cellStyle name="Report Percent 7" xfId="9087"/>
    <cellStyle name="Report Percent_ACCOUNTS" xfId="9088"/>
    <cellStyle name="Report Unit Cost" xfId="9089"/>
    <cellStyle name="Report Unit Cost 2" xfId="9090"/>
    <cellStyle name="Report Unit Cost 2 2" xfId="9091"/>
    <cellStyle name="Report Unit Cost 2 2 2" xfId="9092"/>
    <cellStyle name="Report Unit Cost 2 3" xfId="9093"/>
    <cellStyle name="Report Unit Cost 3" xfId="9094"/>
    <cellStyle name="Report Unit Cost 3 2" xfId="9095"/>
    <cellStyle name="Report Unit Cost 3 2 2" xfId="9096"/>
    <cellStyle name="Report Unit Cost 3 3" xfId="9097"/>
    <cellStyle name="Report Unit Cost 3 3 2" xfId="9098"/>
    <cellStyle name="Report Unit Cost 3 4" xfId="9099"/>
    <cellStyle name="Report Unit Cost 3 4 2" xfId="9100"/>
    <cellStyle name="Report Unit Cost 4" xfId="9101"/>
    <cellStyle name="Report Unit Cost 4 2" xfId="9102"/>
    <cellStyle name="Report Unit Cost 5" xfId="9103"/>
    <cellStyle name="Report Unit Cost 6" xfId="9104"/>
    <cellStyle name="Report Unit Cost 7" xfId="9105"/>
    <cellStyle name="Report Unit Cost_ACCOUNTS" xfId="9106"/>
    <cellStyle name="Report_Adj Bench DR 3 for Initial Briefs (Electric)" xfId="9107"/>
    <cellStyle name="Reports" xfId="9108"/>
    <cellStyle name="Reports 2" xfId="9109"/>
    <cellStyle name="Reports 3" xfId="9110"/>
    <cellStyle name="Reports Total" xfId="9111"/>
    <cellStyle name="Reports Total 2" xfId="9112"/>
    <cellStyle name="Reports Total 2 2" xfId="9113"/>
    <cellStyle name="Reports Total 2 3" xfId="30796"/>
    <cellStyle name="Reports Total 3" xfId="9114"/>
    <cellStyle name="Reports Total 3 2" xfId="30797"/>
    <cellStyle name="Reports Total 4" xfId="9115"/>
    <cellStyle name="Reports Total 5" xfId="9116"/>
    <cellStyle name="Reports Total 5 2" xfId="30798"/>
    <cellStyle name="Reports Total 6" xfId="30795"/>
    <cellStyle name="Reports Total_AURORA Total New" xfId="9117"/>
    <cellStyle name="Reports Unit Cost Total" xfId="9118"/>
    <cellStyle name="Reports Unit Cost Total 2" xfId="9119"/>
    <cellStyle name="Reports Unit Cost Total 3" xfId="9120"/>
    <cellStyle name="Reports Unit Cost Total 3 2" xfId="30800"/>
    <cellStyle name="Reports Unit Cost Total 4" xfId="30799"/>
    <cellStyle name="Reports_14.21G &amp; 16.28E Incentive Pay" xfId="9121"/>
    <cellStyle name="ReportTitlePrompt" xfId="9634"/>
    <cellStyle name="ReportTitleValue" xfId="9635"/>
    <cellStyle name="RevList" xfId="9122"/>
    <cellStyle name="RevList 2" xfId="9123"/>
    <cellStyle name="round100" xfId="9124"/>
    <cellStyle name="round100 2" xfId="9125"/>
    <cellStyle name="round100 2 2" xfId="9126"/>
    <cellStyle name="round100 2 2 2" xfId="9127"/>
    <cellStyle name="round100 2 3" xfId="9128"/>
    <cellStyle name="round100 3" xfId="9129"/>
    <cellStyle name="round100 3 2" xfId="9130"/>
    <cellStyle name="round100 3 2 2" xfId="9131"/>
    <cellStyle name="round100 3 3" xfId="9132"/>
    <cellStyle name="round100 3 3 2" xfId="9133"/>
    <cellStyle name="round100 3 4" xfId="9134"/>
    <cellStyle name="round100 3 4 2" xfId="9135"/>
    <cellStyle name="round100 4" xfId="9136"/>
    <cellStyle name="round100 4 2" xfId="9137"/>
    <cellStyle name="round100 5" xfId="9138"/>
    <cellStyle name="round100 6" xfId="9139"/>
    <cellStyle name="round100 7" xfId="9140"/>
    <cellStyle name="Row Lvl 1" xfId="12708"/>
    <cellStyle name="Row Lvl 2" xfId="12709"/>
    <cellStyle name="RowAcctAbovePrompt" xfId="9636"/>
    <cellStyle name="RowAcctSOBAbovePrompt" xfId="9637"/>
    <cellStyle name="RowAcctSOBValue" xfId="9638"/>
    <cellStyle name="RowAcctValue" xfId="9639"/>
    <cellStyle name="RowAttrAbovePrompt" xfId="9640"/>
    <cellStyle name="RowAttrValue" xfId="9641"/>
    <cellStyle name="RowColSetAbovePrompt" xfId="9642"/>
    <cellStyle name="RowColSetLeftPrompt" xfId="9643"/>
    <cellStyle name="RowColSetValue" xfId="9644"/>
    <cellStyle name="RowLeftPrompt" xfId="9645"/>
    <cellStyle name="SampleUsingFormatMask" xfId="9646"/>
    <cellStyle name="SampleWithNoFormatMask" xfId="9647"/>
    <cellStyle name="SAPBEXaggData" xfId="9141"/>
    <cellStyle name="SAPBEXaggData 2" xfId="9142"/>
    <cellStyle name="SAPBEXaggData 3" xfId="9143"/>
    <cellStyle name="SAPBEXaggData 3 2" xfId="30802"/>
    <cellStyle name="SAPBEXaggData 4" xfId="30801"/>
    <cellStyle name="SAPBEXaggDataEmph" xfId="9144"/>
    <cellStyle name="SAPBEXaggDataEmph 2" xfId="9145"/>
    <cellStyle name="SAPBEXaggDataEmph 3" xfId="9146"/>
    <cellStyle name="SAPBEXaggDataEmph 3 2" xfId="30804"/>
    <cellStyle name="SAPBEXaggDataEmph 4" xfId="30803"/>
    <cellStyle name="SAPBEXaggItem" xfId="9147"/>
    <cellStyle name="SAPBEXaggItem 2" xfId="9148"/>
    <cellStyle name="SAPBEXaggItem 3" xfId="9149"/>
    <cellStyle name="SAPBEXaggItem 3 2" xfId="30806"/>
    <cellStyle name="SAPBEXaggItem 4" xfId="30805"/>
    <cellStyle name="SAPBEXaggItemX" xfId="9150"/>
    <cellStyle name="SAPBEXaggItemX 2" xfId="9151"/>
    <cellStyle name="SAPBEXaggItemX 3" xfId="9152"/>
    <cellStyle name="SAPBEXaggItemX 3 2" xfId="30808"/>
    <cellStyle name="SAPBEXaggItemX 4" xfId="30807"/>
    <cellStyle name="SAPBEXchaText" xfId="9153"/>
    <cellStyle name="SAPBEXchaText 10" xfId="30809"/>
    <cellStyle name="SAPBEXchaText 2" xfId="9154"/>
    <cellStyle name="SAPBEXchaText 2 2" xfId="9155"/>
    <cellStyle name="SAPBEXchaText 2 2 2" xfId="9156"/>
    <cellStyle name="SAPBEXchaText 2 2 3" xfId="30811"/>
    <cellStyle name="SAPBEXchaText 2 3" xfId="9157"/>
    <cellStyle name="SAPBEXchaText 2 4" xfId="30810"/>
    <cellStyle name="SAPBEXchaText 3" xfId="9158"/>
    <cellStyle name="SAPBEXchaText 3 2" xfId="9159"/>
    <cellStyle name="SAPBEXchaText 3 2 2" xfId="9160"/>
    <cellStyle name="SAPBEXchaText 3 2 3" xfId="30813"/>
    <cellStyle name="SAPBEXchaText 3 3" xfId="9161"/>
    <cellStyle name="SAPBEXchaText 3 3 2" xfId="9162"/>
    <cellStyle name="SAPBEXchaText 3 3 3" xfId="30814"/>
    <cellStyle name="SAPBEXchaText 3 4" xfId="9163"/>
    <cellStyle name="SAPBEXchaText 3 4 2" xfId="9164"/>
    <cellStyle name="SAPBEXchaText 3 4 3" xfId="30815"/>
    <cellStyle name="SAPBEXchaText 3 5" xfId="30812"/>
    <cellStyle name="SAPBEXchaText 4" xfId="9165"/>
    <cellStyle name="SAPBEXchaText 4 2" xfId="9166"/>
    <cellStyle name="SAPBEXchaText 4 3" xfId="30816"/>
    <cellStyle name="SAPBEXchaText 5" xfId="9167"/>
    <cellStyle name="SAPBEXchaText 6" xfId="9168"/>
    <cellStyle name="SAPBEXchaText 7" xfId="9169"/>
    <cellStyle name="SAPBEXchaText 7 2" xfId="30817"/>
    <cellStyle name="SAPBEXchaText 8" xfId="9170"/>
    <cellStyle name="SAPBEXchaText 8 2" xfId="30818"/>
    <cellStyle name="SAPBEXchaText 9" xfId="9171"/>
    <cellStyle name="SAPBEXchaText 9 2" xfId="30819"/>
    <cellStyle name="SAPBEXexcBad7" xfId="9172"/>
    <cellStyle name="SAPBEXexcBad7 2" xfId="9173"/>
    <cellStyle name="SAPBEXexcBad7 3" xfId="9174"/>
    <cellStyle name="SAPBEXexcBad7 3 2" xfId="30821"/>
    <cellStyle name="SAPBEXexcBad7 4" xfId="30820"/>
    <cellStyle name="SAPBEXexcBad8" xfId="9175"/>
    <cellStyle name="SAPBEXexcBad8 2" xfId="9176"/>
    <cellStyle name="SAPBEXexcBad8 3" xfId="9177"/>
    <cellStyle name="SAPBEXexcBad8 3 2" xfId="30823"/>
    <cellStyle name="SAPBEXexcBad8 4" xfId="30822"/>
    <cellStyle name="SAPBEXexcBad9" xfId="9178"/>
    <cellStyle name="SAPBEXexcBad9 2" xfId="9179"/>
    <cellStyle name="SAPBEXexcBad9 3" xfId="9180"/>
    <cellStyle name="SAPBEXexcBad9 3 2" xfId="30825"/>
    <cellStyle name="SAPBEXexcBad9 4" xfId="30824"/>
    <cellStyle name="SAPBEXexcCritical4" xfId="9181"/>
    <cellStyle name="SAPBEXexcCritical4 2" xfId="9182"/>
    <cellStyle name="SAPBEXexcCritical4 3" xfId="9183"/>
    <cellStyle name="SAPBEXexcCritical4 3 2" xfId="30827"/>
    <cellStyle name="SAPBEXexcCritical4 4" xfId="30826"/>
    <cellStyle name="SAPBEXexcCritical5" xfId="9184"/>
    <cellStyle name="SAPBEXexcCritical5 2" xfId="9185"/>
    <cellStyle name="SAPBEXexcCritical5 3" xfId="9186"/>
    <cellStyle name="SAPBEXexcCritical5 3 2" xfId="30829"/>
    <cellStyle name="SAPBEXexcCritical5 4" xfId="30828"/>
    <cellStyle name="SAPBEXexcCritical6" xfId="9187"/>
    <cellStyle name="SAPBEXexcCritical6 2" xfId="9188"/>
    <cellStyle name="SAPBEXexcCritical6 3" xfId="9189"/>
    <cellStyle name="SAPBEXexcCritical6 3 2" xfId="30831"/>
    <cellStyle name="SAPBEXexcCritical6 4" xfId="30830"/>
    <cellStyle name="SAPBEXexcGood1" xfId="9190"/>
    <cellStyle name="SAPBEXexcGood1 2" xfId="9191"/>
    <cellStyle name="SAPBEXexcGood1 3" xfId="9192"/>
    <cellStyle name="SAPBEXexcGood1 3 2" xfId="30833"/>
    <cellStyle name="SAPBEXexcGood1 4" xfId="30832"/>
    <cellStyle name="SAPBEXexcGood2" xfId="9193"/>
    <cellStyle name="SAPBEXexcGood2 2" xfId="9194"/>
    <cellStyle name="SAPBEXexcGood2 3" xfId="9195"/>
    <cellStyle name="SAPBEXexcGood2 3 2" xfId="30835"/>
    <cellStyle name="SAPBEXexcGood2 4" xfId="30834"/>
    <cellStyle name="SAPBEXexcGood3" xfId="9196"/>
    <cellStyle name="SAPBEXexcGood3 2" xfId="9197"/>
    <cellStyle name="SAPBEXexcGood3 3" xfId="9198"/>
    <cellStyle name="SAPBEXexcGood3 3 2" xfId="30837"/>
    <cellStyle name="SAPBEXexcGood3 4" xfId="30836"/>
    <cellStyle name="SAPBEXfilterDrill" xfId="9199"/>
    <cellStyle name="SAPBEXfilterDrill 2" xfId="9200"/>
    <cellStyle name="SAPBEXfilterDrill 3" xfId="9201"/>
    <cellStyle name="SAPBEXfilterDrill 4" xfId="9202"/>
    <cellStyle name="SAPBEXfilterDrill 4 2" xfId="30839"/>
    <cellStyle name="SAPBEXfilterDrill 5" xfId="30838"/>
    <cellStyle name="SAPBEXfilterItem" xfId="9203"/>
    <cellStyle name="SAPBEXfilterItem 2" xfId="9204"/>
    <cellStyle name="SAPBEXfilterItem 3" xfId="9205"/>
    <cellStyle name="SAPBEXfilterText" xfId="9206"/>
    <cellStyle name="SAPBEXfilterText 2" xfId="9207"/>
    <cellStyle name="SAPBEXfilterText 3" xfId="9208"/>
    <cellStyle name="SAPBEXformats" xfId="9209"/>
    <cellStyle name="SAPBEXformats 2" xfId="9210"/>
    <cellStyle name="SAPBEXformats 2 2" xfId="9211"/>
    <cellStyle name="SAPBEXformats 2 3" xfId="30841"/>
    <cellStyle name="SAPBEXformats 3" xfId="9212"/>
    <cellStyle name="SAPBEXformats 3 2" xfId="30842"/>
    <cellStyle name="SAPBEXformats 4" xfId="9213"/>
    <cellStyle name="SAPBEXformats 4 2" xfId="30843"/>
    <cellStyle name="SAPBEXformats 5" xfId="30840"/>
    <cellStyle name="SAPBEXheaderItem" xfId="9214"/>
    <cellStyle name="SAPBEXheaderItem 2" xfId="9215"/>
    <cellStyle name="SAPBEXheaderItem 2 2" xfId="30845"/>
    <cellStyle name="SAPBEXheaderItem 3" xfId="9216"/>
    <cellStyle name="SAPBEXheaderItem 4" xfId="9217"/>
    <cellStyle name="SAPBEXheaderItem 4 2" xfId="30846"/>
    <cellStyle name="SAPBEXheaderItem 5" xfId="30844"/>
    <cellStyle name="SAPBEXheaderText" xfId="9218"/>
    <cellStyle name="SAPBEXheaderText 2" xfId="9219"/>
    <cellStyle name="SAPBEXheaderText 2 2" xfId="30848"/>
    <cellStyle name="SAPBEXheaderText 3" xfId="9220"/>
    <cellStyle name="SAPBEXheaderText 4" xfId="9221"/>
    <cellStyle name="SAPBEXheaderText 4 2" xfId="30849"/>
    <cellStyle name="SAPBEXheaderText 5" xfId="30847"/>
    <cellStyle name="SAPBEXHLevel0" xfId="9222"/>
    <cellStyle name="SAPBEXHLevel0 2" xfId="9223"/>
    <cellStyle name="SAPBEXHLevel0 2 2" xfId="9224"/>
    <cellStyle name="SAPBEXHLevel0 2 3" xfId="30851"/>
    <cellStyle name="SAPBEXHLevel0 3" xfId="9225"/>
    <cellStyle name="SAPBEXHLevel0 3 2" xfId="30852"/>
    <cellStyle name="SAPBEXHLevel0 4" xfId="9226"/>
    <cellStyle name="SAPBEXHLevel0 4 2" xfId="30853"/>
    <cellStyle name="SAPBEXHLevel0 5" xfId="30850"/>
    <cellStyle name="SAPBEXHLevel0X" xfId="9227"/>
    <cellStyle name="SAPBEXHLevel0X 2" xfId="9228"/>
    <cellStyle name="SAPBEXHLevel0X 2 2" xfId="9229"/>
    <cellStyle name="SAPBEXHLevel0X 2 2 2" xfId="9230"/>
    <cellStyle name="SAPBEXHLevel0X 2 2 3" xfId="30856"/>
    <cellStyle name="SAPBEXHLevel0X 2 3" xfId="9231"/>
    <cellStyle name="SAPBEXHLevel0X 2 4" xfId="30855"/>
    <cellStyle name="SAPBEXHLevel0X 3" xfId="9232"/>
    <cellStyle name="SAPBEXHLevel0X 3 2" xfId="9233"/>
    <cellStyle name="SAPBEXHLevel0X 3 2 2" xfId="9234"/>
    <cellStyle name="SAPBEXHLevel0X 3 2 3" xfId="30858"/>
    <cellStyle name="SAPBEXHLevel0X 3 3" xfId="9235"/>
    <cellStyle name="SAPBEXHLevel0X 3 3 2" xfId="9236"/>
    <cellStyle name="SAPBEXHLevel0X 3 3 3" xfId="30859"/>
    <cellStyle name="SAPBEXHLevel0X 3 4" xfId="9237"/>
    <cellStyle name="SAPBEXHLevel0X 3 4 2" xfId="9238"/>
    <cellStyle name="SAPBEXHLevel0X 3 4 3" xfId="30860"/>
    <cellStyle name="SAPBEXHLevel0X 3 5" xfId="30857"/>
    <cellStyle name="SAPBEXHLevel0X 4" xfId="9239"/>
    <cellStyle name="SAPBEXHLevel0X 4 2" xfId="9240"/>
    <cellStyle name="SAPBEXHLevel0X 4 3" xfId="30861"/>
    <cellStyle name="SAPBEXHLevel0X 5" xfId="9241"/>
    <cellStyle name="SAPBEXHLevel0X 6" xfId="9242"/>
    <cellStyle name="SAPBEXHLevel0X 6 2" xfId="30862"/>
    <cellStyle name="SAPBEXHLevel0X 7" xfId="9243"/>
    <cellStyle name="SAPBEXHLevel0X 7 2" xfId="30863"/>
    <cellStyle name="SAPBEXHLevel0X 8" xfId="9244"/>
    <cellStyle name="SAPBEXHLevel0X 8 2" xfId="30864"/>
    <cellStyle name="SAPBEXHLevel0X 9" xfId="30854"/>
    <cellStyle name="SAPBEXHLevel1" xfId="9245"/>
    <cellStyle name="SAPBEXHLevel1 2" xfId="9246"/>
    <cellStyle name="SAPBEXHLevel1 2 2" xfId="9247"/>
    <cellStyle name="SAPBEXHLevel1 2 3" xfId="30866"/>
    <cellStyle name="SAPBEXHLevel1 3" xfId="9248"/>
    <cellStyle name="SAPBEXHLevel1 3 2" xfId="30867"/>
    <cellStyle name="SAPBEXHLevel1 4" xfId="9249"/>
    <cellStyle name="SAPBEXHLevel1 4 2" xfId="30868"/>
    <cellStyle name="SAPBEXHLevel1 5" xfId="30865"/>
    <cellStyle name="SAPBEXHLevel1X" xfId="9250"/>
    <cellStyle name="SAPBEXHLevel1X 2" xfId="9251"/>
    <cellStyle name="SAPBEXHLevel1X 2 2" xfId="9252"/>
    <cellStyle name="SAPBEXHLevel1X 2 3" xfId="30870"/>
    <cellStyle name="SAPBEXHLevel1X 3" xfId="9253"/>
    <cellStyle name="SAPBEXHLevel1X 3 2" xfId="30871"/>
    <cellStyle name="SAPBEXHLevel1X 4" xfId="9254"/>
    <cellStyle name="SAPBEXHLevel1X 4 2" xfId="30872"/>
    <cellStyle name="SAPBEXHLevel1X 5" xfId="30869"/>
    <cellStyle name="SAPBEXHLevel2" xfId="9255"/>
    <cellStyle name="SAPBEXHLevel2 2" xfId="9256"/>
    <cellStyle name="SAPBEXHLevel2 2 2" xfId="9257"/>
    <cellStyle name="SAPBEXHLevel2 2 3" xfId="30874"/>
    <cellStyle name="SAPBEXHLevel2 3" xfId="9258"/>
    <cellStyle name="SAPBEXHLevel2 3 2" xfId="30875"/>
    <cellStyle name="SAPBEXHLevel2 4" xfId="9259"/>
    <cellStyle name="SAPBEXHLevel2 4 2" xfId="30876"/>
    <cellStyle name="SAPBEXHLevel2 5" xfId="30873"/>
    <cellStyle name="SAPBEXHLevel2X" xfId="9260"/>
    <cellStyle name="SAPBEXHLevel2X 2" xfId="9261"/>
    <cellStyle name="SAPBEXHLevel2X 2 2" xfId="9262"/>
    <cellStyle name="SAPBEXHLevel2X 2 3" xfId="30878"/>
    <cellStyle name="SAPBEXHLevel2X 3" xfId="9263"/>
    <cellStyle name="SAPBEXHLevel2X 3 2" xfId="30879"/>
    <cellStyle name="SAPBEXHLevel2X 4" xfId="9264"/>
    <cellStyle name="SAPBEXHLevel2X 4 2" xfId="30880"/>
    <cellStyle name="SAPBEXHLevel2X 5" xfId="30877"/>
    <cellStyle name="SAPBEXHLevel3" xfId="9265"/>
    <cellStyle name="SAPBEXHLevel3 2" xfId="9266"/>
    <cellStyle name="SAPBEXHLevel3 2 2" xfId="9267"/>
    <cellStyle name="SAPBEXHLevel3 2 3" xfId="30882"/>
    <cellStyle name="SAPBEXHLevel3 3" xfId="9268"/>
    <cellStyle name="SAPBEXHLevel3 3 2" xfId="30883"/>
    <cellStyle name="SAPBEXHLevel3 4" xfId="9269"/>
    <cellStyle name="SAPBEXHLevel3 4 2" xfId="30884"/>
    <cellStyle name="SAPBEXHLevel3 5" xfId="30881"/>
    <cellStyle name="SAPBEXHLevel3X" xfId="9270"/>
    <cellStyle name="SAPBEXHLevel3X 2" xfId="9271"/>
    <cellStyle name="SAPBEXHLevel3X 2 2" xfId="9272"/>
    <cellStyle name="SAPBEXHLevel3X 2 3" xfId="30886"/>
    <cellStyle name="SAPBEXHLevel3X 3" xfId="9273"/>
    <cellStyle name="SAPBEXHLevel3X 3 2" xfId="30887"/>
    <cellStyle name="SAPBEXHLevel3X 4" xfId="9274"/>
    <cellStyle name="SAPBEXHLevel3X 4 2" xfId="30888"/>
    <cellStyle name="SAPBEXHLevel3X 5" xfId="30885"/>
    <cellStyle name="SAPBEXinputData" xfId="9275"/>
    <cellStyle name="SAPBEXinputData 2" xfId="9276"/>
    <cellStyle name="SAPBEXinputData 2 2" xfId="9277"/>
    <cellStyle name="SAPBEXinputData 3" xfId="9278"/>
    <cellStyle name="SAPBEXItemHeader" xfId="9279"/>
    <cellStyle name="SAPBEXresData" xfId="9280"/>
    <cellStyle name="SAPBEXresData 2" xfId="9281"/>
    <cellStyle name="SAPBEXresData 3" xfId="9282"/>
    <cellStyle name="SAPBEXresData 3 2" xfId="30890"/>
    <cellStyle name="SAPBEXresData 4" xfId="30889"/>
    <cellStyle name="SAPBEXresDataEmph" xfId="9283"/>
    <cellStyle name="SAPBEXresDataEmph 2" xfId="9284"/>
    <cellStyle name="SAPBEXresDataEmph 3" xfId="9285"/>
    <cellStyle name="SAPBEXresDataEmph 3 2" xfId="30892"/>
    <cellStyle name="SAPBEXresDataEmph 4" xfId="30891"/>
    <cellStyle name="SAPBEXresItem" xfId="9286"/>
    <cellStyle name="SAPBEXresItem 2" xfId="9287"/>
    <cellStyle name="SAPBEXresItem 3" xfId="9288"/>
    <cellStyle name="SAPBEXresItem 3 2" xfId="30894"/>
    <cellStyle name="SAPBEXresItem 4" xfId="30893"/>
    <cellStyle name="SAPBEXresItemX" xfId="9289"/>
    <cellStyle name="SAPBEXresItemX 2" xfId="9290"/>
    <cellStyle name="SAPBEXresItemX 3" xfId="9291"/>
    <cellStyle name="SAPBEXresItemX 3 2" xfId="30896"/>
    <cellStyle name="SAPBEXresItemX 4" xfId="30895"/>
    <cellStyle name="SAPBEXstdData" xfId="9292"/>
    <cellStyle name="SAPBEXstdData 2" xfId="9293"/>
    <cellStyle name="SAPBEXstdData 2 2" xfId="30898"/>
    <cellStyle name="SAPBEXstdData 3" xfId="9294"/>
    <cellStyle name="SAPBEXstdData 4" xfId="9295"/>
    <cellStyle name="SAPBEXstdData 4 2" xfId="30899"/>
    <cellStyle name="SAPBEXstdData 5" xfId="30897"/>
    <cellStyle name="SAPBEXstdDataEmph" xfId="9296"/>
    <cellStyle name="SAPBEXstdDataEmph 2" xfId="9297"/>
    <cellStyle name="SAPBEXstdDataEmph 3" xfId="9298"/>
    <cellStyle name="SAPBEXstdDataEmph 3 2" xfId="30901"/>
    <cellStyle name="SAPBEXstdDataEmph 4" xfId="30900"/>
    <cellStyle name="SAPBEXstdItem" xfId="9299"/>
    <cellStyle name="SAPBEXstdItem 2" xfId="9300"/>
    <cellStyle name="SAPBEXstdItem 2 2" xfId="9301"/>
    <cellStyle name="SAPBEXstdItem 2 2 2" xfId="9302"/>
    <cellStyle name="SAPBEXstdItem 2 2 3" xfId="30904"/>
    <cellStyle name="SAPBEXstdItem 2 3" xfId="9303"/>
    <cellStyle name="SAPBEXstdItem 2 4" xfId="30903"/>
    <cellStyle name="SAPBEXstdItem 3" xfId="9304"/>
    <cellStyle name="SAPBEXstdItem 3 2" xfId="9305"/>
    <cellStyle name="SAPBEXstdItem 3 2 2" xfId="9306"/>
    <cellStyle name="SAPBEXstdItem 3 2 3" xfId="30906"/>
    <cellStyle name="SAPBEXstdItem 3 3" xfId="9307"/>
    <cellStyle name="SAPBEXstdItem 3 3 2" xfId="9308"/>
    <cellStyle name="SAPBEXstdItem 3 3 3" xfId="30907"/>
    <cellStyle name="SAPBEXstdItem 3 4" xfId="9309"/>
    <cellStyle name="SAPBEXstdItem 3 4 2" xfId="9310"/>
    <cellStyle name="SAPBEXstdItem 3 4 3" xfId="30908"/>
    <cellStyle name="SAPBEXstdItem 3 5" xfId="30905"/>
    <cellStyle name="SAPBEXstdItem 4" xfId="9311"/>
    <cellStyle name="SAPBEXstdItem 4 2" xfId="9312"/>
    <cellStyle name="SAPBEXstdItem 4 3" xfId="30909"/>
    <cellStyle name="SAPBEXstdItem 5" xfId="9313"/>
    <cellStyle name="SAPBEXstdItem 6" xfId="9314"/>
    <cellStyle name="SAPBEXstdItem 6 2" xfId="30910"/>
    <cellStyle name="SAPBEXstdItem 7" xfId="9315"/>
    <cellStyle name="SAPBEXstdItem 7 2" xfId="30911"/>
    <cellStyle name="SAPBEXstdItem 8" xfId="9316"/>
    <cellStyle name="SAPBEXstdItem 8 2" xfId="30912"/>
    <cellStyle name="SAPBEXstdItem 9" xfId="30902"/>
    <cellStyle name="SAPBEXstdItemX" xfId="9317"/>
    <cellStyle name="SAPBEXstdItemX 2" xfId="9318"/>
    <cellStyle name="SAPBEXstdItemX 2 2" xfId="9319"/>
    <cellStyle name="SAPBEXstdItemX 2 2 2" xfId="9320"/>
    <cellStyle name="SAPBEXstdItemX 2 2 3" xfId="30915"/>
    <cellStyle name="SAPBEXstdItemX 2 3" xfId="9321"/>
    <cellStyle name="SAPBEXstdItemX 2 4" xfId="30914"/>
    <cellStyle name="SAPBEXstdItemX 3" xfId="9322"/>
    <cellStyle name="SAPBEXstdItemX 3 2" xfId="9323"/>
    <cellStyle name="SAPBEXstdItemX 3 2 2" xfId="9324"/>
    <cellStyle name="SAPBEXstdItemX 3 2 3" xfId="30917"/>
    <cellStyle name="SAPBEXstdItemX 3 3" xfId="9325"/>
    <cellStyle name="SAPBEXstdItemX 3 3 2" xfId="9326"/>
    <cellStyle name="SAPBEXstdItemX 3 3 3" xfId="30918"/>
    <cellStyle name="SAPBEXstdItemX 3 4" xfId="9327"/>
    <cellStyle name="SAPBEXstdItemX 3 4 2" xfId="9328"/>
    <cellStyle name="SAPBEXstdItemX 3 4 3" xfId="30919"/>
    <cellStyle name="SAPBEXstdItemX 3 5" xfId="30916"/>
    <cellStyle name="SAPBEXstdItemX 4" xfId="9329"/>
    <cellStyle name="SAPBEXstdItemX 4 2" xfId="9330"/>
    <cellStyle name="SAPBEXstdItemX 4 3" xfId="30920"/>
    <cellStyle name="SAPBEXstdItemX 5" xfId="9331"/>
    <cellStyle name="SAPBEXstdItemX 6" xfId="9332"/>
    <cellStyle name="SAPBEXstdItemX 6 2" xfId="30921"/>
    <cellStyle name="SAPBEXstdItemX 7" xfId="9333"/>
    <cellStyle name="SAPBEXstdItemX 7 2" xfId="30922"/>
    <cellStyle name="SAPBEXstdItemX 8" xfId="9334"/>
    <cellStyle name="SAPBEXstdItemX 8 2" xfId="30923"/>
    <cellStyle name="SAPBEXstdItemX 9" xfId="30913"/>
    <cellStyle name="SAPBEXtitle" xfId="9335"/>
    <cellStyle name="SAPBEXtitle 2" xfId="9336"/>
    <cellStyle name="SAPBEXtitle 3" xfId="9337"/>
    <cellStyle name="SAPBEXunassignedItem" xfId="9338"/>
    <cellStyle name="SAPBEXundefined" xfId="9339"/>
    <cellStyle name="SAPBEXundefined 2" xfId="9340"/>
    <cellStyle name="SAPBEXundefined 3" xfId="9341"/>
    <cellStyle name="SAPBEXundefined 3 2" xfId="30925"/>
    <cellStyle name="SAPBEXundefined 4" xfId="30924"/>
    <cellStyle name="shade" xfId="9342"/>
    <cellStyle name="shade 2" xfId="9343"/>
    <cellStyle name="shade 2 2" xfId="9344"/>
    <cellStyle name="shade 2 2 2" xfId="9345"/>
    <cellStyle name="shade 2 3" xfId="9346"/>
    <cellStyle name="shade 3" xfId="9347"/>
    <cellStyle name="shade 3 2" xfId="9348"/>
    <cellStyle name="shade 3 2 2" xfId="9349"/>
    <cellStyle name="shade 3 3" xfId="9350"/>
    <cellStyle name="shade 3 3 2" xfId="9351"/>
    <cellStyle name="shade 3 4" xfId="9352"/>
    <cellStyle name="shade 3 4 2" xfId="9353"/>
    <cellStyle name="shade 4" xfId="9354"/>
    <cellStyle name="shade 4 2" xfId="9355"/>
    <cellStyle name="shade 5" xfId="9356"/>
    <cellStyle name="shade 6" xfId="9357"/>
    <cellStyle name="shade 7" xfId="9358"/>
    <cellStyle name="shade_ACCOUNTS" xfId="9359"/>
    <cellStyle name="Sheet Title" xfId="9360"/>
    <cellStyle name="StmtTtl1" xfId="9361"/>
    <cellStyle name="StmtTtl1 2" xfId="9362"/>
    <cellStyle name="StmtTtl1 2 2" xfId="9363"/>
    <cellStyle name="StmtTtl1 2 3" xfId="9364"/>
    <cellStyle name="StmtTtl1 2 4" xfId="9365"/>
    <cellStyle name="StmtTtl1 3" xfId="9366"/>
    <cellStyle name="StmtTtl1 3 2" xfId="9367"/>
    <cellStyle name="StmtTtl1 3 3" xfId="9368"/>
    <cellStyle name="StmtTtl1 3 4" xfId="9369"/>
    <cellStyle name="StmtTtl1 4" xfId="9370"/>
    <cellStyle name="StmtTtl1 4 2" xfId="9371"/>
    <cellStyle name="StmtTtl1 4 3" xfId="9372"/>
    <cellStyle name="StmtTtl1 4 4" xfId="9373"/>
    <cellStyle name="StmtTtl1 5" xfId="9374"/>
    <cellStyle name="StmtTtl1 5 2" xfId="9375"/>
    <cellStyle name="StmtTtl1 6" xfId="9376"/>
    <cellStyle name="StmtTtl1 6 2" xfId="9377"/>
    <cellStyle name="StmtTtl1 7" xfId="9378"/>
    <cellStyle name="StmtTtl1 8" xfId="9379"/>
    <cellStyle name="StmtTtl1_(C) WHE Proforma with ITC cash grant 10 Yr Amort_for deferral_102809" xfId="9380"/>
    <cellStyle name="StmtTtl2" xfId="9381"/>
    <cellStyle name="StmtTtl2 10" xfId="30926"/>
    <cellStyle name="StmtTtl2 2" xfId="9382"/>
    <cellStyle name="StmtTtl2 2 2" xfId="9383"/>
    <cellStyle name="StmtTtl2 2 2 2" xfId="30928"/>
    <cellStyle name="StmtTtl2 2 3" xfId="30927"/>
    <cellStyle name="StmtTtl2 3" xfId="9384"/>
    <cellStyle name="StmtTtl2 3 2" xfId="9385"/>
    <cellStyle name="StmtTtl2 3 3" xfId="30929"/>
    <cellStyle name="StmtTtl2 4" xfId="9386"/>
    <cellStyle name="StmtTtl2 4 2" xfId="30930"/>
    <cellStyle name="StmtTtl2 5" xfId="9387"/>
    <cellStyle name="StmtTtl2 5 2" xfId="30931"/>
    <cellStyle name="StmtTtl2 6" xfId="9388"/>
    <cellStyle name="StmtTtl2 6 2" xfId="30932"/>
    <cellStyle name="StmtTtl2 7" xfId="9389"/>
    <cellStyle name="StmtTtl2 7 2" xfId="30933"/>
    <cellStyle name="StmtTtl2 8" xfId="9390"/>
    <cellStyle name="StmtTtl2 8 2" xfId="30934"/>
    <cellStyle name="StmtTtl2 9" xfId="9391"/>
    <cellStyle name="StmtTtl2 9 2" xfId="30935"/>
    <cellStyle name="StmtTtl2_4.32E Depreciation Study Robs file" xfId="9392"/>
    <cellStyle name="STYL1 - Style1" xfId="9393"/>
    <cellStyle name="STYL1 - Style1 2" xfId="9394"/>
    <cellStyle name="Style 1" xfId="9395"/>
    <cellStyle name="Style 1 10" xfId="9396"/>
    <cellStyle name="Style 1 11" xfId="9397"/>
    <cellStyle name="Style 1 2" xfId="9398"/>
    <cellStyle name="Style 1 2 2" xfId="9399"/>
    <cellStyle name="Style 1 2 2 2" xfId="9400"/>
    <cellStyle name="Style 1 2 3" xfId="9401"/>
    <cellStyle name="Style 1 2 4" xfId="9402"/>
    <cellStyle name="Style 1 2 5" xfId="9403"/>
    <cellStyle name="Style 1 2 6" xfId="9404"/>
    <cellStyle name="Style 1 2_Chelan PUD Power Costs (8-10)" xfId="9405"/>
    <cellStyle name="Style 1 3" xfId="9406"/>
    <cellStyle name="Style 1 3 2" xfId="9407"/>
    <cellStyle name="Style 1 3 2 2" xfId="9408"/>
    <cellStyle name="Style 1 3 2 3" xfId="9409"/>
    <cellStyle name="Style 1 3 3" xfId="9410"/>
    <cellStyle name="Style 1 3 3 2" xfId="9411"/>
    <cellStyle name="Style 1 3 4" xfId="9412"/>
    <cellStyle name="Style 1 3 5" xfId="9413"/>
    <cellStyle name="Style 1 4" xfId="9414"/>
    <cellStyle name="Style 1 4 2" xfId="9415"/>
    <cellStyle name="Style 1 4 2 2" xfId="9416"/>
    <cellStyle name="Style 1 4 3" xfId="9417"/>
    <cellStyle name="Style 1 4 4" xfId="9418"/>
    <cellStyle name="Style 1 5" xfId="9419"/>
    <cellStyle name="Style 1 5 2" xfId="9420"/>
    <cellStyle name="Style 1 5 2 2" xfId="9421"/>
    <cellStyle name="Style 1 5 3" xfId="9422"/>
    <cellStyle name="Style 1 5 4" xfId="9423"/>
    <cellStyle name="Style 1 6" xfId="9424"/>
    <cellStyle name="Style 1 6 2" xfId="9425"/>
    <cellStyle name="Style 1 6 2 2" xfId="9426"/>
    <cellStyle name="Style 1 6 2 3" xfId="9427"/>
    <cellStyle name="Style 1 6 3" xfId="9428"/>
    <cellStyle name="Style 1 6 3 2" xfId="9429"/>
    <cellStyle name="Style 1 6 4" xfId="9430"/>
    <cellStyle name="Style 1 6 4 2" xfId="9431"/>
    <cellStyle name="Style 1 6 5" xfId="9432"/>
    <cellStyle name="Style 1 6 5 2" xfId="9433"/>
    <cellStyle name="Style 1 6 6" xfId="9434"/>
    <cellStyle name="Style 1 7" xfId="9435"/>
    <cellStyle name="Style 1 8" xfId="9436"/>
    <cellStyle name="Style 1 9" xfId="9437"/>
    <cellStyle name="Style 1_ Price Inputs" xfId="9438"/>
    <cellStyle name="STYLE1" xfId="9439"/>
    <cellStyle name="STYLE1 2" xfId="12711"/>
    <cellStyle name="STYLE1 2 2" xfId="12712"/>
    <cellStyle name="STYLE1 2 3" xfId="12713"/>
    <cellStyle name="STYLE1 3" xfId="12714"/>
    <cellStyle name="STYLE1 4" xfId="12715"/>
    <cellStyle name="STYLE1 5" xfId="12716"/>
    <cellStyle name="STYLE1 6" xfId="12710"/>
    <cellStyle name="STYLE2" xfId="9440"/>
    <cellStyle name="STYLE2 2" xfId="12718"/>
    <cellStyle name="STYLE2 2 2" xfId="12719"/>
    <cellStyle name="STYLE2 2 3" xfId="12720"/>
    <cellStyle name="STYLE2 3" xfId="12721"/>
    <cellStyle name="STYLE2 4" xfId="12722"/>
    <cellStyle name="STYLE2 5" xfId="12717"/>
    <cellStyle name="STYLE3" xfId="9441"/>
    <cellStyle name="STYLE3 2" xfId="12724"/>
    <cellStyle name="STYLE3 2 2" xfId="12725"/>
    <cellStyle name="STYLE3 2 3" xfId="12726"/>
    <cellStyle name="STYLE3 3" xfId="12727"/>
    <cellStyle name="STYLE3 4" xfId="12728"/>
    <cellStyle name="STYLE3 5" xfId="12729"/>
    <cellStyle name="STYLE3 6" xfId="12723"/>
    <cellStyle name="STYLE4" xfId="12730"/>
    <cellStyle name="STYLE4 2" xfId="12731"/>
    <cellStyle name="STYLE4 3" xfId="12732"/>
    <cellStyle name="STYLE5" xfId="12733"/>
    <cellStyle name="STYLE6" xfId="12734"/>
    <cellStyle name="STYLE7" xfId="12735"/>
    <cellStyle name="sub-tl - Style3" xfId="9442"/>
    <cellStyle name="subtot - Style5" xfId="9443"/>
    <cellStyle name="Subtotal" xfId="9444"/>
    <cellStyle name="Sub-total" xfId="9445"/>
    <cellStyle name="Subtotal 2" xfId="9446"/>
    <cellStyle name="Sub-total 2" xfId="9447"/>
    <cellStyle name="Subtotal 3" xfId="9448"/>
    <cellStyle name="Sub-total 3" xfId="9449"/>
    <cellStyle name="taples Plaza" xfId="9450"/>
    <cellStyle name="Test" xfId="9451"/>
    <cellStyle name="Tickmark" xfId="9452"/>
    <cellStyle name="Title 2" xfId="9453"/>
    <cellStyle name="Title 2 2" xfId="9454"/>
    <cellStyle name="Title 2 2 2" xfId="9455"/>
    <cellStyle name="Title 2 2 3" xfId="12737"/>
    <cellStyle name="Title 2 3" xfId="9456"/>
    <cellStyle name="Title 2 4" xfId="12736"/>
    <cellStyle name="Title 3" xfId="9457"/>
    <cellStyle name="Title 3 2" xfId="9458"/>
    <cellStyle name="Title 3 3" xfId="9459"/>
    <cellStyle name="Title 3 4" xfId="9460"/>
    <cellStyle name="Title 4" xfId="9461"/>
    <cellStyle name="Title 4 2" xfId="12738"/>
    <cellStyle name="Title 5" xfId="9462"/>
    <cellStyle name="Title 5 2" xfId="12739"/>
    <cellStyle name="Title 6" xfId="9463"/>
    <cellStyle name="Title 6 2" xfId="12740"/>
    <cellStyle name="Title Left" xfId="12741"/>
    <cellStyle name="Title: - Style3" xfId="9464"/>
    <cellStyle name="Title: - Style4" xfId="9465"/>
    <cellStyle name="Title: Major" xfId="9466"/>
    <cellStyle name="Title: Major 2" xfId="9467"/>
    <cellStyle name="Title: Major 3" xfId="9468"/>
    <cellStyle name="Title: Minor" xfId="9469"/>
    <cellStyle name="Title: Minor 2" xfId="9470"/>
    <cellStyle name="Title: Minor 3" xfId="9471"/>
    <cellStyle name="Title: Minor_Electric Rev Req Model (2009 GRC) Rebuttal" xfId="9472"/>
    <cellStyle name="Title: Worksheet" xfId="9473"/>
    <cellStyle name="Title: Worksheet 2" xfId="9474"/>
    <cellStyle name="Total 2" xfId="9475"/>
    <cellStyle name="Total 2 2" xfId="9476"/>
    <cellStyle name="Total 2 2 2" xfId="9477"/>
    <cellStyle name="Total 2 2 2 2" xfId="30937"/>
    <cellStyle name="Total 2 2 3" xfId="9478"/>
    <cellStyle name="Total 2 2 3 2" xfId="30938"/>
    <cellStyle name="Total 2 2 4" xfId="30936"/>
    <cellStyle name="Total 2 3" xfId="9479"/>
    <cellStyle name="Total 2 3 2" xfId="9480"/>
    <cellStyle name="Total 2 3 3" xfId="9481"/>
    <cellStyle name="Total 2 3 4" xfId="9482"/>
    <cellStyle name="Total 2 4" xfId="9483"/>
    <cellStyle name="Total 3" xfId="9484"/>
    <cellStyle name="Total 3 2" xfId="9485"/>
    <cellStyle name="Total 3 3" xfId="9486"/>
    <cellStyle name="Total 3 4" xfId="9487"/>
    <cellStyle name="Total 4" xfId="9488"/>
    <cellStyle name="Total 4 2" xfId="9489"/>
    <cellStyle name="Total 4 3" xfId="12743"/>
    <cellStyle name="Total 5" xfId="9490"/>
    <cellStyle name="Total 5 2" xfId="13677"/>
    <cellStyle name="Total 5 2 2" xfId="15227"/>
    <cellStyle name="Total 5 2 2 2" xfId="30721"/>
    <cellStyle name="Total 5 2 3" xfId="30700"/>
    <cellStyle name="Total 5 3" xfId="13667"/>
    <cellStyle name="Total 5 3 2" xfId="14403"/>
    <cellStyle name="Total 5 3 2 2" xfId="30717"/>
    <cellStyle name="Total 5 3 3" xfId="30699"/>
    <cellStyle name="Total 5 4" xfId="13654"/>
    <cellStyle name="Total 5 4 2" xfId="15231"/>
    <cellStyle name="Total 5 4 2 2" xfId="30725"/>
    <cellStyle name="Total 5 4 3" xfId="30693"/>
    <cellStyle name="Total 5 5" xfId="13647"/>
    <cellStyle name="Total 5 5 2" xfId="14327"/>
    <cellStyle name="Total 5 5 2 2" xfId="30713"/>
    <cellStyle name="Total 5 5 3" xfId="30690"/>
    <cellStyle name="Total 5 6" xfId="13697"/>
    <cellStyle name="Total 5 6 2" xfId="30703"/>
    <cellStyle name="Total 5 7" xfId="12744"/>
    <cellStyle name="Total 5 7 2" xfId="30942"/>
    <cellStyle name="Total 5 8" xfId="30677"/>
    <cellStyle name="Total 6" xfId="9491"/>
    <cellStyle name="Total 6 2" xfId="13678"/>
    <cellStyle name="Total 6 2 2" xfId="14422"/>
    <cellStyle name="Total 6 2 2 2" xfId="30718"/>
    <cellStyle name="Total 6 2 3" xfId="30701"/>
    <cellStyle name="Total 6 3" xfId="13657"/>
    <cellStyle name="Total 6 3 2" xfId="15230"/>
    <cellStyle name="Total 6 3 2 2" xfId="30724"/>
    <cellStyle name="Total 6 3 3" xfId="30694"/>
    <cellStyle name="Total 6 4" xfId="13632"/>
    <cellStyle name="Total 6 4 2" xfId="14305"/>
    <cellStyle name="Total 6 4 2 2" xfId="30709"/>
    <cellStyle name="Total 6 4 3" xfId="30684"/>
    <cellStyle name="Total 6 5" xfId="13626"/>
    <cellStyle name="Total 6 5 2" xfId="14304"/>
    <cellStyle name="Total 6 5 2 2" xfId="30708"/>
    <cellStyle name="Total 6 5 3" xfId="30683"/>
    <cellStyle name="Total 6 6" xfId="13898"/>
    <cellStyle name="Total 6 6 2" xfId="30706"/>
    <cellStyle name="Total 6 7" xfId="12745"/>
    <cellStyle name="Total 6 7 2" xfId="30943"/>
    <cellStyle name="Total 6 8" xfId="30678"/>
    <cellStyle name="Total 9" xfId="9492"/>
    <cellStyle name="Total 9 2" xfId="9493"/>
    <cellStyle name="Total4 - Style4" xfId="9494"/>
    <cellStyle name="Total4 - Style4 2" xfId="9495"/>
    <cellStyle name="Total4 - Style4 2 2" xfId="9496"/>
    <cellStyle name="Total4 - Style4 3" xfId="9497"/>
    <cellStyle name="Total4 - Style4_ACCOUNTS" xfId="9498"/>
    <cellStyle name="UploadThisRowValue" xfId="9648"/>
    <cellStyle name="Warning Text 2" xfId="9499"/>
    <cellStyle name="Warning Text 2 2" xfId="9500"/>
    <cellStyle name="Warning Text 2 2 2" xfId="9501"/>
    <cellStyle name="Warning Text 2 3" xfId="9502"/>
    <cellStyle name="Warning Text 2 4" xfId="12746"/>
    <cellStyle name="Warning Text 3" xfId="9503"/>
    <cellStyle name="Warning Text 4" xfId="9504"/>
    <cellStyle name="Warning Text 4 2" xfId="12748"/>
    <cellStyle name="Warning Text 5" xfId="12749"/>
    <cellStyle name="warnings" xfId="12750"/>
    <cellStyle name="WM_STANDARD" xfId="9518"/>
    <cellStyle name="WMI_Standard" xfId="9517"/>
    <cellStyle name="XComma" xfId="12751"/>
    <cellStyle name="XComma 0.0" xfId="12752"/>
    <cellStyle name="XComma 0.00" xfId="12753"/>
    <cellStyle name="XComma 0.000" xfId="12754"/>
    <cellStyle name="XCurrency" xfId="12755"/>
    <cellStyle name="XCurrency 0.0" xfId="12756"/>
    <cellStyle name="XCurrency 0.00" xfId="12757"/>
    <cellStyle name="XCurrency 0.000" xfId="12758"/>
    <cellStyle name="xstyle" xfId="12759"/>
  </cellStyles>
  <dxfs count="5">
    <dxf>
      <fill>
        <patternFill>
          <bgColor theme="2" tint="-0.24994659260841701"/>
        </patternFill>
      </fill>
    </dxf>
    <dxf>
      <fill>
        <patternFill>
          <bgColor theme="2" tint="-0.24994659260841701"/>
        </patternFill>
      </fill>
    </dxf>
    <dxf>
      <fill>
        <patternFill>
          <bgColor theme="2" tint="-9.9948118533890809E-2"/>
        </patternFill>
      </fill>
      <border>
        <left style="thin">
          <color theme="2" tint="-0.24994659260841701"/>
        </left>
        <right style="thin">
          <color theme="2" tint="-0.24994659260841701"/>
        </right>
        <top style="thin">
          <color theme="2" tint="-0.24994659260841701"/>
        </top>
        <bottom style="thin">
          <color theme="2" tint="-0.24994659260841701"/>
        </bottom>
      </border>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2" defaultTableStyle="TableStyleMedium9" defaultPivotStyle="PivotStyleLight16">
    <tableStyle name="Table Style 1" pivot="0" count="2">
      <tableStyleElement type="wholeTable" dxfId="4"/>
      <tableStyleElement type="headerRow" dxfId="3"/>
    </tableStyle>
    <tableStyle name="Table Style 2" pivot="0" count="3">
      <tableStyleElement type="wholeTable" dxfId="2"/>
      <tableStyleElement type="headerRow" dxfId="1"/>
      <tableStyleElement type="totalRow" dxfId="0"/>
    </tableStyle>
  </tableStyles>
  <colors>
    <mruColors>
      <color rgb="FF080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6"/>
  <sheetViews>
    <sheetView topLeftCell="C28" zoomScaleNormal="100" workbookViewId="0">
      <selection activeCell="W44" sqref="W44"/>
    </sheetView>
  </sheetViews>
  <sheetFormatPr defaultRowHeight="15"/>
  <cols>
    <col min="1" max="1" width="7.42578125" customWidth="1"/>
    <col min="2" max="2" width="32.140625" customWidth="1"/>
    <col min="3" max="3" width="17.28515625" customWidth="1"/>
    <col min="4" max="6" width="12.42578125" customWidth="1"/>
    <col min="7" max="9" width="12.28515625" hidden="1" customWidth="1"/>
    <col min="10" max="10" width="12.7109375" hidden="1" customWidth="1"/>
    <col min="11" max="11" width="13" hidden="1" customWidth="1"/>
    <col min="12" max="12" width="12.42578125" hidden="1" customWidth="1"/>
    <col min="13" max="14" width="12.7109375" hidden="1" customWidth="1"/>
    <col min="15" max="15" width="12.5703125" hidden="1" customWidth="1"/>
    <col min="16" max="16" width="12.7109375" style="37" customWidth="1"/>
    <col min="17" max="17" width="12.85546875" style="37" hidden="1" customWidth="1"/>
    <col min="18" max="19" width="12" style="37" hidden="1" customWidth="1"/>
    <col min="20" max="20" width="13.28515625" style="37" customWidth="1"/>
  </cols>
  <sheetData>
    <row r="1" spans="1:20" ht="15.75">
      <c r="A1" s="136" t="s">
        <v>0</v>
      </c>
      <c r="B1" s="136"/>
      <c r="C1" s="136"/>
      <c r="D1" s="136"/>
      <c r="E1" s="136"/>
      <c r="F1" s="136"/>
      <c r="G1" s="136"/>
      <c r="H1" s="136"/>
      <c r="I1" s="136"/>
      <c r="J1" s="136"/>
      <c r="K1" s="136"/>
      <c r="L1" s="136"/>
      <c r="M1" s="136"/>
      <c r="N1" s="136"/>
      <c r="O1" s="136"/>
      <c r="P1" s="120"/>
      <c r="Q1" s="120"/>
      <c r="R1" s="120"/>
      <c r="S1" s="120"/>
      <c r="T1" s="120"/>
    </row>
    <row r="2" spans="1:20" ht="18.75">
      <c r="A2" s="136" t="s">
        <v>149</v>
      </c>
      <c r="B2" s="136"/>
      <c r="C2" s="136"/>
      <c r="D2" s="136"/>
      <c r="E2" s="136"/>
      <c r="F2" s="136"/>
      <c r="G2" s="136"/>
      <c r="H2" s="136"/>
      <c r="I2" s="136"/>
      <c r="J2" s="136"/>
      <c r="K2" s="136"/>
      <c r="L2" s="136"/>
      <c r="M2" s="136"/>
      <c r="N2" s="136"/>
      <c r="O2" s="136"/>
      <c r="P2" s="121"/>
      <c r="Q2" s="121"/>
      <c r="R2" s="121"/>
      <c r="S2" s="121"/>
      <c r="T2" s="121"/>
    </row>
    <row r="3" spans="1:20" ht="15.75">
      <c r="A3" s="136" t="s">
        <v>165</v>
      </c>
      <c r="B3" s="136"/>
      <c r="C3" s="136"/>
      <c r="D3" s="136"/>
      <c r="E3" s="136"/>
      <c r="F3" s="136"/>
      <c r="G3" s="136"/>
      <c r="H3" s="136"/>
      <c r="I3" s="136"/>
      <c r="J3" s="136"/>
      <c r="K3" s="136"/>
      <c r="L3" s="136"/>
      <c r="M3" s="136"/>
      <c r="N3" s="136"/>
      <c r="O3" s="136"/>
      <c r="P3" s="122"/>
      <c r="Q3" s="122"/>
      <c r="R3" s="122"/>
      <c r="S3" s="122"/>
      <c r="T3" s="122"/>
    </row>
    <row r="4" spans="1:20" ht="14.45" customHeight="1">
      <c r="A4" s="137"/>
      <c r="B4" s="103"/>
      <c r="C4" s="104"/>
      <c r="D4" s="104"/>
      <c r="E4" s="104"/>
      <c r="F4" s="104"/>
      <c r="G4" s="104"/>
      <c r="H4" s="104"/>
      <c r="I4" s="104"/>
      <c r="J4" s="104"/>
      <c r="K4" s="104"/>
      <c r="L4" s="104"/>
      <c r="M4" s="104"/>
      <c r="N4" s="104"/>
      <c r="O4" s="104"/>
      <c r="P4" s="123"/>
      <c r="Q4" s="123"/>
      <c r="R4" s="123"/>
      <c r="S4" s="123"/>
      <c r="T4" s="123"/>
    </row>
    <row r="5" spans="1:20">
      <c r="A5" s="34"/>
      <c r="B5" s="34"/>
      <c r="C5" s="34"/>
      <c r="D5" s="105"/>
      <c r="E5" s="2"/>
      <c r="F5" s="2"/>
      <c r="G5" s="34"/>
      <c r="H5" s="34"/>
      <c r="I5" s="34"/>
      <c r="J5" s="34"/>
      <c r="K5" s="34"/>
      <c r="L5" s="34"/>
      <c r="M5" s="34"/>
      <c r="N5" s="34"/>
      <c r="O5" s="34"/>
      <c r="P5" s="123" t="s">
        <v>166</v>
      </c>
      <c r="Q5" s="123" t="s">
        <v>167</v>
      </c>
      <c r="R5" s="123" t="s">
        <v>168</v>
      </c>
      <c r="S5" s="123" t="s">
        <v>169</v>
      </c>
      <c r="T5" s="123" t="s">
        <v>170</v>
      </c>
    </row>
    <row r="6" spans="1:20" ht="25.5">
      <c r="A6" s="106" t="s">
        <v>1</v>
      </c>
      <c r="B6" s="107"/>
      <c r="C6" s="102" t="s">
        <v>2</v>
      </c>
      <c r="D6" s="177">
        <v>43831</v>
      </c>
      <c r="E6" s="108">
        <f>EDATE(D6,1)</f>
        <v>43862</v>
      </c>
      <c r="F6" s="108">
        <f t="shared" ref="F6:O6" si="0">EDATE(E6,1)</f>
        <v>43891</v>
      </c>
      <c r="G6" s="108">
        <f t="shared" si="0"/>
        <v>43922</v>
      </c>
      <c r="H6" s="108">
        <f t="shared" si="0"/>
        <v>43952</v>
      </c>
      <c r="I6" s="108">
        <f t="shared" si="0"/>
        <v>43983</v>
      </c>
      <c r="J6" s="108">
        <f t="shared" si="0"/>
        <v>44013</v>
      </c>
      <c r="K6" s="108">
        <f t="shared" si="0"/>
        <v>44044</v>
      </c>
      <c r="L6" s="108">
        <f t="shared" si="0"/>
        <v>44075</v>
      </c>
      <c r="M6" s="108">
        <f t="shared" si="0"/>
        <v>44105</v>
      </c>
      <c r="N6" s="108">
        <f t="shared" si="0"/>
        <v>44136</v>
      </c>
      <c r="O6" s="108">
        <f t="shared" si="0"/>
        <v>44166</v>
      </c>
      <c r="P6" s="124" t="s">
        <v>3</v>
      </c>
      <c r="Q6" s="124" t="s">
        <v>3</v>
      </c>
      <c r="R6" s="124" t="s">
        <v>3</v>
      </c>
      <c r="S6" s="124" t="s">
        <v>3</v>
      </c>
      <c r="T6" s="124" t="s">
        <v>3</v>
      </c>
    </row>
    <row r="7" spans="1:20">
      <c r="A7" s="63"/>
      <c r="B7" s="63" t="s">
        <v>4</v>
      </c>
      <c r="C7" s="63" t="s">
        <v>5</v>
      </c>
      <c r="D7" s="63" t="s">
        <v>6</v>
      </c>
      <c r="E7" s="63" t="s">
        <v>7</v>
      </c>
      <c r="F7" s="63" t="s">
        <v>8</v>
      </c>
      <c r="G7" s="63" t="s">
        <v>9</v>
      </c>
      <c r="H7" s="200" t="s">
        <v>10</v>
      </c>
      <c r="I7" s="63" t="s">
        <v>11</v>
      </c>
      <c r="J7" s="63" t="s">
        <v>12</v>
      </c>
      <c r="K7" s="63" t="s">
        <v>13</v>
      </c>
      <c r="L7" s="63" t="s">
        <v>14</v>
      </c>
      <c r="M7" s="63" t="s">
        <v>15</v>
      </c>
      <c r="N7" s="63" t="s">
        <v>16</v>
      </c>
      <c r="O7" s="63" t="s">
        <v>17</v>
      </c>
      <c r="P7" s="8"/>
      <c r="Q7" s="8"/>
      <c r="R7" s="8"/>
      <c r="S7" s="8"/>
      <c r="T7" s="16"/>
    </row>
    <row r="8" spans="1:20">
      <c r="A8" s="63"/>
      <c r="B8" s="2" t="s">
        <v>19</v>
      </c>
      <c r="C8" s="63"/>
      <c r="D8" s="63"/>
      <c r="E8" s="63"/>
      <c r="F8" s="63"/>
      <c r="G8" s="63"/>
      <c r="H8" s="200"/>
      <c r="I8" s="63"/>
      <c r="J8" s="63"/>
      <c r="K8" s="63"/>
      <c r="L8" s="63"/>
      <c r="M8" s="63"/>
      <c r="N8" s="63"/>
      <c r="O8" s="63"/>
      <c r="P8" s="128"/>
      <c r="Q8" s="128"/>
      <c r="R8" s="128"/>
      <c r="S8" s="128"/>
      <c r="T8" s="16"/>
    </row>
    <row r="9" spans="1:20" ht="21" customHeight="1">
      <c r="A9" s="63">
        <v>1</v>
      </c>
      <c r="B9" s="34" t="s">
        <v>20</v>
      </c>
      <c r="C9" s="63" t="s">
        <v>21</v>
      </c>
      <c r="D9" s="32">
        <v>221120</v>
      </c>
      <c r="E9" s="32">
        <v>220271</v>
      </c>
      <c r="F9" s="32">
        <v>220636</v>
      </c>
      <c r="G9" s="32">
        <v>0</v>
      </c>
      <c r="H9" s="201">
        <v>0</v>
      </c>
      <c r="I9" s="32">
        <v>0</v>
      </c>
      <c r="J9" s="32">
        <v>0</v>
      </c>
      <c r="K9" s="32">
        <v>0</v>
      </c>
      <c r="L9" s="32">
        <v>0</v>
      </c>
      <c r="M9" s="32">
        <v>0</v>
      </c>
      <c r="N9" s="32">
        <v>0</v>
      </c>
      <c r="O9" s="32">
        <v>0</v>
      </c>
      <c r="P9" s="125">
        <f>SUM(D9:F9)</f>
        <v>662027</v>
      </c>
      <c r="Q9" s="125">
        <f>SUM(G9:I9)</f>
        <v>0</v>
      </c>
      <c r="R9" s="125">
        <f>SUM(J9:L9)</f>
        <v>0</v>
      </c>
      <c r="S9" s="125">
        <f>SUM(M9:O9)</f>
        <v>0</v>
      </c>
      <c r="T9" s="126">
        <f>SUM(D9:O9)</f>
        <v>662027</v>
      </c>
    </row>
    <row r="10" spans="1:20" ht="25.5">
      <c r="A10" s="101">
        <f>A9+1</f>
        <v>2</v>
      </c>
      <c r="B10" s="109" t="s">
        <v>22</v>
      </c>
      <c r="C10" s="109" t="s">
        <v>88</v>
      </c>
      <c r="D10" s="110">
        <v>83.760427903323389</v>
      </c>
      <c r="E10" s="110">
        <v>67.853818238913107</v>
      </c>
      <c r="F10" s="110">
        <v>62.146664385779836</v>
      </c>
      <c r="G10" s="110">
        <v>52.417441941972996</v>
      </c>
      <c r="H10" s="202">
        <v>45.892124419392054</v>
      </c>
      <c r="I10" s="110">
        <v>42.548958852653399</v>
      </c>
      <c r="J10" s="110">
        <v>56.439626965764539</v>
      </c>
      <c r="K10" s="110">
        <v>50.945678742657662</v>
      </c>
      <c r="L10" s="110">
        <v>48.236457551145826</v>
      </c>
      <c r="M10" s="110">
        <v>47.127141167587858</v>
      </c>
      <c r="N10" s="110">
        <v>63.977202165489828</v>
      </c>
      <c r="O10" s="110">
        <v>78.404457665319498</v>
      </c>
      <c r="P10" s="110">
        <f>P11/P9</f>
        <v>71.264654853514159</v>
      </c>
      <c r="Q10" s="110" t="e">
        <f>Q11/Q9</f>
        <v>#DIV/0!</v>
      </c>
      <c r="R10" s="110" t="e">
        <f>R11/R9</f>
        <v>#DIV/0!</v>
      </c>
      <c r="S10" s="110" t="e">
        <f>S11/S9</f>
        <v>#DIV/0!</v>
      </c>
      <c r="T10" s="110">
        <f>T11/T9</f>
        <v>71.264654853514159</v>
      </c>
    </row>
    <row r="11" spans="1:20">
      <c r="A11" s="63">
        <f>A10+1</f>
        <v>3</v>
      </c>
      <c r="B11" s="34" t="s">
        <v>23</v>
      </c>
      <c r="C11" s="63" t="str">
        <f>"("&amp;A9&amp;") x ("&amp;A10&amp;")"</f>
        <v>(1) x (2)</v>
      </c>
      <c r="D11" s="67">
        <f>D9*D10</f>
        <v>18521105.817982867</v>
      </c>
      <c r="E11" s="67">
        <f>E9*E10</f>
        <v>14946228.39730363</v>
      </c>
      <c r="F11" s="67">
        <f t="shared" ref="F11:O11" si="1">F9*F10</f>
        <v>13711791.443420921</v>
      </c>
      <c r="G11" s="67">
        <f t="shared" si="1"/>
        <v>0</v>
      </c>
      <c r="H11" s="68">
        <f t="shared" si="1"/>
        <v>0</v>
      </c>
      <c r="I11" s="67">
        <f t="shared" si="1"/>
        <v>0</v>
      </c>
      <c r="J11" s="67">
        <f t="shared" si="1"/>
        <v>0</v>
      </c>
      <c r="K11" s="67">
        <f t="shared" si="1"/>
        <v>0</v>
      </c>
      <c r="L11" s="67">
        <f t="shared" si="1"/>
        <v>0</v>
      </c>
      <c r="M11" s="67">
        <f t="shared" si="1"/>
        <v>0</v>
      </c>
      <c r="N11" s="67">
        <f t="shared" si="1"/>
        <v>0</v>
      </c>
      <c r="O11" s="67">
        <f t="shared" si="1"/>
        <v>0</v>
      </c>
      <c r="P11" s="116">
        <f>SUM(D11:F11)</f>
        <v>47179125.658707418</v>
      </c>
      <c r="Q11" s="116">
        <f>SUM(G11:I11)</f>
        <v>0</v>
      </c>
      <c r="R11" s="116">
        <f>SUM(J11:L11)</f>
        <v>0</v>
      </c>
      <c r="S11" s="116">
        <f>SUM(M11:O11)</f>
        <v>0</v>
      </c>
      <c r="T11" s="127">
        <f>SUM(D11:O11)</f>
        <v>47179125.658707418</v>
      </c>
    </row>
    <row r="12" spans="1:20" ht="9" customHeight="1">
      <c r="A12" s="63"/>
      <c r="B12" s="34"/>
      <c r="C12" s="63"/>
      <c r="D12" s="64"/>
      <c r="E12" s="64"/>
      <c r="F12" s="64"/>
      <c r="G12" s="64"/>
      <c r="H12" s="203"/>
      <c r="I12" s="64"/>
      <c r="J12" s="64"/>
      <c r="K12" s="64"/>
      <c r="L12" s="64"/>
      <c r="M12" s="64"/>
      <c r="N12" s="64"/>
      <c r="O12" s="64"/>
      <c r="P12" s="125"/>
      <c r="Q12" s="125"/>
      <c r="R12" s="125"/>
      <c r="S12" s="125"/>
      <c r="T12" s="125"/>
    </row>
    <row r="13" spans="1:20">
      <c r="A13" s="63">
        <v>4</v>
      </c>
      <c r="B13" s="34" t="s">
        <v>37</v>
      </c>
      <c r="C13" s="63" t="s">
        <v>21</v>
      </c>
      <c r="D13" s="111">
        <v>23579888.337640002</v>
      </c>
      <c r="E13" s="111">
        <v>20630117.590920001</v>
      </c>
      <c r="F13" s="111">
        <v>20089064.750920001</v>
      </c>
      <c r="G13" s="111">
        <v>0</v>
      </c>
      <c r="H13" s="204">
        <v>0</v>
      </c>
      <c r="I13" s="111">
        <v>0</v>
      </c>
      <c r="J13" s="111">
        <v>0</v>
      </c>
      <c r="K13" s="111">
        <v>0</v>
      </c>
      <c r="L13" s="111">
        <v>0</v>
      </c>
      <c r="M13" s="111">
        <v>0</v>
      </c>
      <c r="N13" s="111">
        <v>0</v>
      </c>
      <c r="O13" s="111">
        <v>0</v>
      </c>
      <c r="P13" s="153"/>
      <c r="Q13" s="153"/>
      <c r="R13" s="153"/>
      <c r="S13" s="129"/>
      <c r="T13" s="130"/>
    </row>
    <row r="14" spans="1:20">
      <c r="A14" s="63">
        <v>5</v>
      </c>
      <c r="B14" s="34" t="s">
        <v>38</v>
      </c>
      <c r="C14" s="63" t="s">
        <v>21</v>
      </c>
      <c r="D14" s="111">
        <v>2025764</v>
      </c>
      <c r="E14" s="111">
        <v>2014029.5</v>
      </c>
      <c r="F14" s="111">
        <v>2024532</v>
      </c>
      <c r="G14" s="111">
        <v>0</v>
      </c>
      <c r="H14" s="204">
        <v>0</v>
      </c>
      <c r="I14" s="111">
        <v>0</v>
      </c>
      <c r="J14" s="111">
        <v>0</v>
      </c>
      <c r="K14" s="111">
        <v>0</v>
      </c>
      <c r="L14" s="111">
        <v>0</v>
      </c>
      <c r="M14" s="111">
        <v>0</v>
      </c>
      <c r="N14" s="111">
        <v>0</v>
      </c>
      <c r="O14" s="111">
        <v>0</v>
      </c>
      <c r="P14" s="116"/>
      <c r="Q14" s="116"/>
      <c r="R14" s="116"/>
      <c r="S14" s="116"/>
      <c r="T14" s="127"/>
    </row>
    <row r="15" spans="1:20">
      <c r="A15" s="63">
        <v>6</v>
      </c>
      <c r="B15" s="6" t="s">
        <v>41</v>
      </c>
      <c r="C15" s="63" t="s">
        <v>21</v>
      </c>
      <c r="D15" s="112">
        <v>258096251.255</v>
      </c>
      <c r="E15" s="112">
        <v>225826179.56900001</v>
      </c>
      <c r="F15" s="112">
        <v>218575769.98300001</v>
      </c>
      <c r="G15" s="112">
        <v>0</v>
      </c>
      <c r="H15" s="205">
        <v>0</v>
      </c>
      <c r="I15" s="112">
        <v>0</v>
      </c>
      <c r="J15" s="112">
        <v>0</v>
      </c>
      <c r="K15" s="112">
        <v>0</v>
      </c>
      <c r="L15" s="112">
        <v>0</v>
      </c>
      <c r="M15" s="112">
        <v>0</v>
      </c>
      <c r="N15" s="112">
        <v>0</v>
      </c>
      <c r="O15" s="112">
        <v>0</v>
      </c>
      <c r="P15" s="116"/>
      <c r="Q15" s="116"/>
      <c r="R15" s="116"/>
      <c r="S15" s="116"/>
      <c r="T15" s="127"/>
    </row>
    <row r="16" spans="1:20" ht="26.25">
      <c r="A16" s="63">
        <v>7</v>
      </c>
      <c r="B16" s="16" t="s">
        <v>39</v>
      </c>
      <c r="C16" s="113" t="s">
        <v>89</v>
      </c>
      <c r="D16" s="114">
        <v>1.9E-2</v>
      </c>
      <c r="E16" s="114">
        <v>1.9E-2</v>
      </c>
      <c r="F16" s="114">
        <v>1.9E-2</v>
      </c>
      <c r="G16" s="114">
        <v>1.8950000000000002E-2</v>
      </c>
      <c r="H16" s="206">
        <v>1.8950000000000002E-2</v>
      </c>
      <c r="I16" s="114">
        <v>1.8950000000000002E-2</v>
      </c>
      <c r="J16" s="114">
        <v>1.8950000000000002E-2</v>
      </c>
      <c r="K16" s="114">
        <v>1.8950000000000002E-2</v>
      </c>
      <c r="L16" s="114">
        <v>1.8950000000000002E-2</v>
      </c>
      <c r="M16" s="114">
        <v>1.8950000000000002E-2</v>
      </c>
      <c r="N16" s="114">
        <v>1.8950000000000002E-2</v>
      </c>
      <c r="O16" s="114">
        <v>1.8950000000000002E-2</v>
      </c>
      <c r="P16" s="131"/>
      <c r="Q16" s="131"/>
      <c r="R16" s="131"/>
      <c r="S16" s="131"/>
      <c r="T16" s="131"/>
    </row>
    <row r="17" spans="1:22">
      <c r="A17" s="63">
        <v>8</v>
      </c>
      <c r="B17" s="34" t="s">
        <v>40</v>
      </c>
      <c r="C17" s="63" t="str">
        <f>"("&amp;A15&amp;") x ("&amp;A16&amp;")"</f>
        <v>(6) x (7)</v>
      </c>
      <c r="D17" s="67">
        <f t="shared" ref="D17:O17" si="2">D15*D16</f>
        <v>4903828.7738450002</v>
      </c>
      <c r="E17" s="67">
        <f t="shared" si="2"/>
        <v>4290697.4118109997</v>
      </c>
      <c r="F17" s="67">
        <f t="shared" si="2"/>
        <v>4152939.629677</v>
      </c>
      <c r="G17" s="67">
        <f>G15*G16</f>
        <v>0</v>
      </c>
      <c r="H17" s="68">
        <f t="shared" si="2"/>
        <v>0</v>
      </c>
      <c r="I17" s="67">
        <f t="shared" si="2"/>
        <v>0</v>
      </c>
      <c r="J17" s="67">
        <f t="shared" si="2"/>
        <v>0</v>
      </c>
      <c r="K17" s="67">
        <f t="shared" si="2"/>
        <v>0</v>
      </c>
      <c r="L17" s="67">
        <f t="shared" si="2"/>
        <v>0</v>
      </c>
      <c r="M17" s="67">
        <f t="shared" si="2"/>
        <v>0</v>
      </c>
      <c r="N17" s="67">
        <f t="shared" si="2"/>
        <v>0</v>
      </c>
      <c r="O17" s="67">
        <f t="shared" si="2"/>
        <v>0</v>
      </c>
      <c r="P17" s="116"/>
      <c r="Q17" s="116"/>
      <c r="R17" s="116"/>
      <c r="S17" s="116"/>
      <c r="T17" s="127"/>
    </row>
    <row r="18" spans="1:22">
      <c r="A18" s="63">
        <v>9</v>
      </c>
      <c r="B18" s="34" t="s">
        <v>25</v>
      </c>
      <c r="C18" s="63" t="str">
        <f>"("&amp;A13&amp;") - ("&amp;A14&amp;") -("&amp;A17&amp;")"</f>
        <v>(4) - (5) -(8)</v>
      </c>
      <c r="D18" s="67">
        <f>D13-D14-D17</f>
        <v>16650295.563795002</v>
      </c>
      <c r="E18" s="67">
        <f t="shared" ref="E18:O18" si="3">E13-E14-E17</f>
        <v>14325390.679109002</v>
      </c>
      <c r="F18" s="67">
        <f t="shared" si="3"/>
        <v>13911593.121243002</v>
      </c>
      <c r="G18" s="67">
        <f t="shared" si="3"/>
        <v>0</v>
      </c>
      <c r="H18" s="68">
        <f t="shared" si="3"/>
        <v>0</v>
      </c>
      <c r="I18" s="67">
        <f t="shared" si="3"/>
        <v>0</v>
      </c>
      <c r="J18" s="67">
        <f t="shared" si="3"/>
        <v>0</v>
      </c>
      <c r="K18" s="67">
        <f t="shared" si="3"/>
        <v>0</v>
      </c>
      <c r="L18" s="67">
        <f t="shared" si="3"/>
        <v>0</v>
      </c>
      <c r="M18" s="67">
        <f t="shared" si="3"/>
        <v>0</v>
      </c>
      <c r="N18" s="67">
        <f t="shared" si="3"/>
        <v>0</v>
      </c>
      <c r="O18" s="67">
        <f t="shared" si="3"/>
        <v>0</v>
      </c>
      <c r="P18" s="116">
        <f>SUM(D18:F18)</f>
        <v>44887279.364147007</v>
      </c>
      <c r="Q18" s="116">
        <f>SUM(G18:I18)</f>
        <v>0</v>
      </c>
      <c r="R18" s="116">
        <f>SUM(J18:L18)</f>
        <v>0</v>
      </c>
      <c r="S18" s="116">
        <f>SUM(M18:O18)</f>
        <v>0</v>
      </c>
      <c r="T18" s="127">
        <f>SUM(D18:O18)</f>
        <v>44887279.364147007</v>
      </c>
    </row>
    <row r="19" spans="1:22">
      <c r="A19" s="63"/>
      <c r="B19" s="115" t="s">
        <v>26</v>
      </c>
      <c r="C19" s="63"/>
      <c r="D19" s="31">
        <f t="shared" ref="D19:O19" si="4">D18/D9</f>
        <v>75.299817130042527</v>
      </c>
      <c r="E19" s="31">
        <f t="shared" si="4"/>
        <v>65.035300512137326</v>
      </c>
      <c r="F19" s="31">
        <f t="shared" si="4"/>
        <v>63.052235905486874</v>
      </c>
      <c r="G19" s="31" t="e">
        <f t="shared" si="4"/>
        <v>#DIV/0!</v>
      </c>
      <c r="H19" s="207" t="e">
        <f t="shared" si="4"/>
        <v>#DIV/0!</v>
      </c>
      <c r="I19" s="31" t="e">
        <f t="shared" si="4"/>
        <v>#DIV/0!</v>
      </c>
      <c r="J19" s="31" t="e">
        <f t="shared" si="4"/>
        <v>#DIV/0!</v>
      </c>
      <c r="K19" s="31" t="e">
        <f t="shared" si="4"/>
        <v>#DIV/0!</v>
      </c>
      <c r="L19" s="31" t="e">
        <f t="shared" si="4"/>
        <v>#DIV/0!</v>
      </c>
      <c r="M19" s="31" t="e">
        <f t="shared" si="4"/>
        <v>#DIV/0!</v>
      </c>
      <c r="N19" s="31" t="e">
        <f t="shared" si="4"/>
        <v>#DIV/0!</v>
      </c>
      <c r="O19" s="31" t="e">
        <f t="shared" si="4"/>
        <v>#DIV/0!</v>
      </c>
      <c r="P19" s="131">
        <f>P18/P9</f>
        <v>67.802792581189294</v>
      </c>
      <c r="Q19" s="131" t="e">
        <f>Q18/Q9</f>
        <v>#DIV/0!</v>
      </c>
      <c r="R19" s="131" t="e">
        <f>R18/R9</f>
        <v>#DIV/0!</v>
      </c>
      <c r="S19" s="131" t="e">
        <f>S18/S9</f>
        <v>#DIV/0!</v>
      </c>
      <c r="T19" s="131">
        <f>T18/T9</f>
        <v>67.802792581189294</v>
      </c>
    </row>
    <row r="20" spans="1:22">
      <c r="A20" s="63">
        <v>10</v>
      </c>
      <c r="B20" s="34" t="s">
        <v>27</v>
      </c>
      <c r="C20" s="63" t="str">
        <f>"("&amp;A$11&amp;") - ("&amp;A18&amp;")"</f>
        <v>(3) - (9)</v>
      </c>
      <c r="D20" s="116">
        <f t="shared" ref="D20:O20" si="5">D11-D18</f>
        <v>1870810.2541878652</v>
      </c>
      <c r="E20" s="116">
        <f t="shared" si="5"/>
        <v>620837.71819462813</v>
      </c>
      <c r="F20" s="116">
        <f t="shared" si="5"/>
        <v>-199801.67782208137</v>
      </c>
      <c r="G20" s="116">
        <f t="shared" si="5"/>
        <v>0</v>
      </c>
      <c r="H20" s="208">
        <f t="shared" si="5"/>
        <v>0</v>
      </c>
      <c r="I20" s="116">
        <f t="shared" si="5"/>
        <v>0</v>
      </c>
      <c r="J20" s="116">
        <f t="shared" si="5"/>
        <v>0</v>
      </c>
      <c r="K20" s="116">
        <f t="shared" si="5"/>
        <v>0</v>
      </c>
      <c r="L20" s="116">
        <f t="shared" si="5"/>
        <v>0</v>
      </c>
      <c r="M20" s="116">
        <f>M11-M18</f>
        <v>0</v>
      </c>
      <c r="N20" s="116">
        <f t="shared" si="5"/>
        <v>0</v>
      </c>
      <c r="O20" s="116">
        <f t="shared" si="5"/>
        <v>0</v>
      </c>
      <c r="P20" s="116">
        <f>SUM(D20:F20)</f>
        <v>2291846.2945604119</v>
      </c>
      <c r="Q20" s="116">
        <f>SUM(G20:I20)</f>
        <v>0</v>
      </c>
      <c r="R20" s="116">
        <f>SUM(J20:L20)</f>
        <v>0</v>
      </c>
      <c r="S20" s="116">
        <f>SUM(M20:O20)</f>
        <v>0</v>
      </c>
      <c r="T20" s="127">
        <f>SUM(D20:O20)</f>
        <v>2291846.2945604119</v>
      </c>
    </row>
    <row r="21" spans="1:22">
      <c r="A21" s="63">
        <v>11</v>
      </c>
      <c r="B21" s="34" t="s">
        <v>28</v>
      </c>
      <c r="C21" s="15" t="s">
        <v>29</v>
      </c>
      <c r="D21" s="116">
        <f>D20*-0.046677</f>
        <v>-87323.810234726989</v>
      </c>
      <c r="E21" s="116">
        <f t="shared" ref="E21:F21" si="6">E20*-0.046677</f>
        <v>-28978.842172170658</v>
      </c>
      <c r="F21" s="116">
        <f t="shared" si="6"/>
        <v>9326.1429157012935</v>
      </c>
      <c r="G21" s="116">
        <f t="shared" ref="G21:O21" si="7">G20*-0.044369</f>
        <v>0</v>
      </c>
      <c r="H21" s="116">
        <f t="shared" si="7"/>
        <v>0</v>
      </c>
      <c r="I21" s="116">
        <f t="shared" si="7"/>
        <v>0</v>
      </c>
      <c r="J21" s="116">
        <f t="shared" si="7"/>
        <v>0</v>
      </c>
      <c r="K21" s="116">
        <f t="shared" si="7"/>
        <v>0</v>
      </c>
      <c r="L21" s="116">
        <f t="shared" si="7"/>
        <v>0</v>
      </c>
      <c r="M21" s="116">
        <f t="shared" si="7"/>
        <v>0</v>
      </c>
      <c r="N21" s="116">
        <f t="shared" si="7"/>
        <v>0</v>
      </c>
      <c r="O21" s="116">
        <f t="shared" si="7"/>
        <v>0</v>
      </c>
      <c r="P21" s="116">
        <f>SUM(D21:F21)</f>
        <v>-106976.50949119635</v>
      </c>
      <c r="Q21" s="116">
        <f>SUM(G21:I21)</f>
        <v>0</v>
      </c>
      <c r="R21" s="116">
        <f>SUM(J21:L21)</f>
        <v>0</v>
      </c>
      <c r="S21" s="116">
        <f>SUM(M21:O21)</f>
        <v>0</v>
      </c>
      <c r="T21" s="127">
        <f>SUM(D21:O21)</f>
        <v>-106976.50949119635</v>
      </c>
    </row>
    <row r="22" spans="1:22" ht="14.45" customHeight="1">
      <c r="A22" s="63"/>
      <c r="B22" s="34"/>
      <c r="C22" s="63" t="s">
        <v>30</v>
      </c>
      <c r="D22" s="117">
        <v>4.9599999999999998E-2</v>
      </c>
      <c r="E22" s="117">
        <v>4.9599999999999998E-2</v>
      </c>
      <c r="F22" s="117">
        <v>4.9599999999999998E-2</v>
      </c>
      <c r="G22" s="117">
        <v>0</v>
      </c>
      <c r="H22" s="209">
        <v>0</v>
      </c>
      <c r="I22" s="117">
        <v>0</v>
      </c>
      <c r="J22" s="117">
        <v>0</v>
      </c>
      <c r="K22" s="117">
        <v>0</v>
      </c>
      <c r="L22" s="117">
        <v>0</v>
      </c>
      <c r="M22" s="117">
        <v>0</v>
      </c>
      <c r="N22" s="117">
        <v>0</v>
      </c>
      <c r="O22" s="117">
        <v>0</v>
      </c>
      <c r="P22" s="117"/>
      <c r="Q22" s="117"/>
      <c r="R22" s="117"/>
      <c r="S22" s="117"/>
      <c r="T22" s="127"/>
    </row>
    <row r="23" spans="1:22">
      <c r="A23" s="63">
        <v>12</v>
      </c>
      <c r="B23" s="34" t="s">
        <v>31</v>
      </c>
      <c r="C23" s="63" t="s">
        <v>35</v>
      </c>
      <c r="D23" s="9">
        <f>(D20+D21)/2*D22/12</f>
        <v>3685.8719841698189</v>
      </c>
      <c r="E23" s="9">
        <f>(D25+(E20+E21)/2)*E22/12</f>
        <v>8610.1539163206198</v>
      </c>
      <c r="F23" s="9">
        <f t="shared" ref="F23:O23" si="8">(E25+(F20+F21)/2)*F22/12</f>
        <v>9475.2681241479713</v>
      </c>
      <c r="G23" s="9">
        <f t="shared" si="8"/>
        <v>0</v>
      </c>
      <c r="H23" s="210">
        <f t="shared" si="8"/>
        <v>0</v>
      </c>
      <c r="I23" s="9">
        <f t="shared" si="8"/>
        <v>0</v>
      </c>
      <c r="J23" s="9">
        <f t="shared" si="8"/>
        <v>0</v>
      </c>
      <c r="K23" s="9">
        <f t="shared" si="8"/>
        <v>0</v>
      </c>
      <c r="L23" s="9">
        <f t="shared" si="8"/>
        <v>0</v>
      </c>
      <c r="M23" s="9">
        <f t="shared" si="8"/>
        <v>0</v>
      </c>
      <c r="N23" s="9">
        <f t="shared" si="8"/>
        <v>0</v>
      </c>
      <c r="O23" s="9">
        <f t="shared" si="8"/>
        <v>0</v>
      </c>
      <c r="P23" s="116">
        <f>SUM(D23:F23)</f>
        <v>21771.29402463841</v>
      </c>
      <c r="Q23" s="116">
        <f>SUM(G23:I23)</f>
        <v>0</v>
      </c>
      <c r="R23" s="116">
        <f>SUM(J23:L23)</f>
        <v>0</v>
      </c>
      <c r="S23" s="116">
        <f>SUM(M23:O23)</f>
        <v>0</v>
      </c>
      <c r="T23" s="127">
        <f>SUM(D23:O23)</f>
        <v>21771.29402463841</v>
      </c>
    </row>
    <row r="24" spans="1:22" ht="14.45" customHeight="1" thickBot="1">
      <c r="A24" s="63"/>
      <c r="B24" s="10" t="s">
        <v>32</v>
      </c>
      <c r="C24" s="63"/>
      <c r="D24" s="12">
        <f>D20+D21+D23</f>
        <v>1787172.3159373081</v>
      </c>
      <c r="E24" s="12">
        <f t="shared" ref="E24:O24" si="9">E20+E21+E23</f>
        <v>600469.02993877814</v>
      </c>
      <c r="F24" s="12">
        <f t="shared" si="9"/>
        <v>-181000.26678223212</v>
      </c>
      <c r="G24" s="12">
        <f t="shared" si="9"/>
        <v>0</v>
      </c>
      <c r="H24" s="12">
        <f t="shared" si="9"/>
        <v>0</v>
      </c>
      <c r="I24" s="12">
        <f t="shared" si="9"/>
        <v>0</v>
      </c>
      <c r="J24" s="12">
        <f t="shared" si="9"/>
        <v>0</v>
      </c>
      <c r="K24" s="12">
        <f t="shared" si="9"/>
        <v>0</v>
      </c>
      <c r="L24" s="12">
        <f t="shared" si="9"/>
        <v>0</v>
      </c>
      <c r="M24" s="12">
        <f t="shared" si="9"/>
        <v>0</v>
      </c>
      <c r="N24" s="12">
        <f t="shared" si="9"/>
        <v>0</v>
      </c>
      <c r="O24" s="12">
        <f t="shared" si="9"/>
        <v>0</v>
      </c>
      <c r="P24" s="132">
        <f>P20+P21+P23</f>
        <v>2206641.0790938539</v>
      </c>
      <c r="Q24" s="132">
        <f>Q20+Q21+Q23</f>
        <v>0</v>
      </c>
      <c r="R24" s="132">
        <f>R20+R21+R23</f>
        <v>0</v>
      </c>
      <c r="S24" s="132">
        <f>S20+S21+S23</f>
        <v>0</v>
      </c>
      <c r="T24" s="132">
        <f>T20+T21+T23</f>
        <v>2206641.0790938539</v>
      </c>
      <c r="V24" s="196"/>
    </row>
    <row r="25" spans="1:22" ht="27" thickBot="1">
      <c r="A25" s="63">
        <v>13</v>
      </c>
      <c r="B25" s="135" t="s">
        <v>94</v>
      </c>
      <c r="C25" s="63" t="str">
        <f>"Σ(("&amp;A$20&amp;") ~ ("&amp;A23&amp;"))"</f>
        <v>Σ((10) ~ (12))</v>
      </c>
      <c r="D25" s="67">
        <f>D20+D21+D23</f>
        <v>1787172.3159373081</v>
      </c>
      <c r="E25" s="67">
        <f>D25+E20+E21+E23</f>
        <v>2387641.3458760865</v>
      </c>
      <c r="F25" s="67">
        <f t="shared" ref="F25:O25" si="10">E25+F20+F21+F23</f>
        <v>2206641.0790938544</v>
      </c>
      <c r="G25" s="67">
        <f t="shared" si="10"/>
        <v>2206641.0790938544</v>
      </c>
      <c r="H25" s="68">
        <f t="shared" si="10"/>
        <v>2206641.0790938544</v>
      </c>
      <c r="I25" s="67">
        <f t="shared" si="10"/>
        <v>2206641.0790938544</v>
      </c>
      <c r="J25" s="67">
        <f t="shared" si="10"/>
        <v>2206641.0790938544</v>
      </c>
      <c r="K25" s="67">
        <f t="shared" si="10"/>
        <v>2206641.0790938544</v>
      </c>
      <c r="L25" s="67">
        <f t="shared" si="10"/>
        <v>2206641.0790938544</v>
      </c>
      <c r="M25" s="67">
        <f t="shared" si="10"/>
        <v>2206641.0790938544</v>
      </c>
      <c r="N25" s="67">
        <f t="shared" si="10"/>
        <v>2206641.0790938544</v>
      </c>
      <c r="O25" s="118">
        <f t="shared" si="10"/>
        <v>2206641.0790938544</v>
      </c>
      <c r="P25" s="116"/>
      <c r="Q25" s="116"/>
      <c r="R25" s="116"/>
      <c r="S25" s="116"/>
      <c r="T25" s="127"/>
    </row>
    <row r="26" spans="1:22" ht="9" customHeight="1">
      <c r="A26" s="63"/>
      <c r="B26" s="147"/>
      <c r="C26" s="63"/>
      <c r="D26" s="67"/>
      <c r="E26" s="67"/>
      <c r="F26" s="67"/>
      <c r="G26" s="67"/>
      <c r="H26" s="211"/>
      <c r="I26" s="67"/>
      <c r="J26" s="67"/>
      <c r="K26" s="67"/>
      <c r="L26" s="67"/>
      <c r="M26" s="67"/>
      <c r="N26" s="67"/>
      <c r="O26" s="67"/>
      <c r="P26" s="110"/>
      <c r="Q26" s="133"/>
      <c r="R26" s="133"/>
      <c r="S26" s="133"/>
      <c r="T26" s="133"/>
    </row>
    <row r="27" spans="1:22">
      <c r="A27" s="63"/>
      <c r="B27" s="2" t="s">
        <v>33</v>
      </c>
      <c r="C27" s="63"/>
      <c r="D27" s="67"/>
      <c r="E27" s="67"/>
      <c r="F27" s="67"/>
      <c r="G27" s="67"/>
      <c r="H27" s="68"/>
      <c r="I27" s="67"/>
      <c r="J27" s="67"/>
      <c r="K27" s="67"/>
      <c r="L27" s="67"/>
      <c r="M27" s="67"/>
      <c r="N27" s="67"/>
      <c r="O27" s="67"/>
      <c r="P27" s="116"/>
      <c r="Q27" s="116"/>
      <c r="R27" s="116"/>
      <c r="S27" s="116"/>
      <c r="T27" s="127"/>
    </row>
    <row r="28" spans="1:22">
      <c r="A28" s="63">
        <v>14</v>
      </c>
      <c r="B28" s="34" t="s">
        <v>20</v>
      </c>
      <c r="C28" s="63" t="s">
        <v>21</v>
      </c>
      <c r="D28" s="32">
        <v>37482</v>
      </c>
      <c r="E28" s="32">
        <v>37041</v>
      </c>
      <c r="F28" s="32">
        <v>37523</v>
      </c>
      <c r="G28" s="32">
        <v>0</v>
      </c>
      <c r="H28" s="201">
        <v>0</v>
      </c>
      <c r="I28" s="32">
        <v>0</v>
      </c>
      <c r="J28" s="32">
        <v>0</v>
      </c>
      <c r="K28" s="32">
        <v>0</v>
      </c>
      <c r="L28" s="32">
        <v>0</v>
      </c>
      <c r="M28" s="32">
        <v>0</v>
      </c>
      <c r="N28" s="32">
        <v>0</v>
      </c>
      <c r="O28" s="32">
        <v>0</v>
      </c>
      <c r="P28" s="125">
        <f>SUM(D28:F28)</f>
        <v>112046</v>
      </c>
      <c r="Q28" s="125">
        <f>SUM(G28:I28)</f>
        <v>0</v>
      </c>
      <c r="R28" s="125">
        <f>SUM(J28:L28)</f>
        <v>0</v>
      </c>
      <c r="S28" s="125">
        <f>SUM(M28:O28)</f>
        <v>0</v>
      </c>
      <c r="T28" s="126">
        <f>SUM(D28:O28)</f>
        <v>112046</v>
      </c>
    </row>
    <row r="29" spans="1:22" ht="29.45" customHeight="1">
      <c r="A29" s="101">
        <f>A28+1</f>
        <v>15</v>
      </c>
      <c r="B29" s="109" t="s">
        <v>22</v>
      </c>
      <c r="C29" s="109" t="s">
        <v>90</v>
      </c>
      <c r="D29" s="110">
        <v>359.8067927967802</v>
      </c>
      <c r="E29" s="110">
        <v>336.85962983528816</v>
      </c>
      <c r="F29" s="110">
        <v>346.66344910730356</v>
      </c>
      <c r="G29" s="110">
        <v>335.5570844973509</v>
      </c>
      <c r="H29" s="202">
        <v>361.67337127768576</v>
      </c>
      <c r="I29" s="110">
        <v>376.00720550864446</v>
      </c>
      <c r="J29" s="110">
        <v>413.67238077006056</v>
      </c>
      <c r="K29" s="110">
        <v>396.8768301050074</v>
      </c>
      <c r="L29" s="110">
        <v>352.61047681102906</v>
      </c>
      <c r="M29" s="110">
        <v>379.63297244432823</v>
      </c>
      <c r="N29" s="110">
        <v>363.03059603625911</v>
      </c>
      <c r="O29" s="110">
        <v>358.52006650997981</v>
      </c>
      <c r="P29" s="110">
        <f>P30/P28</f>
        <v>347.81918459553378</v>
      </c>
      <c r="Q29" s="110" t="e">
        <f>Q30/Q28</f>
        <v>#DIV/0!</v>
      </c>
      <c r="R29" s="110" t="e">
        <f>R30/R28</f>
        <v>#DIV/0!</v>
      </c>
      <c r="S29" s="110" t="e">
        <f>S30/S28</f>
        <v>#DIV/0!</v>
      </c>
      <c r="T29" s="110">
        <f>T30/T28</f>
        <v>347.81918459553378</v>
      </c>
    </row>
    <row r="30" spans="1:22">
      <c r="A30" s="63">
        <f>A29+1</f>
        <v>16</v>
      </c>
      <c r="B30" s="34" t="s">
        <v>23</v>
      </c>
      <c r="C30" s="63" t="str">
        <f>"("&amp;A28&amp;") x ("&amp;A29&amp;")"</f>
        <v>(14) x (15)</v>
      </c>
      <c r="D30" s="67">
        <f t="shared" ref="D30:O30" si="11">D28*D29</f>
        <v>13486278.207608916</v>
      </c>
      <c r="E30" s="67">
        <f t="shared" si="11"/>
        <v>12477617.548728909</v>
      </c>
      <c r="F30" s="67">
        <f t="shared" si="11"/>
        <v>13007852.600853352</v>
      </c>
      <c r="G30" s="67">
        <f t="shared" si="11"/>
        <v>0</v>
      </c>
      <c r="H30" s="68">
        <f t="shared" si="11"/>
        <v>0</v>
      </c>
      <c r="I30" s="67">
        <f t="shared" si="11"/>
        <v>0</v>
      </c>
      <c r="J30" s="67">
        <f t="shared" si="11"/>
        <v>0</v>
      </c>
      <c r="K30" s="67">
        <f t="shared" si="11"/>
        <v>0</v>
      </c>
      <c r="L30" s="67">
        <f t="shared" si="11"/>
        <v>0</v>
      </c>
      <c r="M30" s="67">
        <f t="shared" si="11"/>
        <v>0</v>
      </c>
      <c r="N30" s="67">
        <f t="shared" si="11"/>
        <v>0</v>
      </c>
      <c r="O30" s="67">
        <f t="shared" si="11"/>
        <v>0</v>
      </c>
      <c r="P30" s="116">
        <f>SUM(D30:F30)</f>
        <v>38971748.357191175</v>
      </c>
      <c r="Q30" s="116">
        <f>SUM(G30:I30)</f>
        <v>0</v>
      </c>
      <c r="R30" s="116">
        <f>SUM(J30:L30)</f>
        <v>0</v>
      </c>
      <c r="S30" s="116">
        <f>SUM(M30:O30)</f>
        <v>0</v>
      </c>
      <c r="T30" s="127">
        <f>SUM(D30:O30)</f>
        <v>38971748.357191175</v>
      </c>
    </row>
    <row r="31" spans="1:22" ht="9" customHeight="1">
      <c r="A31" s="63"/>
      <c r="B31" s="34"/>
      <c r="C31" s="63"/>
      <c r="D31" s="64"/>
      <c r="E31" s="64"/>
      <c r="F31" s="64"/>
      <c r="G31" s="64"/>
      <c r="H31" s="203"/>
      <c r="I31" s="67"/>
      <c r="J31" s="64"/>
      <c r="K31" s="64"/>
      <c r="L31" s="64"/>
      <c r="M31" s="64"/>
      <c r="N31" s="64"/>
      <c r="O31" s="64"/>
      <c r="P31" s="128"/>
      <c r="Q31" s="128"/>
      <c r="R31" s="128"/>
      <c r="S31" s="128"/>
      <c r="T31" s="16"/>
    </row>
    <row r="32" spans="1:22">
      <c r="A32" s="63">
        <v>17</v>
      </c>
      <c r="B32" s="34" t="s">
        <v>37</v>
      </c>
      <c r="C32" s="63" t="s">
        <v>21</v>
      </c>
      <c r="D32" s="111">
        <v>18011842.228429999</v>
      </c>
      <c r="E32" s="111">
        <v>17151616.837379999</v>
      </c>
      <c r="F32" s="111">
        <v>17206839.64229</v>
      </c>
      <c r="G32" s="111">
        <v>0</v>
      </c>
      <c r="H32" s="204">
        <v>0</v>
      </c>
      <c r="I32" s="111">
        <v>0</v>
      </c>
      <c r="J32" s="111">
        <v>0</v>
      </c>
      <c r="K32" s="111">
        <v>0</v>
      </c>
      <c r="L32" s="111">
        <v>0</v>
      </c>
      <c r="M32" s="111">
        <v>0</v>
      </c>
      <c r="N32" s="111">
        <v>0</v>
      </c>
      <c r="O32" s="111">
        <v>0</v>
      </c>
      <c r="P32" s="116"/>
      <c r="Q32" s="116"/>
      <c r="R32" s="116"/>
      <c r="S32" s="116"/>
      <c r="T32" s="16"/>
    </row>
    <row r="33" spans="1:20">
      <c r="A33" s="63">
        <f>A32+1</f>
        <v>18</v>
      </c>
      <c r="B33" s="34" t="s">
        <v>38</v>
      </c>
      <c r="C33" s="63" t="s">
        <v>21</v>
      </c>
      <c r="D33" s="111">
        <v>1711698.9500000002</v>
      </c>
      <c r="E33" s="111">
        <v>1666203.9100000001</v>
      </c>
      <c r="F33" s="111">
        <v>1699799.02</v>
      </c>
      <c r="G33" s="111">
        <v>0</v>
      </c>
      <c r="H33" s="204">
        <v>0</v>
      </c>
      <c r="I33" s="111">
        <v>0</v>
      </c>
      <c r="J33" s="111">
        <v>0</v>
      </c>
      <c r="K33" s="111">
        <v>0</v>
      </c>
      <c r="L33" s="111">
        <v>0</v>
      </c>
      <c r="M33" s="111">
        <v>0</v>
      </c>
      <c r="N33" s="111">
        <v>0</v>
      </c>
      <c r="O33" s="111">
        <v>0</v>
      </c>
      <c r="P33" s="116"/>
      <c r="Q33" s="116"/>
      <c r="R33" s="116"/>
      <c r="S33" s="116"/>
      <c r="T33" s="16"/>
    </row>
    <row r="34" spans="1:20">
      <c r="A34" s="63">
        <f>A33+1</f>
        <v>19</v>
      </c>
      <c r="B34" s="6" t="s">
        <v>41</v>
      </c>
      <c r="C34" s="63" t="s">
        <v>21</v>
      </c>
      <c r="D34" s="112">
        <v>179782076.40400001</v>
      </c>
      <c r="E34" s="112">
        <v>168654117.64900002</v>
      </c>
      <c r="F34" s="112">
        <v>169349461.53499997</v>
      </c>
      <c r="G34" s="112">
        <v>0</v>
      </c>
      <c r="H34" s="205">
        <v>0</v>
      </c>
      <c r="I34" s="112">
        <v>0</v>
      </c>
      <c r="J34" s="112">
        <v>0</v>
      </c>
      <c r="K34" s="112">
        <v>0</v>
      </c>
      <c r="L34" s="112">
        <v>0</v>
      </c>
      <c r="M34" s="112">
        <v>0</v>
      </c>
      <c r="N34" s="112">
        <v>0</v>
      </c>
      <c r="O34" s="112">
        <v>0</v>
      </c>
      <c r="P34" s="125"/>
      <c r="Q34" s="125"/>
      <c r="R34" s="125"/>
      <c r="S34" s="125"/>
      <c r="T34" s="16"/>
    </row>
    <row r="35" spans="1:20" ht="26.25">
      <c r="A35" s="63">
        <f>A34+1</f>
        <v>20</v>
      </c>
      <c r="B35" s="16" t="s">
        <v>39</v>
      </c>
      <c r="C35" s="113" t="s">
        <v>89</v>
      </c>
      <c r="D35" s="114">
        <v>1.9E-2</v>
      </c>
      <c r="E35" s="114">
        <v>1.9E-2</v>
      </c>
      <c r="F35" s="114">
        <v>1.9E-2</v>
      </c>
      <c r="G35" s="114">
        <v>1.8950000000000002E-2</v>
      </c>
      <c r="H35" s="206">
        <v>1.8950000000000002E-2</v>
      </c>
      <c r="I35" s="114">
        <v>1.8950000000000002E-2</v>
      </c>
      <c r="J35" s="114">
        <v>1.8950000000000002E-2</v>
      </c>
      <c r="K35" s="114">
        <v>1.8950000000000002E-2</v>
      </c>
      <c r="L35" s="114">
        <v>1.8950000000000002E-2</v>
      </c>
      <c r="M35" s="114">
        <v>1.8950000000000002E-2</v>
      </c>
      <c r="N35" s="114">
        <v>1.8950000000000002E-2</v>
      </c>
      <c r="O35" s="114">
        <v>1.8950000000000002E-2</v>
      </c>
      <c r="P35" s="129"/>
      <c r="Q35" s="129"/>
      <c r="R35" s="129"/>
      <c r="S35" s="129"/>
      <c r="T35" s="130"/>
    </row>
    <row r="36" spans="1:20">
      <c r="A36" s="63">
        <f>A35+1</f>
        <v>21</v>
      </c>
      <c r="B36" s="34" t="s">
        <v>40</v>
      </c>
      <c r="C36" s="63" t="str">
        <f>"("&amp;A34&amp;") x ("&amp;A35&amp;")"</f>
        <v>(19) x (20)</v>
      </c>
      <c r="D36" s="67">
        <f t="shared" ref="D36:O36" si="12">D34*D35</f>
        <v>3415859.4516760004</v>
      </c>
      <c r="E36" s="67">
        <f t="shared" si="12"/>
        <v>3204428.2353310003</v>
      </c>
      <c r="F36" s="67">
        <f t="shared" si="12"/>
        <v>3217639.7691649995</v>
      </c>
      <c r="G36" s="67">
        <f t="shared" si="12"/>
        <v>0</v>
      </c>
      <c r="H36" s="68">
        <f t="shared" si="12"/>
        <v>0</v>
      </c>
      <c r="I36" s="67">
        <f t="shared" si="12"/>
        <v>0</v>
      </c>
      <c r="J36" s="67">
        <f t="shared" si="12"/>
        <v>0</v>
      </c>
      <c r="K36" s="67">
        <f t="shared" si="12"/>
        <v>0</v>
      </c>
      <c r="L36" s="67">
        <f t="shared" si="12"/>
        <v>0</v>
      </c>
      <c r="M36" s="67">
        <f t="shared" si="12"/>
        <v>0</v>
      </c>
      <c r="N36" s="67">
        <f t="shared" si="12"/>
        <v>0</v>
      </c>
      <c r="O36" s="67">
        <f t="shared" si="12"/>
        <v>0</v>
      </c>
      <c r="P36" s="116"/>
      <c r="Q36" s="116"/>
      <c r="R36" s="116"/>
      <c r="S36" s="116"/>
      <c r="T36" s="127"/>
    </row>
    <row r="37" spans="1:20">
      <c r="A37" s="63">
        <f>A36+1</f>
        <v>22</v>
      </c>
      <c r="B37" s="34" t="s">
        <v>25</v>
      </c>
      <c r="C37" s="63" t="str">
        <f>"("&amp;A32&amp;") - ("&amp;A33&amp;") -("&amp;A36&amp;")"</f>
        <v>(17) - (18) -(21)</v>
      </c>
      <c r="D37" s="67">
        <f>D32-D33-D36</f>
        <v>12884283.826754</v>
      </c>
      <c r="E37" s="67">
        <f t="shared" ref="E37:O37" si="13">E32-E33-E36</f>
        <v>12280984.692048999</v>
      </c>
      <c r="F37" s="67">
        <f t="shared" si="13"/>
        <v>12289400.853125</v>
      </c>
      <c r="G37" s="67">
        <f t="shared" si="13"/>
        <v>0</v>
      </c>
      <c r="H37" s="68">
        <f t="shared" si="13"/>
        <v>0</v>
      </c>
      <c r="I37" s="67">
        <f t="shared" si="13"/>
        <v>0</v>
      </c>
      <c r="J37" s="67">
        <f t="shared" si="13"/>
        <v>0</v>
      </c>
      <c r="K37" s="67">
        <f t="shared" si="13"/>
        <v>0</v>
      </c>
      <c r="L37" s="67">
        <f t="shared" si="13"/>
        <v>0</v>
      </c>
      <c r="M37" s="67">
        <f t="shared" si="13"/>
        <v>0</v>
      </c>
      <c r="N37" s="67">
        <f t="shared" si="13"/>
        <v>0</v>
      </c>
      <c r="O37" s="67">
        <f t="shared" si="13"/>
        <v>0</v>
      </c>
      <c r="P37" s="116">
        <f>SUM(D37:F37)</f>
        <v>37454669.371927999</v>
      </c>
      <c r="Q37" s="116">
        <f>SUM(G37:I37)</f>
        <v>0</v>
      </c>
      <c r="R37" s="116">
        <f>SUM(J37:L37)</f>
        <v>0</v>
      </c>
      <c r="S37" s="116">
        <f>SUM(M37:O37)</f>
        <v>0</v>
      </c>
      <c r="T37" s="127">
        <f>SUM(D37:O37)</f>
        <v>37454669.371927999</v>
      </c>
    </row>
    <row r="38" spans="1:20">
      <c r="A38" s="63"/>
      <c r="B38" s="63" t="s">
        <v>34</v>
      </c>
      <c r="C38" s="63"/>
      <c r="D38" s="31">
        <f t="shared" ref="D38:O38" si="14">D37/D28</f>
        <v>343.74590007881119</v>
      </c>
      <c r="E38" s="31">
        <f t="shared" si="14"/>
        <v>331.55111071647627</v>
      </c>
      <c r="F38" s="31">
        <f t="shared" si="14"/>
        <v>327.51647930935695</v>
      </c>
      <c r="G38" s="31" t="e">
        <f t="shared" si="14"/>
        <v>#DIV/0!</v>
      </c>
      <c r="H38" s="207" t="e">
        <f t="shared" si="14"/>
        <v>#DIV/0!</v>
      </c>
      <c r="I38" s="31" t="e">
        <f t="shared" si="14"/>
        <v>#DIV/0!</v>
      </c>
      <c r="J38" s="31" t="e">
        <f t="shared" si="14"/>
        <v>#DIV/0!</v>
      </c>
      <c r="K38" s="31" t="e">
        <f t="shared" si="14"/>
        <v>#DIV/0!</v>
      </c>
      <c r="L38" s="31" t="e">
        <f t="shared" si="14"/>
        <v>#DIV/0!</v>
      </c>
      <c r="M38" s="31" t="e">
        <f t="shared" si="14"/>
        <v>#DIV/0!</v>
      </c>
      <c r="N38" s="31" t="e">
        <f t="shared" si="14"/>
        <v>#DIV/0!</v>
      </c>
      <c r="O38" s="31" t="e">
        <f t="shared" si="14"/>
        <v>#DIV/0!</v>
      </c>
      <c r="P38" s="131">
        <f>P37/P28</f>
        <v>334.27939749681377</v>
      </c>
      <c r="Q38" s="131" t="e">
        <f>Q37/Q28</f>
        <v>#DIV/0!</v>
      </c>
      <c r="R38" s="131" t="e">
        <f>R37/R28</f>
        <v>#DIV/0!</v>
      </c>
      <c r="S38" s="131" t="e">
        <f>S37/S28</f>
        <v>#DIV/0!</v>
      </c>
      <c r="T38" s="131">
        <f>T37/T28</f>
        <v>334.27939749681377</v>
      </c>
    </row>
    <row r="39" spans="1:20">
      <c r="A39" s="63">
        <v>23</v>
      </c>
      <c r="B39" s="34" t="s">
        <v>27</v>
      </c>
      <c r="C39" s="63" t="str">
        <f>"("&amp;A$30&amp;") - ("&amp;A37&amp;")"</f>
        <v>(16) - (22)</v>
      </c>
      <c r="D39" s="116">
        <f t="shared" ref="D39:O39" si="15">D30-D37</f>
        <v>601994.38085491583</v>
      </c>
      <c r="E39" s="116">
        <f t="shared" si="15"/>
        <v>196632.85667991079</v>
      </c>
      <c r="F39" s="116">
        <f t="shared" si="15"/>
        <v>718451.7477283515</v>
      </c>
      <c r="G39" s="116">
        <f t="shared" si="15"/>
        <v>0</v>
      </c>
      <c r="H39" s="208">
        <f t="shared" si="15"/>
        <v>0</v>
      </c>
      <c r="I39" s="116">
        <f t="shared" si="15"/>
        <v>0</v>
      </c>
      <c r="J39" s="116">
        <f t="shared" si="15"/>
        <v>0</v>
      </c>
      <c r="K39" s="116">
        <f t="shared" si="15"/>
        <v>0</v>
      </c>
      <c r="L39" s="116">
        <f t="shared" si="15"/>
        <v>0</v>
      </c>
      <c r="M39" s="116">
        <f t="shared" si="15"/>
        <v>0</v>
      </c>
      <c r="N39" s="116">
        <f t="shared" si="15"/>
        <v>0</v>
      </c>
      <c r="O39" s="116">
        <f t="shared" si="15"/>
        <v>0</v>
      </c>
      <c r="P39" s="116">
        <f>SUM(D39:F39)</f>
        <v>1517078.9852631781</v>
      </c>
      <c r="Q39" s="116">
        <f>SUM(G39:I39)</f>
        <v>0</v>
      </c>
      <c r="R39" s="116">
        <f>SUM(J39:L39)</f>
        <v>0</v>
      </c>
      <c r="S39" s="116">
        <f>SUM(M39:O39)</f>
        <v>0</v>
      </c>
      <c r="T39" s="127">
        <f>SUM(D39:O39)</f>
        <v>1517078.9852631781</v>
      </c>
    </row>
    <row r="40" spans="1:20">
      <c r="A40" s="63">
        <v>24</v>
      </c>
      <c r="B40" s="34" t="s">
        <v>28</v>
      </c>
      <c r="C40" s="15" t="s">
        <v>29</v>
      </c>
      <c r="D40" s="116">
        <f>D39*-0.046677</f>
        <v>-28099.291715164909</v>
      </c>
      <c r="E40" s="116">
        <f t="shared" ref="E40:F40" si="16">E39*-0.046677</f>
        <v>-9178.2318512481961</v>
      </c>
      <c r="F40" s="116">
        <f t="shared" si="16"/>
        <v>-33535.172228716263</v>
      </c>
      <c r="G40" s="116">
        <f t="shared" ref="G40:O40" si="17">G39*-0.044369</f>
        <v>0</v>
      </c>
      <c r="H40" s="116">
        <f t="shared" si="17"/>
        <v>0</v>
      </c>
      <c r="I40" s="116">
        <f t="shared" si="17"/>
        <v>0</v>
      </c>
      <c r="J40" s="116">
        <f t="shared" si="17"/>
        <v>0</v>
      </c>
      <c r="K40" s="116">
        <f t="shared" si="17"/>
        <v>0</v>
      </c>
      <c r="L40" s="116">
        <f t="shared" si="17"/>
        <v>0</v>
      </c>
      <c r="M40" s="116">
        <f t="shared" si="17"/>
        <v>0</v>
      </c>
      <c r="N40" s="116">
        <f t="shared" si="17"/>
        <v>0</v>
      </c>
      <c r="O40" s="116">
        <f t="shared" si="17"/>
        <v>0</v>
      </c>
      <c r="P40" s="116">
        <f>SUM(D40:F40)</f>
        <v>-70812.695795129373</v>
      </c>
      <c r="Q40" s="116">
        <f>SUM(G40:I40)</f>
        <v>0</v>
      </c>
      <c r="R40" s="116">
        <f>SUM(J40:L40)</f>
        <v>0</v>
      </c>
      <c r="S40" s="116">
        <f>SUM(M40:O40)</f>
        <v>0</v>
      </c>
      <c r="T40" s="127">
        <f>SUM(D40:O40)</f>
        <v>-70812.695795129373</v>
      </c>
    </row>
    <row r="41" spans="1:20">
      <c r="A41" s="63"/>
      <c r="B41" s="34"/>
      <c r="C41" s="63" t="s">
        <v>30</v>
      </c>
      <c r="D41" s="117">
        <f t="shared" ref="D41:O41" si="18">D22</f>
        <v>4.9599999999999998E-2</v>
      </c>
      <c r="E41" s="117">
        <f t="shared" si="18"/>
        <v>4.9599999999999998E-2</v>
      </c>
      <c r="F41" s="117">
        <f t="shared" si="18"/>
        <v>4.9599999999999998E-2</v>
      </c>
      <c r="G41" s="117">
        <f t="shared" si="18"/>
        <v>0</v>
      </c>
      <c r="H41" s="209">
        <f t="shared" si="18"/>
        <v>0</v>
      </c>
      <c r="I41" s="117">
        <f t="shared" si="18"/>
        <v>0</v>
      </c>
      <c r="J41" s="117">
        <f t="shared" si="18"/>
        <v>0</v>
      </c>
      <c r="K41" s="117">
        <f t="shared" si="18"/>
        <v>0</v>
      </c>
      <c r="L41" s="117">
        <f t="shared" si="18"/>
        <v>0</v>
      </c>
      <c r="M41" s="117">
        <f t="shared" si="18"/>
        <v>0</v>
      </c>
      <c r="N41" s="117">
        <f t="shared" si="18"/>
        <v>0</v>
      </c>
      <c r="O41" s="117">
        <f t="shared" si="18"/>
        <v>0</v>
      </c>
      <c r="P41" s="117"/>
      <c r="Q41" s="117"/>
      <c r="R41" s="117"/>
      <c r="S41" s="117"/>
      <c r="T41" s="127"/>
    </row>
    <row r="42" spans="1:20" ht="14.45" customHeight="1">
      <c r="A42" s="63">
        <v>25</v>
      </c>
      <c r="B42" s="34" t="s">
        <v>31</v>
      </c>
      <c r="C42" s="63" t="s">
        <v>35</v>
      </c>
      <c r="D42" s="9">
        <f>(D39+D40)/2*D41/12</f>
        <v>1186.0498508888186</v>
      </c>
      <c r="E42" s="9">
        <f t="shared" ref="E42:O42" si="19">(D44+(E39+E40)/2)*E41/12</f>
        <v>2764.4082658072134</v>
      </c>
      <c r="F42" s="9">
        <f t="shared" si="19"/>
        <v>4578.7349673176986</v>
      </c>
      <c r="G42" s="9">
        <f t="shared" si="19"/>
        <v>0</v>
      </c>
      <c r="H42" s="210">
        <f t="shared" si="19"/>
        <v>0</v>
      </c>
      <c r="I42" s="9">
        <f t="shared" si="19"/>
        <v>0</v>
      </c>
      <c r="J42" s="9">
        <f t="shared" si="19"/>
        <v>0</v>
      </c>
      <c r="K42" s="9">
        <f t="shared" si="19"/>
        <v>0</v>
      </c>
      <c r="L42" s="9">
        <f t="shared" si="19"/>
        <v>0</v>
      </c>
      <c r="M42" s="9">
        <f t="shared" si="19"/>
        <v>0</v>
      </c>
      <c r="N42" s="9">
        <f t="shared" si="19"/>
        <v>0</v>
      </c>
      <c r="O42" s="9">
        <f t="shared" si="19"/>
        <v>0</v>
      </c>
      <c r="P42" s="116">
        <f>SUM(D42:F42)</f>
        <v>8529.1930840137302</v>
      </c>
      <c r="Q42" s="116">
        <f>SUM(G42:I42)</f>
        <v>0</v>
      </c>
      <c r="R42" s="116">
        <f>SUM(J42:L42)</f>
        <v>0</v>
      </c>
      <c r="S42" s="116">
        <f>SUM(M42:O42)</f>
        <v>0</v>
      </c>
      <c r="T42" s="127">
        <f>SUM(D42:O42)</f>
        <v>8529.1930840137302</v>
      </c>
    </row>
    <row r="43" spans="1:20" ht="15.75" thickBot="1">
      <c r="A43" s="63"/>
      <c r="B43" s="10" t="s">
        <v>36</v>
      </c>
      <c r="C43" s="63"/>
      <c r="D43" s="12">
        <f>D39+D40+D42</f>
        <v>575081.13899063971</v>
      </c>
      <c r="E43" s="12">
        <f t="shared" ref="E43:T43" si="20">E39+E40+E42</f>
        <v>190219.03309446981</v>
      </c>
      <c r="F43" s="12">
        <f t="shared" si="20"/>
        <v>689495.31046695285</v>
      </c>
      <c r="G43" s="12">
        <f t="shared" si="20"/>
        <v>0</v>
      </c>
      <c r="H43" s="12">
        <f t="shared" si="20"/>
        <v>0</v>
      </c>
      <c r="I43" s="12">
        <f t="shared" si="20"/>
        <v>0</v>
      </c>
      <c r="J43" s="12">
        <f t="shared" si="20"/>
        <v>0</v>
      </c>
      <c r="K43" s="12">
        <f t="shared" si="20"/>
        <v>0</v>
      </c>
      <c r="L43" s="12">
        <f t="shared" si="20"/>
        <v>0</v>
      </c>
      <c r="M43" s="12">
        <f t="shared" si="20"/>
        <v>0</v>
      </c>
      <c r="N43" s="12">
        <f t="shared" si="20"/>
        <v>0</v>
      </c>
      <c r="O43" s="12">
        <f t="shared" si="20"/>
        <v>0</v>
      </c>
      <c r="P43" s="132">
        <f t="shared" si="20"/>
        <v>1454795.4825520625</v>
      </c>
      <c r="Q43" s="132">
        <f t="shared" si="20"/>
        <v>0</v>
      </c>
      <c r="R43" s="132">
        <f t="shared" si="20"/>
        <v>0</v>
      </c>
      <c r="S43" s="132">
        <f t="shared" si="20"/>
        <v>0</v>
      </c>
      <c r="T43" s="132">
        <f t="shared" si="20"/>
        <v>1454795.4825520625</v>
      </c>
    </row>
    <row r="44" spans="1:20" ht="26.25">
      <c r="A44" s="63">
        <v>26</v>
      </c>
      <c r="B44" s="135" t="s">
        <v>95</v>
      </c>
      <c r="C44" s="63" t="str">
        <f>"Σ(("&amp;A$39&amp;") ~ ("&amp;A42&amp;"))"</f>
        <v>Σ((23) ~ (25))</v>
      </c>
      <c r="D44" s="67">
        <f>D39+D40+D42</f>
        <v>575081.13899063971</v>
      </c>
      <c r="E44" s="67">
        <f t="shared" ref="E44:O44" si="21">D44+E39+E40+E42</f>
        <v>765300.17208510952</v>
      </c>
      <c r="F44" s="67">
        <f t="shared" si="21"/>
        <v>1454795.4825520625</v>
      </c>
      <c r="G44" s="67">
        <f t="shared" si="21"/>
        <v>1454795.4825520625</v>
      </c>
      <c r="H44" s="68">
        <f t="shared" si="21"/>
        <v>1454795.4825520625</v>
      </c>
      <c r="I44" s="67">
        <f t="shared" si="21"/>
        <v>1454795.4825520625</v>
      </c>
      <c r="J44" s="67">
        <f t="shared" si="21"/>
        <v>1454795.4825520625</v>
      </c>
      <c r="K44" s="67">
        <f t="shared" si="21"/>
        <v>1454795.4825520625</v>
      </c>
      <c r="L44" s="67">
        <f t="shared" si="21"/>
        <v>1454795.4825520625</v>
      </c>
      <c r="M44" s="67">
        <f t="shared" si="21"/>
        <v>1454795.4825520625</v>
      </c>
      <c r="N44" s="67">
        <f t="shared" si="21"/>
        <v>1454795.4825520625</v>
      </c>
      <c r="O44" s="198">
        <f t="shared" si="21"/>
        <v>1454795.4825520625</v>
      </c>
      <c r="P44" s="116"/>
      <c r="Q44" s="116"/>
      <c r="R44" s="116"/>
      <c r="S44" s="116"/>
      <c r="T44" s="127"/>
    </row>
    <row r="45" spans="1:20" ht="14.45" hidden="1" customHeight="1" thickBot="1">
      <c r="A45" s="63"/>
      <c r="B45" s="147"/>
      <c r="C45" s="63"/>
      <c r="D45" s="67"/>
      <c r="E45" s="67"/>
      <c r="F45" s="67"/>
      <c r="G45" s="67"/>
      <c r="H45" s="68"/>
      <c r="I45" s="67"/>
      <c r="J45" s="67"/>
      <c r="K45" s="67"/>
      <c r="L45" s="67"/>
      <c r="M45" s="67"/>
      <c r="N45" s="67"/>
      <c r="O45" s="28"/>
      <c r="P45" s="132">
        <f>P41+P42+P44</f>
        <v>8529.1930840137302</v>
      </c>
      <c r="Q45" s="132">
        <f>Q41+Q42+Q44</f>
        <v>0</v>
      </c>
      <c r="R45" s="132">
        <f>R41+R42+R44</f>
        <v>0</v>
      </c>
      <c r="S45" s="132">
        <f>S41+S42+S44</f>
        <v>0</v>
      </c>
      <c r="T45" s="132">
        <f>T41+T42+T44</f>
        <v>8529.1930840137302</v>
      </c>
    </row>
    <row r="46" spans="1:20" ht="21.75" customHeight="1" thickBot="1">
      <c r="A46" s="2">
        <v>27</v>
      </c>
      <c r="B46" s="119" t="s">
        <v>96</v>
      </c>
      <c r="C46" s="2" t="str">
        <f>"("&amp;A$25&amp;") + ("&amp;A44&amp;")"</f>
        <v>(13) + (26)</v>
      </c>
      <c r="D46" s="14">
        <f t="shared" ref="D46:O46" si="22">D25+D44</f>
        <v>2362253.4549279478</v>
      </c>
      <c r="E46" s="14">
        <f t="shared" si="22"/>
        <v>3152941.5179611961</v>
      </c>
      <c r="F46" s="14">
        <f t="shared" si="22"/>
        <v>3661436.5616459167</v>
      </c>
      <c r="G46" s="14">
        <f t="shared" si="22"/>
        <v>3661436.5616459167</v>
      </c>
      <c r="H46" s="212">
        <f t="shared" si="22"/>
        <v>3661436.5616459167</v>
      </c>
      <c r="I46" s="14">
        <f t="shared" si="22"/>
        <v>3661436.5616459167</v>
      </c>
      <c r="J46" s="14">
        <f t="shared" si="22"/>
        <v>3661436.5616459167</v>
      </c>
      <c r="K46" s="14">
        <f t="shared" si="22"/>
        <v>3661436.5616459167</v>
      </c>
      <c r="L46" s="14">
        <f t="shared" si="22"/>
        <v>3661436.5616459167</v>
      </c>
      <c r="M46" s="14">
        <f t="shared" si="22"/>
        <v>3661436.5616459167</v>
      </c>
      <c r="N46" s="14">
        <f t="shared" si="22"/>
        <v>3661436.5616459167</v>
      </c>
      <c r="O46" s="197">
        <f t="shared" si="22"/>
        <v>3661436.5616459167</v>
      </c>
      <c r="P46" s="134"/>
      <c r="Q46" s="134"/>
      <c r="R46" s="134"/>
      <c r="S46" s="134"/>
      <c r="T46" s="16"/>
    </row>
  </sheetData>
  <printOptions horizontalCentered="1"/>
  <pageMargins left="0.7" right="0.71" top="1.0900000000000001" bottom="0.75" header="0.5" footer="0.5"/>
  <pageSetup scale="65" orientation="landscape" r:id="rId1"/>
  <headerFooter scaleWithDoc="0">
    <oddHeader>&amp;CAvista Corporation Decoupling Mechanism
Washington Jurisdiction
Quarterly Report for 1st Quarter 2020</oddHeader>
    <oddFooter>&amp;Cfile: &amp;F / &amp;A&amp;R1 of 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cols>
    <col min="1" max="16384" width="9.140625" style="15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view="pageLayout" topLeftCell="A2" zoomScaleNormal="100" workbookViewId="0">
      <selection activeCell="A2" sqref="A2"/>
    </sheetView>
  </sheetViews>
  <sheetFormatPr defaultRowHeight="15"/>
  <cols>
    <col min="1" max="1" width="7.28515625" customWidth="1"/>
    <col min="2" max="2" width="35" customWidth="1"/>
    <col min="3" max="3" width="18.7109375" customWidth="1"/>
    <col min="4" max="4" width="13.28515625" customWidth="1"/>
    <col min="5" max="5" width="12.140625" customWidth="1"/>
    <col min="6" max="6" width="12.42578125" customWidth="1"/>
    <col min="7" max="7" width="12.140625" hidden="1" customWidth="1"/>
    <col min="8" max="8" width="11.7109375" hidden="1" customWidth="1"/>
    <col min="9" max="9" width="12" hidden="1" customWidth="1"/>
    <col min="10" max="10" width="11.28515625" hidden="1" customWidth="1"/>
    <col min="11" max="11" width="11.85546875" hidden="1" customWidth="1"/>
    <col min="12" max="12" width="11.28515625" hidden="1" customWidth="1"/>
    <col min="13" max="13" width="12.28515625" hidden="1" customWidth="1"/>
    <col min="14" max="14" width="11.5703125" hidden="1" customWidth="1"/>
    <col min="15" max="15" width="12.28515625" hidden="1" customWidth="1"/>
    <col min="16" max="16" width="12.7109375" style="62" customWidth="1"/>
    <col min="17" max="17" width="12.85546875" style="24" hidden="1" customWidth="1"/>
    <col min="18" max="18" width="12.28515625" style="62" hidden="1" customWidth="1"/>
    <col min="19" max="19" width="12.28515625" style="72" hidden="1" customWidth="1"/>
    <col min="20" max="20" width="12.42578125" customWidth="1"/>
  </cols>
  <sheetData>
    <row r="1" spans="1:20" ht="15.75">
      <c r="A1" s="136" t="s">
        <v>0</v>
      </c>
      <c r="B1" s="136"/>
      <c r="C1" s="136"/>
      <c r="D1" s="136"/>
      <c r="E1" s="136"/>
      <c r="F1" s="136"/>
      <c r="G1" s="136"/>
      <c r="H1" s="136"/>
      <c r="I1" s="136"/>
      <c r="J1" s="136"/>
      <c r="K1" s="136"/>
      <c r="L1" s="136"/>
      <c r="M1" s="136"/>
      <c r="N1" s="136"/>
      <c r="O1" s="136"/>
      <c r="P1" s="136"/>
      <c r="Q1" s="136"/>
      <c r="R1" s="136"/>
      <c r="S1" s="136"/>
      <c r="T1" s="136"/>
    </row>
    <row r="2" spans="1:20" ht="18.75">
      <c r="A2" s="136" t="s">
        <v>150</v>
      </c>
      <c r="B2" s="136"/>
      <c r="C2" s="136"/>
      <c r="D2" s="136"/>
      <c r="E2" s="136"/>
      <c r="F2" s="136"/>
      <c r="G2" s="136"/>
      <c r="H2" s="136"/>
      <c r="I2" s="136"/>
      <c r="J2" s="136"/>
      <c r="K2" s="136"/>
      <c r="L2" s="136"/>
      <c r="M2" s="136"/>
      <c r="N2" s="136"/>
      <c r="O2" s="136"/>
      <c r="P2" s="138"/>
      <c r="Q2" s="138"/>
      <c r="R2" s="138"/>
      <c r="S2" s="138"/>
      <c r="T2" s="138"/>
    </row>
    <row r="3" spans="1:20" ht="15.75">
      <c r="A3" s="136" t="s">
        <v>171</v>
      </c>
      <c r="B3" s="136"/>
      <c r="C3" s="136"/>
      <c r="D3" s="136"/>
      <c r="E3" s="136"/>
      <c r="F3" s="136"/>
      <c r="G3" s="136"/>
      <c r="H3" s="136"/>
      <c r="I3" s="136"/>
      <c r="J3" s="136"/>
      <c r="K3" s="136"/>
      <c r="L3" s="136"/>
      <c r="M3" s="136"/>
      <c r="N3" s="136"/>
      <c r="O3" s="136"/>
      <c r="P3" s="137"/>
      <c r="Q3" s="137"/>
      <c r="R3" s="137"/>
      <c r="S3" s="137"/>
      <c r="T3" s="137"/>
    </row>
    <row r="4" spans="1:20" ht="15" customHeight="1">
      <c r="A4" s="137"/>
      <c r="B4" s="13"/>
      <c r="C4" s="13"/>
      <c r="D4" s="13"/>
      <c r="E4" s="13"/>
      <c r="F4" s="13"/>
      <c r="G4" s="13"/>
      <c r="H4" s="13"/>
      <c r="I4" s="13"/>
      <c r="J4" s="13"/>
      <c r="K4" s="13"/>
      <c r="L4" s="13"/>
      <c r="M4" s="13"/>
      <c r="N4" s="13"/>
      <c r="O4" s="13"/>
      <c r="P4" s="71"/>
      <c r="Q4" s="60"/>
      <c r="R4" s="71"/>
      <c r="S4" s="77"/>
      <c r="T4" s="1"/>
    </row>
    <row r="5" spans="1:20">
      <c r="A5" s="34"/>
      <c r="B5" s="34"/>
      <c r="C5" s="34"/>
      <c r="D5" s="63"/>
      <c r="E5" s="10"/>
      <c r="F5" s="10"/>
      <c r="G5" s="10"/>
      <c r="H5" s="10"/>
      <c r="I5" s="10"/>
      <c r="J5" s="10"/>
      <c r="K5" s="10"/>
      <c r="L5" s="10"/>
      <c r="M5" s="10"/>
      <c r="N5" s="10"/>
      <c r="O5" s="10"/>
      <c r="P5" s="61" t="s">
        <v>166</v>
      </c>
      <c r="Q5" s="61" t="s">
        <v>167</v>
      </c>
      <c r="R5" s="61" t="s">
        <v>168</v>
      </c>
      <c r="S5" s="61" t="s">
        <v>169</v>
      </c>
      <c r="T5" s="59" t="s">
        <v>170</v>
      </c>
    </row>
    <row r="6" spans="1:20" ht="25.5">
      <c r="A6" s="106" t="s">
        <v>1</v>
      </c>
      <c r="B6" s="107"/>
      <c r="C6" s="102" t="s">
        <v>2</v>
      </c>
      <c r="D6" s="139">
        <v>43831</v>
      </c>
      <c r="E6" s="108">
        <f t="shared" ref="E6:O6" si="0">EDATE(D6,1)</f>
        <v>43862</v>
      </c>
      <c r="F6" s="108">
        <f t="shared" si="0"/>
        <v>43891</v>
      </c>
      <c r="G6" s="108">
        <f t="shared" si="0"/>
        <v>43922</v>
      </c>
      <c r="H6" s="108">
        <f t="shared" si="0"/>
        <v>43952</v>
      </c>
      <c r="I6" s="108">
        <f t="shared" si="0"/>
        <v>43983</v>
      </c>
      <c r="J6" s="108">
        <f t="shared" si="0"/>
        <v>44013</v>
      </c>
      <c r="K6" s="108">
        <f t="shared" si="0"/>
        <v>44044</v>
      </c>
      <c r="L6" s="108">
        <f t="shared" si="0"/>
        <v>44075</v>
      </c>
      <c r="M6" s="108">
        <f t="shared" si="0"/>
        <v>44105</v>
      </c>
      <c r="N6" s="108">
        <f t="shared" si="0"/>
        <v>44136</v>
      </c>
      <c r="O6" s="108">
        <f t="shared" si="0"/>
        <v>44166</v>
      </c>
      <c r="P6" s="108" t="s">
        <v>3</v>
      </c>
      <c r="Q6" s="23" t="s">
        <v>3</v>
      </c>
      <c r="R6" s="23" t="s">
        <v>3</v>
      </c>
      <c r="S6" s="23" t="s">
        <v>3</v>
      </c>
      <c r="T6" s="3" t="s">
        <v>3</v>
      </c>
    </row>
    <row r="7" spans="1:20">
      <c r="A7" s="63"/>
      <c r="B7" s="63" t="s">
        <v>4</v>
      </c>
      <c r="C7" s="63" t="s">
        <v>5</v>
      </c>
      <c r="D7" s="63" t="s">
        <v>6</v>
      </c>
      <c r="E7" s="63" t="s">
        <v>7</v>
      </c>
      <c r="F7" s="63" t="s">
        <v>8</v>
      </c>
      <c r="G7" s="63" t="s">
        <v>9</v>
      </c>
      <c r="H7" s="200" t="s">
        <v>10</v>
      </c>
      <c r="I7" s="63" t="s">
        <v>11</v>
      </c>
      <c r="J7" s="63" t="s">
        <v>12</v>
      </c>
      <c r="K7" s="63" t="s">
        <v>13</v>
      </c>
      <c r="L7" s="63" t="s">
        <v>14</v>
      </c>
      <c r="M7" s="63" t="s">
        <v>15</v>
      </c>
      <c r="N7" s="63" t="s">
        <v>16</v>
      </c>
      <c r="O7" s="63" t="s">
        <v>17</v>
      </c>
      <c r="P7" s="63" t="s">
        <v>18</v>
      </c>
      <c r="Q7" s="25"/>
      <c r="R7" s="63"/>
      <c r="S7" s="63"/>
      <c r="T7" s="4" t="s">
        <v>18</v>
      </c>
    </row>
    <row r="8" spans="1:20">
      <c r="A8" s="63"/>
      <c r="B8" s="2" t="s">
        <v>19</v>
      </c>
      <c r="C8" s="63"/>
      <c r="D8" s="63"/>
      <c r="E8" s="63"/>
      <c r="F8" s="63"/>
      <c r="G8" s="63"/>
      <c r="H8" s="200"/>
      <c r="I8" s="63"/>
      <c r="J8" s="63"/>
      <c r="K8" s="63"/>
      <c r="L8" s="63"/>
      <c r="M8" s="63"/>
      <c r="N8" s="63"/>
      <c r="O8" s="63"/>
      <c r="P8" s="67"/>
      <c r="Q8" s="27"/>
      <c r="R8" s="67"/>
      <c r="S8" s="67"/>
      <c r="T8" s="5"/>
    </row>
    <row r="9" spans="1:20">
      <c r="A9" s="63">
        <v>1</v>
      </c>
      <c r="B9" s="34" t="s">
        <v>20</v>
      </c>
      <c r="C9" s="63" t="s">
        <v>21</v>
      </c>
      <c r="D9" s="140">
        <v>167769</v>
      </c>
      <c r="E9" s="140">
        <v>167465</v>
      </c>
      <c r="F9" s="140">
        <v>167740</v>
      </c>
      <c r="G9" s="140">
        <v>0</v>
      </c>
      <c r="H9" s="213">
        <v>0</v>
      </c>
      <c r="I9" s="140">
        <v>0</v>
      </c>
      <c r="J9" s="140">
        <v>0</v>
      </c>
      <c r="K9" s="140">
        <v>0</v>
      </c>
      <c r="L9" s="140">
        <v>0</v>
      </c>
      <c r="M9" s="140">
        <v>0</v>
      </c>
      <c r="N9" s="140">
        <v>0</v>
      </c>
      <c r="O9" s="140">
        <v>0</v>
      </c>
      <c r="P9" s="66">
        <f>SUM(D9:F9)</f>
        <v>502974</v>
      </c>
      <c r="Q9" s="66">
        <f>SUM(G9:I9)</f>
        <v>0</v>
      </c>
      <c r="R9" s="66">
        <f>SUM(J9:L9)</f>
        <v>0</v>
      </c>
      <c r="S9" s="66">
        <f>SUM(M9:O9)</f>
        <v>0</v>
      </c>
      <c r="T9" s="66">
        <f>SUM(D9:O9)</f>
        <v>502974</v>
      </c>
    </row>
    <row r="10" spans="1:20" s="72" customFormat="1">
      <c r="A10" s="141">
        <f>A9+1</f>
        <v>2</v>
      </c>
      <c r="B10" s="109" t="s">
        <v>22</v>
      </c>
      <c r="C10" s="113" t="s">
        <v>91</v>
      </c>
      <c r="D10" s="142">
        <v>55.60659793197712</v>
      </c>
      <c r="E10" s="142">
        <v>44.263101987627543</v>
      </c>
      <c r="F10" s="142">
        <v>36.07004415129321</v>
      </c>
      <c r="G10" s="142">
        <v>27.528453134263444</v>
      </c>
      <c r="H10" s="214">
        <v>16.274018081808052</v>
      </c>
      <c r="I10" s="142">
        <v>8.7168382222626644</v>
      </c>
      <c r="J10" s="142">
        <v>6.4785954827932208</v>
      </c>
      <c r="K10" s="142">
        <v>6.2518978959999378</v>
      </c>
      <c r="L10" s="142">
        <v>8.6899263250780123</v>
      </c>
      <c r="M10" s="142">
        <v>24.177876885571344</v>
      </c>
      <c r="N10" s="142">
        <v>45.04821131204578</v>
      </c>
      <c r="O10" s="142">
        <v>63.76693227791737</v>
      </c>
      <c r="P10" s="146">
        <f>P11/P9</f>
        <v>45.314415673068268</v>
      </c>
      <c r="Q10" s="146" t="e">
        <f>Q11/Q9</f>
        <v>#DIV/0!</v>
      </c>
      <c r="R10" s="146" t="e">
        <f>R11/R9</f>
        <v>#DIV/0!</v>
      </c>
      <c r="S10" s="146" t="e">
        <f>S11/S9</f>
        <v>#DIV/0!</v>
      </c>
      <c r="T10" s="146">
        <f>T11/T9</f>
        <v>45.314415673068268</v>
      </c>
    </row>
    <row r="11" spans="1:20">
      <c r="A11" s="63">
        <f>A10+1</f>
        <v>3</v>
      </c>
      <c r="B11" s="34" t="s">
        <v>23</v>
      </c>
      <c r="C11" s="63" t="str">
        <f>"("&amp;A9&amp;") x ("&amp;A10&amp;")"</f>
        <v>(1) x (2)</v>
      </c>
      <c r="D11" s="67">
        <f t="shared" ref="D11:O11" si="1">D9*D10</f>
        <v>9329063.3284498695</v>
      </c>
      <c r="E11" s="67">
        <f t="shared" si="1"/>
        <v>7412520.3743580468</v>
      </c>
      <c r="F11" s="67">
        <f t="shared" si="1"/>
        <v>6050389.2059379229</v>
      </c>
      <c r="G11" s="67">
        <f t="shared" si="1"/>
        <v>0</v>
      </c>
      <c r="H11" s="68">
        <f t="shared" si="1"/>
        <v>0</v>
      </c>
      <c r="I11" s="67">
        <f t="shared" si="1"/>
        <v>0</v>
      </c>
      <c r="J11" s="67">
        <f t="shared" si="1"/>
        <v>0</v>
      </c>
      <c r="K11" s="67">
        <f t="shared" si="1"/>
        <v>0</v>
      </c>
      <c r="L11" s="67">
        <f t="shared" si="1"/>
        <v>0</v>
      </c>
      <c r="M11" s="67">
        <f t="shared" si="1"/>
        <v>0</v>
      </c>
      <c r="N11" s="67">
        <f t="shared" si="1"/>
        <v>0</v>
      </c>
      <c r="O11" s="67">
        <f t="shared" si="1"/>
        <v>0</v>
      </c>
      <c r="P11" s="67">
        <f>SUM(D11:F11)</f>
        <v>22791972.90874584</v>
      </c>
      <c r="Q11" s="67">
        <f>SUM(G11:I11)</f>
        <v>0</v>
      </c>
      <c r="R11" s="67">
        <f>SUM(J11:L11)</f>
        <v>0</v>
      </c>
      <c r="S11" s="67">
        <f>SUM(M11:O11)</f>
        <v>0</v>
      </c>
      <c r="T11" s="67">
        <f>SUM(D11:O11)</f>
        <v>22791972.90874584</v>
      </c>
    </row>
    <row r="12" spans="1:20">
      <c r="A12" s="63"/>
      <c r="B12" s="34"/>
      <c r="C12" s="63"/>
      <c r="D12" s="67"/>
      <c r="E12" s="67"/>
      <c r="F12" s="67"/>
      <c r="G12" s="67"/>
      <c r="H12" s="68"/>
      <c r="I12" s="67"/>
      <c r="J12" s="67"/>
      <c r="K12" s="67"/>
      <c r="L12" s="67"/>
      <c r="M12" s="67"/>
      <c r="N12" s="67"/>
      <c r="O12" s="67"/>
      <c r="P12" s="64"/>
      <c r="Q12" s="64"/>
      <c r="R12" s="64"/>
      <c r="S12" s="64"/>
      <c r="T12" s="64"/>
    </row>
    <row r="13" spans="1:20">
      <c r="A13" s="63"/>
      <c r="B13" s="34" t="s">
        <v>92</v>
      </c>
      <c r="C13" s="63" t="s">
        <v>21</v>
      </c>
      <c r="D13" s="140">
        <v>19902225.49027</v>
      </c>
      <c r="E13" s="140">
        <v>18156995.431090001</v>
      </c>
      <c r="F13" s="140">
        <v>16737084.3763</v>
      </c>
      <c r="G13" s="140">
        <v>0</v>
      </c>
      <c r="H13" s="213">
        <v>0</v>
      </c>
      <c r="I13" s="140">
        <v>0</v>
      </c>
      <c r="J13" s="140">
        <v>0</v>
      </c>
      <c r="K13" s="140">
        <v>0</v>
      </c>
      <c r="L13" s="140">
        <v>0</v>
      </c>
      <c r="M13" s="140">
        <v>0</v>
      </c>
      <c r="N13" s="140">
        <v>0</v>
      </c>
      <c r="O13" s="140">
        <v>0</v>
      </c>
      <c r="P13" s="64"/>
      <c r="Q13" s="64"/>
      <c r="R13" s="64"/>
      <c r="S13" s="64"/>
      <c r="T13" s="64"/>
    </row>
    <row r="14" spans="1:20" ht="26.25">
      <c r="A14" s="63">
        <v>4</v>
      </c>
      <c r="B14" s="143" t="s">
        <v>93</v>
      </c>
      <c r="C14" s="63" t="s">
        <v>21</v>
      </c>
      <c r="D14" s="144">
        <v>11069164.310629999</v>
      </c>
      <c r="E14" s="144">
        <v>9201681.0988299996</v>
      </c>
      <c r="F14" s="144">
        <v>8457284.0481899995</v>
      </c>
      <c r="G14" s="144">
        <v>0</v>
      </c>
      <c r="H14" s="215">
        <v>0</v>
      </c>
      <c r="I14" s="144">
        <v>0</v>
      </c>
      <c r="J14" s="144">
        <v>0</v>
      </c>
      <c r="K14" s="144">
        <v>0</v>
      </c>
      <c r="L14" s="144">
        <v>0</v>
      </c>
      <c r="M14" s="144">
        <v>0</v>
      </c>
      <c r="N14" s="144">
        <v>0</v>
      </c>
      <c r="O14" s="144">
        <v>0</v>
      </c>
      <c r="P14" s="36"/>
      <c r="Q14" s="36"/>
      <c r="R14" s="36"/>
      <c r="S14" s="36"/>
      <c r="T14" s="36"/>
    </row>
    <row r="15" spans="1:20">
      <c r="A15" s="63">
        <v>5</v>
      </c>
      <c r="B15" s="34" t="s">
        <v>24</v>
      </c>
      <c r="C15" s="63" t="s">
        <v>21</v>
      </c>
      <c r="D15" s="144">
        <v>1611950.5</v>
      </c>
      <c r="E15" s="144">
        <v>1607723.5</v>
      </c>
      <c r="F15" s="144">
        <v>1613622.5</v>
      </c>
      <c r="G15" s="144">
        <v>0</v>
      </c>
      <c r="H15" s="215">
        <v>0</v>
      </c>
      <c r="I15" s="144">
        <v>0</v>
      </c>
      <c r="J15" s="144">
        <v>0</v>
      </c>
      <c r="K15" s="144">
        <v>0</v>
      </c>
      <c r="L15" s="144">
        <v>0</v>
      </c>
      <c r="M15" s="144">
        <v>0</v>
      </c>
      <c r="N15" s="144">
        <v>0</v>
      </c>
      <c r="O15" s="144">
        <v>0</v>
      </c>
      <c r="P15" s="36"/>
      <c r="Q15" s="36"/>
      <c r="R15" s="36"/>
      <c r="S15" s="36"/>
      <c r="T15" s="36"/>
    </row>
    <row r="16" spans="1:20">
      <c r="A16" s="63">
        <v>6</v>
      </c>
      <c r="B16" s="34" t="s">
        <v>25</v>
      </c>
      <c r="C16" s="63" t="str">
        <f>"("&amp;A14&amp;") - ("&amp;A15&amp;")"</f>
        <v>(4) - (5)</v>
      </c>
      <c r="D16" s="67">
        <f>D14-D15</f>
        <v>9457213.8106299993</v>
      </c>
      <c r="E16" s="67">
        <f t="shared" ref="E16:O16" si="2">E14-E15</f>
        <v>7593957.5988299996</v>
      </c>
      <c r="F16" s="67">
        <f t="shared" si="2"/>
        <v>6843661.5481899995</v>
      </c>
      <c r="G16" s="67">
        <f t="shared" si="2"/>
        <v>0</v>
      </c>
      <c r="H16" s="68">
        <f t="shared" si="2"/>
        <v>0</v>
      </c>
      <c r="I16" s="67">
        <f t="shared" si="2"/>
        <v>0</v>
      </c>
      <c r="J16" s="67">
        <f t="shared" si="2"/>
        <v>0</v>
      </c>
      <c r="K16" s="67">
        <f t="shared" si="2"/>
        <v>0</v>
      </c>
      <c r="L16" s="67">
        <f t="shared" si="2"/>
        <v>0</v>
      </c>
      <c r="M16" s="67">
        <f t="shared" si="2"/>
        <v>0</v>
      </c>
      <c r="N16" s="67">
        <f t="shared" si="2"/>
        <v>0</v>
      </c>
      <c r="O16" s="67">
        <f t="shared" si="2"/>
        <v>0</v>
      </c>
      <c r="P16" s="67">
        <f>SUM(D16:F16)</f>
        <v>23894832.957649998</v>
      </c>
      <c r="Q16" s="67">
        <f>SUM(G16:I16)</f>
        <v>0</v>
      </c>
      <c r="R16" s="67">
        <f>SUM(J16:L16)</f>
        <v>0</v>
      </c>
      <c r="S16" s="67">
        <f>SUM(M16:O16)</f>
        <v>0</v>
      </c>
      <c r="T16" s="67">
        <f>SUM(D16:O16)</f>
        <v>23894832.957649998</v>
      </c>
    </row>
    <row r="17" spans="1:20">
      <c r="A17" s="63"/>
      <c r="B17" s="7" t="s">
        <v>26</v>
      </c>
      <c r="C17" s="63"/>
      <c r="D17" s="11">
        <f>D16/D9</f>
        <v>56.37044871597255</v>
      </c>
      <c r="E17" s="11">
        <f t="shared" ref="E17:O17" si="3">E16/E9</f>
        <v>45.346535687039079</v>
      </c>
      <c r="F17" s="11">
        <f t="shared" si="3"/>
        <v>40.799222297543814</v>
      </c>
      <c r="G17" s="11" t="e">
        <f t="shared" si="3"/>
        <v>#DIV/0!</v>
      </c>
      <c r="H17" s="216" t="e">
        <f t="shared" si="3"/>
        <v>#DIV/0!</v>
      </c>
      <c r="I17" s="11" t="e">
        <f t="shared" si="3"/>
        <v>#DIV/0!</v>
      </c>
      <c r="J17" s="11" t="e">
        <f t="shared" si="3"/>
        <v>#DIV/0!</v>
      </c>
      <c r="K17" s="11" t="e">
        <f t="shared" si="3"/>
        <v>#DIV/0!</v>
      </c>
      <c r="L17" s="11" t="e">
        <f t="shared" si="3"/>
        <v>#DIV/0!</v>
      </c>
      <c r="M17" s="11" t="e">
        <f t="shared" si="3"/>
        <v>#DIV/0!</v>
      </c>
      <c r="N17" s="11" t="e">
        <f t="shared" si="3"/>
        <v>#DIV/0!</v>
      </c>
      <c r="O17" s="11" t="e">
        <f t="shared" si="3"/>
        <v>#DIV/0!</v>
      </c>
      <c r="P17" s="146">
        <f>P16/P9</f>
        <v>47.50709372184248</v>
      </c>
      <c r="Q17" s="146" t="e">
        <f>Q16/Q9</f>
        <v>#DIV/0!</v>
      </c>
      <c r="R17" s="146" t="e">
        <f>R16/R9</f>
        <v>#DIV/0!</v>
      </c>
      <c r="S17" s="146" t="e">
        <f>S16/S9</f>
        <v>#DIV/0!</v>
      </c>
      <c r="T17" s="146">
        <f>T16/T9</f>
        <v>47.50709372184248</v>
      </c>
    </row>
    <row r="18" spans="1:20">
      <c r="A18" s="63">
        <v>7</v>
      </c>
      <c r="B18" s="34" t="s">
        <v>27</v>
      </c>
      <c r="C18" s="63" t="str">
        <f>"("&amp;A$11&amp;") - ("&amp;A16&amp;")"</f>
        <v>(3) - (6)</v>
      </c>
      <c r="D18" s="145">
        <f t="shared" ref="D18:O18" si="4">D11-D16</f>
        <v>-128150.48218012974</v>
      </c>
      <c r="E18" s="145">
        <f t="shared" si="4"/>
        <v>-181437.22447195277</v>
      </c>
      <c r="F18" s="145">
        <f t="shared" si="4"/>
        <v>-793272.3422520766</v>
      </c>
      <c r="G18" s="145">
        <f t="shared" si="4"/>
        <v>0</v>
      </c>
      <c r="H18" s="145">
        <f t="shared" si="4"/>
        <v>0</v>
      </c>
      <c r="I18" s="145">
        <f t="shared" si="4"/>
        <v>0</v>
      </c>
      <c r="J18" s="145">
        <f t="shared" si="4"/>
        <v>0</v>
      </c>
      <c r="K18" s="145">
        <f t="shared" si="4"/>
        <v>0</v>
      </c>
      <c r="L18" s="145">
        <f t="shared" si="4"/>
        <v>0</v>
      </c>
      <c r="M18" s="145">
        <f t="shared" si="4"/>
        <v>0</v>
      </c>
      <c r="N18" s="145">
        <f t="shared" si="4"/>
        <v>0</v>
      </c>
      <c r="O18" s="145">
        <f t="shared" si="4"/>
        <v>0</v>
      </c>
      <c r="P18" s="67">
        <f>SUM(D18:F18)</f>
        <v>-1102860.0489041591</v>
      </c>
      <c r="Q18" s="67">
        <f>SUM(G18:I18)</f>
        <v>0</v>
      </c>
      <c r="R18" s="67">
        <f>SUM(J18:L18)</f>
        <v>0</v>
      </c>
      <c r="S18" s="67">
        <f>SUM(M18:O18)</f>
        <v>0</v>
      </c>
      <c r="T18" s="67">
        <f>SUM(D18:O18)</f>
        <v>-1102860.0489041591</v>
      </c>
    </row>
    <row r="19" spans="1:20">
      <c r="A19" s="63">
        <v>8</v>
      </c>
      <c r="B19" s="34" t="s">
        <v>28</v>
      </c>
      <c r="C19" s="63" t="s">
        <v>29</v>
      </c>
      <c r="D19" s="116">
        <f>D18*-0.046465</f>
        <v>5954.5121544997282</v>
      </c>
      <c r="E19" s="116">
        <f>E18*-0.046465</f>
        <v>8430.480635089285</v>
      </c>
      <c r="F19" s="116">
        <f>F18*-0.046465</f>
        <v>36859.39938274274</v>
      </c>
      <c r="G19" s="116">
        <f t="shared" ref="G19:O19" si="5">G18*-0.044155</f>
        <v>0</v>
      </c>
      <c r="H19" s="116">
        <f t="shared" si="5"/>
        <v>0</v>
      </c>
      <c r="I19" s="116">
        <f t="shared" si="5"/>
        <v>0</v>
      </c>
      <c r="J19" s="116">
        <f t="shared" si="5"/>
        <v>0</v>
      </c>
      <c r="K19" s="116">
        <f t="shared" si="5"/>
        <v>0</v>
      </c>
      <c r="L19" s="116">
        <f t="shared" si="5"/>
        <v>0</v>
      </c>
      <c r="M19" s="116">
        <f t="shared" si="5"/>
        <v>0</v>
      </c>
      <c r="N19" s="116">
        <f t="shared" si="5"/>
        <v>0</v>
      </c>
      <c r="O19" s="116">
        <f t="shared" si="5"/>
        <v>0</v>
      </c>
      <c r="P19" s="67">
        <f>SUM(D19:F19)</f>
        <v>51244.392172331754</v>
      </c>
      <c r="Q19" s="67">
        <f>SUM(G19:I19)</f>
        <v>0</v>
      </c>
      <c r="R19" s="67">
        <f>SUM(J19:L19)</f>
        <v>0</v>
      </c>
      <c r="S19" s="67">
        <f>SUM(M19:O19)</f>
        <v>0</v>
      </c>
      <c r="T19" s="67">
        <f>SUM(D19:O19)</f>
        <v>51244.392172331754</v>
      </c>
    </row>
    <row r="20" spans="1:20" ht="14.45" customHeight="1">
      <c r="A20" s="63"/>
      <c r="B20" s="34"/>
      <c r="C20" s="8" t="s">
        <v>30</v>
      </c>
      <c r="D20" s="117">
        <v>4.9599999999999998E-2</v>
      </c>
      <c r="E20" s="117">
        <v>4.9599999999999998E-2</v>
      </c>
      <c r="F20" s="117">
        <v>4.9599999999999998E-2</v>
      </c>
      <c r="G20" s="117">
        <v>0</v>
      </c>
      <c r="H20" s="209">
        <v>0</v>
      </c>
      <c r="I20" s="117">
        <v>0</v>
      </c>
      <c r="J20" s="117">
        <v>0</v>
      </c>
      <c r="K20" s="117">
        <v>0</v>
      </c>
      <c r="L20" s="117">
        <v>0</v>
      </c>
      <c r="M20" s="117">
        <v>0</v>
      </c>
      <c r="N20" s="117">
        <v>0</v>
      </c>
      <c r="O20" s="117">
        <v>0</v>
      </c>
      <c r="P20" s="73"/>
      <c r="Q20" s="73"/>
      <c r="R20" s="73"/>
      <c r="S20" s="73"/>
      <c r="T20" s="73"/>
    </row>
    <row r="21" spans="1:20">
      <c r="A21" s="63">
        <v>9</v>
      </c>
      <c r="B21" s="34" t="s">
        <v>31</v>
      </c>
      <c r="C21" s="8" t="s">
        <v>35</v>
      </c>
      <c r="D21" s="9">
        <f>(D18+D19)/2*D20/12</f>
        <v>-252.5383380529687</v>
      </c>
      <c r="E21" s="9">
        <f>(D23+(E18+E19)/2)*E20/12</f>
        <v>-863.66777183274087</v>
      </c>
      <c r="F21" s="9">
        <f t="shared" ref="F21:O21" si="6">(E23+(F18+F19)/2)*F20/12</f>
        <v>-2788.0382844824576</v>
      </c>
      <c r="G21" s="9">
        <f t="shared" si="6"/>
        <v>0</v>
      </c>
      <c r="H21" s="210">
        <f t="shared" si="6"/>
        <v>0</v>
      </c>
      <c r="I21" s="9">
        <f t="shared" si="6"/>
        <v>0</v>
      </c>
      <c r="J21" s="9">
        <f t="shared" si="6"/>
        <v>0</v>
      </c>
      <c r="K21" s="9">
        <f>(J23+(K18+K19)/2)*K20/12</f>
        <v>0</v>
      </c>
      <c r="L21" s="9">
        <f t="shared" si="6"/>
        <v>0</v>
      </c>
      <c r="M21" s="9">
        <f t="shared" si="6"/>
        <v>0</v>
      </c>
      <c r="N21" s="9">
        <f t="shared" si="6"/>
        <v>0</v>
      </c>
      <c r="O21" s="9">
        <f t="shared" si="6"/>
        <v>0</v>
      </c>
      <c r="P21" s="67">
        <f>SUM(D21:F21)</f>
        <v>-3904.2443943681674</v>
      </c>
      <c r="Q21" s="67">
        <f>SUM(G21:I21)</f>
        <v>0</v>
      </c>
      <c r="R21" s="67">
        <f>SUM(J21:L21)</f>
        <v>0</v>
      </c>
      <c r="S21" s="67">
        <f>SUM(M21:O21)</f>
        <v>0</v>
      </c>
      <c r="T21" s="9">
        <f>SUM(D21:O21)</f>
        <v>-3904.2443943681674</v>
      </c>
    </row>
    <row r="22" spans="1:20" ht="15.75" thickBot="1">
      <c r="A22" s="63"/>
      <c r="B22" s="10" t="s">
        <v>32</v>
      </c>
      <c r="C22" s="63"/>
      <c r="D22" s="12">
        <f>D18+D19+D21</f>
        <v>-122448.50836368298</v>
      </c>
      <c r="E22" s="12">
        <f t="shared" ref="E22:O22" si="7">E18+E19+E21</f>
        <v>-173870.41160869622</v>
      </c>
      <c r="F22" s="12">
        <f t="shared" si="7"/>
        <v>-759200.98115381633</v>
      </c>
      <c r="G22" s="12">
        <f t="shared" si="7"/>
        <v>0</v>
      </c>
      <c r="H22" s="12">
        <f t="shared" si="7"/>
        <v>0</v>
      </c>
      <c r="I22" s="12">
        <f t="shared" si="7"/>
        <v>0</v>
      </c>
      <c r="J22" s="12">
        <f t="shared" si="7"/>
        <v>0</v>
      </c>
      <c r="K22" s="12">
        <f t="shared" si="7"/>
        <v>0</v>
      </c>
      <c r="L22" s="12">
        <f t="shared" si="7"/>
        <v>0</v>
      </c>
      <c r="M22" s="12">
        <f t="shared" si="7"/>
        <v>0</v>
      </c>
      <c r="N22" s="12">
        <f t="shared" si="7"/>
        <v>0</v>
      </c>
      <c r="O22" s="12">
        <f t="shared" si="7"/>
        <v>0</v>
      </c>
      <c r="P22" s="69">
        <f>P18+P19+P21</f>
        <v>-1055519.9011261957</v>
      </c>
      <c r="Q22" s="69">
        <f>Q18+Q19+Q21</f>
        <v>0</v>
      </c>
      <c r="R22" s="69">
        <f>R18+R19+R21</f>
        <v>0</v>
      </c>
      <c r="S22" s="69">
        <f>S18+S19+S21</f>
        <v>0</v>
      </c>
      <c r="T22" s="69">
        <f>T18+T19+T21</f>
        <v>-1055519.9011261957</v>
      </c>
    </row>
    <row r="23" spans="1:20" ht="27" thickBot="1">
      <c r="A23" s="63">
        <v>10</v>
      </c>
      <c r="B23" s="135" t="s">
        <v>94</v>
      </c>
      <c r="C23" s="63" t="str">
        <f>"Σ(("&amp;A$18&amp;") ~ ("&amp;A21&amp;"))"</f>
        <v>Σ((7) ~ (9))</v>
      </c>
      <c r="D23" s="67">
        <f>D18+D19+D21</f>
        <v>-122448.50836368298</v>
      </c>
      <c r="E23" s="67">
        <f>D23+E18+E19+E21</f>
        <v>-296318.91997237923</v>
      </c>
      <c r="F23" s="67">
        <f t="shared" ref="F23:N23" si="8">E23+F18+F19+F21</f>
        <v>-1055519.9011261954</v>
      </c>
      <c r="G23" s="67">
        <f t="shared" si="8"/>
        <v>-1055519.9011261954</v>
      </c>
      <c r="H23" s="68">
        <f t="shared" si="8"/>
        <v>-1055519.9011261954</v>
      </c>
      <c r="I23" s="67">
        <f t="shared" si="8"/>
        <v>-1055519.9011261954</v>
      </c>
      <c r="J23" s="67">
        <f t="shared" si="8"/>
        <v>-1055519.9011261954</v>
      </c>
      <c r="K23" s="67">
        <f t="shared" si="8"/>
        <v>-1055519.9011261954</v>
      </c>
      <c r="L23" s="67">
        <f t="shared" si="8"/>
        <v>-1055519.9011261954</v>
      </c>
      <c r="M23" s="67">
        <f t="shared" si="8"/>
        <v>-1055519.9011261954</v>
      </c>
      <c r="N23" s="67">
        <f t="shared" si="8"/>
        <v>-1055519.9011261954</v>
      </c>
      <c r="O23" s="118">
        <f>N23+O18+O19+O21</f>
        <v>-1055519.9011261954</v>
      </c>
      <c r="P23" s="67"/>
      <c r="Q23" s="27"/>
      <c r="R23" s="67"/>
      <c r="S23" s="67"/>
      <c r="T23" s="1"/>
    </row>
    <row r="24" spans="1:20">
      <c r="A24" s="63"/>
      <c r="B24" s="34"/>
      <c r="C24" s="63"/>
      <c r="D24" s="64"/>
      <c r="E24" s="64"/>
      <c r="F24" s="64"/>
      <c r="G24" s="64"/>
      <c r="H24" s="203"/>
      <c r="I24" s="64"/>
      <c r="J24" s="64"/>
      <c r="K24" s="64"/>
      <c r="L24" s="64"/>
      <c r="M24" s="64"/>
      <c r="N24" s="64"/>
      <c r="O24" s="64"/>
      <c r="P24" s="67"/>
      <c r="Q24" s="27"/>
      <c r="R24" s="67"/>
      <c r="S24" s="67"/>
      <c r="T24" s="1"/>
    </row>
    <row r="25" spans="1:20">
      <c r="A25" s="63"/>
      <c r="B25" s="2" t="s">
        <v>33</v>
      </c>
      <c r="C25" s="63"/>
      <c r="D25" s="63"/>
      <c r="E25" s="63"/>
      <c r="F25" s="63"/>
      <c r="G25" s="63"/>
      <c r="H25" s="200"/>
      <c r="I25" s="63"/>
      <c r="J25" s="63"/>
      <c r="K25" s="63"/>
      <c r="L25" s="63"/>
      <c r="M25" s="63"/>
      <c r="N25" s="63"/>
      <c r="O25" s="63"/>
      <c r="P25" s="67"/>
      <c r="Q25" s="35"/>
      <c r="R25" s="67"/>
      <c r="S25" s="67"/>
      <c r="T25" s="5"/>
    </row>
    <row r="26" spans="1:20">
      <c r="A26" s="63">
        <v>11</v>
      </c>
      <c r="B26" s="34" t="s">
        <v>20</v>
      </c>
      <c r="C26" s="63" t="s">
        <v>21</v>
      </c>
      <c r="D26" s="140">
        <v>3142</v>
      </c>
      <c r="E26" s="140">
        <v>3158</v>
      </c>
      <c r="F26" s="140">
        <v>3147</v>
      </c>
      <c r="G26" s="140">
        <v>0</v>
      </c>
      <c r="H26" s="213">
        <v>0</v>
      </c>
      <c r="I26" s="140">
        <v>0</v>
      </c>
      <c r="J26" s="140">
        <v>0</v>
      </c>
      <c r="K26" s="140">
        <v>0</v>
      </c>
      <c r="L26" s="140">
        <v>0</v>
      </c>
      <c r="M26" s="140">
        <v>0</v>
      </c>
      <c r="N26" s="140">
        <v>0</v>
      </c>
      <c r="O26" s="140">
        <v>0</v>
      </c>
      <c r="P26" s="66">
        <f>SUM(D26:F26)</f>
        <v>9447</v>
      </c>
      <c r="Q26" s="66">
        <f>SUM(G26:I26)</f>
        <v>0</v>
      </c>
      <c r="R26" s="66">
        <f>SUM(J26:L26)</f>
        <v>0</v>
      </c>
      <c r="S26" s="66">
        <f>SUM(M26:O26)</f>
        <v>0</v>
      </c>
      <c r="T26" s="66">
        <f>SUM(D26:O26)</f>
        <v>9447</v>
      </c>
    </row>
    <row r="27" spans="1:20" s="72" customFormat="1">
      <c r="A27" s="141">
        <v>12</v>
      </c>
      <c r="B27" s="109" t="s">
        <v>22</v>
      </c>
      <c r="C27" s="113" t="s">
        <v>91</v>
      </c>
      <c r="D27" s="142">
        <v>644.72071006316287</v>
      </c>
      <c r="E27" s="142">
        <v>572.95798240681665</v>
      </c>
      <c r="F27" s="142">
        <v>501.96685841519201</v>
      </c>
      <c r="G27" s="142">
        <v>402.99032361790921</v>
      </c>
      <c r="H27" s="214">
        <v>291.99506227931914</v>
      </c>
      <c r="I27" s="142">
        <v>212.4602059762959</v>
      </c>
      <c r="J27" s="142">
        <v>153.38546791191717</v>
      </c>
      <c r="K27" s="142">
        <v>167.80399902052821</v>
      </c>
      <c r="L27" s="142">
        <v>199.68854818394192</v>
      </c>
      <c r="M27" s="142">
        <v>363.99825171452284</v>
      </c>
      <c r="N27" s="142">
        <v>552.4938504126975</v>
      </c>
      <c r="O27" s="142">
        <v>675.30369426127231</v>
      </c>
      <c r="P27" s="146">
        <f>P28/P26</f>
        <v>573.1770385192965</v>
      </c>
      <c r="Q27" s="146" t="e">
        <f>Q28/Q26</f>
        <v>#DIV/0!</v>
      </c>
      <c r="R27" s="146" t="e">
        <f>R28/R26</f>
        <v>#DIV/0!</v>
      </c>
      <c r="S27" s="146" t="e">
        <f>S28/S26</f>
        <v>#DIV/0!</v>
      </c>
      <c r="T27" s="146">
        <f>T28/T26</f>
        <v>573.1770385192965</v>
      </c>
    </row>
    <row r="28" spans="1:20">
      <c r="A28" s="63">
        <v>13</v>
      </c>
      <c r="B28" s="34" t="s">
        <v>23</v>
      </c>
      <c r="C28" s="63" t="str">
        <f>"("&amp;A26&amp;") x ("&amp;A27&amp;")"</f>
        <v>(11) x (12)</v>
      </c>
      <c r="D28" s="67">
        <f t="shared" ref="D28:O28" si="9">D26*D27</f>
        <v>2025712.4710184578</v>
      </c>
      <c r="E28" s="67">
        <f t="shared" si="9"/>
        <v>1809401.3084407269</v>
      </c>
      <c r="F28" s="67">
        <f t="shared" si="9"/>
        <v>1579689.7034326093</v>
      </c>
      <c r="G28" s="67">
        <f t="shared" si="9"/>
        <v>0</v>
      </c>
      <c r="H28" s="68">
        <f t="shared" si="9"/>
        <v>0</v>
      </c>
      <c r="I28" s="67">
        <f t="shared" si="9"/>
        <v>0</v>
      </c>
      <c r="J28" s="67">
        <f t="shared" si="9"/>
        <v>0</v>
      </c>
      <c r="K28" s="67">
        <f t="shared" si="9"/>
        <v>0</v>
      </c>
      <c r="L28" s="67">
        <f t="shared" si="9"/>
        <v>0</v>
      </c>
      <c r="M28" s="67">
        <f t="shared" si="9"/>
        <v>0</v>
      </c>
      <c r="N28" s="67">
        <f t="shared" si="9"/>
        <v>0</v>
      </c>
      <c r="O28" s="67">
        <f t="shared" si="9"/>
        <v>0</v>
      </c>
      <c r="P28" s="67">
        <f>SUM(D28:F28)</f>
        <v>5414803.4828917943</v>
      </c>
      <c r="Q28" s="67">
        <f>SUM(G28:I28)</f>
        <v>0</v>
      </c>
      <c r="R28" s="67">
        <f>SUM(J28:L28)</f>
        <v>0</v>
      </c>
      <c r="S28" s="67">
        <f>SUM(M28:O28)</f>
        <v>0</v>
      </c>
      <c r="T28" s="67">
        <f>SUM(D28:O28)</f>
        <v>5414803.4828917943</v>
      </c>
    </row>
    <row r="29" spans="1:20">
      <c r="A29" s="63"/>
      <c r="B29" s="34"/>
      <c r="C29" s="63"/>
      <c r="D29" s="67"/>
      <c r="E29" s="67"/>
      <c r="F29" s="67"/>
      <c r="G29" s="67"/>
      <c r="H29" s="68"/>
      <c r="I29" s="67"/>
      <c r="J29" s="67"/>
      <c r="K29" s="67"/>
      <c r="L29" s="67"/>
      <c r="M29" s="67"/>
      <c r="N29" s="67"/>
      <c r="O29" s="67"/>
      <c r="P29" s="64"/>
      <c r="Q29" s="64"/>
      <c r="R29" s="64"/>
      <c r="S29" s="64"/>
      <c r="T29" s="64"/>
    </row>
    <row r="30" spans="1:20">
      <c r="A30" s="63"/>
      <c r="B30" s="34" t="s">
        <v>92</v>
      </c>
      <c r="C30" s="63"/>
      <c r="D30" s="140">
        <v>8048134.9322300004</v>
      </c>
      <c r="E30" s="140">
        <v>7886249.7823200002</v>
      </c>
      <c r="F30" s="140">
        <v>7168311.4264900004</v>
      </c>
      <c r="G30" s="140">
        <v>0</v>
      </c>
      <c r="H30" s="213">
        <v>0</v>
      </c>
      <c r="I30" s="140">
        <v>0</v>
      </c>
      <c r="J30" s="140">
        <v>0</v>
      </c>
      <c r="K30" s="140">
        <v>0</v>
      </c>
      <c r="L30" s="140">
        <v>0</v>
      </c>
      <c r="M30" s="140">
        <v>0</v>
      </c>
      <c r="N30" s="140">
        <v>0</v>
      </c>
      <c r="O30" s="140">
        <v>0</v>
      </c>
      <c r="P30" s="64"/>
      <c r="Q30" s="64"/>
      <c r="R30" s="64"/>
      <c r="S30" s="64"/>
      <c r="T30" s="64"/>
    </row>
    <row r="31" spans="1:20" ht="26.25">
      <c r="A31" s="63">
        <v>14</v>
      </c>
      <c r="B31" s="143" t="s">
        <v>93</v>
      </c>
      <c r="C31" s="63" t="s">
        <v>21</v>
      </c>
      <c r="D31" s="144">
        <v>2616089.6451899996</v>
      </c>
      <c r="E31" s="144">
        <v>2269382.8915599994</v>
      </c>
      <c r="F31" s="144">
        <v>2087429.1248900001</v>
      </c>
      <c r="G31" s="144">
        <v>0</v>
      </c>
      <c r="H31" s="215">
        <v>0</v>
      </c>
      <c r="I31" s="144">
        <v>0</v>
      </c>
      <c r="J31" s="144">
        <v>0</v>
      </c>
      <c r="K31" s="144">
        <v>0</v>
      </c>
      <c r="L31" s="144">
        <v>0</v>
      </c>
      <c r="M31" s="144">
        <v>0</v>
      </c>
      <c r="N31" s="144">
        <v>0</v>
      </c>
      <c r="O31" s="144">
        <v>0</v>
      </c>
      <c r="P31" s="36"/>
      <c r="Q31" s="36"/>
      <c r="R31" s="36"/>
      <c r="S31" s="36"/>
      <c r="T31" s="36"/>
    </row>
    <row r="32" spans="1:20">
      <c r="A32" s="63">
        <v>15</v>
      </c>
      <c r="B32" s="34" t="s">
        <v>24</v>
      </c>
      <c r="C32" s="63" t="s">
        <v>21</v>
      </c>
      <c r="D32" s="144">
        <v>306762.17</v>
      </c>
      <c r="E32" s="144">
        <v>308694.15999999997</v>
      </c>
      <c r="F32" s="144">
        <v>307626.48000000004</v>
      </c>
      <c r="G32" s="144">
        <v>0</v>
      </c>
      <c r="H32" s="215">
        <v>0</v>
      </c>
      <c r="I32" s="144">
        <v>0</v>
      </c>
      <c r="J32" s="144">
        <v>0</v>
      </c>
      <c r="K32" s="144">
        <v>0</v>
      </c>
      <c r="L32" s="144">
        <v>0</v>
      </c>
      <c r="M32" s="144">
        <v>0</v>
      </c>
      <c r="N32" s="144">
        <v>0</v>
      </c>
      <c r="O32" s="144">
        <v>0</v>
      </c>
      <c r="P32" s="36"/>
      <c r="Q32" s="36"/>
      <c r="R32" s="36"/>
      <c r="S32" s="36"/>
      <c r="T32" s="36"/>
    </row>
    <row r="33" spans="1:20">
      <c r="A33" s="63">
        <v>16</v>
      </c>
      <c r="B33" s="34" t="s">
        <v>25</v>
      </c>
      <c r="C33" s="63" t="str">
        <f>"("&amp;A31&amp;") - ("&amp;A32&amp;")"</f>
        <v>(14) - (15)</v>
      </c>
      <c r="D33" s="67">
        <f t="shared" ref="D33:O33" si="10">D31-D32</f>
        <v>2309327.4751899997</v>
      </c>
      <c r="E33" s="67">
        <f t="shared" si="10"/>
        <v>1960688.7315599995</v>
      </c>
      <c r="F33" s="67">
        <f t="shared" si="10"/>
        <v>1779802.6448900001</v>
      </c>
      <c r="G33" s="67">
        <f t="shared" si="10"/>
        <v>0</v>
      </c>
      <c r="H33" s="68">
        <f t="shared" si="10"/>
        <v>0</v>
      </c>
      <c r="I33" s="67">
        <f t="shared" si="10"/>
        <v>0</v>
      </c>
      <c r="J33" s="67">
        <f t="shared" si="10"/>
        <v>0</v>
      </c>
      <c r="K33" s="67">
        <f t="shared" si="10"/>
        <v>0</v>
      </c>
      <c r="L33" s="67">
        <f t="shared" si="10"/>
        <v>0</v>
      </c>
      <c r="M33" s="67">
        <f t="shared" si="10"/>
        <v>0</v>
      </c>
      <c r="N33" s="67">
        <f t="shared" si="10"/>
        <v>0</v>
      </c>
      <c r="O33" s="67">
        <f t="shared" si="10"/>
        <v>0</v>
      </c>
      <c r="P33" s="67">
        <f>SUM(D33:F33)</f>
        <v>6049818.8516399991</v>
      </c>
      <c r="Q33" s="67">
        <f>SUM(G33:I33)</f>
        <v>0</v>
      </c>
      <c r="R33" s="67">
        <f>SUM(J33:L33)</f>
        <v>0</v>
      </c>
      <c r="S33" s="67">
        <f>SUM(M33:O33)</f>
        <v>0</v>
      </c>
      <c r="T33" s="67">
        <f>SUM(D33:O33)</f>
        <v>6049818.8516399991</v>
      </c>
    </row>
    <row r="34" spans="1:20">
      <c r="A34" s="6"/>
      <c r="B34" s="63" t="s">
        <v>34</v>
      </c>
      <c r="C34" s="63"/>
      <c r="D34" s="70">
        <f>D33/D26</f>
        <v>734.98646568746017</v>
      </c>
      <c r="E34" s="70">
        <f t="shared" ref="E34:O34" si="11">E33/E26</f>
        <v>620.86406952501568</v>
      </c>
      <c r="F34" s="70">
        <f t="shared" si="11"/>
        <v>565.55533679377186</v>
      </c>
      <c r="G34" s="70" t="e">
        <f t="shared" si="11"/>
        <v>#DIV/0!</v>
      </c>
      <c r="H34" s="217" t="e">
        <f t="shared" si="11"/>
        <v>#DIV/0!</v>
      </c>
      <c r="I34" s="70" t="e">
        <f t="shared" si="11"/>
        <v>#DIV/0!</v>
      </c>
      <c r="J34" s="70" t="e">
        <f t="shared" si="11"/>
        <v>#DIV/0!</v>
      </c>
      <c r="K34" s="70" t="e">
        <f t="shared" si="11"/>
        <v>#DIV/0!</v>
      </c>
      <c r="L34" s="70" t="e">
        <f t="shared" si="11"/>
        <v>#DIV/0!</v>
      </c>
      <c r="M34" s="70" t="e">
        <f t="shared" si="11"/>
        <v>#DIV/0!</v>
      </c>
      <c r="N34" s="70" t="e">
        <f t="shared" si="11"/>
        <v>#DIV/0!</v>
      </c>
      <c r="O34" s="70" t="e">
        <f t="shared" si="11"/>
        <v>#DIV/0!</v>
      </c>
      <c r="P34" s="146">
        <f>P33/P26</f>
        <v>640.3957713178786</v>
      </c>
      <c r="Q34" s="146" t="e">
        <f>Q33/Q26</f>
        <v>#DIV/0!</v>
      </c>
      <c r="R34" s="146" t="e">
        <f>R33/R26</f>
        <v>#DIV/0!</v>
      </c>
      <c r="S34" s="146" t="e">
        <f>S33/S26</f>
        <v>#DIV/0!</v>
      </c>
      <c r="T34" s="146">
        <f>T33/T26</f>
        <v>640.3957713178786</v>
      </c>
    </row>
    <row r="35" spans="1:20">
      <c r="A35" s="63">
        <v>17</v>
      </c>
      <c r="B35" s="34" t="s">
        <v>27</v>
      </c>
      <c r="C35" s="63" t="str">
        <f>"("&amp;A28&amp;") - ("&amp;A33&amp;")"</f>
        <v>(13) - (16)</v>
      </c>
      <c r="D35" s="116">
        <f>D28-D33</f>
        <v>-283615.00417154189</v>
      </c>
      <c r="E35" s="116">
        <f t="shared" ref="E35:O35" si="12">E28-E33</f>
        <v>-151287.42311927257</v>
      </c>
      <c r="F35" s="116">
        <f t="shared" si="12"/>
        <v>-200112.94145739079</v>
      </c>
      <c r="G35" s="116">
        <f t="shared" si="12"/>
        <v>0</v>
      </c>
      <c r="H35" s="208">
        <f t="shared" si="12"/>
        <v>0</v>
      </c>
      <c r="I35" s="116">
        <f t="shared" si="12"/>
        <v>0</v>
      </c>
      <c r="J35" s="116">
        <f t="shared" si="12"/>
        <v>0</v>
      </c>
      <c r="K35" s="116">
        <f t="shared" si="12"/>
        <v>0</v>
      </c>
      <c r="L35" s="116">
        <f t="shared" si="12"/>
        <v>0</v>
      </c>
      <c r="M35" s="116">
        <f t="shared" si="12"/>
        <v>0</v>
      </c>
      <c r="N35" s="116">
        <f t="shared" si="12"/>
        <v>0</v>
      </c>
      <c r="O35" s="116">
        <f t="shared" si="12"/>
        <v>0</v>
      </c>
      <c r="P35" s="67">
        <f>SUM(D35:F35)</f>
        <v>-635015.36874820525</v>
      </c>
      <c r="Q35" s="67">
        <f>SUM(G35:I35)</f>
        <v>0</v>
      </c>
      <c r="R35" s="67">
        <f>SUM(J35:L35)</f>
        <v>0</v>
      </c>
      <c r="S35" s="67">
        <f>SUM(M35:O35)</f>
        <v>0</v>
      </c>
      <c r="T35" s="67">
        <f>SUM(D35:O35)</f>
        <v>-635015.36874820525</v>
      </c>
    </row>
    <row r="36" spans="1:20">
      <c r="A36" s="63">
        <v>18</v>
      </c>
      <c r="B36" s="34" t="s">
        <v>28</v>
      </c>
      <c r="C36" s="63" t="s">
        <v>29</v>
      </c>
      <c r="D36" s="116">
        <f>D35*-0.046465</f>
        <v>13178.171168830693</v>
      </c>
      <c r="E36" s="116">
        <f t="shared" ref="E36:F36" si="13">E35*-0.046465</f>
        <v>7029.5701152370002</v>
      </c>
      <c r="F36" s="116">
        <f t="shared" si="13"/>
        <v>9298.2478248176631</v>
      </c>
      <c r="G36" s="116">
        <f t="shared" ref="G36:O36" si="14">G35*-0.044155</f>
        <v>0</v>
      </c>
      <c r="H36" s="116">
        <f t="shared" si="14"/>
        <v>0</v>
      </c>
      <c r="I36" s="116">
        <f t="shared" si="14"/>
        <v>0</v>
      </c>
      <c r="J36" s="116">
        <f t="shared" si="14"/>
        <v>0</v>
      </c>
      <c r="K36" s="116">
        <f t="shared" si="14"/>
        <v>0</v>
      </c>
      <c r="L36" s="116">
        <f t="shared" si="14"/>
        <v>0</v>
      </c>
      <c r="M36" s="116">
        <f t="shared" si="14"/>
        <v>0</v>
      </c>
      <c r="N36" s="116">
        <f t="shared" si="14"/>
        <v>0</v>
      </c>
      <c r="O36" s="116">
        <f t="shared" si="14"/>
        <v>0</v>
      </c>
      <c r="P36" s="67">
        <f>SUM(D36:F36)</f>
        <v>29505.989108885355</v>
      </c>
      <c r="Q36" s="67">
        <f>SUM(G36:I36)</f>
        <v>0</v>
      </c>
      <c r="R36" s="67">
        <f>SUM(J36:L36)</f>
        <v>0</v>
      </c>
      <c r="S36" s="67">
        <f>SUM(M36:O36)</f>
        <v>0</v>
      </c>
      <c r="T36" s="67">
        <f>SUM(D36:O36)</f>
        <v>29505.989108885355</v>
      </c>
    </row>
    <row r="37" spans="1:20" ht="14.45" customHeight="1">
      <c r="A37" s="8"/>
      <c r="B37" s="16"/>
      <c r="C37" s="63" t="s">
        <v>30</v>
      </c>
      <c r="D37" s="117">
        <f t="shared" ref="D37:O37" si="15">D20</f>
        <v>4.9599999999999998E-2</v>
      </c>
      <c r="E37" s="117">
        <f t="shared" si="15"/>
        <v>4.9599999999999998E-2</v>
      </c>
      <c r="F37" s="117">
        <f t="shared" si="15"/>
        <v>4.9599999999999998E-2</v>
      </c>
      <c r="G37" s="117">
        <f t="shared" si="15"/>
        <v>0</v>
      </c>
      <c r="H37" s="209">
        <f t="shared" si="15"/>
        <v>0</v>
      </c>
      <c r="I37" s="117">
        <f t="shared" si="15"/>
        <v>0</v>
      </c>
      <c r="J37" s="117">
        <f t="shared" si="15"/>
        <v>0</v>
      </c>
      <c r="K37" s="117">
        <f t="shared" si="15"/>
        <v>0</v>
      </c>
      <c r="L37" s="117">
        <f t="shared" si="15"/>
        <v>0</v>
      </c>
      <c r="M37" s="117">
        <f t="shared" si="15"/>
        <v>0</v>
      </c>
      <c r="N37" s="117">
        <f t="shared" si="15"/>
        <v>0</v>
      </c>
      <c r="O37" s="117">
        <f t="shared" si="15"/>
        <v>0</v>
      </c>
      <c r="P37" s="73"/>
      <c r="Q37" s="73"/>
      <c r="R37" s="73"/>
      <c r="S37" s="73"/>
      <c r="T37" s="73"/>
    </row>
    <row r="38" spans="1:20">
      <c r="A38" s="63">
        <v>19</v>
      </c>
      <c r="B38" s="34" t="s">
        <v>31</v>
      </c>
      <c r="C38" s="63" t="s">
        <v>35</v>
      </c>
      <c r="D38" s="9">
        <f>(D35+D36)/2*D37/12</f>
        <v>-558.90278820560309</v>
      </c>
      <c r="E38" s="9">
        <f>(D40+(E35+E36)/2)*E37/12</f>
        <v>-1418.2486041441296</v>
      </c>
      <c r="F38" s="9">
        <f t="shared" ref="F38:O38" si="16">(E40+(F35+F36)/2)*F37/12</f>
        <v>-2116.5939614235836</v>
      </c>
      <c r="G38" s="9">
        <f t="shared" si="16"/>
        <v>0</v>
      </c>
      <c r="H38" s="210">
        <f t="shared" si="16"/>
        <v>0</v>
      </c>
      <c r="I38" s="9">
        <f t="shared" si="16"/>
        <v>0</v>
      </c>
      <c r="J38" s="9">
        <f t="shared" si="16"/>
        <v>0</v>
      </c>
      <c r="K38" s="9">
        <f t="shared" si="16"/>
        <v>0</v>
      </c>
      <c r="L38" s="9">
        <f t="shared" si="16"/>
        <v>0</v>
      </c>
      <c r="M38" s="9">
        <f t="shared" si="16"/>
        <v>0</v>
      </c>
      <c r="N38" s="9">
        <f t="shared" si="16"/>
        <v>0</v>
      </c>
      <c r="O38" s="9">
        <f t="shared" si="16"/>
        <v>0</v>
      </c>
      <c r="P38" s="67">
        <f>SUM(D38:F38)</f>
        <v>-4093.7453537733163</v>
      </c>
      <c r="Q38" s="67">
        <f>SUM(G38:I38)</f>
        <v>0</v>
      </c>
      <c r="R38" s="67">
        <f>SUM(J38:L38)</f>
        <v>0</v>
      </c>
      <c r="S38" s="67">
        <f>SUM(M38:O38)</f>
        <v>0</v>
      </c>
      <c r="T38" s="9">
        <f>SUM(D38:O38)</f>
        <v>-4093.7453537733163</v>
      </c>
    </row>
    <row r="39" spans="1:20" ht="15.75" thickBot="1">
      <c r="A39" s="63"/>
      <c r="B39" s="10" t="s">
        <v>36</v>
      </c>
      <c r="C39" s="63"/>
      <c r="D39" s="12">
        <f>D35+D36+D38</f>
        <v>-270995.73579091678</v>
      </c>
      <c r="E39" s="12">
        <f t="shared" ref="E39:O39" si="17">E35+E36+E38</f>
        <v>-145676.10160817968</v>
      </c>
      <c r="F39" s="12">
        <f t="shared" si="17"/>
        <v>-192931.28759399671</v>
      </c>
      <c r="G39" s="12">
        <f t="shared" si="17"/>
        <v>0</v>
      </c>
      <c r="H39" s="12">
        <f t="shared" si="17"/>
        <v>0</v>
      </c>
      <c r="I39" s="12">
        <f t="shared" si="17"/>
        <v>0</v>
      </c>
      <c r="J39" s="12">
        <f t="shared" si="17"/>
        <v>0</v>
      </c>
      <c r="K39" s="12">
        <f t="shared" si="17"/>
        <v>0</v>
      </c>
      <c r="L39" s="12">
        <f t="shared" si="17"/>
        <v>0</v>
      </c>
      <c r="M39" s="12">
        <f t="shared" si="17"/>
        <v>0</v>
      </c>
      <c r="N39" s="12">
        <f t="shared" si="17"/>
        <v>0</v>
      </c>
      <c r="O39" s="12">
        <f t="shared" si="17"/>
        <v>0</v>
      </c>
      <c r="P39" s="69">
        <f>P35+P36+P38</f>
        <v>-609603.1249930932</v>
      </c>
      <c r="Q39" s="69">
        <f>Q35+Q36+Q38</f>
        <v>0</v>
      </c>
      <c r="R39" s="69">
        <f>R35+R36+R38</f>
        <v>0</v>
      </c>
      <c r="S39" s="69">
        <f>S35+S36+S38</f>
        <v>0</v>
      </c>
      <c r="T39" s="69">
        <f>T35+T36+T38</f>
        <v>-609603.1249930932</v>
      </c>
    </row>
    <row r="40" spans="1:20" ht="27" thickBot="1">
      <c r="A40" s="63">
        <v>20</v>
      </c>
      <c r="B40" s="135" t="s">
        <v>95</v>
      </c>
      <c r="C40" s="63" t="str">
        <f>"Σ(("&amp;A35&amp;") ~ ("&amp;A38&amp;"))"</f>
        <v>Σ((17) ~ (19))</v>
      </c>
      <c r="D40" s="67">
        <f>D35+D36+D38</f>
        <v>-270995.73579091678</v>
      </c>
      <c r="E40" s="67">
        <f>D40+E35+E36+E38</f>
        <v>-416671.83739909652</v>
      </c>
      <c r="F40" s="67">
        <f t="shared" ref="F40:O40" si="18">E40+F35+F36+F38</f>
        <v>-609603.1249930932</v>
      </c>
      <c r="G40" s="67">
        <f t="shared" si="18"/>
        <v>-609603.1249930932</v>
      </c>
      <c r="H40" s="68">
        <f t="shared" si="18"/>
        <v>-609603.1249930932</v>
      </c>
      <c r="I40" s="67">
        <f t="shared" si="18"/>
        <v>-609603.1249930932</v>
      </c>
      <c r="J40" s="67">
        <f t="shared" si="18"/>
        <v>-609603.1249930932</v>
      </c>
      <c r="K40" s="67">
        <f t="shared" si="18"/>
        <v>-609603.1249930932</v>
      </c>
      <c r="L40" s="67">
        <f t="shared" si="18"/>
        <v>-609603.1249930932</v>
      </c>
      <c r="M40" s="67">
        <f t="shared" si="18"/>
        <v>-609603.1249930932</v>
      </c>
      <c r="N40" s="67">
        <f t="shared" si="18"/>
        <v>-609603.1249930932</v>
      </c>
      <c r="O40" s="118">
        <f t="shared" si="18"/>
        <v>-609603.1249930932</v>
      </c>
      <c r="P40" s="68"/>
      <c r="Q40" s="30"/>
      <c r="R40" s="68"/>
      <c r="S40" s="68"/>
    </row>
    <row r="41" spans="1:20" ht="15.75" thickBot="1">
      <c r="A41" s="63"/>
      <c r="B41" s="34"/>
      <c r="C41" s="34"/>
      <c r="D41" s="34"/>
      <c r="E41" s="34"/>
      <c r="F41" s="34"/>
      <c r="G41" s="34"/>
      <c r="H41" s="218"/>
      <c r="I41" s="34"/>
      <c r="J41" s="34"/>
      <c r="K41" s="34"/>
      <c r="L41" s="34"/>
      <c r="M41" s="34"/>
      <c r="N41" s="34"/>
      <c r="O41" s="34"/>
      <c r="P41" s="65"/>
      <c r="Q41" s="26"/>
      <c r="R41" s="65"/>
      <c r="S41" s="65"/>
      <c r="T41" s="1"/>
    </row>
    <row r="42" spans="1:20" ht="15.75" thickBot="1">
      <c r="A42" s="2">
        <v>21</v>
      </c>
      <c r="B42" s="10" t="s">
        <v>63</v>
      </c>
      <c r="C42" s="2" t="str">
        <f>"("&amp;A23&amp;") + ("&amp;A40&amp;")"</f>
        <v>(10) + (20)</v>
      </c>
      <c r="D42" s="67">
        <f t="shared" ref="D42:O42" si="19">D23+D40</f>
        <v>-393444.24415459973</v>
      </c>
      <c r="E42" s="67">
        <f t="shared" si="19"/>
        <v>-712990.75737147569</v>
      </c>
      <c r="F42" s="67">
        <f t="shared" si="19"/>
        <v>-1665123.0261192885</v>
      </c>
      <c r="G42" s="67">
        <f t="shared" si="19"/>
        <v>-1665123.0261192885</v>
      </c>
      <c r="H42" s="68">
        <f t="shared" si="19"/>
        <v>-1665123.0261192885</v>
      </c>
      <c r="I42" s="67">
        <f t="shared" si="19"/>
        <v>-1665123.0261192885</v>
      </c>
      <c r="J42" s="67">
        <f t="shared" si="19"/>
        <v>-1665123.0261192885</v>
      </c>
      <c r="K42" s="67">
        <f t="shared" si="19"/>
        <v>-1665123.0261192885</v>
      </c>
      <c r="L42" s="67">
        <f t="shared" si="19"/>
        <v>-1665123.0261192885</v>
      </c>
      <c r="M42" s="67">
        <f t="shared" si="19"/>
        <v>-1665123.0261192885</v>
      </c>
      <c r="N42" s="67">
        <f t="shared" si="19"/>
        <v>-1665123.0261192885</v>
      </c>
      <c r="O42" s="118">
        <f t="shared" si="19"/>
        <v>-1665123.0261192885</v>
      </c>
    </row>
  </sheetData>
  <printOptions horizontalCentered="1"/>
  <pageMargins left="0.7" right="0.71" top="1.1299999999999999" bottom="0.75" header="0.5" footer="0.5"/>
  <pageSetup scale="70" firstPageNumber="2" orientation="landscape" useFirstPageNumber="1" r:id="rId1"/>
  <headerFooter scaleWithDoc="0">
    <oddHeader>&amp;CAvista Corporation Decoupling Mechanism
Washington Jurisdiction
Quarterly Report for 1st Quarter 2020</oddHeader>
    <oddFooter>&amp;Cfile: &amp;F / &amp;A&amp;R2 of 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7"/>
  <sheetViews>
    <sheetView view="pageLayout" topLeftCell="A44" zoomScaleNormal="100" workbookViewId="0">
      <selection activeCell="G44" sqref="G44"/>
    </sheetView>
  </sheetViews>
  <sheetFormatPr defaultRowHeight="15"/>
  <cols>
    <col min="1" max="1" width="7.28515625" customWidth="1"/>
    <col min="2" max="2" width="36.28515625" customWidth="1"/>
    <col min="3" max="3" width="6.28515625" customWidth="1"/>
    <col min="4" max="4" width="9.85546875" customWidth="1"/>
    <col min="5" max="5" width="12.28515625" customWidth="1"/>
    <col min="6" max="6" width="13.28515625" customWidth="1"/>
    <col min="7" max="7" width="13.42578125" customWidth="1"/>
    <col min="8" max="8" width="3" customWidth="1"/>
    <col min="9" max="9" width="17.42578125" bestFit="1" customWidth="1"/>
    <col min="10" max="11" width="14" customWidth="1"/>
    <col min="12" max="12" width="12.42578125" bestFit="1" customWidth="1"/>
    <col min="13" max="14" width="11.42578125" customWidth="1"/>
    <col min="15" max="15" width="13.28515625" bestFit="1" customWidth="1"/>
  </cols>
  <sheetData>
    <row r="1" spans="1:12" ht="31.15" customHeight="1">
      <c r="A1" s="250" t="s">
        <v>42</v>
      </c>
      <c r="B1" s="250"/>
      <c r="C1" s="250"/>
      <c r="D1" s="250"/>
      <c r="E1" s="250"/>
      <c r="F1" s="250"/>
      <c r="G1" s="250"/>
      <c r="H1" s="250"/>
      <c r="I1" s="72"/>
      <c r="J1" s="72"/>
      <c r="K1" s="72"/>
    </row>
    <row r="2" spans="1:12" ht="19.149999999999999" customHeight="1">
      <c r="A2" s="72"/>
      <c r="B2" s="72"/>
      <c r="C2" s="72"/>
      <c r="D2" s="72"/>
      <c r="E2" s="72"/>
      <c r="F2" s="72"/>
      <c r="G2" s="72"/>
      <c r="H2" s="72"/>
      <c r="I2" s="72"/>
      <c r="J2" s="72"/>
      <c r="K2" s="72"/>
    </row>
    <row r="3" spans="1:12">
      <c r="A3" s="38" t="s">
        <v>43</v>
      </c>
      <c r="B3" s="72"/>
      <c r="C3" s="17" t="s">
        <v>120</v>
      </c>
      <c r="D3" s="72"/>
      <c r="E3" s="72"/>
      <c r="F3" s="72"/>
      <c r="G3" s="72"/>
      <c r="H3" s="72"/>
      <c r="I3" s="72"/>
      <c r="J3" s="72"/>
      <c r="K3" s="72"/>
    </row>
    <row r="4" spans="1:12">
      <c r="A4" s="72"/>
      <c r="B4" s="72"/>
      <c r="C4" s="72"/>
      <c r="D4" s="72"/>
      <c r="E4" s="72"/>
      <c r="F4" s="72"/>
      <c r="G4" s="72"/>
      <c r="H4" s="72"/>
      <c r="I4" s="72"/>
      <c r="J4" s="72"/>
      <c r="K4" s="72"/>
    </row>
    <row r="5" spans="1:12" ht="26.25">
      <c r="A5" s="88" t="s">
        <v>44</v>
      </c>
      <c r="B5" s="89" t="s">
        <v>45</v>
      </c>
      <c r="C5" s="90" t="s">
        <v>46</v>
      </c>
      <c r="D5" s="88" t="s">
        <v>47</v>
      </c>
      <c r="E5" s="88" t="s">
        <v>48</v>
      </c>
      <c r="F5" s="88" t="s">
        <v>49</v>
      </c>
      <c r="G5" s="88" t="s">
        <v>50</v>
      </c>
      <c r="H5" s="72"/>
      <c r="I5" s="220"/>
      <c r="J5" s="37"/>
      <c r="K5" s="37"/>
      <c r="L5" s="220"/>
    </row>
    <row r="6" spans="1:12" ht="14.45" customHeight="1">
      <c r="A6" s="40" t="s">
        <v>51</v>
      </c>
      <c r="B6" s="39" t="s">
        <v>52</v>
      </c>
      <c r="C6" s="41" t="s">
        <v>53</v>
      </c>
      <c r="D6" s="42" t="s">
        <v>172</v>
      </c>
      <c r="E6" s="43">
        <v>1182032.6599999999</v>
      </c>
      <c r="F6" s="44">
        <v>605139.65</v>
      </c>
      <c r="G6" s="43">
        <v>1787172.31</v>
      </c>
      <c r="H6" s="72"/>
      <c r="I6" s="29"/>
      <c r="J6" s="72"/>
      <c r="K6" s="72"/>
    </row>
    <row r="7" spans="1:12">
      <c r="A7" s="45"/>
      <c r="B7" s="39" t="s">
        <v>52</v>
      </c>
      <c r="C7" s="46"/>
      <c r="D7" s="42" t="s">
        <v>173</v>
      </c>
      <c r="E7" s="43">
        <v>1787172.31</v>
      </c>
      <c r="F7" s="44">
        <v>600469.03</v>
      </c>
      <c r="G7" s="43">
        <v>2387641.34</v>
      </c>
      <c r="H7" s="72"/>
      <c r="I7" s="29"/>
      <c r="J7" s="72"/>
      <c r="K7" s="72"/>
    </row>
    <row r="8" spans="1:12">
      <c r="A8" s="45"/>
      <c r="B8" s="39" t="s">
        <v>52</v>
      </c>
      <c r="C8" s="47"/>
      <c r="D8" s="42" t="s">
        <v>174</v>
      </c>
      <c r="E8" s="43">
        <v>2387641.34</v>
      </c>
      <c r="F8" s="44">
        <v>-181000.26</v>
      </c>
      <c r="G8" s="43">
        <v>2206641.08</v>
      </c>
      <c r="H8" s="72"/>
      <c r="I8" s="29"/>
      <c r="J8" s="72"/>
      <c r="K8" s="72"/>
    </row>
    <row r="9" spans="1:12">
      <c r="A9" s="45"/>
      <c r="B9" s="80"/>
      <c r="C9" s="81"/>
      <c r="D9" s="80"/>
      <c r="E9" s="82"/>
      <c r="F9" s="83">
        <f>SUM(F6:F8)</f>
        <v>1024608.4200000002</v>
      </c>
      <c r="G9" s="82"/>
      <c r="H9" s="72"/>
      <c r="I9" s="72"/>
      <c r="J9" s="72"/>
      <c r="K9" s="72"/>
    </row>
    <row r="10" spans="1:12">
      <c r="A10" s="45"/>
      <c r="B10" s="39" t="s">
        <v>52</v>
      </c>
      <c r="C10" s="41" t="s">
        <v>54</v>
      </c>
      <c r="D10" s="42" t="s">
        <v>172</v>
      </c>
      <c r="E10" s="43">
        <v>-1053674.32</v>
      </c>
      <c r="F10" s="44">
        <v>931225.81</v>
      </c>
      <c r="G10" s="43">
        <v>-122448.51</v>
      </c>
      <c r="H10" s="72"/>
      <c r="J10" s="72"/>
      <c r="K10" s="72"/>
      <c r="L10" s="29"/>
    </row>
    <row r="11" spans="1:12">
      <c r="A11" s="45"/>
      <c r="B11" s="39" t="s">
        <v>52</v>
      </c>
      <c r="C11" s="46"/>
      <c r="D11" s="42" t="s">
        <v>173</v>
      </c>
      <c r="E11" s="43">
        <v>-122448.51</v>
      </c>
      <c r="F11" s="44">
        <v>-173870.41</v>
      </c>
      <c r="G11" s="43">
        <v>-296318.92</v>
      </c>
      <c r="H11" s="72"/>
      <c r="J11" s="72"/>
      <c r="K11" s="72"/>
      <c r="L11" s="29"/>
    </row>
    <row r="12" spans="1:12">
      <c r="A12" s="45"/>
      <c r="B12" s="39" t="s">
        <v>52</v>
      </c>
      <c r="C12" s="47"/>
      <c r="D12" s="42" t="s">
        <v>174</v>
      </c>
      <c r="E12" s="43">
        <v>-296318.92</v>
      </c>
      <c r="F12" s="44">
        <v>-759200.98</v>
      </c>
      <c r="G12" s="43">
        <v>-1055519.8999999999</v>
      </c>
      <c r="H12" s="72"/>
      <c r="J12" s="72"/>
      <c r="K12" s="72"/>
      <c r="L12" s="29"/>
    </row>
    <row r="13" spans="1:12">
      <c r="A13" s="48"/>
      <c r="B13" s="80"/>
      <c r="C13" s="81"/>
      <c r="D13" s="80"/>
      <c r="E13" s="82"/>
      <c r="F13" s="83">
        <f>SUM(F10:F12)</f>
        <v>-1845.5799999999581</v>
      </c>
      <c r="G13" s="82"/>
      <c r="H13" s="72"/>
      <c r="I13" s="72"/>
      <c r="J13" s="72"/>
      <c r="K13" s="72"/>
    </row>
    <row r="14" spans="1:12" ht="14.45" customHeight="1">
      <c r="A14" s="84"/>
      <c r="B14" s="85"/>
      <c r="C14" s="84"/>
      <c r="D14" s="84"/>
      <c r="E14" s="86"/>
      <c r="F14" s="87">
        <f>F9+F13</f>
        <v>1022762.8400000002</v>
      </c>
      <c r="G14" s="86"/>
      <c r="H14" s="72"/>
      <c r="I14" s="72"/>
      <c r="J14" s="72"/>
      <c r="K14" s="72"/>
    </row>
    <row r="15" spans="1:12" ht="14.45" customHeight="1">
      <c r="A15" s="40" t="s">
        <v>55</v>
      </c>
      <c r="B15" s="39" t="s">
        <v>56</v>
      </c>
      <c r="C15" s="41" t="s">
        <v>53</v>
      </c>
      <c r="D15" s="42" t="s">
        <v>172</v>
      </c>
      <c r="E15" s="43">
        <v>6859634.1100000003</v>
      </c>
      <c r="F15" s="44">
        <v>-6284552.9699999997</v>
      </c>
      <c r="G15" s="43">
        <v>575081.14</v>
      </c>
      <c r="H15" s="72"/>
      <c r="I15" s="29"/>
      <c r="J15" s="72"/>
      <c r="K15" s="72"/>
    </row>
    <row r="16" spans="1:12">
      <c r="A16" s="45"/>
      <c r="B16" s="39" t="s">
        <v>56</v>
      </c>
      <c r="C16" s="46"/>
      <c r="D16" s="42" t="s">
        <v>173</v>
      </c>
      <c r="E16" s="43">
        <v>575081.14</v>
      </c>
      <c r="F16" s="44">
        <v>190219.03</v>
      </c>
      <c r="G16" s="43">
        <v>765300.17</v>
      </c>
      <c r="H16" s="72"/>
      <c r="I16" s="29"/>
      <c r="J16" s="72"/>
      <c r="K16" s="72"/>
    </row>
    <row r="17" spans="1:12">
      <c r="A17" s="45"/>
      <c r="B17" s="39" t="s">
        <v>56</v>
      </c>
      <c r="C17" s="47"/>
      <c r="D17" s="42" t="s">
        <v>174</v>
      </c>
      <c r="E17" s="43">
        <v>765300.17</v>
      </c>
      <c r="F17" s="44">
        <v>689495.31</v>
      </c>
      <c r="G17" s="43">
        <v>1454795.48</v>
      </c>
      <c r="H17" s="72"/>
      <c r="I17" s="29"/>
      <c r="J17" s="72"/>
      <c r="K17" s="72"/>
    </row>
    <row r="18" spans="1:12">
      <c r="A18" s="45"/>
      <c r="B18" s="80"/>
      <c r="C18" s="81"/>
      <c r="D18" s="80"/>
      <c r="E18" s="82"/>
      <c r="F18" s="83">
        <f>SUM(F15:F17)</f>
        <v>-5404838.629999999</v>
      </c>
      <c r="G18" s="82"/>
      <c r="H18" s="72"/>
      <c r="I18" s="72"/>
      <c r="J18" s="72"/>
      <c r="K18" s="72"/>
    </row>
    <row r="19" spans="1:12">
      <c r="A19" s="45"/>
      <c r="B19" s="39" t="s">
        <v>56</v>
      </c>
      <c r="C19" s="41" t="s">
        <v>54</v>
      </c>
      <c r="D19" s="42" t="s">
        <v>172</v>
      </c>
      <c r="E19" s="43">
        <v>63249</v>
      </c>
      <c r="F19" s="44">
        <v>-334244.73</v>
      </c>
      <c r="G19" s="43">
        <v>-270995.73</v>
      </c>
      <c r="H19" s="72"/>
      <c r="J19" s="72"/>
      <c r="K19" s="72"/>
      <c r="L19" s="29"/>
    </row>
    <row r="20" spans="1:12">
      <c r="A20" s="45"/>
      <c r="B20" s="39" t="s">
        <v>56</v>
      </c>
      <c r="C20" s="46"/>
      <c r="D20" s="42" t="s">
        <v>173</v>
      </c>
      <c r="E20" s="43">
        <v>-270995.73</v>
      </c>
      <c r="F20" s="44">
        <v>-145676.1</v>
      </c>
      <c r="G20" s="43">
        <v>-416671.83</v>
      </c>
      <c r="H20" s="72"/>
      <c r="J20" s="72"/>
      <c r="K20" s="72"/>
      <c r="L20" s="29"/>
    </row>
    <row r="21" spans="1:12">
      <c r="A21" s="45"/>
      <c r="B21" s="39" t="s">
        <v>56</v>
      </c>
      <c r="C21" s="47"/>
      <c r="D21" s="42" t="s">
        <v>174</v>
      </c>
      <c r="E21" s="43">
        <v>-416671.83</v>
      </c>
      <c r="F21" s="44">
        <v>-192931.28</v>
      </c>
      <c r="G21" s="43">
        <v>-609603.11</v>
      </c>
      <c r="H21" s="72"/>
      <c r="J21" s="72"/>
      <c r="K21" s="72"/>
      <c r="L21" s="29"/>
    </row>
    <row r="22" spans="1:12">
      <c r="A22" s="48"/>
      <c r="B22" s="80"/>
      <c r="C22" s="81"/>
      <c r="D22" s="80"/>
      <c r="E22" s="82"/>
      <c r="F22" s="83">
        <f>SUM(F19:F21)</f>
        <v>-672852.11</v>
      </c>
      <c r="G22" s="82"/>
      <c r="H22" s="72"/>
      <c r="I22" s="72"/>
      <c r="J22" s="72"/>
      <c r="K22" s="72"/>
    </row>
    <row r="23" spans="1:12">
      <c r="A23" s="84"/>
      <c r="B23" s="85"/>
      <c r="C23" s="84"/>
      <c r="D23" s="84"/>
      <c r="E23" s="86"/>
      <c r="F23" s="87">
        <f>F18+F22</f>
        <v>-6077690.7399999993</v>
      </c>
      <c r="G23" s="86"/>
      <c r="H23" s="72"/>
      <c r="I23" s="72"/>
      <c r="J23" s="72"/>
      <c r="K23" s="72"/>
    </row>
    <row r="24" spans="1:12">
      <c r="A24" s="18"/>
      <c r="B24" s="18"/>
      <c r="C24" s="18"/>
      <c r="D24" s="18"/>
      <c r="E24" s="19"/>
      <c r="F24" s="20"/>
      <c r="G24" s="19"/>
      <c r="H24" s="72"/>
      <c r="I24" s="72"/>
      <c r="J24" s="72"/>
      <c r="K24" s="72"/>
    </row>
    <row r="25" spans="1:12">
      <c r="A25" s="38" t="s">
        <v>43</v>
      </c>
      <c r="B25" s="72"/>
      <c r="C25" s="164" t="s">
        <v>175</v>
      </c>
      <c r="D25" s="72"/>
      <c r="E25" s="72"/>
      <c r="F25" s="72"/>
      <c r="G25" s="72"/>
      <c r="H25" s="72"/>
      <c r="I25" s="72"/>
      <c r="J25" s="72"/>
      <c r="K25" s="72"/>
    </row>
    <row r="26" spans="1:12">
      <c r="A26" s="72"/>
      <c r="B26" s="72"/>
      <c r="C26" s="72"/>
      <c r="D26" s="72"/>
      <c r="E26" s="72"/>
      <c r="F26" s="72"/>
      <c r="G26" s="72"/>
      <c r="H26" s="72"/>
      <c r="I26" s="72"/>
      <c r="J26" s="72"/>
      <c r="K26" s="72"/>
    </row>
    <row r="27" spans="1:12" ht="26.25">
      <c r="A27" s="88" t="s">
        <v>44</v>
      </c>
      <c r="B27" s="89" t="s">
        <v>45</v>
      </c>
      <c r="C27" s="90" t="s">
        <v>46</v>
      </c>
      <c r="D27" s="88" t="s">
        <v>47</v>
      </c>
      <c r="E27" s="88" t="s">
        <v>48</v>
      </c>
      <c r="F27" s="88" t="s">
        <v>49</v>
      </c>
      <c r="G27" s="88" t="s">
        <v>50</v>
      </c>
      <c r="H27" s="72"/>
      <c r="I27" s="72"/>
      <c r="J27" s="72"/>
      <c r="K27" s="72"/>
    </row>
    <row r="28" spans="1:12">
      <c r="A28" s="40" t="s">
        <v>97</v>
      </c>
      <c r="B28" s="39" t="s">
        <v>98</v>
      </c>
      <c r="C28" s="41" t="s">
        <v>53</v>
      </c>
      <c r="D28" s="42" t="s">
        <v>172</v>
      </c>
      <c r="E28" s="43">
        <v>0</v>
      </c>
      <c r="F28" s="44">
        <v>1186918.3899999999</v>
      </c>
      <c r="G28" s="43">
        <v>1186918.3899999999</v>
      </c>
      <c r="H28" s="72"/>
      <c r="I28" s="29"/>
      <c r="J28" s="72"/>
      <c r="K28" s="72"/>
    </row>
    <row r="29" spans="1:12">
      <c r="A29" s="45"/>
      <c r="B29" s="39" t="s">
        <v>98</v>
      </c>
      <c r="C29" s="46"/>
      <c r="D29" s="42" t="s">
        <v>173</v>
      </c>
      <c r="E29" s="43">
        <v>1186918.3899999999</v>
      </c>
      <c r="F29" s="44">
        <v>4905.93</v>
      </c>
      <c r="G29" s="43">
        <v>1191824.32</v>
      </c>
      <c r="H29" s="72"/>
      <c r="I29" s="29"/>
      <c r="J29" s="72"/>
      <c r="K29" s="72"/>
    </row>
    <row r="30" spans="1:12">
      <c r="A30" s="45"/>
      <c r="B30" s="39" t="s">
        <v>98</v>
      </c>
      <c r="C30" s="47"/>
      <c r="D30" s="42" t="s">
        <v>174</v>
      </c>
      <c r="E30" s="43">
        <v>1191824.32</v>
      </c>
      <c r="F30" s="44">
        <v>4926.21</v>
      </c>
      <c r="G30" s="43">
        <v>1196750.53</v>
      </c>
      <c r="H30" s="72"/>
      <c r="I30" s="29"/>
      <c r="J30" s="72"/>
      <c r="K30" s="72"/>
    </row>
    <row r="31" spans="1:12">
      <c r="A31" s="45"/>
      <c r="B31" s="80"/>
      <c r="C31" s="81"/>
      <c r="D31" s="80"/>
      <c r="E31" s="82"/>
      <c r="F31" s="83">
        <f>SUM(F28:F30)</f>
        <v>1196750.5299999998</v>
      </c>
      <c r="G31" s="82"/>
      <c r="H31" s="72"/>
      <c r="I31" s="72"/>
      <c r="J31" s="72"/>
      <c r="K31" s="72"/>
    </row>
    <row r="32" spans="1:12" s="72" customFormat="1">
      <c r="A32" s="45"/>
      <c r="B32" s="39" t="s">
        <v>98</v>
      </c>
      <c r="C32" s="41" t="s">
        <v>54</v>
      </c>
      <c r="D32" s="42" t="s">
        <v>172</v>
      </c>
      <c r="E32" s="43">
        <v>0</v>
      </c>
      <c r="F32" s="44">
        <v>-1058029.51</v>
      </c>
      <c r="G32" s="43">
        <v>-1058029.51</v>
      </c>
      <c r="L32" s="29"/>
    </row>
    <row r="33" spans="1:12" s="72" customFormat="1">
      <c r="A33" s="45"/>
      <c r="B33" s="39" t="s">
        <v>98</v>
      </c>
      <c r="C33" s="46"/>
      <c r="D33" s="42" t="s">
        <v>173</v>
      </c>
      <c r="E33" s="43">
        <v>-1058029.51</v>
      </c>
      <c r="F33" s="44">
        <v>-4373.1899999999996</v>
      </c>
      <c r="G33" s="43">
        <v>-1062402.7</v>
      </c>
      <c r="L33" s="29"/>
    </row>
    <row r="34" spans="1:12" s="72" customFormat="1">
      <c r="A34" s="45"/>
      <c r="B34" s="39" t="s">
        <v>98</v>
      </c>
      <c r="C34" s="47"/>
      <c r="D34" s="42" t="s">
        <v>174</v>
      </c>
      <c r="E34" s="43">
        <v>-1062402.7</v>
      </c>
      <c r="F34" s="44">
        <v>-4391.26</v>
      </c>
      <c r="G34" s="43">
        <v>-1066793.96</v>
      </c>
      <c r="L34" s="29"/>
    </row>
    <row r="35" spans="1:12" s="72" customFormat="1">
      <c r="A35" s="48"/>
      <c r="B35" s="80"/>
      <c r="C35" s="81"/>
      <c r="D35" s="80"/>
      <c r="E35" s="82"/>
      <c r="F35" s="83">
        <f>SUM(F32:F34)</f>
        <v>-1066793.96</v>
      </c>
      <c r="G35" s="82"/>
    </row>
    <row r="36" spans="1:12" s="72" customFormat="1">
      <c r="A36" s="84"/>
      <c r="B36" s="85"/>
      <c r="C36" s="84"/>
      <c r="D36" s="84"/>
      <c r="E36" s="86"/>
      <c r="F36" s="87">
        <f>F31+F35</f>
        <v>129956.56999999983</v>
      </c>
      <c r="G36" s="86"/>
    </row>
    <row r="37" spans="1:12" s="72" customFormat="1">
      <c r="A37" s="40" t="s">
        <v>99</v>
      </c>
      <c r="B37" s="39" t="s">
        <v>100</v>
      </c>
      <c r="C37" s="41" t="s">
        <v>53</v>
      </c>
      <c r="D37" s="42" t="s">
        <v>172</v>
      </c>
      <c r="E37" s="43">
        <v>0</v>
      </c>
      <c r="F37" s="44">
        <v>6887987.2599999998</v>
      </c>
      <c r="G37" s="43">
        <v>6887987.2599999998</v>
      </c>
      <c r="I37" s="29"/>
    </row>
    <row r="38" spans="1:12" s="72" customFormat="1">
      <c r="A38" s="45"/>
      <c r="B38" s="39" t="s">
        <v>100</v>
      </c>
      <c r="C38" s="46"/>
      <c r="D38" s="42" t="s">
        <v>173</v>
      </c>
      <c r="E38" s="43">
        <v>6887987.2599999998</v>
      </c>
      <c r="F38" s="44">
        <v>28470.35</v>
      </c>
      <c r="G38" s="43">
        <v>6916457.6100000003</v>
      </c>
      <c r="I38" s="29"/>
    </row>
    <row r="39" spans="1:12" s="72" customFormat="1">
      <c r="A39" s="45"/>
      <c r="B39" s="39" t="s">
        <v>100</v>
      </c>
      <c r="C39" s="47"/>
      <c r="D39" s="42" t="s">
        <v>174</v>
      </c>
      <c r="E39" s="43">
        <v>6916457.6100000003</v>
      </c>
      <c r="F39" s="44">
        <v>28588.02</v>
      </c>
      <c r="G39" s="43">
        <v>6945045.6299999999</v>
      </c>
      <c r="I39" s="29"/>
    </row>
    <row r="40" spans="1:12" s="72" customFormat="1">
      <c r="A40" s="45"/>
      <c r="B40" s="80"/>
      <c r="C40" s="81"/>
      <c r="D40" s="80"/>
      <c r="E40" s="82"/>
      <c r="F40" s="83">
        <f>SUM(F37:F39)</f>
        <v>6945045.629999999</v>
      </c>
      <c r="G40" s="82"/>
    </row>
    <row r="41" spans="1:12" s="72" customFormat="1" ht="18" customHeight="1">
      <c r="A41" s="45"/>
      <c r="B41" s="39" t="s">
        <v>100</v>
      </c>
      <c r="C41" s="41" t="s">
        <v>54</v>
      </c>
      <c r="D41" s="42" t="s">
        <v>172</v>
      </c>
      <c r="E41" s="43">
        <v>0</v>
      </c>
      <c r="F41" s="44">
        <v>63510.43</v>
      </c>
      <c r="G41" s="43">
        <v>63510.43</v>
      </c>
      <c r="L41" s="29"/>
    </row>
    <row r="42" spans="1:12" s="72" customFormat="1">
      <c r="A42" s="45"/>
      <c r="B42" s="39" t="s">
        <v>100</v>
      </c>
      <c r="C42" s="46"/>
      <c r="D42" s="42" t="s">
        <v>173</v>
      </c>
      <c r="E42" s="43">
        <v>63510.43</v>
      </c>
      <c r="F42" s="44">
        <v>262.51</v>
      </c>
      <c r="G42" s="43">
        <v>63772.94</v>
      </c>
      <c r="L42" s="29"/>
    </row>
    <row r="43" spans="1:12" s="72" customFormat="1" ht="18" customHeight="1">
      <c r="A43" s="45"/>
      <c r="B43" s="39" t="s">
        <v>100</v>
      </c>
      <c r="C43" s="47"/>
      <c r="D43" s="42" t="s">
        <v>174</v>
      </c>
      <c r="E43" s="43">
        <v>63772.94</v>
      </c>
      <c r="F43" s="44">
        <v>263.58999999999997</v>
      </c>
      <c r="G43" s="43">
        <v>64036.53</v>
      </c>
      <c r="L43" s="29"/>
    </row>
    <row r="44" spans="1:12" s="72" customFormat="1" ht="18" customHeight="1">
      <c r="A44" s="48"/>
      <c r="B44" s="80"/>
      <c r="C44" s="81"/>
      <c r="D44" s="80"/>
      <c r="E44" s="82"/>
      <c r="F44" s="83">
        <f>SUM(F41:F43)</f>
        <v>64036.53</v>
      </c>
      <c r="G44" s="82"/>
    </row>
    <row r="45" spans="1:12" s="72" customFormat="1" ht="18" customHeight="1">
      <c r="A45" s="84"/>
      <c r="B45" s="85"/>
      <c r="C45" s="84"/>
      <c r="D45" s="84"/>
      <c r="E45" s="86"/>
      <c r="F45" s="87">
        <f>F40+F44</f>
        <v>7009082.1599999992</v>
      </c>
      <c r="G45" s="86"/>
    </row>
    <row r="46" spans="1:12" s="72" customFormat="1" ht="14.45" customHeight="1"/>
    <row r="47" spans="1:12" s="72" customFormat="1">
      <c r="A47" s="38" t="s">
        <v>43</v>
      </c>
      <c r="C47" s="164" t="s">
        <v>125</v>
      </c>
    </row>
    <row r="48" spans="1:12" s="72" customFormat="1">
      <c r="C48" s="165" t="s">
        <v>126</v>
      </c>
    </row>
    <row r="49" spans="1:12" s="72" customFormat="1" ht="25.5">
      <c r="A49" s="186" t="s">
        <v>44</v>
      </c>
      <c r="B49" s="159" t="s">
        <v>45</v>
      </c>
      <c r="C49" s="160" t="s">
        <v>46</v>
      </c>
      <c r="D49" s="161" t="s">
        <v>47</v>
      </c>
      <c r="E49" s="162" t="s">
        <v>48</v>
      </c>
      <c r="F49" s="161" t="s">
        <v>49</v>
      </c>
      <c r="G49" s="161" t="s">
        <v>50</v>
      </c>
    </row>
    <row r="50" spans="1:12" s="72" customFormat="1">
      <c r="A50" s="188" t="s">
        <v>57</v>
      </c>
      <c r="B50" s="39" t="s">
        <v>58</v>
      </c>
      <c r="C50" s="41" t="s">
        <v>53</v>
      </c>
      <c r="D50" s="42" t="s">
        <v>172</v>
      </c>
      <c r="E50" s="43">
        <v>7840793.6299999999</v>
      </c>
      <c r="F50" s="44">
        <v>-655463.29</v>
      </c>
      <c r="G50" s="43">
        <v>7185330.3399999999</v>
      </c>
      <c r="I50" s="29"/>
    </row>
    <row r="51" spans="1:12" s="72" customFormat="1">
      <c r="A51" s="189"/>
      <c r="B51" s="39" t="s">
        <v>58</v>
      </c>
      <c r="C51" s="46"/>
      <c r="D51" s="42" t="s">
        <v>173</v>
      </c>
      <c r="E51" s="43">
        <v>7185330.3399999999</v>
      </c>
      <c r="F51" s="44">
        <v>-572280</v>
      </c>
      <c r="G51" s="43">
        <v>6613050.3399999999</v>
      </c>
      <c r="I51" s="29"/>
    </row>
    <row r="52" spans="1:12" s="72" customFormat="1">
      <c r="A52" s="189"/>
      <c r="B52" s="39" t="s">
        <v>58</v>
      </c>
      <c r="C52" s="47"/>
      <c r="D52" s="42" t="s">
        <v>174</v>
      </c>
      <c r="E52" s="43">
        <v>6613050.3399999999</v>
      </c>
      <c r="F52" s="44">
        <v>-555312.23</v>
      </c>
      <c r="G52" s="43">
        <v>6057738.1100000003</v>
      </c>
      <c r="I52" s="29"/>
    </row>
    <row r="53" spans="1:12">
      <c r="A53" s="189"/>
      <c r="B53" s="80"/>
      <c r="C53" s="80"/>
      <c r="D53" s="80"/>
      <c r="E53" s="82"/>
      <c r="F53" s="83">
        <f>SUM(F50:F52)</f>
        <v>-1783055.52</v>
      </c>
      <c r="G53" s="82"/>
      <c r="H53" s="72"/>
      <c r="I53" s="72"/>
      <c r="J53" s="72"/>
      <c r="K53" s="72"/>
    </row>
    <row r="54" spans="1:12">
      <c r="A54" s="189"/>
      <c r="B54" s="39" t="s">
        <v>58</v>
      </c>
      <c r="C54" s="41" t="s">
        <v>54</v>
      </c>
      <c r="D54" s="42" t="s">
        <v>172</v>
      </c>
      <c r="E54" s="43">
        <v>530787.18000000005</v>
      </c>
      <c r="F54" s="44">
        <v>-77804.399999999994</v>
      </c>
      <c r="G54" s="43">
        <v>452982.78</v>
      </c>
      <c r="H54" s="72"/>
      <c r="J54" s="72"/>
      <c r="K54" s="72"/>
      <c r="L54" s="29"/>
    </row>
    <row r="55" spans="1:12">
      <c r="A55" s="189"/>
      <c r="B55" s="39" t="s">
        <v>58</v>
      </c>
      <c r="C55" s="46"/>
      <c r="D55" s="42" t="s">
        <v>173</v>
      </c>
      <c r="E55" s="43">
        <v>452982.78</v>
      </c>
      <c r="F55" s="44">
        <v>-71353.11</v>
      </c>
      <c r="G55" s="43">
        <v>381629.67</v>
      </c>
      <c r="H55" s="72"/>
      <c r="J55" s="72"/>
      <c r="K55" s="72"/>
      <c r="L55" s="29"/>
    </row>
    <row r="56" spans="1:12">
      <c r="A56" s="189"/>
      <c r="B56" s="39" t="s">
        <v>58</v>
      </c>
      <c r="C56" s="47"/>
      <c r="D56" s="42" t="s">
        <v>174</v>
      </c>
      <c r="E56" s="43">
        <v>381629.67</v>
      </c>
      <c r="F56" s="44">
        <v>-65752.75</v>
      </c>
      <c r="G56" s="43">
        <v>315876.92</v>
      </c>
      <c r="H56" s="72"/>
      <c r="J56" s="72"/>
      <c r="K56" s="72"/>
      <c r="L56" s="29"/>
    </row>
    <row r="57" spans="1:12">
      <c r="A57" s="190"/>
      <c r="B57" s="80"/>
      <c r="C57" s="80"/>
      <c r="D57" s="80"/>
      <c r="E57" s="82"/>
      <c r="F57" s="83">
        <f>SUM(F54:F56)</f>
        <v>-214910.26</v>
      </c>
      <c r="G57" s="82"/>
      <c r="H57" s="72"/>
      <c r="I57" s="72"/>
      <c r="J57" s="72"/>
      <c r="K57" s="72"/>
    </row>
    <row r="58" spans="1:12">
      <c r="A58" s="187"/>
      <c r="B58" s="84"/>
      <c r="C58" s="173"/>
      <c r="D58" s="84"/>
      <c r="E58" s="86"/>
      <c r="F58" s="87">
        <f>F53+F57</f>
        <v>-1997965.78</v>
      </c>
      <c r="G58" s="86"/>
      <c r="H58" s="72"/>
      <c r="I58" s="72"/>
      <c r="J58" s="72"/>
      <c r="K58" s="72"/>
    </row>
    <row r="59" spans="1:12" s="72" customFormat="1">
      <c r="A59" s="222"/>
      <c r="B59" s="39" t="s">
        <v>58</v>
      </c>
      <c r="C59" s="192" t="s">
        <v>53</v>
      </c>
      <c r="D59" s="174" t="s">
        <v>172</v>
      </c>
      <c r="E59" s="43">
        <v>6276044.8799999999</v>
      </c>
      <c r="F59" s="44">
        <v>-597844.89</v>
      </c>
      <c r="G59" s="43">
        <v>5678199.9900000002</v>
      </c>
      <c r="I59" s="29"/>
    </row>
    <row r="60" spans="1:12" s="72" customFormat="1">
      <c r="A60" s="193"/>
      <c r="B60" s="39" t="s">
        <v>58</v>
      </c>
      <c r="C60" s="193"/>
      <c r="D60" s="175" t="s">
        <v>173</v>
      </c>
      <c r="E60" s="43">
        <v>5678199.9900000002</v>
      </c>
      <c r="F60" s="44">
        <v>-561553.05000000005</v>
      </c>
      <c r="G60" s="43">
        <v>5116646.9400000004</v>
      </c>
      <c r="I60" s="29"/>
    </row>
    <row r="61" spans="1:12" s="72" customFormat="1">
      <c r="A61" s="193"/>
      <c r="B61" s="39" t="s">
        <v>58</v>
      </c>
      <c r="C61" s="194"/>
      <c r="D61" s="175" t="s">
        <v>174</v>
      </c>
      <c r="E61" s="43">
        <v>5116646.9400000004</v>
      </c>
      <c r="F61" s="44">
        <v>-566735.35</v>
      </c>
      <c r="G61" s="43">
        <v>4549911.59</v>
      </c>
      <c r="I61" s="29"/>
    </row>
    <row r="62" spans="1:12" s="72" customFormat="1">
      <c r="A62" s="193"/>
      <c r="B62" s="80"/>
      <c r="C62" s="191"/>
      <c r="D62" s="80"/>
      <c r="E62" s="82"/>
      <c r="F62" s="83">
        <f>SUM(F59:F61)</f>
        <v>-1726133.29</v>
      </c>
      <c r="G62" s="82"/>
    </row>
    <row r="63" spans="1:12" s="33" customFormat="1">
      <c r="A63" s="189" t="s">
        <v>118</v>
      </c>
      <c r="B63" s="39" t="s">
        <v>100</v>
      </c>
      <c r="C63" s="41" t="s">
        <v>54</v>
      </c>
      <c r="D63" s="42" t="s">
        <v>172</v>
      </c>
      <c r="E63" s="43">
        <v>740948.34</v>
      </c>
      <c r="F63" s="44">
        <v>-138269.76000000001</v>
      </c>
      <c r="G63" s="43">
        <v>602678.57999999996</v>
      </c>
      <c r="H63" s="72"/>
      <c r="J63" s="72"/>
      <c r="K63" s="72"/>
      <c r="L63" s="29"/>
    </row>
    <row r="64" spans="1:12" s="33" customFormat="1">
      <c r="A64" s="189"/>
      <c r="B64" s="39" t="s">
        <v>100</v>
      </c>
      <c r="C64" s="46"/>
      <c r="D64" s="42" t="s">
        <v>173</v>
      </c>
      <c r="E64" s="43">
        <v>602678.57999999996</v>
      </c>
      <c r="F64" s="44">
        <v>-137085.03</v>
      </c>
      <c r="G64" s="43">
        <v>465593.55</v>
      </c>
      <c r="H64" s="72"/>
      <c r="J64" s="72"/>
      <c r="K64" s="72"/>
      <c r="L64" s="29"/>
    </row>
    <row r="65" spans="1:13">
      <c r="A65" s="189"/>
      <c r="B65" s="39" t="s">
        <v>100</v>
      </c>
      <c r="C65" s="47"/>
      <c r="D65" s="42" t="s">
        <v>174</v>
      </c>
      <c r="E65" s="43">
        <v>465593.55</v>
      </c>
      <c r="F65" s="44">
        <v>-124477.91</v>
      </c>
      <c r="G65" s="43">
        <v>341115.64</v>
      </c>
      <c r="H65" s="72"/>
      <c r="J65" s="72"/>
      <c r="K65" s="72"/>
      <c r="L65" s="29"/>
    </row>
    <row r="66" spans="1:13">
      <c r="A66" s="190"/>
      <c r="B66" s="80"/>
      <c r="C66" s="80"/>
      <c r="D66" s="80"/>
      <c r="E66" s="82"/>
      <c r="F66" s="83">
        <f>SUM(F63:F65)</f>
        <v>-399832.70000000007</v>
      </c>
      <c r="G66" s="82"/>
      <c r="H66" s="72"/>
      <c r="I66" s="72"/>
      <c r="J66" s="72"/>
      <c r="K66" s="72"/>
      <c r="L66" s="21"/>
      <c r="M66" s="21"/>
    </row>
    <row r="67" spans="1:13">
      <c r="A67" s="221"/>
      <c r="B67" s="84"/>
      <c r="C67" s="84"/>
      <c r="D67" s="84"/>
      <c r="E67" s="86"/>
      <c r="F67" s="87">
        <f>F62+F66</f>
        <v>-2125965.9900000002</v>
      </c>
      <c r="G67" s="86"/>
      <c r="H67" s="72"/>
      <c r="I67" s="72"/>
      <c r="J67" s="72"/>
      <c r="K67" s="72"/>
      <c r="L67" s="21"/>
      <c r="M67" s="21"/>
    </row>
    <row r="68" spans="1:13">
      <c r="A68" s="38" t="s">
        <v>43</v>
      </c>
      <c r="B68" s="37"/>
      <c r="C68" s="49" t="s">
        <v>127</v>
      </c>
      <c r="D68" s="37"/>
      <c r="E68" s="37"/>
      <c r="F68" s="37"/>
      <c r="G68" s="37"/>
      <c r="H68" s="72"/>
      <c r="I68" s="72"/>
      <c r="J68" s="72"/>
      <c r="K68" s="72"/>
      <c r="L68" s="21"/>
      <c r="M68" s="21"/>
    </row>
    <row r="69" spans="1:13" ht="25.5">
      <c r="A69" s="158" t="s">
        <v>44</v>
      </c>
      <c r="B69" s="159" t="s">
        <v>45</v>
      </c>
      <c r="C69" s="160" t="s">
        <v>46</v>
      </c>
      <c r="D69" s="161" t="s">
        <v>47</v>
      </c>
      <c r="E69" s="162" t="s">
        <v>48</v>
      </c>
      <c r="F69" s="161" t="s">
        <v>49</v>
      </c>
      <c r="G69" s="161" t="s">
        <v>50</v>
      </c>
      <c r="H69" s="72"/>
      <c r="I69" s="72"/>
      <c r="J69" s="72"/>
      <c r="K69" s="72"/>
    </row>
    <row r="70" spans="1:13" s="72" customFormat="1">
      <c r="A70" s="40">
        <v>254328</v>
      </c>
      <c r="B70" s="39" t="s">
        <v>146</v>
      </c>
      <c r="C70" s="41" t="s">
        <v>53</v>
      </c>
      <c r="D70" s="42" t="s">
        <v>172</v>
      </c>
      <c r="E70" s="43">
        <v>0</v>
      </c>
      <c r="F70" s="44">
        <v>0</v>
      </c>
      <c r="G70" s="43">
        <v>0</v>
      </c>
      <c r="I70" s="29"/>
    </row>
    <row r="71" spans="1:13" s="72" customFormat="1">
      <c r="A71" s="189"/>
      <c r="B71" s="39" t="s">
        <v>146</v>
      </c>
      <c r="C71" s="46"/>
      <c r="D71" s="42" t="s">
        <v>173</v>
      </c>
      <c r="E71" s="43">
        <v>0</v>
      </c>
      <c r="F71" s="44">
        <v>0</v>
      </c>
      <c r="G71" s="43">
        <v>0</v>
      </c>
      <c r="I71" s="29"/>
    </row>
    <row r="72" spans="1:13" s="72" customFormat="1">
      <c r="A72" s="189"/>
      <c r="B72" s="39" t="s">
        <v>146</v>
      </c>
      <c r="C72" s="47"/>
      <c r="D72" s="42" t="s">
        <v>174</v>
      </c>
      <c r="E72" s="43">
        <v>0</v>
      </c>
      <c r="F72" s="44">
        <v>0</v>
      </c>
      <c r="G72" s="43">
        <v>0</v>
      </c>
      <c r="I72" s="29"/>
    </row>
    <row r="73" spans="1:13" s="72" customFormat="1">
      <c r="A73" s="189"/>
      <c r="B73" s="80"/>
      <c r="C73" s="80"/>
      <c r="D73" s="80"/>
      <c r="E73" s="82"/>
      <c r="F73" s="83">
        <f>SUM(F70:F72)</f>
        <v>0</v>
      </c>
      <c r="G73" s="82"/>
      <c r="I73" s="219"/>
    </row>
    <row r="74" spans="1:13" s="72" customFormat="1">
      <c r="A74" s="189"/>
      <c r="B74" s="39" t="s">
        <v>146</v>
      </c>
      <c r="C74" s="41" t="s">
        <v>54</v>
      </c>
      <c r="D74" s="42" t="s">
        <v>172</v>
      </c>
      <c r="E74" s="43">
        <v>0</v>
      </c>
      <c r="F74" s="44">
        <v>0</v>
      </c>
      <c r="G74" s="43">
        <v>0</v>
      </c>
      <c r="L74" s="29"/>
    </row>
    <row r="75" spans="1:13" s="72" customFormat="1">
      <c r="A75" s="189"/>
      <c r="B75" s="39" t="s">
        <v>146</v>
      </c>
      <c r="C75" s="46"/>
      <c r="D75" s="42" t="s">
        <v>173</v>
      </c>
      <c r="E75" s="43">
        <v>0</v>
      </c>
      <c r="F75" s="44">
        <v>0</v>
      </c>
      <c r="G75" s="43">
        <v>0</v>
      </c>
      <c r="L75" s="29"/>
    </row>
    <row r="76" spans="1:13" s="72" customFormat="1">
      <c r="A76" s="189"/>
      <c r="B76" s="39" t="s">
        <v>146</v>
      </c>
      <c r="C76" s="47"/>
      <c r="D76" s="42" t="s">
        <v>174</v>
      </c>
      <c r="E76" s="43">
        <v>0</v>
      </c>
      <c r="F76" s="44">
        <v>0</v>
      </c>
      <c r="G76" s="43">
        <v>0</v>
      </c>
      <c r="L76" s="29"/>
    </row>
    <row r="77" spans="1:13" s="72" customFormat="1">
      <c r="A77" s="190"/>
      <c r="B77" s="80"/>
      <c r="C77" s="80"/>
      <c r="D77" s="80"/>
      <c r="E77" s="82"/>
      <c r="F77" s="83">
        <f>SUM(F74:F76)</f>
        <v>0</v>
      </c>
      <c r="G77" s="82"/>
    </row>
    <row r="78" spans="1:13" s="72" customFormat="1">
      <c r="A78" s="187"/>
      <c r="B78" s="84"/>
      <c r="C78" s="173"/>
      <c r="D78" s="84"/>
      <c r="E78" s="86"/>
      <c r="F78" s="87">
        <f>F73+F77</f>
        <v>0</v>
      </c>
      <c r="G78" s="86"/>
    </row>
    <row r="79" spans="1:13">
      <c r="A79" s="188" t="s">
        <v>123</v>
      </c>
      <c r="B79" s="39" t="s">
        <v>124</v>
      </c>
      <c r="C79" s="41" t="s">
        <v>53</v>
      </c>
      <c r="D79" s="42" t="s">
        <v>172</v>
      </c>
      <c r="E79" s="43">
        <v>0</v>
      </c>
      <c r="F79" s="43">
        <v>0</v>
      </c>
      <c r="G79" s="43">
        <v>0</v>
      </c>
      <c r="H79" s="72"/>
      <c r="I79" s="29"/>
      <c r="J79" s="72"/>
      <c r="K79" s="72"/>
    </row>
    <row r="80" spans="1:13" ht="15.75">
      <c r="A80" s="189"/>
      <c r="B80" s="39" t="s">
        <v>124</v>
      </c>
      <c r="C80" s="46"/>
      <c r="D80" s="42" t="s">
        <v>173</v>
      </c>
      <c r="E80" s="43">
        <v>0</v>
      </c>
      <c r="F80" s="43">
        <v>0</v>
      </c>
      <c r="G80" s="43">
        <v>0</v>
      </c>
      <c r="H80" s="163"/>
      <c r="I80" s="29"/>
      <c r="J80" s="72"/>
      <c r="K80" s="72"/>
    </row>
    <row r="81" spans="1:15" s="33" customFormat="1" ht="15.75">
      <c r="A81" s="189"/>
      <c r="B81" s="39" t="s">
        <v>124</v>
      </c>
      <c r="C81" s="47"/>
      <c r="D81" s="42" t="s">
        <v>174</v>
      </c>
      <c r="E81" s="43">
        <v>0</v>
      </c>
      <c r="F81" s="43">
        <v>0</v>
      </c>
      <c r="G81" s="43">
        <v>0</v>
      </c>
      <c r="H81" s="163"/>
      <c r="I81" s="29"/>
      <c r="J81" s="72"/>
      <c r="K81" s="72"/>
    </row>
    <row r="82" spans="1:15">
      <c r="A82" s="189"/>
      <c r="B82" s="80"/>
      <c r="C82" s="80"/>
      <c r="D82" s="80"/>
      <c r="E82" s="82"/>
      <c r="F82" s="83">
        <f>SUM(F79:F81)</f>
        <v>0</v>
      </c>
      <c r="G82" s="82"/>
      <c r="H82" s="72"/>
      <c r="I82" s="72"/>
      <c r="J82" s="72"/>
      <c r="K82" s="72"/>
    </row>
    <row r="83" spans="1:15">
      <c r="A83" s="189"/>
      <c r="B83" s="39" t="s">
        <v>124</v>
      </c>
      <c r="C83" s="41" t="s">
        <v>54</v>
      </c>
      <c r="D83" s="42" t="s">
        <v>172</v>
      </c>
      <c r="E83" s="43">
        <v>0</v>
      </c>
      <c r="F83" s="43">
        <v>0</v>
      </c>
      <c r="G83" s="43">
        <v>0</v>
      </c>
      <c r="H83" s="72"/>
      <c r="J83" s="72"/>
      <c r="K83" s="72"/>
      <c r="L83" s="29"/>
    </row>
    <row r="84" spans="1:15" s="72" customFormat="1">
      <c r="A84" s="189"/>
      <c r="B84" s="39" t="s">
        <v>124</v>
      </c>
      <c r="C84" s="46"/>
      <c r="D84" s="42" t="s">
        <v>173</v>
      </c>
      <c r="E84" s="43">
        <v>0</v>
      </c>
      <c r="F84" s="43">
        <v>0</v>
      </c>
      <c r="G84" s="43">
        <v>0</v>
      </c>
      <c r="L84" s="29"/>
    </row>
    <row r="85" spans="1:15" s="72" customFormat="1">
      <c r="A85" s="189"/>
      <c r="B85" s="39" t="s">
        <v>124</v>
      </c>
      <c r="C85" s="47"/>
      <c r="D85" s="42" t="s">
        <v>174</v>
      </c>
      <c r="E85" s="43">
        <v>0</v>
      </c>
      <c r="F85" s="43">
        <v>0</v>
      </c>
      <c r="G85" s="43">
        <v>0</v>
      </c>
      <c r="L85" s="29"/>
    </row>
    <row r="86" spans="1:15" s="72" customFormat="1">
      <c r="A86" s="190"/>
      <c r="B86" s="80"/>
      <c r="C86" s="80"/>
      <c r="D86" s="80"/>
      <c r="E86" s="82"/>
      <c r="F86" s="83">
        <f>SUM(F83:F85)</f>
        <v>0</v>
      </c>
      <c r="G86" s="82"/>
    </row>
    <row r="87" spans="1:15" s="72" customFormat="1">
      <c r="A87" s="187"/>
      <c r="B87" s="84"/>
      <c r="C87" s="173"/>
      <c r="D87" s="84"/>
      <c r="E87" s="86"/>
      <c r="F87" s="87">
        <f>F82+F86</f>
        <v>0</v>
      </c>
      <c r="G87" s="86"/>
    </row>
    <row r="88" spans="1:15">
      <c r="A88" s="72"/>
      <c r="B88" s="72"/>
      <c r="C88" s="72"/>
      <c r="D88" s="72"/>
      <c r="E88" s="72"/>
      <c r="F88" s="72"/>
      <c r="G88" s="72"/>
      <c r="H88" s="72"/>
      <c r="I88" s="72"/>
      <c r="J88" s="72"/>
      <c r="K88" s="72"/>
    </row>
    <row r="89" spans="1:15">
      <c r="A89" s="38" t="s">
        <v>43</v>
      </c>
      <c r="B89" s="37"/>
      <c r="C89" s="164" t="s">
        <v>121</v>
      </c>
      <c r="D89" s="37"/>
      <c r="E89" s="37"/>
      <c r="F89" s="37"/>
      <c r="G89" s="37"/>
      <c r="H89" s="72"/>
      <c r="I89" s="72"/>
      <c r="J89" s="72"/>
      <c r="K89" s="72"/>
    </row>
    <row r="90" spans="1:15">
      <c r="A90" s="37"/>
      <c r="B90" s="37"/>
      <c r="C90" s="37"/>
      <c r="D90" s="37"/>
      <c r="E90" s="37"/>
      <c r="F90" s="37"/>
      <c r="G90" s="37"/>
      <c r="H90" s="72"/>
      <c r="I90" s="72"/>
      <c r="J90" s="72"/>
      <c r="K90" s="72"/>
    </row>
    <row r="91" spans="1:15" s="72" customFormat="1" ht="31.15" customHeight="1">
      <c r="A91" s="88" t="s">
        <v>44</v>
      </c>
      <c r="B91" s="89" t="s">
        <v>45</v>
      </c>
      <c r="C91" s="90" t="s">
        <v>46</v>
      </c>
      <c r="D91" s="88" t="s">
        <v>47</v>
      </c>
      <c r="E91" s="88" t="s">
        <v>48</v>
      </c>
      <c r="F91" s="88" t="s">
        <v>49</v>
      </c>
      <c r="G91" s="88" t="s">
        <v>50</v>
      </c>
      <c r="J91" s="251" t="s">
        <v>145</v>
      </c>
      <c r="K91" s="251"/>
    </row>
    <row r="92" spans="1:15">
      <c r="A92" s="40" t="s">
        <v>59</v>
      </c>
      <c r="B92" s="39" t="s">
        <v>60</v>
      </c>
      <c r="C92" s="41" t="s">
        <v>53</v>
      </c>
      <c r="D92" s="42" t="s">
        <v>172</v>
      </c>
      <c r="E92" s="43">
        <v>-4653286.07</v>
      </c>
      <c r="F92" s="44">
        <v>-239858.67</v>
      </c>
      <c r="G92" s="43">
        <v>-4893144.74</v>
      </c>
      <c r="H92" s="72"/>
      <c r="I92" s="21"/>
      <c r="J92" s="179">
        <f>(G6+G15+G28+G37+G50+G59+G70+G79+G172+G181)*-0.21</f>
        <v>-4893144.7802999998</v>
      </c>
      <c r="K92" s="179">
        <f>J92-G92</f>
        <v>-4.029999952763319E-2</v>
      </c>
      <c r="O92" s="21"/>
    </row>
    <row r="93" spans="1:15">
      <c r="A93" s="45"/>
      <c r="B93" s="39" t="s">
        <v>60</v>
      </c>
      <c r="C93" s="46"/>
      <c r="D93" s="42" t="s">
        <v>173</v>
      </c>
      <c r="E93" s="43">
        <v>-4893144.74</v>
      </c>
      <c r="F93" s="44">
        <v>65051.43</v>
      </c>
      <c r="G93" s="43">
        <v>-4828093.3099999996</v>
      </c>
      <c r="H93" s="72"/>
      <c r="I93" s="21"/>
      <c r="J93" s="179">
        <f>(G7+G16+G29+G38+G51+G60+G71+G80+G173+G182)*-0.21</f>
        <v>-4828093.3512000004</v>
      </c>
      <c r="K93" s="179">
        <f>J93-G93</f>
        <v>-4.1200000792741776E-2</v>
      </c>
    </row>
    <row r="94" spans="1:15">
      <c r="A94" s="45"/>
      <c r="B94" s="39" t="s">
        <v>60</v>
      </c>
      <c r="C94" s="47"/>
      <c r="D94" s="42" t="s">
        <v>174</v>
      </c>
      <c r="E94" s="43">
        <v>-4828093.3099999996</v>
      </c>
      <c r="F94" s="44">
        <v>121808.05</v>
      </c>
      <c r="G94" s="43">
        <v>-4706285.26</v>
      </c>
      <c r="H94" s="176"/>
      <c r="I94" s="21"/>
      <c r="J94" s="179">
        <f>(G8+G17+G30+G39+G52+G61+G72+G81+G174+G183)*-0.21</f>
        <v>-4706285.3081999999</v>
      </c>
      <c r="K94" s="179">
        <f>J94-G94</f>
        <v>-4.8200000077486038E-2</v>
      </c>
    </row>
    <row r="95" spans="1:15" s="72" customFormat="1">
      <c r="A95" s="45"/>
      <c r="B95" s="80"/>
      <c r="C95" s="81"/>
      <c r="D95" s="80"/>
      <c r="E95" s="82"/>
      <c r="F95" s="83">
        <f>SUM(F92:F94)</f>
        <v>-52999.190000000017</v>
      </c>
      <c r="G95" s="82"/>
    </row>
    <row r="96" spans="1:15">
      <c r="A96" s="45"/>
      <c r="B96" s="39" t="s">
        <v>60</v>
      </c>
      <c r="C96" s="41" t="s">
        <v>54</v>
      </c>
      <c r="D96" s="42" t="s">
        <v>172</v>
      </c>
      <c r="E96" s="43">
        <v>-59075.31</v>
      </c>
      <c r="F96" s="44">
        <v>128858.56</v>
      </c>
      <c r="G96" s="43">
        <v>69783.25</v>
      </c>
      <c r="H96" s="72"/>
      <c r="I96" s="72"/>
      <c r="J96" s="179">
        <f>(G10+G19+G32+G41+G54+G63+G74+G83+G176+G185)*-0.21</f>
        <v>69783.411600000021</v>
      </c>
      <c r="K96" s="179">
        <f>J96-G96</f>
        <v>0.16160000002128072</v>
      </c>
    </row>
    <row r="97" spans="1:12">
      <c r="A97" s="45"/>
      <c r="B97" s="39" t="s">
        <v>60</v>
      </c>
      <c r="C97" s="46"/>
      <c r="D97" s="42" t="s">
        <v>173</v>
      </c>
      <c r="E97" s="43">
        <v>69783.25</v>
      </c>
      <c r="F97" s="44">
        <v>111740.02</v>
      </c>
      <c r="G97" s="43">
        <v>181523.27</v>
      </c>
      <c r="H97" s="72"/>
      <c r="I97" s="72"/>
      <c r="J97" s="179">
        <f>(G11+G20+G33+G42+G55+G64+G75+G84+G177+G186)*-0.21</f>
        <v>181523.43090000001</v>
      </c>
      <c r="K97" s="179">
        <f>J97-G97</f>
        <v>0.16090000001713634</v>
      </c>
    </row>
    <row r="98" spans="1:12">
      <c r="A98" s="45"/>
      <c r="B98" s="39" t="s">
        <v>60</v>
      </c>
      <c r="C98" s="47"/>
      <c r="D98" s="42" t="s">
        <v>174</v>
      </c>
      <c r="E98" s="43">
        <v>181523.27</v>
      </c>
      <c r="F98" s="44">
        <v>240763.02</v>
      </c>
      <c r="G98" s="43">
        <v>422286.29</v>
      </c>
      <c r="H98" s="176"/>
      <c r="I98" s="72"/>
      <c r="J98" s="179">
        <f>(G12+G21+G34+G43+G56+G65+G76+G85+G178+G187)*-0.21</f>
        <v>422286.45479999995</v>
      </c>
      <c r="K98" s="179">
        <f>J98-G98</f>
        <v>0.16479999996954575</v>
      </c>
    </row>
    <row r="99" spans="1:12" s="72" customFormat="1">
      <c r="A99" s="48"/>
      <c r="B99" s="80"/>
      <c r="C99" s="81"/>
      <c r="D99" s="80"/>
      <c r="E99" s="82"/>
      <c r="F99" s="83">
        <f>SUM(F96:F98)</f>
        <v>481361.6</v>
      </c>
      <c r="G99" s="82"/>
    </row>
    <row r="100" spans="1:12">
      <c r="A100" s="84"/>
      <c r="B100" s="85"/>
      <c r="C100" s="84"/>
      <c r="D100" s="84"/>
      <c r="E100" s="86"/>
      <c r="F100" s="87">
        <f>F95+F99</f>
        <v>428362.41</v>
      </c>
      <c r="G100" s="86"/>
      <c r="H100" s="72"/>
      <c r="I100" s="72"/>
      <c r="J100" s="72"/>
      <c r="K100" s="72"/>
    </row>
    <row r="101" spans="1:12" s="72" customFormat="1">
      <c r="A101" s="154"/>
      <c r="B101" s="157"/>
      <c r="C101" s="154"/>
      <c r="D101" s="154"/>
      <c r="E101" s="155"/>
      <c r="F101" s="156"/>
      <c r="G101" s="155"/>
    </row>
    <row r="102" spans="1:12" s="72" customFormat="1" ht="15.75">
      <c r="A102" s="250" t="s">
        <v>61</v>
      </c>
      <c r="B102" s="250"/>
      <c r="C102" s="250"/>
      <c r="D102" s="250"/>
      <c r="E102" s="250"/>
      <c r="F102" s="250"/>
      <c r="G102" s="250"/>
    </row>
    <row r="103" spans="1:12" s="72" customFormat="1" ht="15.75">
      <c r="A103" s="163"/>
      <c r="B103" s="163"/>
      <c r="C103" s="163"/>
      <c r="D103" s="163"/>
      <c r="E103" s="163"/>
      <c r="F103" s="163"/>
      <c r="G103" s="163"/>
    </row>
    <row r="104" spans="1:12" s="72" customFormat="1">
      <c r="A104" s="38" t="s">
        <v>43</v>
      </c>
      <c r="B104" s="37"/>
      <c r="C104" s="17" t="s">
        <v>120</v>
      </c>
      <c r="D104" s="37"/>
      <c r="E104" s="37"/>
      <c r="F104" s="37"/>
      <c r="G104" s="37"/>
    </row>
    <row r="105" spans="1:12" s="72" customFormat="1">
      <c r="A105" s="37"/>
      <c r="B105" s="37"/>
      <c r="C105" s="37"/>
      <c r="D105" s="37"/>
      <c r="E105" s="37"/>
      <c r="F105" s="37"/>
      <c r="G105" s="37"/>
    </row>
    <row r="106" spans="1:12" s="72" customFormat="1" ht="26.25">
      <c r="A106" s="88" t="s">
        <v>44</v>
      </c>
      <c r="B106" s="89" t="s">
        <v>45</v>
      </c>
      <c r="C106" s="90" t="s">
        <v>46</v>
      </c>
      <c r="D106" s="88" t="s">
        <v>47</v>
      </c>
      <c r="E106" s="88" t="s">
        <v>48</v>
      </c>
      <c r="F106" s="88" t="s">
        <v>49</v>
      </c>
      <c r="G106" s="88" t="s">
        <v>50</v>
      </c>
      <c r="K106" s="180"/>
    </row>
    <row r="107" spans="1:12" s="72" customFormat="1">
      <c r="A107" s="40" t="s">
        <v>64</v>
      </c>
      <c r="B107" s="39" t="s">
        <v>65</v>
      </c>
      <c r="C107" s="41" t="s">
        <v>53</v>
      </c>
      <c r="D107" s="42" t="s">
        <v>172</v>
      </c>
      <c r="E107" s="43">
        <v>0</v>
      </c>
      <c r="F107" s="44">
        <v>-1783486.44</v>
      </c>
      <c r="G107" s="43">
        <v>-1783486.44</v>
      </c>
      <c r="I107" s="49"/>
      <c r="K107" s="179"/>
    </row>
    <row r="108" spans="1:12" s="72" customFormat="1">
      <c r="A108" s="45"/>
      <c r="B108" s="39" t="s">
        <v>65</v>
      </c>
      <c r="C108" s="46"/>
      <c r="D108" s="42" t="s">
        <v>173</v>
      </c>
      <c r="E108" s="43">
        <v>-1783486.44</v>
      </c>
      <c r="F108" s="44">
        <v>-591858.88</v>
      </c>
      <c r="G108" s="43">
        <v>-2375345.3199999998</v>
      </c>
    </row>
    <row r="109" spans="1:12" s="72" customFormat="1">
      <c r="A109" s="45"/>
      <c r="B109" s="39" t="s">
        <v>65</v>
      </c>
      <c r="C109" s="47"/>
      <c r="D109" s="42" t="s">
        <v>174</v>
      </c>
      <c r="E109" s="43">
        <v>-2375345.3199999998</v>
      </c>
      <c r="F109" s="44">
        <v>190475.53</v>
      </c>
      <c r="G109" s="43">
        <v>-2184869.79</v>
      </c>
    </row>
    <row r="110" spans="1:12" s="72" customFormat="1">
      <c r="A110" s="48"/>
      <c r="B110" s="84"/>
      <c r="C110" s="91"/>
      <c r="D110" s="84"/>
      <c r="E110" s="86"/>
      <c r="F110" s="87">
        <f>SUM(F107:F109)</f>
        <v>-2184869.79</v>
      </c>
      <c r="G110" s="86"/>
    </row>
    <row r="111" spans="1:12">
      <c r="A111" s="40" t="s">
        <v>66</v>
      </c>
      <c r="B111" s="39" t="s">
        <v>67</v>
      </c>
      <c r="C111" s="41" t="s">
        <v>53</v>
      </c>
      <c r="D111" s="42" t="s">
        <v>172</v>
      </c>
      <c r="E111" s="43">
        <v>0</v>
      </c>
      <c r="F111" s="44">
        <v>-573895.09</v>
      </c>
      <c r="G111" s="43">
        <v>-573895.09</v>
      </c>
      <c r="H111" s="72"/>
      <c r="I111" s="72"/>
      <c r="J111" s="72"/>
      <c r="K111" s="179"/>
      <c r="L111" s="179"/>
    </row>
    <row r="112" spans="1:12">
      <c r="A112" s="45"/>
      <c r="B112" s="39" t="s">
        <v>67</v>
      </c>
      <c r="C112" s="46"/>
      <c r="D112" s="42" t="s">
        <v>173</v>
      </c>
      <c r="E112" s="43">
        <v>-573895.09</v>
      </c>
      <c r="F112" s="44">
        <v>-187454.62</v>
      </c>
      <c r="G112" s="43">
        <v>-761349.71</v>
      </c>
      <c r="H112" s="72"/>
      <c r="I112" s="72"/>
      <c r="J112" s="72"/>
      <c r="K112" s="72"/>
    </row>
    <row r="113" spans="1:11" s="72" customFormat="1">
      <c r="A113" s="45"/>
      <c r="B113" s="39" t="s">
        <v>67</v>
      </c>
      <c r="C113" s="47"/>
      <c r="D113" s="42" t="s">
        <v>174</v>
      </c>
      <c r="E113" s="43">
        <v>-761349.71</v>
      </c>
      <c r="F113" s="44">
        <v>-684916.58</v>
      </c>
      <c r="G113" s="43">
        <v>-1446266.29</v>
      </c>
    </row>
    <row r="114" spans="1:11">
      <c r="A114" s="48"/>
      <c r="B114" s="84"/>
      <c r="C114" s="91"/>
      <c r="D114" s="84"/>
      <c r="E114" s="86"/>
      <c r="F114" s="87">
        <f>SUM(F111:F113)</f>
        <v>-1446266.29</v>
      </c>
      <c r="G114" s="86"/>
      <c r="H114" s="72"/>
      <c r="I114" s="72"/>
      <c r="J114" s="72"/>
      <c r="K114" s="72"/>
    </row>
    <row r="115" spans="1:11">
      <c r="A115" s="40" t="s">
        <v>68</v>
      </c>
      <c r="B115" s="39" t="s">
        <v>65</v>
      </c>
      <c r="C115" s="41" t="s">
        <v>54</v>
      </c>
      <c r="D115" s="42" t="s">
        <v>172</v>
      </c>
      <c r="E115" s="43">
        <v>0</v>
      </c>
      <c r="F115" s="44">
        <v>122195.97</v>
      </c>
      <c r="G115" s="43">
        <v>122195.97</v>
      </c>
      <c r="H115" s="72"/>
      <c r="I115" s="72"/>
      <c r="J115" s="72"/>
      <c r="K115" s="72"/>
    </row>
    <row r="116" spans="1:11">
      <c r="A116" s="45"/>
      <c r="B116" s="39" t="s">
        <v>65</v>
      </c>
      <c r="C116" s="46"/>
      <c r="D116" s="42" t="s">
        <v>173</v>
      </c>
      <c r="E116" s="43">
        <v>122195.97</v>
      </c>
      <c r="F116" s="44">
        <v>173006.74</v>
      </c>
      <c r="G116" s="43">
        <v>295202.71000000002</v>
      </c>
      <c r="H116" s="72"/>
      <c r="I116" s="72"/>
      <c r="J116" s="72"/>
      <c r="K116" s="72"/>
    </row>
    <row r="117" spans="1:11">
      <c r="A117" s="45"/>
      <c r="B117" s="39" t="s">
        <v>65</v>
      </c>
      <c r="C117" s="47"/>
      <c r="D117" s="42" t="s">
        <v>174</v>
      </c>
      <c r="E117" s="43">
        <v>295202.71000000002</v>
      </c>
      <c r="F117" s="44">
        <v>756412.94</v>
      </c>
      <c r="G117" s="43">
        <v>1051615.6499999999</v>
      </c>
      <c r="H117" s="72"/>
      <c r="I117" s="72"/>
      <c r="J117" s="72"/>
      <c r="K117" s="72"/>
    </row>
    <row r="118" spans="1:11">
      <c r="A118" s="48"/>
      <c r="B118" s="84"/>
      <c r="C118" s="91"/>
      <c r="D118" s="84"/>
      <c r="E118" s="86"/>
      <c r="F118" s="87">
        <f>SUM(F115:F117)</f>
        <v>1051615.6499999999</v>
      </c>
      <c r="G118" s="86"/>
      <c r="H118" s="72"/>
      <c r="I118" s="72"/>
      <c r="J118" s="72"/>
      <c r="K118" s="72"/>
    </row>
    <row r="119" spans="1:11">
      <c r="A119" s="40" t="s">
        <v>69</v>
      </c>
      <c r="B119" s="39" t="s">
        <v>67</v>
      </c>
      <c r="C119" s="41" t="s">
        <v>54</v>
      </c>
      <c r="D119" s="42" t="s">
        <v>172</v>
      </c>
      <c r="E119" s="43">
        <v>0</v>
      </c>
      <c r="F119" s="44">
        <v>270436.83</v>
      </c>
      <c r="G119" s="43">
        <v>270436.83</v>
      </c>
      <c r="H119" s="72"/>
      <c r="I119" s="72"/>
      <c r="J119" s="72"/>
      <c r="K119" s="72"/>
    </row>
    <row r="120" spans="1:11">
      <c r="A120" s="45"/>
      <c r="B120" s="39" t="s">
        <v>67</v>
      </c>
      <c r="C120" s="46"/>
      <c r="D120" s="42" t="s">
        <v>173</v>
      </c>
      <c r="E120" s="43">
        <v>270436.83</v>
      </c>
      <c r="F120" s="44">
        <v>144257.85</v>
      </c>
      <c r="G120" s="43">
        <v>414694.68</v>
      </c>
      <c r="H120" s="72"/>
      <c r="I120" s="72"/>
      <c r="J120" s="72"/>
      <c r="K120" s="72"/>
    </row>
    <row r="121" spans="1:11">
      <c r="A121" s="45"/>
      <c r="B121" s="39" t="s">
        <v>67</v>
      </c>
      <c r="C121" s="47"/>
      <c r="D121" s="42" t="s">
        <v>174</v>
      </c>
      <c r="E121" s="43">
        <v>414694.68</v>
      </c>
      <c r="F121" s="44">
        <v>190814.69</v>
      </c>
      <c r="G121" s="43">
        <v>605509.37</v>
      </c>
      <c r="H121" s="72"/>
      <c r="I121" s="72"/>
      <c r="J121" s="72"/>
      <c r="K121" s="72"/>
    </row>
    <row r="122" spans="1:11">
      <c r="A122" s="48"/>
      <c r="B122" s="84"/>
      <c r="C122" s="91"/>
      <c r="D122" s="84"/>
      <c r="E122" s="86"/>
      <c r="F122" s="87">
        <f>SUM(F119:F121)</f>
        <v>605509.37000000011</v>
      </c>
      <c r="G122" s="86"/>
      <c r="H122" s="72"/>
      <c r="I122" s="72"/>
      <c r="J122" s="72"/>
      <c r="K122" s="72"/>
    </row>
    <row r="123" spans="1:11">
      <c r="A123" s="72"/>
      <c r="B123" s="72"/>
      <c r="C123" s="72"/>
      <c r="D123" s="72"/>
      <c r="E123" s="72"/>
      <c r="F123" s="72"/>
      <c r="G123" s="72"/>
      <c r="H123" s="72"/>
      <c r="I123" s="72"/>
      <c r="J123" s="72"/>
      <c r="K123" s="72"/>
    </row>
    <row r="124" spans="1:11">
      <c r="A124" s="38" t="s">
        <v>43</v>
      </c>
      <c r="B124" s="72"/>
      <c r="C124" s="166" t="s">
        <v>128</v>
      </c>
      <c r="D124" s="72"/>
      <c r="E124" s="72"/>
      <c r="F124" s="72"/>
      <c r="G124" s="72"/>
      <c r="H124" s="72"/>
      <c r="I124" s="72"/>
      <c r="J124" s="72"/>
      <c r="K124" s="72"/>
    </row>
    <row r="125" spans="1:11">
      <c r="A125" s="72"/>
      <c r="B125" s="72"/>
      <c r="C125" s="72"/>
      <c r="D125" s="72"/>
      <c r="E125" s="72"/>
      <c r="F125" s="72"/>
      <c r="G125" s="72"/>
      <c r="H125" s="72"/>
      <c r="I125" s="72"/>
      <c r="J125" s="72"/>
      <c r="K125" s="72"/>
    </row>
    <row r="126" spans="1:11" ht="26.25">
      <c r="A126" s="195" t="s">
        <v>44</v>
      </c>
      <c r="B126" s="89" t="s">
        <v>45</v>
      </c>
      <c r="C126" s="90" t="s">
        <v>46</v>
      </c>
      <c r="D126" s="88" t="s">
        <v>47</v>
      </c>
      <c r="E126" s="88" t="s">
        <v>48</v>
      </c>
      <c r="F126" s="88" t="s">
        <v>49</v>
      </c>
      <c r="G126" s="88" t="s">
        <v>50</v>
      </c>
      <c r="H126" s="72"/>
      <c r="I126" s="72"/>
      <c r="J126" s="72"/>
      <c r="K126" s="72"/>
    </row>
    <row r="127" spans="1:11">
      <c r="A127" s="188" t="s">
        <v>129</v>
      </c>
      <c r="B127" s="168" t="s">
        <v>130</v>
      </c>
      <c r="C127" s="41" t="s">
        <v>53</v>
      </c>
      <c r="D127" s="42" t="s">
        <v>172</v>
      </c>
      <c r="E127" s="43">
        <v>0</v>
      </c>
      <c r="F127" s="44">
        <v>686453.23</v>
      </c>
      <c r="G127" s="43">
        <v>686453.23</v>
      </c>
      <c r="H127" s="72"/>
      <c r="I127" s="72"/>
      <c r="J127" s="72"/>
      <c r="K127" s="72"/>
    </row>
    <row r="128" spans="1:11">
      <c r="A128" s="189"/>
      <c r="B128" s="168" t="s">
        <v>130</v>
      </c>
      <c r="C128" s="46"/>
      <c r="D128" s="42" t="s">
        <v>173</v>
      </c>
      <c r="E128" s="43">
        <v>686453.23</v>
      </c>
      <c r="F128" s="44">
        <v>600737.84</v>
      </c>
      <c r="G128" s="43">
        <v>1287191.07</v>
      </c>
      <c r="H128" s="72"/>
      <c r="I128" s="72"/>
      <c r="J128" s="72"/>
      <c r="K128" s="72"/>
    </row>
    <row r="129" spans="1:11" s="72" customFormat="1">
      <c r="A129" s="189"/>
      <c r="B129" s="168" t="s">
        <v>130</v>
      </c>
      <c r="C129" s="47"/>
      <c r="D129" s="42" t="s">
        <v>174</v>
      </c>
      <c r="E129" s="43">
        <v>1287191.07</v>
      </c>
      <c r="F129" s="44">
        <v>581444.52</v>
      </c>
      <c r="G129" s="43">
        <v>1868635.59</v>
      </c>
    </row>
    <row r="130" spans="1:11">
      <c r="A130" s="190"/>
      <c r="B130" s="84"/>
      <c r="C130" s="91"/>
      <c r="D130" s="84"/>
      <c r="E130" s="86"/>
      <c r="F130" s="87">
        <f>SUM(F127:F129)</f>
        <v>1868635.5899999999</v>
      </c>
      <c r="G130" s="86"/>
      <c r="H130" s="72"/>
      <c r="I130" s="72"/>
      <c r="J130" s="72"/>
      <c r="K130" s="72"/>
    </row>
    <row r="131" spans="1:11">
      <c r="A131" s="188" t="s">
        <v>131</v>
      </c>
      <c r="B131" s="168" t="s">
        <v>132</v>
      </c>
      <c r="C131" s="41" t="s">
        <v>53</v>
      </c>
      <c r="D131" s="42" t="s">
        <v>172</v>
      </c>
      <c r="E131" s="43">
        <v>0</v>
      </c>
      <c r="F131" s="44">
        <v>622499.38</v>
      </c>
      <c r="G131" s="43">
        <v>622499.38</v>
      </c>
      <c r="H131" s="72"/>
      <c r="I131" s="72"/>
      <c r="J131" s="72"/>
      <c r="K131" s="72"/>
    </row>
    <row r="132" spans="1:11">
      <c r="A132" s="189"/>
      <c r="B132" s="168" t="s">
        <v>132</v>
      </c>
      <c r="C132" s="46"/>
      <c r="D132" s="42" t="s">
        <v>173</v>
      </c>
      <c r="E132" s="43">
        <v>622499.38</v>
      </c>
      <c r="F132" s="44">
        <v>583816.39</v>
      </c>
      <c r="G132" s="43">
        <v>1206315.77</v>
      </c>
      <c r="H132" s="72"/>
      <c r="I132" s="72"/>
      <c r="J132" s="72"/>
      <c r="K132" s="72"/>
    </row>
    <row r="133" spans="1:11" s="72" customFormat="1">
      <c r="A133" s="189"/>
      <c r="B133" s="168" t="s">
        <v>132</v>
      </c>
      <c r="C133" s="47"/>
      <c r="D133" s="42" t="s">
        <v>174</v>
      </c>
      <c r="E133" s="43">
        <v>1206315.77</v>
      </c>
      <c r="F133" s="44">
        <v>586671.69999999995</v>
      </c>
      <c r="G133" s="43">
        <v>1792987.47</v>
      </c>
    </row>
    <row r="134" spans="1:11">
      <c r="A134" s="190"/>
      <c r="B134" s="84"/>
      <c r="C134" s="91"/>
      <c r="D134" s="84"/>
      <c r="E134" s="86"/>
      <c r="F134" s="87">
        <f>SUM(F131:F133)</f>
        <v>1792987.47</v>
      </c>
      <c r="G134" s="86"/>
      <c r="H134" s="72"/>
      <c r="I134" s="72"/>
      <c r="J134" s="72"/>
      <c r="K134" s="72"/>
    </row>
    <row r="135" spans="1:11">
      <c r="A135" s="188" t="s">
        <v>133</v>
      </c>
      <c r="B135" s="168" t="s">
        <v>130</v>
      </c>
      <c r="C135" s="41" t="s">
        <v>54</v>
      </c>
      <c r="D135" s="42" t="s">
        <v>172</v>
      </c>
      <c r="E135" s="43">
        <v>0</v>
      </c>
      <c r="F135" s="44">
        <v>79833.33</v>
      </c>
      <c r="G135" s="43">
        <v>79833.33</v>
      </c>
      <c r="H135" s="72"/>
      <c r="I135" s="72"/>
      <c r="J135" s="72"/>
      <c r="K135" s="72"/>
    </row>
    <row r="136" spans="1:11">
      <c r="A136" s="189"/>
      <c r="B136" s="168" t="s">
        <v>130</v>
      </c>
      <c r="C136" s="46"/>
      <c r="D136" s="42" t="s">
        <v>173</v>
      </c>
      <c r="E136" s="43">
        <v>79833.33</v>
      </c>
      <c r="F136" s="44">
        <v>73074.42</v>
      </c>
      <c r="G136" s="43">
        <v>152907.75</v>
      </c>
      <c r="H136" s="72"/>
      <c r="I136" s="72"/>
      <c r="J136" s="72"/>
      <c r="K136" s="72"/>
    </row>
    <row r="137" spans="1:11" s="72" customFormat="1">
      <c r="A137" s="189"/>
      <c r="B137" s="168" t="s">
        <v>130</v>
      </c>
      <c r="C137" s="47"/>
      <c r="D137" s="42" t="s">
        <v>174</v>
      </c>
      <c r="E137" s="43">
        <v>152907.75</v>
      </c>
      <c r="F137" s="44">
        <v>67191.289999999994</v>
      </c>
      <c r="G137" s="43">
        <v>220099.04</v>
      </c>
    </row>
    <row r="138" spans="1:11">
      <c r="A138" s="190"/>
      <c r="B138" s="84"/>
      <c r="C138" s="91"/>
      <c r="D138" s="84"/>
      <c r="E138" s="86"/>
      <c r="F138" s="87">
        <f>SUM(F135:F137)</f>
        <v>220099.03999999998</v>
      </c>
      <c r="G138" s="86"/>
      <c r="H138" s="72"/>
      <c r="I138" s="72"/>
      <c r="J138" s="72"/>
      <c r="K138" s="72"/>
    </row>
    <row r="139" spans="1:11">
      <c r="A139" s="188" t="s">
        <v>134</v>
      </c>
      <c r="B139" s="168" t="s">
        <v>132</v>
      </c>
      <c r="C139" s="41" t="s">
        <v>54</v>
      </c>
      <c r="D139" s="42" t="s">
        <v>172</v>
      </c>
      <c r="E139" s="43">
        <v>0</v>
      </c>
      <c r="F139" s="44">
        <v>141625.04</v>
      </c>
      <c r="G139" s="43">
        <v>141625.04</v>
      </c>
      <c r="H139" s="72"/>
      <c r="I139" s="72"/>
      <c r="J139" s="72"/>
      <c r="K139" s="72"/>
    </row>
    <row r="140" spans="1:11">
      <c r="A140" s="189"/>
      <c r="B140" s="168" t="s">
        <v>132</v>
      </c>
      <c r="C140" s="46"/>
      <c r="D140" s="42" t="s">
        <v>173</v>
      </c>
      <c r="E140" s="43">
        <v>141625.04</v>
      </c>
      <c r="F140" s="44">
        <v>138701.64000000001</v>
      </c>
      <c r="G140" s="43">
        <v>280326.68</v>
      </c>
      <c r="H140" s="72"/>
      <c r="I140" s="72"/>
      <c r="J140" s="72"/>
      <c r="K140" s="72"/>
    </row>
    <row r="141" spans="1:11" s="72" customFormat="1">
      <c r="A141" s="189"/>
      <c r="B141" s="168" t="s">
        <v>132</v>
      </c>
      <c r="C141" s="47"/>
      <c r="D141" s="42" t="s">
        <v>174</v>
      </c>
      <c r="E141" s="43">
        <v>280326.68</v>
      </c>
      <c r="F141" s="44">
        <v>126141.67</v>
      </c>
      <c r="G141" s="43">
        <v>406468.35</v>
      </c>
    </row>
    <row r="142" spans="1:11">
      <c r="A142" s="190"/>
      <c r="B142" s="84"/>
      <c r="C142" s="91"/>
      <c r="D142" s="84"/>
      <c r="E142" s="86"/>
      <c r="F142" s="87">
        <f>SUM(F139:F141)</f>
        <v>406468.35000000003</v>
      </c>
      <c r="G142" s="86"/>
      <c r="H142" s="72"/>
      <c r="I142" s="72"/>
      <c r="J142" s="72"/>
      <c r="K142" s="72"/>
    </row>
    <row r="143" spans="1:11">
      <c r="H143" s="72"/>
      <c r="I143" s="72"/>
      <c r="J143" s="72"/>
      <c r="K143" s="72"/>
    </row>
    <row r="144" spans="1:11">
      <c r="A144" s="72"/>
      <c r="B144" s="72"/>
      <c r="C144" s="72"/>
      <c r="D144" s="72"/>
      <c r="E144" s="72"/>
      <c r="F144" s="72"/>
      <c r="G144" s="72"/>
      <c r="H144" s="72"/>
      <c r="I144" s="72"/>
      <c r="J144" s="72"/>
      <c r="K144" s="72"/>
    </row>
    <row r="145" spans="1:11" s="72" customFormat="1">
      <c r="A145" s="38" t="s">
        <v>43</v>
      </c>
      <c r="B145" s="37"/>
      <c r="C145" s="167" t="s">
        <v>122</v>
      </c>
      <c r="D145" s="37"/>
      <c r="E145" s="37"/>
      <c r="F145" s="37"/>
      <c r="G145" s="37"/>
    </row>
    <row r="146" spans="1:11" s="72" customFormat="1">
      <c r="A146" s="37"/>
      <c r="B146" s="37"/>
      <c r="C146" s="37"/>
      <c r="D146" s="37"/>
      <c r="E146" s="37"/>
      <c r="F146" s="37"/>
      <c r="G146" s="37"/>
    </row>
    <row r="147" spans="1:11" s="72" customFormat="1" ht="26.25">
      <c r="A147" s="88" t="s">
        <v>44</v>
      </c>
      <c r="B147" s="89" t="s">
        <v>45</v>
      </c>
      <c r="C147" s="90" t="s">
        <v>46</v>
      </c>
      <c r="D147" s="88" t="s">
        <v>47</v>
      </c>
      <c r="E147" s="88" t="s">
        <v>48</v>
      </c>
      <c r="F147" s="88" t="s">
        <v>49</v>
      </c>
      <c r="G147" s="88" t="s">
        <v>50</v>
      </c>
    </row>
    <row r="148" spans="1:11" s="72" customFormat="1" ht="15.75">
      <c r="A148" s="40">
        <v>419328</v>
      </c>
      <c r="B148" s="39" t="s">
        <v>143</v>
      </c>
      <c r="C148" s="41" t="s">
        <v>53</v>
      </c>
      <c r="D148" s="42" t="s">
        <v>172</v>
      </c>
      <c r="E148" s="43">
        <v>0</v>
      </c>
      <c r="F148" s="44">
        <v>-93755.23</v>
      </c>
      <c r="G148" s="43">
        <v>-93755.23</v>
      </c>
      <c r="H148" s="163"/>
    </row>
    <row r="149" spans="1:11">
      <c r="A149" s="45"/>
      <c r="B149" s="39" t="s">
        <v>143</v>
      </c>
      <c r="C149" s="46"/>
      <c r="D149" s="42" t="s">
        <v>173</v>
      </c>
      <c r="E149" s="43">
        <v>-93755.23</v>
      </c>
      <c r="F149" s="44">
        <v>-95472.02</v>
      </c>
      <c r="G149" s="43">
        <v>-189227.25</v>
      </c>
      <c r="H149" s="72"/>
      <c r="I149" s="72"/>
      <c r="J149" s="72"/>
      <c r="K149" s="72"/>
    </row>
    <row r="150" spans="1:11">
      <c r="A150" s="45"/>
      <c r="B150" s="39" t="s">
        <v>143</v>
      </c>
      <c r="C150" s="47"/>
      <c r="D150" s="42" t="s">
        <v>174</v>
      </c>
      <c r="E150" s="43">
        <v>-189227.25</v>
      </c>
      <c r="F150" s="44">
        <v>-93636.87</v>
      </c>
      <c r="G150" s="43">
        <v>-282864.12</v>
      </c>
      <c r="H150" s="72"/>
      <c r="I150" s="72"/>
      <c r="J150" s="72"/>
      <c r="K150" s="72"/>
    </row>
    <row r="151" spans="1:11">
      <c r="A151" s="45"/>
      <c r="B151" s="80"/>
      <c r="C151" s="81"/>
      <c r="D151" s="80"/>
      <c r="E151" s="82"/>
      <c r="F151" s="83">
        <f>SUM(F148:F150)</f>
        <v>-282864.12</v>
      </c>
      <c r="G151" s="82"/>
      <c r="H151" s="72"/>
      <c r="I151" s="72"/>
      <c r="J151" s="72"/>
      <c r="K151" s="72"/>
    </row>
    <row r="152" spans="1:11">
      <c r="A152" s="45"/>
      <c r="B152" s="39" t="s">
        <v>143</v>
      </c>
      <c r="C152" s="41" t="s">
        <v>54</v>
      </c>
      <c r="D152" s="42" t="s">
        <v>172</v>
      </c>
      <c r="E152" s="43">
        <v>0</v>
      </c>
      <c r="F152" s="44">
        <v>-5645.64</v>
      </c>
      <c r="G152" s="43">
        <v>-5645.64</v>
      </c>
      <c r="H152" s="72"/>
      <c r="I152" s="72"/>
      <c r="J152" s="72"/>
      <c r="K152" s="72"/>
    </row>
    <row r="153" spans="1:11">
      <c r="A153" s="45"/>
      <c r="B153" s="39" t="s">
        <v>143</v>
      </c>
      <c r="C153" s="46"/>
      <c r="D153" s="42" t="s">
        <v>173</v>
      </c>
      <c r="E153" s="43">
        <v>-5645.64</v>
      </c>
      <c r="F153" s="44">
        <v>-3600.43</v>
      </c>
      <c r="G153" s="43">
        <v>-9246.07</v>
      </c>
      <c r="H153" s="72"/>
      <c r="I153" s="72"/>
      <c r="J153" s="72"/>
      <c r="K153" s="72"/>
    </row>
    <row r="154" spans="1:11" s="72" customFormat="1">
      <c r="A154" s="45"/>
      <c r="B154" s="39" t="s">
        <v>143</v>
      </c>
      <c r="C154" s="47"/>
      <c r="D154" s="42" t="s">
        <v>174</v>
      </c>
      <c r="E154" s="43">
        <v>-9246.07</v>
      </c>
      <c r="F154" s="44">
        <v>-3365.89</v>
      </c>
      <c r="G154" s="43">
        <v>-12611.96</v>
      </c>
    </row>
    <row r="155" spans="1:11" s="72" customFormat="1">
      <c r="A155" s="48"/>
      <c r="B155" s="80"/>
      <c r="C155" s="81"/>
      <c r="D155" s="80"/>
      <c r="E155" s="82"/>
      <c r="F155" s="83">
        <f>SUM(F152:F154)</f>
        <v>-12611.96</v>
      </c>
      <c r="G155" s="82"/>
    </row>
    <row r="156" spans="1:11">
      <c r="A156" s="84"/>
      <c r="B156" s="91"/>
      <c r="C156" s="84"/>
      <c r="D156" s="84"/>
      <c r="E156" s="86"/>
      <c r="F156" s="87">
        <f>F151+F155</f>
        <v>-295476.08</v>
      </c>
      <c r="G156" s="86"/>
      <c r="H156" s="72"/>
      <c r="I156" s="72"/>
      <c r="J156" s="72"/>
      <c r="K156" s="72"/>
    </row>
    <row r="157" spans="1:11" ht="16.5" customHeight="1">
      <c r="A157" s="40">
        <v>431328</v>
      </c>
      <c r="B157" s="39" t="s">
        <v>144</v>
      </c>
      <c r="C157" s="41" t="s">
        <v>53</v>
      </c>
      <c r="D157" s="42" t="s">
        <v>172</v>
      </c>
      <c r="E157" s="43">
        <v>0</v>
      </c>
      <c r="F157" s="44">
        <v>0</v>
      </c>
      <c r="G157" s="43">
        <v>0</v>
      </c>
      <c r="H157" s="72"/>
      <c r="I157" s="72"/>
      <c r="J157" s="72"/>
      <c r="K157" s="72"/>
    </row>
    <row r="158" spans="1:11" ht="16.5" customHeight="1">
      <c r="A158" s="45"/>
      <c r="B158" s="39" t="s">
        <v>144</v>
      </c>
      <c r="C158" s="46"/>
      <c r="D158" s="42" t="s">
        <v>173</v>
      </c>
      <c r="E158" s="43">
        <v>0</v>
      </c>
      <c r="F158" s="44">
        <v>0</v>
      </c>
      <c r="G158" s="43">
        <v>0</v>
      </c>
      <c r="H158" s="72"/>
      <c r="I158" s="72"/>
      <c r="J158" s="72"/>
      <c r="K158" s="72"/>
    </row>
    <row r="159" spans="1:11" s="72" customFormat="1" ht="16.5" customHeight="1">
      <c r="A159" s="45"/>
      <c r="B159" s="39" t="s">
        <v>144</v>
      </c>
      <c r="C159" s="47"/>
      <c r="D159" s="42" t="s">
        <v>174</v>
      </c>
      <c r="E159" s="43">
        <v>0</v>
      </c>
      <c r="F159" s="44">
        <v>0</v>
      </c>
      <c r="G159" s="43">
        <v>0</v>
      </c>
    </row>
    <row r="160" spans="1:11" s="72" customFormat="1" ht="16.5" customHeight="1">
      <c r="A160" s="45"/>
      <c r="B160" s="80"/>
      <c r="C160" s="81"/>
      <c r="D160" s="80"/>
      <c r="E160" s="82"/>
      <c r="F160" s="83">
        <f>SUM(F157:F159)</f>
        <v>0</v>
      </c>
      <c r="G160" s="82"/>
    </row>
    <row r="161" spans="1:11" s="72" customFormat="1" ht="16.5" customHeight="1">
      <c r="A161" s="45"/>
      <c r="B161" s="39" t="s">
        <v>144</v>
      </c>
      <c r="C161" s="41" t="s">
        <v>54</v>
      </c>
      <c r="D161" s="42" t="s">
        <v>172</v>
      </c>
      <c r="E161" s="43">
        <v>0</v>
      </c>
      <c r="F161" s="44">
        <v>5166.63</v>
      </c>
      <c r="G161" s="43">
        <v>5166.63</v>
      </c>
    </row>
    <row r="162" spans="1:11" s="72" customFormat="1" ht="16.5" customHeight="1">
      <c r="A162" s="45"/>
      <c r="B162" s="39" t="s">
        <v>144</v>
      </c>
      <c r="C162" s="46"/>
      <c r="D162" s="42" t="s">
        <v>173</v>
      </c>
      <c r="E162" s="43">
        <v>5166.63</v>
      </c>
      <c r="F162" s="44">
        <v>6655.11</v>
      </c>
      <c r="G162" s="43">
        <v>11821.74</v>
      </c>
    </row>
    <row r="163" spans="1:11" s="72" customFormat="1" ht="16.5" customHeight="1">
      <c r="A163" s="45"/>
      <c r="B163" s="39" t="s">
        <v>144</v>
      </c>
      <c r="C163" s="47"/>
      <c r="D163" s="42" t="s">
        <v>174</v>
      </c>
      <c r="E163" s="43">
        <v>11821.74</v>
      </c>
      <c r="F163" s="44">
        <v>9295.89</v>
      </c>
      <c r="G163" s="43">
        <v>21117.63</v>
      </c>
    </row>
    <row r="164" spans="1:11" s="72" customFormat="1" ht="16.5" customHeight="1">
      <c r="A164" s="48"/>
      <c r="B164" s="80"/>
      <c r="C164" s="81"/>
      <c r="D164" s="80"/>
      <c r="E164" s="82"/>
      <c r="F164" s="83">
        <f>SUM(F161:F163)</f>
        <v>21117.629999999997</v>
      </c>
      <c r="G164" s="82"/>
    </row>
    <row r="165" spans="1:11" s="72" customFormat="1" ht="16.5" customHeight="1">
      <c r="A165" s="84"/>
      <c r="B165" s="91"/>
      <c r="C165" s="84"/>
      <c r="D165" s="84"/>
      <c r="E165" s="86"/>
      <c r="F165" s="87">
        <f>F160+F164</f>
        <v>21117.629999999997</v>
      </c>
      <c r="G165" s="86"/>
    </row>
    <row r="166" spans="1:11" s="72" customFormat="1">
      <c r="A166" s="92"/>
      <c r="B166" s="92"/>
      <c r="C166" s="92"/>
      <c r="D166" s="92"/>
      <c r="E166" s="93"/>
      <c r="F166" s="94">
        <f>F156+F165</f>
        <v>-274358.45</v>
      </c>
      <c r="G166" s="93"/>
    </row>
    <row r="167" spans="1:11" s="72" customFormat="1">
      <c r="A167" s="154"/>
      <c r="B167" s="154"/>
      <c r="C167" s="154"/>
      <c r="D167" s="154"/>
      <c r="E167" s="155"/>
      <c r="F167" s="156"/>
      <c r="G167" s="155"/>
    </row>
    <row r="168" spans="1:11" ht="14.45" customHeight="1">
      <c r="A168" s="250" t="s">
        <v>148</v>
      </c>
      <c r="B168" s="250"/>
      <c r="C168" s="250"/>
      <c r="D168" s="250"/>
      <c r="E168" s="250"/>
      <c r="F168" s="250"/>
      <c r="G168" s="250"/>
      <c r="H168" s="72"/>
      <c r="I168" s="72"/>
      <c r="J168" s="72"/>
      <c r="K168" s="72"/>
    </row>
    <row r="169" spans="1:11">
      <c r="A169" s="38" t="s">
        <v>43</v>
      </c>
      <c r="B169" s="72"/>
      <c r="C169" s="72"/>
      <c r="D169" s="72"/>
      <c r="E169" s="72"/>
      <c r="F169" s="72"/>
      <c r="G169" s="72"/>
      <c r="H169" s="72"/>
      <c r="I169" s="72"/>
      <c r="J169" s="72"/>
      <c r="K169" s="72"/>
    </row>
    <row r="170" spans="1:11">
      <c r="A170" s="72"/>
      <c r="B170" s="72"/>
      <c r="C170" s="72"/>
      <c r="D170" s="72"/>
      <c r="E170" s="72"/>
      <c r="F170" s="72"/>
      <c r="G170" s="72"/>
      <c r="H170" s="72"/>
      <c r="I170" s="72"/>
      <c r="J170" s="72"/>
      <c r="K170" s="72"/>
    </row>
    <row r="171" spans="1:11" ht="26.25">
      <c r="A171" s="88" t="s">
        <v>44</v>
      </c>
      <c r="B171" s="89" t="s">
        <v>45</v>
      </c>
      <c r="C171" s="90" t="s">
        <v>46</v>
      </c>
      <c r="D171" s="88" t="s">
        <v>47</v>
      </c>
      <c r="E171" s="88" t="s">
        <v>48</v>
      </c>
      <c r="F171" s="88" t="s">
        <v>49</v>
      </c>
      <c r="G171" s="88" t="s">
        <v>50</v>
      </c>
      <c r="H171" s="72"/>
      <c r="I171" s="72"/>
      <c r="J171" s="72"/>
      <c r="K171" s="72"/>
    </row>
    <row r="172" spans="1:11">
      <c r="A172" s="40" t="s">
        <v>83</v>
      </c>
      <c r="B172" s="39" t="s">
        <v>84</v>
      </c>
      <c r="C172" s="41" t="s">
        <v>53</v>
      </c>
      <c r="D172" s="42" t="s">
        <v>172</v>
      </c>
      <c r="E172" s="43">
        <v>0</v>
      </c>
      <c r="F172" s="44">
        <v>0</v>
      </c>
      <c r="G172" s="43">
        <v>0</v>
      </c>
      <c r="H172" s="72"/>
      <c r="I172" s="72"/>
      <c r="J172" s="72"/>
      <c r="K172" s="72"/>
    </row>
    <row r="173" spans="1:11">
      <c r="A173" s="45"/>
      <c r="B173" s="39" t="s">
        <v>84</v>
      </c>
      <c r="C173" s="46"/>
      <c r="D173" s="42" t="s">
        <v>173</v>
      </c>
      <c r="E173" s="43">
        <v>0</v>
      </c>
      <c r="F173" s="44">
        <v>0</v>
      </c>
      <c r="G173" s="43">
        <v>0</v>
      </c>
      <c r="H173" s="72"/>
      <c r="I173" s="72"/>
      <c r="J173" s="72"/>
      <c r="K173" s="72"/>
    </row>
    <row r="174" spans="1:11">
      <c r="A174" s="45"/>
      <c r="B174" s="39" t="s">
        <v>84</v>
      </c>
      <c r="C174" s="47"/>
      <c r="D174" s="42" t="s">
        <v>174</v>
      </c>
      <c r="E174" s="43">
        <v>0</v>
      </c>
      <c r="F174" s="44">
        <v>0</v>
      </c>
      <c r="G174" s="43">
        <v>0</v>
      </c>
      <c r="H174" s="72"/>
      <c r="I174" s="72"/>
      <c r="J174" s="72"/>
      <c r="K174" s="72"/>
    </row>
    <row r="175" spans="1:11">
      <c r="A175" s="45"/>
      <c r="B175" s="80"/>
      <c r="C175" s="81"/>
      <c r="D175" s="80"/>
      <c r="E175" s="82"/>
      <c r="F175" s="83">
        <f>SUM(F172:F174)</f>
        <v>0</v>
      </c>
      <c r="G175" s="82"/>
      <c r="H175" s="72"/>
      <c r="I175" s="72"/>
      <c r="J175" s="72"/>
      <c r="K175" s="72"/>
    </row>
    <row r="176" spans="1:11">
      <c r="A176" s="45"/>
      <c r="B176" s="39" t="s">
        <v>84</v>
      </c>
      <c r="C176" s="41" t="s">
        <v>54</v>
      </c>
      <c r="D176" s="42" t="s">
        <v>172</v>
      </c>
      <c r="E176" s="43">
        <v>0</v>
      </c>
      <c r="F176" s="44">
        <v>0</v>
      </c>
      <c r="G176" s="43">
        <v>0</v>
      </c>
      <c r="H176" s="72"/>
      <c r="I176" s="72"/>
      <c r="J176" s="72"/>
      <c r="K176" s="72"/>
    </row>
    <row r="177" spans="1:11">
      <c r="A177" s="45"/>
      <c r="B177" s="39" t="s">
        <v>84</v>
      </c>
      <c r="C177" s="46"/>
      <c r="D177" s="42" t="s">
        <v>173</v>
      </c>
      <c r="E177" s="43">
        <v>0</v>
      </c>
      <c r="F177" s="44">
        <v>0</v>
      </c>
      <c r="G177" s="43">
        <v>0</v>
      </c>
      <c r="H177" s="72"/>
      <c r="I177" s="72"/>
      <c r="J177" s="72"/>
      <c r="K177" s="72"/>
    </row>
    <row r="178" spans="1:11">
      <c r="A178" s="45"/>
      <c r="B178" s="39" t="s">
        <v>84</v>
      </c>
      <c r="C178" s="47"/>
      <c r="D178" s="42" t="s">
        <v>174</v>
      </c>
      <c r="E178" s="43">
        <v>0</v>
      </c>
      <c r="F178" s="44">
        <v>0</v>
      </c>
      <c r="G178" s="43">
        <v>0</v>
      </c>
      <c r="H178" s="72"/>
      <c r="I178" s="72"/>
      <c r="J178" s="72"/>
      <c r="K178" s="72"/>
    </row>
    <row r="179" spans="1:11">
      <c r="A179" s="48"/>
      <c r="B179" s="80"/>
      <c r="C179" s="81"/>
      <c r="D179" s="80"/>
      <c r="E179" s="82"/>
      <c r="F179" s="83">
        <f>SUM(F176:F178)</f>
        <v>0</v>
      </c>
      <c r="G179" s="82"/>
      <c r="H179" s="72"/>
      <c r="I179" s="72"/>
      <c r="J179" s="72"/>
      <c r="K179" s="72"/>
    </row>
    <row r="180" spans="1:11">
      <c r="A180" s="173"/>
      <c r="B180" s="91" t="s">
        <v>139</v>
      </c>
      <c r="C180" s="84"/>
      <c r="D180" s="84"/>
      <c r="E180" s="86"/>
      <c r="F180" s="87">
        <f>F175+F179</f>
        <v>0</v>
      </c>
      <c r="G180" s="86"/>
      <c r="H180" s="72"/>
      <c r="I180" s="72"/>
      <c r="J180" s="72"/>
      <c r="K180" s="72"/>
    </row>
    <row r="181" spans="1:11">
      <c r="A181" s="188" t="s">
        <v>136</v>
      </c>
      <c r="B181" s="39" t="s">
        <v>137</v>
      </c>
      <c r="C181" s="41" t="s">
        <v>53</v>
      </c>
      <c r="D181" s="42" t="s">
        <v>172</v>
      </c>
      <c r="E181" s="43">
        <v>0</v>
      </c>
      <c r="F181" s="44">
        <v>0</v>
      </c>
      <c r="G181" s="43">
        <v>0</v>
      </c>
      <c r="H181" s="72"/>
      <c r="I181" s="72"/>
      <c r="J181" s="72"/>
      <c r="K181" s="72"/>
    </row>
    <row r="182" spans="1:11">
      <c r="A182" s="189"/>
      <c r="B182" s="39" t="s">
        <v>137</v>
      </c>
      <c r="C182" s="46"/>
      <c r="D182" s="42" t="s">
        <v>173</v>
      </c>
      <c r="E182" s="43">
        <v>0</v>
      </c>
      <c r="F182" s="44">
        <v>0</v>
      </c>
      <c r="G182" s="43">
        <v>0</v>
      </c>
      <c r="H182" s="72"/>
      <c r="I182" s="72"/>
      <c r="J182" s="72"/>
      <c r="K182" s="72"/>
    </row>
    <row r="183" spans="1:11">
      <c r="A183" s="189"/>
      <c r="B183" s="39" t="s">
        <v>137</v>
      </c>
      <c r="C183" s="47"/>
      <c r="D183" s="42" t="s">
        <v>174</v>
      </c>
      <c r="E183" s="43">
        <v>0</v>
      </c>
      <c r="F183" s="44">
        <v>0</v>
      </c>
      <c r="G183" s="43">
        <v>0</v>
      </c>
      <c r="H183" s="72"/>
      <c r="I183" s="72"/>
      <c r="J183" s="72"/>
      <c r="K183" s="72"/>
    </row>
    <row r="184" spans="1:11">
      <c r="A184" s="189"/>
      <c r="B184" s="80"/>
      <c r="C184" s="81"/>
      <c r="D184" s="80"/>
      <c r="E184" s="82"/>
      <c r="F184" s="83">
        <f>SUM(F181:F183)</f>
        <v>0</v>
      </c>
      <c r="G184" s="82"/>
      <c r="H184" s="72"/>
      <c r="I184" s="72"/>
      <c r="J184" s="72"/>
      <c r="K184" s="72"/>
    </row>
    <row r="185" spans="1:11" s="72" customFormat="1">
      <c r="A185" s="189"/>
      <c r="B185" s="39" t="s">
        <v>137</v>
      </c>
      <c r="C185" s="41" t="s">
        <v>54</v>
      </c>
      <c r="D185" s="42" t="s">
        <v>172</v>
      </c>
      <c r="E185" s="43">
        <v>0</v>
      </c>
      <c r="F185" s="44">
        <v>0</v>
      </c>
      <c r="G185" s="43">
        <v>0</v>
      </c>
    </row>
    <row r="186" spans="1:11" s="72" customFormat="1">
      <c r="A186" s="189"/>
      <c r="B186" s="39" t="s">
        <v>137</v>
      </c>
      <c r="C186" s="46"/>
      <c r="D186" s="42" t="s">
        <v>173</v>
      </c>
      <c r="E186" s="43">
        <v>0</v>
      </c>
      <c r="F186" s="44">
        <v>0</v>
      </c>
      <c r="G186" s="43">
        <v>0</v>
      </c>
    </row>
    <row r="187" spans="1:11" s="72" customFormat="1">
      <c r="A187" s="189"/>
      <c r="B187" s="39" t="s">
        <v>137</v>
      </c>
      <c r="C187" s="47"/>
      <c r="D187" s="42" t="s">
        <v>174</v>
      </c>
      <c r="E187" s="43">
        <v>0</v>
      </c>
      <c r="F187" s="44">
        <v>0</v>
      </c>
      <c r="G187" s="43">
        <v>0</v>
      </c>
    </row>
    <row r="188" spans="1:11" s="72" customFormat="1">
      <c r="A188" s="190"/>
      <c r="B188" s="80"/>
      <c r="C188" s="81"/>
      <c r="D188" s="80"/>
      <c r="E188" s="82"/>
      <c r="F188" s="83">
        <f>SUM(F185:F187)</f>
        <v>0</v>
      </c>
      <c r="G188" s="82"/>
    </row>
    <row r="189" spans="1:11">
      <c r="A189" s="187"/>
      <c r="B189" s="91" t="s">
        <v>140</v>
      </c>
      <c r="C189" s="84"/>
      <c r="D189" s="84"/>
      <c r="E189" s="86"/>
      <c r="F189" s="87">
        <f>F184</f>
        <v>0</v>
      </c>
      <c r="G189" s="86"/>
      <c r="H189" s="72"/>
      <c r="I189" s="72"/>
      <c r="J189" s="72"/>
      <c r="K189" s="72"/>
    </row>
    <row r="190" spans="1:11">
      <c r="A190" s="188" t="s">
        <v>138</v>
      </c>
      <c r="B190" s="39" t="s">
        <v>86</v>
      </c>
      <c r="C190" s="41" t="s">
        <v>53</v>
      </c>
      <c r="D190" s="42" t="s">
        <v>172</v>
      </c>
      <c r="E190" s="43">
        <v>0</v>
      </c>
      <c r="F190" s="44">
        <v>0</v>
      </c>
      <c r="G190" s="43">
        <v>0</v>
      </c>
      <c r="H190" s="72"/>
      <c r="I190" s="72"/>
      <c r="J190" s="72"/>
      <c r="K190" s="72"/>
    </row>
    <row r="191" spans="1:11">
      <c r="A191" s="189"/>
      <c r="B191" s="39" t="s">
        <v>86</v>
      </c>
      <c r="C191" s="46"/>
      <c r="D191" s="42" t="s">
        <v>173</v>
      </c>
      <c r="E191" s="43">
        <v>0</v>
      </c>
      <c r="F191" s="44">
        <v>0</v>
      </c>
      <c r="G191" s="43">
        <v>0</v>
      </c>
      <c r="H191" s="72"/>
      <c r="I191" s="72"/>
      <c r="J191" s="72"/>
      <c r="K191" s="72"/>
    </row>
    <row r="192" spans="1:11">
      <c r="A192" s="189"/>
      <c r="B192" s="39" t="s">
        <v>86</v>
      </c>
      <c r="C192" s="47"/>
      <c r="D192" s="42" t="s">
        <v>174</v>
      </c>
      <c r="E192" s="43">
        <v>0</v>
      </c>
      <c r="F192" s="44">
        <v>0</v>
      </c>
      <c r="G192" s="43">
        <v>0</v>
      </c>
    </row>
    <row r="193" spans="1:7">
      <c r="A193" s="190"/>
      <c r="B193" s="80"/>
      <c r="C193" s="81"/>
      <c r="D193" s="80"/>
      <c r="E193" s="82"/>
      <c r="F193" s="83">
        <f>SUM(F190:F192)</f>
        <v>0</v>
      </c>
      <c r="G193" s="82"/>
    </row>
    <row r="194" spans="1:7">
      <c r="A194" s="188" t="s">
        <v>85</v>
      </c>
      <c r="B194" s="39" t="s">
        <v>86</v>
      </c>
      <c r="C194" s="41" t="s">
        <v>54</v>
      </c>
      <c r="D194" s="42" t="s">
        <v>172</v>
      </c>
      <c r="E194" s="43">
        <v>0</v>
      </c>
      <c r="F194" s="44">
        <v>0</v>
      </c>
      <c r="G194" s="43">
        <v>0</v>
      </c>
    </row>
    <row r="195" spans="1:7">
      <c r="A195" s="189"/>
      <c r="B195" s="39" t="s">
        <v>86</v>
      </c>
      <c r="C195" s="46"/>
      <c r="D195" s="42" t="s">
        <v>173</v>
      </c>
      <c r="E195" s="43">
        <v>0</v>
      </c>
      <c r="F195" s="44">
        <v>0</v>
      </c>
      <c r="G195" s="43">
        <v>0</v>
      </c>
    </row>
    <row r="196" spans="1:7">
      <c r="A196" s="189"/>
      <c r="B196" s="39" t="s">
        <v>86</v>
      </c>
      <c r="C196" s="47"/>
      <c r="D196" s="42" t="s">
        <v>174</v>
      </c>
      <c r="E196" s="43">
        <v>0</v>
      </c>
      <c r="F196" s="44">
        <v>0</v>
      </c>
      <c r="G196" s="43">
        <v>0</v>
      </c>
    </row>
    <row r="197" spans="1:7">
      <c r="A197" s="190"/>
      <c r="B197" s="80"/>
      <c r="C197" s="81"/>
      <c r="D197" s="80"/>
      <c r="E197" s="82"/>
      <c r="F197" s="83">
        <f>SUM(F194:F196)</f>
        <v>0</v>
      </c>
      <c r="G197" s="82"/>
    </row>
  </sheetData>
  <mergeCells count="4">
    <mergeCell ref="A1:H1"/>
    <mergeCell ref="A102:G102"/>
    <mergeCell ref="A168:G168"/>
    <mergeCell ref="J91:K91"/>
  </mergeCells>
  <printOptions horizontalCentered="1"/>
  <pageMargins left="0.7" right="0.71" top="1.0900000000000001" bottom="0.75" header="0.5" footer="0.5"/>
  <pageSetup scale="79" firstPageNumber="3" fitToHeight="4" orientation="portrait" useFirstPageNumber="1" r:id="rId1"/>
  <headerFooter scaleWithDoc="0">
    <oddHeader>&amp;CAvista Corporation Decoupling Mechanism
Washington Jurisdiction
Quarterly Report for 1st Quarter 2020</oddHeader>
    <oddFooter>&amp;Cfile: &amp;F / &amp;A&amp;RPage &amp;P of 9</oddFooter>
  </headerFooter>
  <rowBreaks count="3" manualBreakCount="3">
    <brk id="46" max="7" man="1"/>
    <brk id="100" max="7" man="1"/>
    <brk id="144"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5"/>
  <sheetViews>
    <sheetView topLeftCell="A76" zoomScaleNormal="100" workbookViewId="0">
      <selection activeCell="A145" sqref="A145:XFD153"/>
    </sheetView>
  </sheetViews>
  <sheetFormatPr defaultColWidth="8.85546875" defaultRowHeight="15"/>
  <cols>
    <col min="1" max="1" width="25.5703125" style="72" customWidth="1"/>
    <col min="2" max="2" width="3.85546875" style="72" customWidth="1"/>
    <col min="3" max="3" width="15.42578125" style="230" bestFit="1" customWidth="1"/>
    <col min="4" max="4" width="12.7109375" style="230" customWidth="1"/>
    <col min="5" max="5" width="15.5703125" style="230" bestFit="1" customWidth="1"/>
    <col min="6" max="6" width="14.5703125" style="230" customWidth="1"/>
    <col min="7" max="7" width="3.42578125" style="72" customWidth="1"/>
    <col min="8" max="8" width="15.85546875" style="72" bestFit="1" customWidth="1"/>
    <col min="9" max="9" width="3.85546875" style="72" customWidth="1"/>
    <col min="10" max="10" width="24.85546875" style="72" customWidth="1"/>
    <col min="11" max="11" width="4.42578125" style="72" customWidth="1"/>
    <col min="12" max="12" width="14" style="230" customWidth="1"/>
    <col min="13" max="13" width="12.28515625" style="230" customWidth="1"/>
    <col min="14" max="14" width="13.140625" style="230" customWidth="1"/>
    <col min="15" max="15" width="14.5703125" style="230" customWidth="1"/>
    <col min="16" max="16" width="3.7109375" style="72" customWidth="1"/>
    <col min="17" max="17" width="12.7109375" style="72" customWidth="1"/>
    <col min="18" max="18" width="3.140625" style="72" customWidth="1"/>
    <col min="19" max="16384" width="8.85546875" style="72"/>
  </cols>
  <sheetData>
    <row r="1" spans="1:18" ht="28.15" customHeight="1">
      <c r="A1" s="253" t="s">
        <v>109</v>
      </c>
      <c r="B1" s="253"/>
      <c r="C1" s="253"/>
      <c r="D1" s="253"/>
      <c r="E1" s="253"/>
      <c r="F1" s="253"/>
      <c r="G1" s="253"/>
      <c r="H1" s="253"/>
      <c r="I1" s="253"/>
      <c r="J1" s="253" t="s">
        <v>109</v>
      </c>
      <c r="K1" s="253"/>
      <c r="L1" s="253"/>
      <c r="M1" s="253"/>
      <c r="N1" s="253"/>
      <c r="O1" s="253"/>
      <c r="P1" s="253"/>
      <c r="Q1" s="253"/>
      <c r="R1" s="253"/>
    </row>
    <row r="2" spans="1:18">
      <c r="C2" s="229" t="s">
        <v>114</v>
      </c>
      <c r="L2" s="229" t="s">
        <v>113</v>
      </c>
    </row>
    <row r="3" spans="1:18">
      <c r="A3" s="148"/>
      <c r="C3" s="231"/>
      <c r="H3" s="228"/>
      <c r="L3" s="231"/>
      <c r="Q3" s="228"/>
    </row>
    <row r="4" spans="1:18" s="234" customFormat="1">
      <c r="A4" s="232"/>
      <c r="B4" s="233" t="s">
        <v>151</v>
      </c>
      <c r="C4" s="232" t="s">
        <v>112</v>
      </c>
      <c r="D4" s="232">
        <v>419328</v>
      </c>
      <c r="E4" s="232">
        <v>431328</v>
      </c>
      <c r="F4" s="232" t="s">
        <v>111</v>
      </c>
      <c r="H4" s="232" t="s">
        <v>142</v>
      </c>
      <c r="K4" s="233" t="s">
        <v>152</v>
      </c>
      <c r="L4" s="232" t="s">
        <v>112</v>
      </c>
      <c r="M4" s="232">
        <v>419328</v>
      </c>
      <c r="N4" s="232">
        <v>431328</v>
      </c>
      <c r="O4" s="232" t="s">
        <v>111</v>
      </c>
      <c r="P4" s="235"/>
      <c r="Q4" s="235" t="str">
        <f>H4</f>
        <v>Recon Check</v>
      </c>
    </row>
    <row r="5" spans="1:18" ht="14.45" customHeight="1">
      <c r="A5" s="148">
        <v>43831</v>
      </c>
      <c r="C5" s="230">
        <f>D26+D42+D59+D77+D94+D110+D126+D142</f>
        <v>93755.23000000001</v>
      </c>
      <c r="D5" s="236">
        <v>-93755.23</v>
      </c>
      <c r="E5" s="236">
        <v>0</v>
      </c>
      <c r="F5" s="230">
        <f>D5+E5</f>
        <v>-93755.23</v>
      </c>
      <c r="H5" s="230">
        <f>C5+F5</f>
        <v>0</v>
      </c>
      <c r="J5" s="148">
        <f>A5</f>
        <v>43831</v>
      </c>
      <c r="L5" s="230">
        <f t="shared" ref="L5:L16" si="0">M26+M42+M59+M77+M94+M110+M126+M142</f>
        <v>-106.37999999999874</v>
      </c>
      <c r="M5" s="236">
        <v>-5645.64</v>
      </c>
      <c r="N5" s="236">
        <v>5166.63</v>
      </c>
      <c r="O5" s="230">
        <f>M5+N5</f>
        <v>-479.01000000000022</v>
      </c>
      <c r="P5" s="230"/>
      <c r="Q5" s="230">
        <f>L5+O5</f>
        <v>-585.38999999999896</v>
      </c>
    </row>
    <row r="6" spans="1:18" ht="14.45" customHeight="1">
      <c r="A6" s="148">
        <f>A5+31</f>
        <v>43862</v>
      </c>
      <c r="C6" s="230">
        <f t="shared" ref="C6:C16" si="1">D27+D43+D60+D78+D95+D111+D127+D143</f>
        <v>95472.01999999999</v>
      </c>
      <c r="D6" s="236">
        <v>-95472.02</v>
      </c>
      <c r="E6" s="236">
        <v>0</v>
      </c>
      <c r="F6" s="230">
        <f t="shared" ref="F6:F16" si="2">D6+E6</f>
        <v>-95472.02</v>
      </c>
      <c r="H6" s="230">
        <f t="shared" ref="H6:H16" si="3">C6+F6</f>
        <v>0</v>
      </c>
      <c r="I6" s="237"/>
      <c r="J6" s="148">
        <f t="shared" ref="J6:J16" si="4">A6</f>
        <v>43862</v>
      </c>
      <c r="L6" s="230">
        <f t="shared" si="0"/>
        <v>-2469.2899999999991</v>
      </c>
      <c r="M6" s="236">
        <v>-3600.43</v>
      </c>
      <c r="N6" s="236">
        <v>6655.11</v>
      </c>
      <c r="O6" s="230">
        <f t="shared" ref="O6:O16" si="5">M6+N6</f>
        <v>3054.68</v>
      </c>
      <c r="P6" s="230"/>
      <c r="Q6" s="230">
        <f t="shared" ref="Q6:Q16" si="6">L6+O6</f>
        <v>585.39000000000078</v>
      </c>
      <c r="R6" s="237"/>
    </row>
    <row r="7" spans="1:18" ht="14.45" customHeight="1">
      <c r="A7" s="148">
        <f t="shared" ref="A7:A16" si="7">A6+31</f>
        <v>43893</v>
      </c>
      <c r="C7" s="230">
        <f t="shared" si="1"/>
        <v>93636.87</v>
      </c>
      <c r="D7" s="236">
        <v>-93636.87</v>
      </c>
      <c r="E7" s="236">
        <v>0</v>
      </c>
      <c r="F7" s="230">
        <f t="shared" si="2"/>
        <v>-93636.87</v>
      </c>
      <c r="H7" s="230">
        <f t="shared" si="3"/>
        <v>0</v>
      </c>
      <c r="I7" s="237"/>
      <c r="J7" s="148">
        <f t="shared" si="4"/>
        <v>43893</v>
      </c>
      <c r="L7" s="230">
        <f t="shared" si="0"/>
        <v>-5929.9999999999991</v>
      </c>
      <c r="M7" s="236">
        <v>-3365.89</v>
      </c>
      <c r="N7" s="236">
        <v>9295.89</v>
      </c>
      <c r="O7" s="230">
        <f t="shared" si="5"/>
        <v>5930</v>
      </c>
      <c r="P7" s="230"/>
      <c r="Q7" s="230">
        <f t="shared" si="6"/>
        <v>0</v>
      </c>
      <c r="R7" s="237"/>
    </row>
    <row r="8" spans="1:18" ht="14.45" hidden="1" customHeight="1">
      <c r="A8" s="148">
        <f t="shared" si="7"/>
        <v>43924</v>
      </c>
      <c r="C8" s="230">
        <f>D29+D45+D62+D80+D97+D113+D129+D145</f>
        <v>92631.64</v>
      </c>
      <c r="D8" s="236"/>
      <c r="E8" s="236"/>
      <c r="F8" s="230">
        <f t="shared" si="2"/>
        <v>0</v>
      </c>
      <c r="H8" s="230">
        <f t="shared" si="3"/>
        <v>92631.64</v>
      </c>
      <c r="J8" s="148">
        <f t="shared" si="4"/>
        <v>43924</v>
      </c>
      <c r="L8" s="230">
        <f t="shared" si="0"/>
        <v>-8311.69</v>
      </c>
      <c r="M8" s="236"/>
      <c r="N8" s="236"/>
      <c r="O8" s="230">
        <f t="shared" si="5"/>
        <v>0</v>
      </c>
      <c r="P8" s="230"/>
      <c r="Q8" s="230">
        <f t="shared" si="6"/>
        <v>-8311.69</v>
      </c>
    </row>
    <row r="9" spans="1:18" ht="14.45" hidden="1" customHeight="1">
      <c r="A9" s="148">
        <f t="shared" si="7"/>
        <v>43955</v>
      </c>
      <c r="C9" s="230">
        <f t="shared" si="1"/>
        <v>93014.51</v>
      </c>
      <c r="D9" s="236"/>
      <c r="E9" s="236"/>
      <c r="F9" s="230">
        <f t="shared" si="2"/>
        <v>0</v>
      </c>
      <c r="H9" s="230">
        <f t="shared" si="3"/>
        <v>93014.51</v>
      </c>
      <c r="J9" s="148">
        <f t="shared" si="4"/>
        <v>43955</v>
      </c>
      <c r="L9" s="230">
        <f t="shared" si="0"/>
        <v>-8346.0300000000007</v>
      </c>
      <c r="M9" s="236"/>
      <c r="N9" s="236"/>
      <c r="O9" s="230">
        <f t="shared" si="5"/>
        <v>0</v>
      </c>
      <c r="P9" s="230"/>
      <c r="Q9" s="230">
        <f t="shared" si="6"/>
        <v>-8346.0300000000007</v>
      </c>
    </row>
    <row r="10" spans="1:18" ht="14.45" hidden="1" customHeight="1">
      <c r="A10" s="148">
        <f t="shared" si="7"/>
        <v>43986</v>
      </c>
      <c r="C10" s="230">
        <f>D31+D47+D64+D82+D99+D115+D131+D147</f>
        <v>93398.98</v>
      </c>
      <c r="D10" s="236"/>
      <c r="E10" s="238"/>
      <c r="F10" s="230">
        <f t="shared" si="2"/>
        <v>0</v>
      </c>
      <c r="H10" s="230">
        <f t="shared" si="3"/>
        <v>93398.98</v>
      </c>
      <c r="J10" s="148">
        <f t="shared" si="4"/>
        <v>43986</v>
      </c>
      <c r="L10" s="230">
        <f>M31+M47+M64+M82+M99+M115+M131+M147</f>
        <v>-8380.5300000000025</v>
      </c>
      <c r="M10" s="236"/>
      <c r="N10" s="238"/>
      <c r="O10" s="230">
        <f>M10+N10</f>
        <v>0</v>
      </c>
      <c r="P10" s="230"/>
      <c r="Q10" s="230">
        <f t="shared" si="6"/>
        <v>-8380.5300000000025</v>
      </c>
    </row>
    <row r="11" spans="1:18" ht="14.45" hidden="1" customHeight="1">
      <c r="A11" s="148">
        <f t="shared" si="7"/>
        <v>44017</v>
      </c>
      <c r="C11" s="230">
        <f>D32+D48+D65+D83+D100+D116+D132+D148</f>
        <v>93785.040000000008</v>
      </c>
      <c r="D11" s="236"/>
      <c r="E11" s="236"/>
      <c r="F11" s="230">
        <f t="shared" si="2"/>
        <v>0</v>
      </c>
      <c r="H11" s="230">
        <f t="shared" si="3"/>
        <v>93785.040000000008</v>
      </c>
      <c r="J11" s="148">
        <f t="shared" si="4"/>
        <v>44017</v>
      </c>
      <c r="L11" s="230">
        <f>M32+M48+M65+M83+M100+M116+M132+M148</f>
        <v>-8415.1700000000019</v>
      </c>
      <c r="M11" s="236"/>
      <c r="N11" s="236"/>
      <c r="O11" s="230">
        <f t="shared" si="5"/>
        <v>0</v>
      </c>
      <c r="P11" s="230"/>
      <c r="Q11" s="230">
        <f t="shared" si="6"/>
        <v>-8415.1700000000019</v>
      </c>
    </row>
    <row r="12" spans="1:18" ht="14.45" hidden="1" customHeight="1">
      <c r="A12" s="148">
        <f t="shared" si="7"/>
        <v>44048</v>
      </c>
      <c r="C12" s="230">
        <f>D33+D49+D66+D84+D101+D117+D133+D149</f>
        <v>94172.69</v>
      </c>
      <c r="D12" s="236"/>
      <c r="E12" s="236"/>
      <c r="F12" s="230">
        <f t="shared" si="2"/>
        <v>0</v>
      </c>
      <c r="H12" s="230">
        <f t="shared" si="3"/>
        <v>94172.69</v>
      </c>
      <c r="J12" s="148">
        <f t="shared" si="4"/>
        <v>44048</v>
      </c>
      <c r="L12" s="230">
        <f>M33+M49+M66+M84+M101+M117+M133+M149</f>
        <v>-8449.94</v>
      </c>
      <c r="M12" s="236"/>
      <c r="N12" s="236"/>
      <c r="O12" s="230">
        <f>M12+N12</f>
        <v>0</v>
      </c>
      <c r="P12" s="230"/>
      <c r="Q12" s="230">
        <f t="shared" si="6"/>
        <v>-8449.94</v>
      </c>
    </row>
    <row r="13" spans="1:18" ht="14.45" hidden="1" customHeight="1">
      <c r="A13" s="148">
        <f t="shared" si="7"/>
        <v>44079</v>
      </c>
      <c r="C13" s="230">
        <f>D34+D50+D67+D85+D102+D118+D134+D150</f>
        <v>94561.919999999998</v>
      </c>
      <c r="D13" s="236"/>
      <c r="E13" s="236"/>
      <c r="F13" s="230">
        <f t="shared" si="2"/>
        <v>0</v>
      </c>
      <c r="H13" s="230">
        <f t="shared" si="3"/>
        <v>94561.919999999998</v>
      </c>
      <c r="I13" s="176"/>
      <c r="J13" s="148">
        <f t="shared" si="4"/>
        <v>44079</v>
      </c>
      <c r="L13" s="230">
        <f t="shared" si="0"/>
        <v>-8484.869999999999</v>
      </c>
      <c r="M13" s="236"/>
      <c r="N13" s="236"/>
      <c r="O13" s="230">
        <f t="shared" si="5"/>
        <v>0</v>
      </c>
      <c r="P13" s="230"/>
      <c r="Q13" s="230">
        <f t="shared" si="6"/>
        <v>-8484.869999999999</v>
      </c>
    </row>
    <row r="14" spans="1:18" hidden="1">
      <c r="A14" s="148">
        <f t="shared" si="7"/>
        <v>44110</v>
      </c>
      <c r="C14" s="230">
        <f t="shared" si="1"/>
        <v>94952.78</v>
      </c>
      <c r="D14" s="236"/>
      <c r="E14" s="236"/>
      <c r="F14" s="230">
        <f t="shared" si="2"/>
        <v>0</v>
      </c>
      <c r="H14" s="230">
        <f t="shared" si="3"/>
        <v>94952.78</v>
      </c>
      <c r="J14" s="148">
        <f t="shared" si="4"/>
        <v>44110</v>
      </c>
      <c r="L14" s="230">
        <f>M35+M51+M68+M86+M103+M119+M135+M151</f>
        <v>-8519.9399999999987</v>
      </c>
      <c r="M14" s="236"/>
      <c r="N14" s="236"/>
      <c r="O14" s="230">
        <f t="shared" si="5"/>
        <v>0</v>
      </c>
      <c r="P14" s="230"/>
      <c r="Q14" s="230">
        <f t="shared" si="6"/>
        <v>-8519.9399999999987</v>
      </c>
    </row>
    <row r="15" spans="1:18" hidden="1">
      <c r="A15" s="148">
        <f t="shared" si="7"/>
        <v>44141</v>
      </c>
      <c r="C15" s="230">
        <f t="shared" si="1"/>
        <v>95345.279999999999</v>
      </c>
      <c r="D15" s="236"/>
      <c r="E15" s="236"/>
      <c r="F15" s="230">
        <f t="shared" si="2"/>
        <v>0</v>
      </c>
      <c r="H15" s="230">
        <f t="shared" si="3"/>
        <v>95345.279999999999</v>
      </c>
      <c r="J15" s="148">
        <f t="shared" si="4"/>
        <v>44141</v>
      </c>
      <c r="L15" s="230">
        <f>M36+M52+M69+M87+M104+M120+M136+M152</f>
        <v>-8555.130000000001</v>
      </c>
      <c r="M15" s="236"/>
      <c r="N15" s="236"/>
      <c r="O15" s="230">
        <f>M15+N15</f>
        <v>0</v>
      </c>
      <c r="P15" s="230"/>
      <c r="Q15" s="230">
        <f t="shared" si="6"/>
        <v>-8555.130000000001</v>
      </c>
    </row>
    <row r="16" spans="1:18" hidden="1">
      <c r="A16" s="148">
        <f t="shared" si="7"/>
        <v>44172</v>
      </c>
      <c r="C16" s="230">
        <f t="shared" si="1"/>
        <v>95739.36</v>
      </c>
      <c r="D16" s="236"/>
      <c r="E16" s="236"/>
      <c r="F16" s="230">
        <f t="shared" si="2"/>
        <v>0</v>
      </c>
      <c r="H16" s="230">
        <f t="shared" si="3"/>
        <v>95739.36</v>
      </c>
      <c r="J16" s="148">
        <f t="shared" si="4"/>
        <v>44172</v>
      </c>
      <c r="L16" s="230">
        <f t="shared" si="0"/>
        <v>-8590.52</v>
      </c>
      <c r="M16" s="236"/>
      <c r="N16" s="236"/>
      <c r="O16" s="230">
        <f t="shared" si="5"/>
        <v>0</v>
      </c>
      <c r="P16" s="230"/>
      <c r="Q16" s="230">
        <f t="shared" si="6"/>
        <v>-8590.52</v>
      </c>
    </row>
    <row r="17" spans="1:17" ht="14.45" customHeight="1">
      <c r="A17" s="172" t="s">
        <v>110</v>
      </c>
      <c r="B17" s="165"/>
      <c r="C17" s="239">
        <f>SUM(C5:C7)</f>
        <v>282864.12</v>
      </c>
      <c r="D17" s="239">
        <f>SUM(D5:D7)</f>
        <v>-282864.12</v>
      </c>
      <c r="E17" s="239">
        <f t="shared" ref="E17:F17" si="8">SUM(E5:E7)</f>
        <v>0</v>
      </c>
      <c r="F17" s="239">
        <f t="shared" si="8"/>
        <v>-282864.12</v>
      </c>
      <c r="G17" s="165"/>
      <c r="H17" s="239">
        <f>C17+F17</f>
        <v>0</v>
      </c>
      <c r="I17" s="165"/>
      <c r="J17" s="172" t="s">
        <v>110</v>
      </c>
      <c r="K17" s="165"/>
      <c r="L17" s="239">
        <f>SUM(L5:L7)</f>
        <v>-8505.6699999999964</v>
      </c>
      <c r="M17" s="239">
        <f t="shared" ref="M17:O17" si="9">SUM(M5:M7)</f>
        <v>-12611.96</v>
      </c>
      <c r="N17" s="239">
        <f t="shared" si="9"/>
        <v>21117.629999999997</v>
      </c>
      <c r="O17" s="239">
        <f t="shared" si="9"/>
        <v>8505.67</v>
      </c>
      <c r="P17" s="239"/>
      <c r="Q17" s="239">
        <f>L17+O17</f>
        <v>0</v>
      </c>
    </row>
    <row r="18" spans="1:17" ht="14.45" hidden="1" customHeight="1">
      <c r="A18" s="172" t="s">
        <v>115</v>
      </c>
      <c r="B18" s="165"/>
      <c r="C18" s="239">
        <f>SUM(C8:C10)</f>
        <v>279045.13</v>
      </c>
      <c r="D18" s="239">
        <f>SUM(D8:D10)</f>
        <v>0</v>
      </c>
      <c r="E18" s="239">
        <f t="shared" ref="E18:F18" si="10">SUM(E8:E10)</f>
        <v>0</v>
      </c>
      <c r="F18" s="239">
        <f t="shared" si="10"/>
        <v>0</v>
      </c>
      <c r="G18" s="165"/>
      <c r="H18" s="239">
        <f t="shared" ref="H18:H21" si="11">C18+F18</f>
        <v>279045.13</v>
      </c>
      <c r="I18" s="165"/>
      <c r="J18" s="172" t="s">
        <v>115</v>
      </c>
      <c r="K18" s="165"/>
      <c r="L18" s="239">
        <f>SUM(L8:L10)</f>
        <v>-25038.250000000004</v>
      </c>
      <c r="M18" s="239">
        <f t="shared" ref="M18:O18" si="12">SUM(M8:M10)</f>
        <v>0</v>
      </c>
      <c r="N18" s="239">
        <f t="shared" si="12"/>
        <v>0</v>
      </c>
      <c r="O18" s="239">
        <f t="shared" si="12"/>
        <v>0</v>
      </c>
      <c r="P18" s="239"/>
      <c r="Q18" s="239">
        <f t="shared" ref="Q18:Q21" si="13">L18+O18</f>
        <v>-25038.250000000004</v>
      </c>
    </row>
    <row r="19" spans="1:17" ht="14.45" hidden="1" customHeight="1">
      <c r="A19" s="172" t="s">
        <v>116</v>
      </c>
      <c r="B19" s="165"/>
      <c r="C19" s="239">
        <f>SUM(C11:C13)</f>
        <v>282519.65000000002</v>
      </c>
      <c r="D19" s="239">
        <f t="shared" ref="D19:E19" si="14">SUM(D11:D13)</f>
        <v>0</v>
      </c>
      <c r="E19" s="239">
        <f t="shared" si="14"/>
        <v>0</v>
      </c>
      <c r="F19" s="239">
        <f>SUM(F11:F13)</f>
        <v>0</v>
      </c>
      <c r="G19" s="165"/>
      <c r="H19" s="239">
        <f t="shared" si="11"/>
        <v>282519.65000000002</v>
      </c>
      <c r="I19" s="165"/>
      <c r="J19" s="172" t="s">
        <v>117</v>
      </c>
      <c r="K19" s="165"/>
      <c r="L19" s="239">
        <f>SUM(L11:L13)</f>
        <v>-25349.98</v>
      </c>
      <c r="M19" s="239">
        <f>SUM(M11:M13)</f>
        <v>0</v>
      </c>
      <c r="N19" s="239">
        <f t="shared" ref="N19:O19" si="15">SUM(N11:N13)</f>
        <v>0</v>
      </c>
      <c r="O19" s="239">
        <f t="shared" si="15"/>
        <v>0</v>
      </c>
      <c r="P19" s="239"/>
      <c r="Q19" s="239">
        <f t="shared" si="13"/>
        <v>-25349.98</v>
      </c>
    </row>
    <row r="20" spans="1:17" s="165" customFormat="1" hidden="1">
      <c r="A20" s="172" t="s">
        <v>119</v>
      </c>
      <c r="C20" s="239">
        <f>SUM(C14:C16)</f>
        <v>286037.42</v>
      </c>
      <c r="D20" s="239">
        <f t="shared" ref="D20:F20" si="16">SUM(D14:D16)</f>
        <v>0</v>
      </c>
      <c r="E20" s="239">
        <f t="shared" si="16"/>
        <v>0</v>
      </c>
      <c r="F20" s="239">
        <f t="shared" si="16"/>
        <v>0</v>
      </c>
      <c r="H20" s="239">
        <f t="shared" si="11"/>
        <v>286037.42</v>
      </c>
      <c r="J20" s="172" t="s">
        <v>119</v>
      </c>
      <c r="L20" s="239">
        <f>SUM(L14:L16)</f>
        <v>-25665.59</v>
      </c>
      <c r="M20" s="239">
        <f t="shared" ref="M20:O20" si="17">SUM(M14:M16)</f>
        <v>0</v>
      </c>
      <c r="N20" s="239">
        <f t="shared" si="17"/>
        <v>0</v>
      </c>
      <c r="O20" s="239">
        <f t="shared" si="17"/>
        <v>0</v>
      </c>
      <c r="P20" s="239"/>
      <c r="Q20" s="239">
        <f t="shared" si="13"/>
        <v>-25665.59</v>
      </c>
    </row>
    <row r="21" spans="1:17" s="165" customFormat="1" hidden="1">
      <c r="A21" s="172" t="s">
        <v>147</v>
      </c>
      <c r="C21" s="239">
        <f>SUM(C5:C16)</f>
        <v>1130466.32</v>
      </c>
      <c r="D21" s="239">
        <f t="shared" ref="D21:F21" si="18">SUM(D5:D16)</f>
        <v>-282864.12</v>
      </c>
      <c r="E21" s="239">
        <f t="shared" si="18"/>
        <v>0</v>
      </c>
      <c r="F21" s="239">
        <f t="shared" si="18"/>
        <v>-282864.12</v>
      </c>
      <c r="H21" s="239">
        <f t="shared" si="11"/>
        <v>847602.20000000007</v>
      </c>
      <c r="J21" s="172" t="s">
        <v>147</v>
      </c>
      <c r="L21" s="239">
        <f>SUM(L5:L16)</f>
        <v>-84559.49</v>
      </c>
      <c r="M21" s="239">
        <f t="shared" ref="M21:O21" si="19">SUM(M5:M16)</f>
        <v>-12611.96</v>
      </c>
      <c r="N21" s="239">
        <f t="shared" si="19"/>
        <v>21117.629999999997</v>
      </c>
      <c r="O21" s="239">
        <f t="shared" si="19"/>
        <v>8505.67</v>
      </c>
      <c r="P21" s="239"/>
      <c r="Q21" s="239">
        <f t="shared" si="13"/>
        <v>-76053.820000000007</v>
      </c>
    </row>
    <row r="23" spans="1:17">
      <c r="A23" s="227">
        <v>186328</v>
      </c>
      <c r="B23" s="227" t="s">
        <v>53</v>
      </c>
      <c r="C23" s="231" t="s">
        <v>101</v>
      </c>
      <c r="D23" s="231" t="s">
        <v>102</v>
      </c>
      <c r="E23" s="231"/>
      <c r="F23" s="231" t="s">
        <v>104</v>
      </c>
      <c r="H23" s="228" t="s">
        <v>102</v>
      </c>
      <c r="J23" s="227">
        <f>A23</f>
        <v>186328</v>
      </c>
      <c r="K23" s="227" t="s">
        <v>54</v>
      </c>
      <c r="L23" s="231" t="s">
        <v>101</v>
      </c>
      <c r="M23" s="231" t="s">
        <v>102</v>
      </c>
      <c r="N23" s="231"/>
      <c r="O23" s="231" t="s">
        <v>104</v>
      </c>
      <c r="Q23" s="228" t="s">
        <v>102</v>
      </c>
    </row>
    <row r="24" spans="1:17">
      <c r="A24" s="223" t="s">
        <v>153</v>
      </c>
      <c r="B24" s="165" t="s">
        <v>154</v>
      </c>
      <c r="C24" s="231" t="s">
        <v>105</v>
      </c>
      <c r="D24" s="231" t="s">
        <v>106</v>
      </c>
      <c r="E24" s="231" t="s">
        <v>107</v>
      </c>
      <c r="F24" s="231" t="s">
        <v>103</v>
      </c>
      <c r="H24" s="228" t="s">
        <v>108</v>
      </c>
      <c r="J24" s="224" t="str">
        <f>A24</f>
        <v>Deferral - Residential</v>
      </c>
      <c r="K24" s="165" t="s">
        <v>154</v>
      </c>
      <c r="L24" s="231" t="s">
        <v>105</v>
      </c>
      <c r="M24" s="231" t="s">
        <v>106</v>
      </c>
      <c r="N24" s="231" t="s">
        <v>107</v>
      </c>
      <c r="O24" s="231" t="s">
        <v>103</v>
      </c>
      <c r="Q24" s="228" t="s">
        <v>108</v>
      </c>
    </row>
    <row r="25" spans="1:17" ht="14.45" customHeight="1">
      <c r="A25" s="148">
        <v>43800</v>
      </c>
      <c r="B25" s="149"/>
      <c r="F25" s="230">
        <v>0</v>
      </c>
      <c r="J25" s="148">
        <f>A25</f>
        <v>43800</v>
      </c>
      <c r="K25" s="149"/>
      <c r="O25" s="230">
        <v>0</v>
      </c>
    </row>
    <row r="26" spans="1:17" ht="14.45" customHeight="1">
      <c r="A26" s="148">
        <f t="shared" ref="A26:A37" si="20">A5</f>
        <v>43831</v>
      </c>
      <c r="C26" s="236">
        <v>1783486.44</v>
      </c>
      <c r="D26" s="230">
        <f>ROUND((F25+(C26+E26)/2)*H26/12,2)</f>
        <v>3685.87</v>
      </c>
      <c r="F26" s="230">
        <f>F25+C26+D26+E26</f>
        <v>1787172.31</v>
      </c>
      <c r="H26" s="178">
        <v>4.9599999999999998E-2</v>
      </c>
      <c r="J26" s="148">
        <f t="shared" ref="J26:J37" si="21">A26</f>
        <v>43831</v>
      </c>
      <c r="L26" s="236">
        <v>-122195.97</v>
      </c>
      <c r="M26" s="230">
        <f>ROUND((O25+(L26+N26)/2)*Q26/12,2)</f>
        <v>-252.54</v>
      </c>
      <c r="O26" s="230">
        <f t="shared" ref="O26:O37" si="22">O25+L26+M26+N26</f>
        <v>-122448.51</v>
      </c>
      <c r="Q26" s="150">
        <f>H26</f>
        <v>4.9599999999999998E-2</v>
      </c>
    </row>
    <row r="27" spans="1:17" ht="14.45" customHeight="1">
      <c r="A27" s="148">
        <f t="shared" si="20"/>
        <v>43862</v>
      </c>
      <c r="C27" s="236">
        <v>591858.88</v>
      </c>
      <c r="D27" s="230">
        <f t="shared" ref="D27:D37" si="23">ROUND((F26+(C27+E27)/2)*H27/12,2)</f>
        <v>8610.15</v>
      </c>
      <c r="F27" s="230">
        <f t="shared" ref="F27:F37" si="24">F26+C27+D27+E27</f>
        <v>2387641.34</v>
      </c>
      <c r="G27" s="237"/>
      <c r="H27" s="150">
        <f>H26</f>
        <v>4.9599999999999998E-2</v>
      </c>
      <c r="J27" s="148">
        <f t="shared" si="21"/>
        <v>43862</v>
      </c>
      <c r="L27" s="236">
        <v>-173006.74</v>
      </c>
      <c r="M27" s="230">
        <f t="shared" ref="M27:M37" si="25">ROUND((O26+(L27+N27)/2)*Q27/12,2)</f>
        <v>-863.67</v>
      </c>
      <c r="O27" s="230">
        <f t="shared" si="22"/>
        <v>-296318.92</v>
      </c>
      <c r="P27" s="237"/>
      <c r="Q27" s="150">
        <f t="shared" ref="Q27:Q37" si="26">H27</f>
        <v>4.9599999999999998E-2</v>
      </c>
    </row>
    <row r="28" spans="1:17" ht="14.45" customHeight="1">
      <c r="A28" s="148">
        <f t="shared" si="20"/>
        <v>43893</v>
      </c>
      <c r="C28" s="236">
        <v>-190475.53</v>
      </c>
      <c r="D28" s="230">
        <f t="shared" si="23"/>
        <v>9475.27</v>
      </c>
      <c r="F28" s="230">
        <f>F27+C28+D28+E28</f>
        <v>2206641.08</v>
      </c>
      <c r="H28" s="150">
        <f t="shared" ref="H28:H37" si="27">H27</f>
        <v>4.9599999999999998E-2</v>
      </c>
      <c r="J28" s="148">
        <f t="shared" si="21"/>
        <v>43893</v>
      </c>
      <c r="L28" s="236">
        <v>-756412.94</v>
      </c>
      <c r="M28" s="230">
        <f t="shared" si="25"/>
        <v>-2788.04</v>
      </c>
      <c r="O28" s="230">
        <f t="shared" si="22"/>
        <v>-1055519.8999999999</v>
      </c>
      <c r="Q28" s="150">
        <f t="shared" si="26"/>
        <v>4.9599999999999998E-2</v>
      </c>
    </row>
    <row r="29" spans="1:17" ht="14.45" hidden="1" customHeight="1">
      <c r="A29" s="148">
        <f t="shared" si="20"/>
        <v>43924</v>
      </c>
      <c r="C29" s="236"/>
      <c r="D29" s="230">
        <f t="shared" si="23"/>
        <v>9120.7800000000007</v>
      </c>
      <c r="F29" s="230">
        <f>F28+C29+D29+E29</f>
        <v>2215761.86</v>
      </c>
      <c r="H29" s="178">
        <f>H28</f>
        <v>4.9599999999999998E-2</v>
      </c>
      <c r="J29" s="148">
        <f t="shared" si="21"/>
        <v>43924</v>
      </c>
      <c r="L29" s="236"/>
      <c r="M29" s="230">
        <f t="shared" si="25"/>
        <v>-4362.82</v>
      </c>
      <c r="O29" s="230">
        <f t="shared" si="22"/>
        <v>-1059882.72</v>
      </c>
      <c r="Q29" s="150">
        <f t="shared" si="26"/>
        <v>4.9599999999999998E-2</v>
      </c>
    </row>
    <row r="30" spans="1:17" ht="14.45" hidden="1" customHeight="1">
      <c r="A30" s="148">
        <f t="shared" si="20"/>
        <v>43955</v>
      </c>
      <c r="C30" s="236"/>
      <c r="D30" s="230">
        <f t="shared" si="23"/>
        <v>9158.48</v>
      </c>
      <c r="F30" s="230">
        <f t="shared" si="24"/>
        <v>2224920.34</v>
      </c>
      <c r="H30" s="150">
        <f t="shared" si="27"/>
        <v>4.9599999999999998E-2</v>
      </c>
      <c r="J30" s="148">
        <f t="shared" si="21"/>
        <v>43955</v>
      </c>
      <c r="L30" s="236"/>
      <c r="M30" s="230">
        <f t="shared" si="25"/>
        <v>-4380.8500000000004</v>
      </c>
      <c r="O30" s="230">
        <f t="shared" si="22"/>
        <v>-1064263.57</v>
      </c>
      <c r="Q30" s="150">
        <f t="shared" si="26"/>
        <v>4.9599999999999998E-2</v>
      </c>
    </row>
    <row r="31" spans="1:17" ht="14.45" hidden="1" customHeight="1">
      <c r="A31" s="148">
        <f t="shared" si="20"/>
        <v>43986</v>
      </c>
      <c r="C31" s="236"/>
      <c r="D31" s="230">
        <f t="shared" si="23"/>
        <v>9196.34</v>
      </c>
      <c r="F31" s="230">
        <f t="shared" si="24"/>
        <v>2234116.6799999997</v>
      </c>
      <c r="H31" s="150">
        <f t="shared" si="27"/>
        <v>4.9599999999999998E-2</v>
      </c>
      <c r="J31" s="148">
        <f t="shared" si="21"/>
        <v>43986</v>
      </c>
      <c r="L31" s="236"/>
      <c r="M31" s="230">
        <f t="shared" si="25"/>
        <v>-4398.96</v>
      </c>
      <c r="O31" s="230">
        <f t="shared" si="22"/>
        <v>-1068662.53</v>
      </c>
      <c r="Q31" s="150">
        <f t="shared" si="26"/>
        <v>4.9599999999999998E-2</v>
      </c>
    </row>
    <row r="32" spans="1:17" ht="14.45" hidden="1" customHeight="1">
      <c r="A32" s="148">
        <f t="shared" si="20"/>
        <v>44017</v>
      </c>
      <c r="C32" s="236"/>
      <c r="D32" s="230">
        <f t="shared" si="23"/>
        <v>9234.35</v>
      </c>
      <c r="F32" s="230">
        <f t="shared" si="24"/>
        <v>2243351.0299999998</v>
      </c>
      <c r="H32" s="178">
        <f>H31</f>
        <v>4.9599999999999998E-2</v>
      </c>
      <c r="J32" s="148">
        <f t="shared" si="21"/>
        <v>44017</v>
      </c>
      <c r="L32" s="236"/>
      <c r="M32" s="230">
        <f t="shared" si="25"/>
        <v>-4417.1400000000003</v>
      </c>
      <c r="O32" s="230">
        <f t="shared" si="22"/>
        <v>-1073079.67</v>
      </c>
      <c r="Q32" s="150">
        <f t="shared" si="26"/>
        <v>4.9599999999999998E-2</v>
      </c>
    </row>
    <row r="33" spans="1:17" ht="14.45" hidden="1" customHeight="1">
      <c r="A33" s="148">
        <f t="shared" si="20"/>
        <v>44048</v>
      </c>
      <c r="C33" s="236"/>
      <c r="D33" s="230">
        <f t="shared" si="23"/>
        <v>9272.52</v>
      </c>
      <c r="F33" s="230">
        <f t="shared" si="24"/>
        <v>2252623.5499999998</v>
      </c>
      <c r="H33" s="150">
        <f t="shared" si="27"/>
        <v>4.9599999999999998E-2</v>
      </c>
      <c r="J33" s="148">
        <f t="shared" si="21"/>
        <v>44048</v>
      </c>
      <c r="L33" s="236"/>
      <c r="M33" s="230">
        <f t="shared" si="25"/>
        <v>-4435.3999999999996</v>
      </c>
      <c r="O33" s="230">
        <f t="shared" si="22"/>
        <v>-1077515.0699999998</v>
      </c>
      <c r="Q33" s="150">
        <f t="shared" si="26"/>
        <v>4.9599999999999998E-2</v>
      </c>
    </row>
    <row r="34" spans="1:17" hidden="1">
      <c r="A34" s="148">
        <f t="shared" si="20"/>
        <v>44079</v>
      </c>
      <c r="C34" s="236"/>
      <c r="D34" s="230">
        <f t="shared" si="23"/>
        <v>9310.84</v>
      </c>
      <c r="F34" s="230">
        <f t="shared" si="24"/>
        <v>2261934.3899999997</v>
      </c>
      <c r="H34" s="150">
        <f t="shared" si="27"/>
        <v>4.9599999999999998E-2</v>
      </c>
      <c r="J34" s="148">
        <f t="shared" si="21"/>
        <v>44079</v>
      </c>
      <c r="L34" s="236"/>
      <c r="M34" s="230">
        <f t="shared" si="25"/>
        <v>-4453.7299999999996</v>
      </c>
      <c r="O34" s="230">
        <f t="shared" si="22"/>
        <v>-1081968.7999999998</v>
      </c>
      <c r="Q34" s="150">
        <f t="shared" si="26"/>
        <v>4.9599999999999998E-2</v>
      </c>
    </row>
    <row r="35" spans="1:17" hidden="1">
      <c r="A35" s="148">
        <f t="shared" si="20"/>
        <v>44110</v>
      </c>
      <c r="C35" s="236"/>
      <c r="D35" s="230">
        <f t="shared" si="23"/>
        <v>9349.33</v>
      </c>
      <c r="F35" s="230">
        <f t="shared" si="24"/>
        <v>2271283.7199999997</v>
      </c>
      <c r="H35" s="178">
        <f>H34</f>
        <v>4.9599999999999998E-2</v>
      </c>
      <c r="J35" s="148">
        <f t="shared" si="21"/>
        <v>44110</v>
      </c>
      <c r="L35" s="236"/>
      <c r="M35" s="230">
        <f t="shared" si="25"/>
        <v>-4472.1400000000003</v>
      </c>
      <c r="O35" s="230">
        <f t="shared" si="22"/>
        <v>-1086440.9399999997</v>
      </c>
      <c r="Q35" s="150">
        <f t="shared" si="26"/>
        <v>4.9599999999999998E-2</v>
      </c>
    </row>
    <row r="36" spans="1:17" hidden="1">
      <c r="A36" s="148">
        <f t="shared" si="20"/>
        <v>44141</v>
      </c>
      <c r="C36" s="236"/>
      <c r="D36" s="230">
        <f t="shared" si="23"/>
        <v>9387.9699999999993</v>
      </c>
      <c r="F36" s="230">
        <f t="shared" si="24"/>
        <v>2280671.69</v>
      </c>
      <c r="H36" s="150">
        <f t="shared" si="27"/>
        <v>4.9599999999999998E-2</v>
      </c>
      <c r="J36" s="148">
        <f t="shared" si="21"/>
        <v>44141</v>
      </c>
      <c r="L36" s="236"/>
      <c r="M36" s="230">
        <f t="shared" si="25"/>
        <v>-4490.62</v>
      </c>
      <c r="O36" s="230">
        <f t="shared" si="22"/>
        <v>-1090931.5599999998</v>
      </c>
      <c r="Q36" s="150">
        <f t="shared" si="26"/>
        <v>4.9599999999999998E-2</v>
      </c>
    </row>
    <row r="37" spans="1:17" hidden="1">
      <c r="A37" s="148">
        <f t="shared" si="20"/>
        <v>44172</v>
      </c>
      <c r="B37" s="149"/>
      <c r="C37" s="236"/>
      <c r="D37" s="230">
        <f t="shared" si="23"/>
        <v>9426.7800000000007</v>
      </c>
      <c r="F37" s="230">
        <f t="shared" si="24"/>
        <v>2290098.4699999997</v>
      </c>
      <c r="H37" s="150">
        <f t="shared" si="27"/>
        <v>4.9599999999999998E-2</v>
      </c>
      <c r="J37" s="148">
        <f t="shared" si="21"/>
        <v>44172</v>
      </c>
      <c r="K37" s="149"/>
      <c r="L37" s="236"/>
      <c r="M37" s="230">
        <f t="shared" si="25"/>
        <v>-4509.18</v>
      </c>
      <c r="O37" s="230">
        <f t="shared" si="22"/>
        <v>-1095440.7399999998</v>
      </c>
      <c r="Q37" s="150">
        <f t="shared" si="26"/>
        <v>4.9599999999999998E-2</v>
      </c>
    </row>
    <row r="39" spans="1:17">
      <c r="A39" s="227">
        <v>186338</v>
      </c>
      <c r="B39" s="227" t="s">
        <v>53</v>
      </c>
      <c r="C39" s="231" t="s">
        <v>101</v>
      </c>
      <c r="D39" s="231" t="s">
        <v>102</v>
      </c>
      <c r="E39" s="231"/>
      <c r="F39" s="230" t="s">
        <v>104</v>
      </c>
      <c r="H39" s="228" t="s">
        <v>102</v>
      </c>
      <c r="J39" s="227">
        <f>A39</f>
        <v>186338</v>
      </c>
      <c r="K39" s="227" t="s">
        <v>54</v>
      </c>
      <c r="L39" s="231" t="s">
        <v>101</v>
      </c>
      <c r="M39" s="231" t="s">
        <v>102</v>
      </c>
      <c r="N39" s="231"/>
      <c r="O39" s="230" t="s">
        <v>104</v>
      </c>
      <c r="Q39" s="228" t="s">
        <v>102</v>
      </c>
    </row>
    <row r="40" spans="1:17">
      <c r="A40" s="223" t="s">
        <v>155</v>
      </c>
      <c r="B40" s="165" t="s">
        <v>154</v>
      </c>
      <c r="C40" s="231" t="s">
        <v>105</v>
      </c>
      <c r="D40" s="231" t="s">
        <v>106</v>
      </c>
      <c r="E40" s="231" t="s">
        <v>107</v>
      </c>
      <c r="F40" s="230" t="s">
        <v>103</v>
      </c>
      <c r="H40" s="228" t="s">
        <v>108</v>
      </c>
      <c r="J40" s="224" t="str">
        <f>A40</f>
        <v>Deferral - Non-Residential</v>
      </c>
      <c r="K40" s="165" t="s">
        <v>154</v>
      </c>
      <c r="L40" s="231" t="s">
        <v>105</v>
      </c>
      <c r="M40" s="231" t="s">
        <v>106</v>
      </c>
      <c r="N40" s="231" t="s">
        <v>107</v>
      </c>
      <c r="O40" s="230" t="s">
        <v>103</v>
      </c>
      <c r="Q40" s="228" t="s">
        <v>108</v>
      </c>
    </row>
    <row r="41" spans="1:17" ht="14.45" customHeight="1">
      <c r="A41" s="148">
        <f>$A$25</f>
        <v>43800</v>
      </c>
      <c r="B41" s="149"/>
      <c r="F41" s="230">
        <v>0</v>
      </c>
      <c r="J41" s="148">
        <f>A41</f>
        <v>43800</v>
      </c>
      <c r="K41" s="149"/>
      <c r="O41" s="230">
        <v>0</v>
      </c>
    </row>
    <row r="42" spans="1:17" ht="14.45" customHeight="1">
      <c r="A42" s="148">
        <f>A41+31</f>
        <v>43831</v>
      </c>
      <c r="C42" s="236">
        <v>573895.09</v>
      </c>
      <c r="D42" s="230">
        <f>ROUND((F41+(C42+E42)/2)*H42/12,2)</f>
        <v>1186.05</v>
      </c>
      <c r="F42" s="230">
        <f t="shared" ref="F42:F53" si="28">F41+C42+D42+E42</f>
        <v>575081.14</v>
      </c>
      <c r="H42" s="150">
        <f>H26</f>
        <v>4.9599999999999998E-2</v>
      </c>
      <c r="J42" s="148">
        <f t="shared" ref="J42:J53" si="29">A42</f>
        <v>43831</v>
      </c>
      <c r="L42" s="236">
        <v>-270436.83</v>
      </c>
      <c r="M42" s="230">
        <f>ROUND((O41+(L42+N42)/2)*Q42/12,2)</f>
        <v>-558.9</v>
      </c>
      <c r="O42" s="230">
        <f t="shared" ref="O42:O53" si="30">O41+L42+M42+N42</f>
        <v>-270995.73000000004</v>
      </c>
      <c r="Q42" s="150">
        <f t="shared" ref="Q42:Q53" si="31">H42</f>
        <v>4.9599999999999998E-2</v>
      </c>
    </row>
    <row r="43" spans="1:17" ht="14.45" customHeight="1">
      <c r="A43" s="148">
        <f t="shared" ref="A43:A53" si="32">A42+31</f>
        <v>43862</v>
      </c>
      <c r="C43" s="236">
        <v>187454.62</v>
      </c>
      <c r="D43" s="230">
        <f t="shared" ref="D43:D53" si="33">ROUND((F42+(C43+E43)/2)*H43/12,2)</f>
        <v>2764.41</v>
      </c>
      <c r="F43" s="230">
        <f t="shared" si="28"/>
        <v>765300.17</v>
      </c>
      <c r="G43" s="237"/>
      <c r="H43" s="150">
        <f t="shared" ref="H43:H53" si="34">H27</f>
        <v>4.9599999999999998E-2</v>
      </c>
      <c r="J43" s="148">
        <f t="shared" si="29"/>
        <v>43862</v>
      </c>
      <c r="L43" s="236">
        <v>-144257.85</v>
      </c>
      <c r="M43" s="230">
        <f t="shared" ref="M43:M53" si="35">ROUND((O42+(L43+N43)/2)*Q43/12,2)</f>
        <v>-1418.25</v>
      </c>
      <c r="O43" s="230">
        <f t="shared" si="30"/>
        <v>-416671.83000000007</v>
      </c>
      <c r="P43" s="237"/>
      <c r="Q43" s="150">
        <f t="shared" si="31"/>
        <v>4.9599999999999998E-2</v>
      </c>
    </row>
    <row r="44" spans="1:17" ht="14.45" customHeight="1">
      <c r="A44" s="148">
        <f t="shared" si="32"/>
        <v>43893</v>
      </c>
      <c r="C44" s="236">
        <v>684916.58</v>
      </c>
      <c r="D44" s="230">
        <f t="shared" si="33"/>
        <v>4578.7299999999996</v>
      </c>
      <c r="F44" s="230">
        <f t="shared" si="28"/>
        <v>1454795.48</v>
      </c>
      <c r="H44" s="150">
        <f t="shared" si="34"/>
        <v>4.9599999999999998E-2</v>
      </c>
      <c r="J44" s="148">
        <f t="shared" si="29"/>
        <v>43893</v>
      </c>
      <c r="L44" s="236">
        <v>-190814.69</v>
      </c>
      <c r="M44" s="230">
        <f t="shared" si="35"/>
        <v>-2116.59</v>
      </c>
      <c r="O44" s="230">
        <f t="shared" si="30"/>
        <v>-609603.11</v>
      </c>
      <c r="Q44" s="150">
        <f t="shared" si="31"/>
        <v>4.9599999999999998E-2</v>
      </c>
    </row>
    <row r="45" spans="1:17" ht="14.45" hidden="1" customHeight="1">
      <c r="A45" s="148">
        <f t="shared" si="32"/>
        <v>43924</v>
      </c>
      <c r="C45" s="236"/>
      <c r="D45" s="230">
        <f t="shared" si="33"/>
        <v>6013.15</v>
      </c>
      <c r="F45" s="230">
        <f t="shared" si="28"/>
        <v>1460808.63</v>
      </c>
      <c r="H45" s="150">
        <f t="shared" si="34"/>
        <v>4.9599999999999998E-2</v>
      </c>
      <c r="J45" s="148">
        <f t="shared" si="29"/>
        <v>43924</v>
      </c>
      <c r="L45" s="236"/>
      <c r="M45" s="230">
        <f t="shared" si="35"/>
        <v>-2519.69</v>
      </c>
      <c r="O45" s="230">
        <f t="shared" si="30"/>
        <v>-612122.79999999993</v>
      </c>
      <c r="Q45" s="150">
        <f t="shared" si="31"/>
        <v>4.9599999999999998E-2</v>
      </c>
    </row>
    <row r="46" spans="1:17" ht="14.45" hidden="1" customHeight="1">
      <c r="A46" s="148">
        <f t="shared" si="32"/>
        <v>43955</v>
      </c>
      <c r="C46" s="236"/>
      <c r="D46" s="230">
        <f t="shared" si="33"/>
        <v>6038.01</v>
      </c>
      <c r="F46" s="230">
        <f t="shared" si="28"/>
        <v>1466846.64</v>
      </c>
      <c r="H46" s="150">
        <f t="shared" si="34"/>
        <v>4.9599999999999998E-2</v>
      </c>
      <c r="J46" s="148">
        <f t="shared" si="29"/>
        <v>43955</v>
      </c>
      <c r="L46" s="236"/>
      <c r="M46" s="230">
        <f t="shared" si="35"/>
        <v>-2530.11</v>
      </c>
      <c r="O46" s="230">
        <f t="shared" si="30"/>
        <v>-614652.90999999992</v>
      </c>
      <c r="Q46" s="150">
        <f t="shared" si="31"/>
        <v>4.9599999999999998E-2</v>
      </c>
    </row>
    <row r="47" spans="1:17" ht="14.45" hidden="1" customHeight="1">
      <c r="A47" s="148">
        <f t="shared" si="32"/>
        <v>43986</v>
      </c>
      <c r="C47" s="236"/>
      <c r="D47" s="230">
        <f t="shared" si="33"/>
        <v>6062.97</v>
      </c>
      <c r="F47" s="230">
        <f t="shared" si="28"/>
        <v>1472909.6099999999</v>
      </c>
      <c r="H47" s="150">
        <f t="shared" si="34"/>
        <v>4.9599999999999998E-2</v>
      </c>
      <c r="J47" s="148">
        <f t="shared" si="29"/>
        <v>43986</v>
      </c>
      <c r="L47" s="236"/>
      <c r="M47" s="230">
        <f t="shared" si="35"/>
        <v>-2540.5700000000002</v>
      </c>
      <c r="O47" s="230">
        <f t="shared" si="30"/>
        <v>-617193.47999999986</v>
      </c>
      <c r="Q47" s="150">
        <f t="shared" si="31"/>
        <v>4.9599999999999998E-2</v>
      </c>
    </row>
    <row r="48" spans="1:17" ht="14.45" hidden="1" customHeight="1">
      <c r="A48" s="148">
        <f t="shared" si="32"/>
        <v>44017</v>
      </c>
      <c r="C48" s="236"/>
      <c r="D48" s="230">
        <f t="shared" si="33"/>
        <v>6088.03</v>
      </c>
      <c r="F48" s="230">
        <f t="shared" si="28"/>
        <v>1478997.64</v>
      </c>
      <c r="H48" s="150">
        <f t="shared" si="34"/>
        <v>4.9599999999999998E-2</v>
      </c>
      <c r="J48" s="148">
        <f t="shared" si="29"/>
        <v>44017</v>
      </c>
      <c r="L48" s="236"/>
      <c r="M48" s="230">
        <f t="shared" si="35"/>
        <v>-2551.0700000000002</v>
      </c>
      <c r="O48" s="230">
        <f t="shared" si="30"/>
        <v>-619744.54999999981</v>
      </c>
      <c r="Q48" s="150">
        <f t="shared" si="31"/>
        <v>4.9599999999999998E-2</v>
      </c>
    </row>
    <row r="49" spans="1:18" ht="14.45" hidden="1" customHeight="1">
      <c r="A49" s="148">
        <f t="shared" si="32"/>
        <v>44048</v>
      </c>
      <c r="C49" s="236"/>
      <c r="D49" s="230">
        <f t="shared" si="33"/>
        <v>6113.19</v>
      </c>
      <c r="F49" s="230">
        <f t="shared" si="28"/>
        <v>1485110.8299999998</v>
      </c>
      <c r="H49" s="150">
        <f t="shared" si="34"/>
        <v>4.9599999999999998E-2</v>
      </c>
      <c r="J49" s="148">
        <f t="shared" si="29"/>
        <v>44048</v>
      </c>
      <c r="L49" s="236"/>
      <c r="M49" s="230">
        <f t="shared" si="35"/>
        <v>-2561.61</v>
      </c>
      <c r="O49" s="230">
        <f t="shared" si="30"/>
        <v>-622306.1599999998</v>
      </c>
      <c r="Q49" s="150">
        <f t="shared" si="31"/>
        <v>4.9599999999999998E-2</v>
      </c>
    </row>
    <row r="50" spans="1:18" hidden="1">
      <c r="A50" s="148">
        <f t="shared" si="32"/>
        <v>44079</v>
      </c>
      <c r="C50" s="236"/>
      <c r="D50" s="230">
        <f t="shared" si="33"/>
        <v>6138.46</v>
      </c>
      <c r="F50" s="230">
        <f>F49+C50+D50+E50</f>
        <v>1491249.2899999998</v>
      </c>
      <c r="H50" s="150">
        <f t="shared" si="34"/>
        <v>4.9599999999999998E-2</v>
      </c>
      <c r="J50" s="148">
        <f t="shared" si="29"/>
        <v>44079</v>
      </c>
      <c r="L50" s="236"/>
      <c r="M50" s="230">
        <f t="shared" si="35"/>
        <v>-2572.1999999999998</v>
      </c>
      <c r="O50" s="230">
        <f>O49+L50+M50+N50</f>
        <v>-624878.35999999975</v>
      </c>
      <c r="Q50" s="150">
        <f t="shared" si="31"/>
        <v>4.9599999999999998E-2</v>
      </c>
    </row>
    <row r="51" spans="1:18" hidden="1">
      <c r="A51" s="148">
        <f t="shared" si="32"/>
        <v>44110</v>
      </c>
      <c r="C51" s="236"/>
      <c r="D51" s="230">
        <f t="shared" si="33"/>
        <v>6163.83</v>
      </c>
      <c r="F51" s="230">
        <f t="shared" si="28"/>
        <v>1497413.1199999999</v>
      </c>
      <c r="H51" s="150">
        <f t="shared" si="34"/>
        <v>4.9599999999999998E-2</v>
      </c>
      <c r="J51" s="148">
        <f t="shared" si="29"/>
        <v>44110</v>
      </c>
      <c r="L51" s="236"/>
      <c r="M51" s="230">
        <f t="shared" si="35"/>
        <v>-2582.83</v>
      </c>
      <c r="O51" s="230">
        <f t="shared" si="30"/>
        <v>-627461.18999999971</v>
      </c>
      <c r="Q51" s="150">
        <f t="shared" si="31"/>
        <v>4.9599999999999998E-2</v>
      </c>
    </row>
    <row r="52" spans="1:18" hidden="1">
      <c r="A52" s="148">
        <f t="shared" si="32"/>
        <v>44141</v>
      </c>
      <c r="C52" s="236"/>
      <c r="D52" s="230">
        <f t="shared" si="33"/>
        <v>6189.31</v>
      </c>
      <c r="F52" s="230">
        <f t="shared" si="28"/>
        <v>1503602.43</v>
      </c>
      <c r="H52" s="150">
        <f t="shared" si="34"/>
        <v>4.9599999999999998E-2</v>
      </c>
      <c r="J52" s="148">
        <f t="shared" si="29"/>
        <v>44141</v>
      </c>
      <c r="L52" s="236"/>
      <c r="M52" s="230">
        <f t="shared" si="35"/>
        <v>-2593.5100000000002</v>
      </c>
      <c r="O52" s="230">
        <f t="shared" si="30"/>
        <v>-630054.69999999972</v>
      </c>
      <c r="Q52" s="150">
        <f t="shared" si="31"/>
        <v>4.9599999999999998E-2</v>
      </c>
    </row>
    <row r="53" spans="1:18" hidden="1">
      <c r="A53" s="148">
        <f t="shared" si="32"/>
        <v>44172</v>
      </c>
      <c r="B53" s="149"/>
      <c r="C53" s="236"/>
      <c r="D53" s="230">
        <f t="shared" si="33"/>
        <v>6214.89</v>
      </c>
      <c r="F53" s="230">
        <f t="shared" si="28"/>
        <v>1509817.3199999998</v>
      </c>
      <c r="H53" s="150">
        <f t="shared" si="34"/>
        <v>4.9599999999999998E-2</v>
      </c>
      <c r="J53" s="148">
        <f t="shared" si="29"/>
        <v>44172</v>
      </c>
      <c r="K53" s="149"/>
      <c r="L53" s="236"/>
      <c r="M53" s="230">
        <f t="shared" si="35"/>
        <v>-2604.23</v>
      </c>
      <c r="O53" s="230">
        <f t="shared" si="30"/>
        <v>-632658.9299999997</v>
      </c>
      <c r="Q53" s="150">
        <f t="shared" si="31"/>
        <v>4.9599999999999998E-2</v>
      </c>
    </row>
    <row r="55" spans="1:18">
      <c r="A55" s="227">
        <v>182329</v>
      </c>
      <c r="B55" s="227" t="s">
        <v>53</v>
      </c>
      <c r="C55" s="231" t="s">
        <v>101</v>
      </c>
      <c r="D55" s="231" t="s">
        <v>102</v>
      </c>
      <c r="E55" s="231"/>
      <c r="F55" s="230" t="s">
        <v>104</v>
      </c>
      <c r="H55" s="228" t="s">
        <v>102</v>
      </c>
      <c r="J55" s="227">
        <f>A55</f>
        <v>182329</v>
      </c>
      <c r="K55" s="227" t="s">
        <v>54</v>
      </c>
      <c r="L55" s="231" t="s">
        <v>101</v>
      </c>
      <c r="M55" s="231" t="s">
        <v>102</v>
      </c>
      <c r="N55" s="231"/>
      <c r="O55" s="230" t="s">
        <v>104</v>
      </c>
      <c r="Q55" s="228" t="s">
        <v>102</v>
      </c>
    </row>
    <row r="56" spans="1:18">
      <c r="A56" s="225" t="s">
        <v>156</v>
      </c>
      <c r="B56" s="165" t="s">
        <v>154</v>
      </c>
      <c r="C56" s="231" t="s">
        <v>105</v>
      </c>
      <c r="D56" s="231" t="s">
        <v>106</v>
      </c>
      <c r="E56" s="231" t="s">
        <v>107</v>
      </c>
      <c r="F56" s="230" t="s">
        <v>103</v>
      </c>
      <c r="H56" s="228" t="s">
        <v>108</v>
      </c>
      <c r="J56" s="165" t="str">
        <f>A56</f>
        <v>Res Prior Year Pending</v>
      </c>
      <c r="K56" s="165" t="s">
        <v>154</v>
      </c>
      <c r="L56" s="231" t="s">
        <v>105</v>
      </c>
      <c r="M56" s="231" t="s">
        <v>106</v>
      </c>
      <c r="N56" s="231" t="s">
        <v>107</v>
      </c>
      <c r="O56" s="230" t="s">
        <v>103</v>
      </c>
      <c r="Q56" s="228" t="s">
        <v>108</v>
      </c>
    </row>
    <row r="57" spans="1:18" ht="14.45" customHeight="1">
      <c r="A57" s="148">
        <f>$A$25</f>
        <v>43800</v>
      </c>
      <c r="B57" s="149"/>
      <c r="F57" s="236">
        <v>1182032.6599999999</v>
      </c>
      <c r="J57" s="148">
        <f>A57</f>
        <v>43800</v>
      </c>
      <c r="K57" s="149"/>
      <c r="O57" s="236">
        <v>-1053674.32</v>
      </c>
    </row>
    <row r="58" spans="1:18" ht="14.45" customHeight="1">
      <c r="A58" s="169" t="s">
        <v>177</v>
      </c>
      <c r="B58" s="149"/>
      <c r="F58" s="238">
        <v>0</v>
      </c>
      <c r="I58" s="176"/>
      <c r="J58" s="169" t="str">
        <f t="shared" ref="J58:J70" si="36">A58</f>
        <v>Provision for Rate Refund - December 2019 Estimate</v>
      </c>
      <c r="K58" s="149"/>
      <c r="O58" s="238">
        <v>0</v>
      </c>
      <c r="R58" s="176"/>
    </row>
    <row r="59" spans="1:18" ht="14.45" customHeight="1">
      <c r="A59" s="148">
        <f>A57+31</f>
        <v>43831</v>
      </c>
      <c r="D59" s="230">
        <f>ROUND((F57+F$58+(E59)/2)*H59/12,2)</f>
        <v>4885.7299999999996</v>
      </c>
      <c r="F59" s="230">
        <f>F57+C59+D59+E59</f>
        <v>1186918.3899999999</v>
      </c>
      <c r="H59" s="150">
        <f t="shared" ref="H59:H70" si="37">H26</f>
        <v>4.9599999999999998E-2</v>
      </c>
      <c r="J59" s="148">
        <f t="shared" si="36"/>
        <v>43831</v>
      </c>
      <c r="L59" s="236"/>
      <c r="M59" s="230">
        <f>ROUND((O57+O$58+(N59)/2)*Q59/12,2)</f>
        <v>-4355.1899999999996</v>
      </c>
      <c r="O59" s="230">
        <f>O57+L59+M59+N59</f>
        <v>-1058029.51</v>
      </c>
      <c r="Q59" s="150">
        <f t="shared" ref="Q59:Q70" si="38">H59</f>
        <v>4.9599999999999998E-2</v>
      </c>
    </row>
    <row r="60" spans="1:18" ht="14.45" customHeight="1">
      <c r="A60" s="148">
        <f t="shared" ref="A60:A70" si="39">A59+31</f>
        <v>43862</v>
      </c>
      <c r="D60" s="230">
        <f>ROUND((F59+F$58+(E60)/2)*H60/12,2)</f>
        <v>4905.93</v>
      </c>
      <c r="F60" s="230">
        <f>F59+C60+D60+E60</f>
        <v>1191824.3199999998</v>
      </c>
      <c r="G60" s="237"/>
      <c r="H60" s="150">
        <f t="shared" si="37"/>
        <v>4.9599999999999998E-2</v>
      </c>
      <c r="J60" s="148">
        <f t="shared" si="36"/>
        <v>43862</v>
      </c>
      <c r="L60" s="236"/>
      <c r="M60" s="230">
        <f>ROUND((O59+O$58+(N60)/2)*Q60/12,2)</f>
        <v>-4373.1899999999996</v>
      </c>
      <c r="O60" s="230">
        <f t="shared" ref="O60:O70" si="40">O59+L60+M60+N60</f>
        <v>-1062402.7</v>
      </c>
      <c r="P60" s="237"/>
      <c r="Q60" s="150">
        <f t="shared" si="38"/>
        <v>4.9599999999999998E-2</v>
      </c>
    </row>
    <row r="61" spans="1:18" ht="14.45" customHeight="1">
      <c r="A61" s="148">
        <f t="shared" si="39"/>
        <v>43893</v>
      </c>
      <c r="D61" s="230">
        <f t="shared" ref="D61:D67" si="41">ROUND((F60+F$58+(E61)/2)*H61/12,2)</f>
        <v>4926.21</v>
      </c>
      <c r="F61" s="230">
        <f t="shared" ref="F61:F70" si="42">F60+C61+D61+E61</f>
        <v>1196750.5299999998</v>
      </c>
      <c r="H61" s="150">
        <f t="shared" si="37"/>
        <v>4.9599999999999998E-2</v>
      </c>
      <c r="J61" s="148">
        <f t="shared" si="36"/>
        <v>43893</v>
      </c>
      <c r="L61" s="236"/>
      <c r="M61" s="230">
        <f t="shared" ref="M61:M67" si="43">ROUND((O60+O$58+(N61)/2)*Q61/12,2)</f>
        <v>-4391.26</v>
      </c>
      <c r="O61" s="230">
        <f t="shared" si="40"/>
        <v>-1066793.96</v>
      </c>
      <c r="Q61" s="150">
        <f t="shared" si="38"/>
        <v>4.9599999999999998E-2</v>
      </c>
    </row>
    <row r="62" spans="1:18" ht="14.45" hidden="1" customHeight="1">
      <c r="A62" s="148">
        <f t="shared" si="39"/>
        <v>43924</v>
      </c>
      <c r="D62" s="230">
        <f t="shared" si="41"/>
        <v>4946.57</v>
      </c>
      <c r="F62" s="230">
        <f t="shared" si="42"/>
        <v>1201697.0999999999</v>
      </c>
      <c r="H62" s="150">
        <f t="shared" si="37"/>
        <v>4.9599999999999998E-2</v>
      </c>
      <c r="J62" s="148">
        <f t="shared" si="36"/>
        <v>43924</v>
      </c>
      <c r="M62" s="230">
        <f t="shared" si="43"/>
        <v>-4409.42</v>
      </c>
      <c r="O62" s="230">
        <f t="shared" si="40"/>
        <v>-1071203.3799999999</v>
      </c>
      <c r="Q62" s="150">
        <f t="shared" si="38"/>
        <v>4.9599999999999998E-2</v>
      </c>
    </row>
    <row r="63" spans="1:18" ht="14.45" hidden="1" customHeight="1">
      <c r="A63" s="148">
        <f t="shared" si="39"/>
        <v>43955</v>
      </c>
      <c r="D63" s="230">
        <f t="shared" si="41"/>
        <v>4967.01</v>
      </c>
      <c r="F63" s="230">
        <f t="shared" si="42"/>
        <v>1206664.1099999999</v>
      </c>
      <c r="H63" s="150">
        <f t="shared" si="37"/>
        <v>4.9599999999999998E-2</v>
      </c>
      <c r="J63" s="148">
        <f t="shared" si="36"/>
        <v>43955</v>
      </c>
      <c r="M63" s="230">
        <f t="shared" si="43"/>
        <v>-4427.6400000000003</v>
      </c>
      <c r="O63" s="230">
        <f t="shared" si="40"/>
        <v>-1075631.0199999998</v>
      </c>
      <c r="Q63" s="150">
        <f t="shared" si="38"/>
        <v>4.9599999999999998E-2</v>
      </c>
    </row>
    <row r="64" spans="1:18" ht="14.45" hidden="1" customHeight="1">
      <c r="A64" s="148">
        <f t="shared" si="39"/>
        <v>43986</v>
      </c>
      <c r="D64" s="230">
        <f t="shared" si="41"/>
        <v>4987.54</v>
      </c>
      <c r="F64" s="230">
        <f t="shared" si="42"/>
        <v>1211651.6499999999</v>
      </c>
      <c r="H64" s="150">
        <f t="shared" si="37"/>
        <v>4.9599999999999998E-2</v>
      </c>
      <c r="J64" s="148">
        <f t="shared" si="36"/>
        <v>43986</v>
      </c>
      <c r="M64" s="230">
        <f t="shared" si="43"/>
        <v>-4445.9399999999996</v>
      </c>
      <c r="O64" s="230">
        <f t="shared" si="40"/>
        <v>-1080076.9599999997</v>
      </c>
      <c r="Q64" s="150">
        <f t="shared" si="38"/>
        <v>4.9599999999999998E-2</v>
      </c>
    </row>
    <row r="65" spans="1:17" ht="14.45" hidden="1" customHeight="1">
      <c r="A65" s="148">
        <f t="shared" si="39"/>
        <v>44017</v>
      </c>
      <c r="D65" s="230">
        <f t="shared" si="41"/>
        <v>5008.16</v>
      </c>
      <c r="F65" s="230">
        <f>F64+C65+D65+E65</f>
        <v>1216659.8099999998</v>
      </c>
      <c r="H65" s="150">
        <f t="shared" si="37"/>
        <v>4.9599999999999998E-2</v>
      </c>
      <c r="J65" s="148">
        <f t="shared" si="36"/>
        <v>44017</v>
      </c>
      <c r="M65" s="230">
        <f t="shared" si="43"/>
        <v>-4464.32</v>
      </c>
      <c r="O65" s="230">
        <f t="shared" si="40"/>
        <v>-1084541.2799999998</v>
      </c>
      <c r="Q65" s="150">
        <f t="shared" si="38"/>
        <v>4.9599999999999998E-2</v>
      </c>
    </row>
    <row r="66" spans="1:17" ht="14.45" hidden="1" customHeight="1">
      <c r="A66" s="148">
        <f>A65+31</f>
        <v>44048</v>
      </c>
      <c r="D66" s="230">
        <f t="shared" si="41"/>
        <v>5028.8599999999997</v>
      </c>
      <c r="F66" s="230">
        <f>F65+C66+D66+E66</f>
        <v>1221688.67</v>
      </c>
      <c r="H66" s="150">
        <f t="shared" si="37"/>
        <v>4.9599999999999998E-2</v>
      </c>
      <c r="J66" s="148">
        <f t="shared" si="36"/>
        <v>44048</v>
      </c>
      <c r="M66" s="230">
        <f t="shared" si="43"/>
        <v>-4482.7700000000004</v>
      </c>
      <c r="O66" s="230">
        <f>O65+L66+M66+N66</f>
        <v>-1089024.0499999998</v>
      </c>
      <c r="Q66" s="150">
        <f t="shared" si="38"/>
        <v>4.9599999999999998E-2</v>
      </c>
    </row>
    <row r="67" spans="1:17" hidden="1">
      <c r="A67" s="148">
        <f t="shared" si="39"/>
        <v>44079</v>
      </c>
      <c r="C67" s="230">
        <f>F58</f>
        <v>0</v>
      </c>
      <c r="D67" s="230">
        <f t="shared" si="41"/>
        <v>5049.6499999999996</v>
      </c>
      <c r="F67" s="230">
        <f>F66+C67+D67+E67</f>
        <v>1226738.3199999998</v>
      </c>
      <c r="H67" s="150">
        <f t="shared" si="37"/>
        <v>4.9599999999999998E-2</v>
      </c>
      <c r="J67" s="148">
        <f t="shared" si="36"/>
        <v>44079</v>
      </c>
      <c r="L67" s="230">
        <f>O58</f>
        <v>0</v>
      </c>
      <c r="M67" s="230">
        <f t="shared" si="43"/>
        <v>-4501.3</v>
      </c>
      <c r="O67" s="230">
        <f t="shared" si="40"/>
        <v>-1093525.3499999999</v>
      </c>
      <c r="Q67" s="150">
        <f t="shared" si="38"/>
        <v>4.9599999999999998E-2</v>
      </c>
    </row>
    <row r="68" spans="1:17" hidden="1">
      <c r="A68" s="148">
        <f t="shared" si="39"/>
        <v>44110</v>
      </c>
      <c r="D68" s="230">
        <f>ROUND((F67+(E68)/2)*H68/12,2)</f>
        <v>5070.5200000000004</v>
      </c>
      <c r="F68" s="230">
        <f t="shared" si="42"/>
        <v>1231808.8399999999</v>
      </c>
      <c r="H68" s="150">
        <f t="shared" si="37"/>
        <v>4.9599999999999998E-2</v>
      </c>
      <c r="J68" s="148">
        <f t="shared" si="36"/>
        <v>44110</v>
      </c>
      <c r="M68" s="230">
        <f>ROUND((O67+(N68)/2)*Q68/12,2)</f>
        <v>-4519.8999999999996</v>
      </c>
      <c r="O68" s="230">
        <f t="shared" si="40"/>
        <v>-1098045.2499999998</v>
      </c>
      <c r="Q68" s="150">
        <f t="shared" si="38"/>
        <v>4.9599999999999998E-2</v>
      </c>
    </row>
    <row r="69" spans="1:17" hidden="1">
      <c r="A69" s="148">
        <f t="shared" si="39"/>
        <v>44141</v>
      </c>
      <c r="B69" s="72" t="s">
        <v>135</v>
      </c>
      <c r="C69" s="230">
        <f>-F68</f>
        <v>-1231808.8399999999</v>
      </c>
      <c r="D69" s="230">
        <f>ROUND((F68+C69+(E69)/2)*H69/12,2)</f>
        <v>0</v>
      </c>
      <c r="F69" s="230">
        <f t="shared" si="42"/>
        <v>0</v>
      </c>
      <c r="H69" s="150">
        <f t="shared" si="37"/>
        <v>4.9599999999999998E-2</v>
      </c>
      <c r="J69" s="148">
        <f t="shared" si="36"/>
        <v>44141</v>
      </c>
      <c r="K69" s="72" t="s">
        <v>135</v>
      </c>
      <c r="L69" s="230">
        <f>-O68</f>
        <v>1098045.2499999998</v>
      </c>
      <c r="M69" s="230">
        <f>ROUND((O68+L69+(N69)/2)*Q69/12,2)</f>
        <v>0</v>
      </c>
      <c r="O69" s="230">
        <f>O68+L69+M69+N69</f>
        <v>0</v>
      </c>
      <c r="Q69" s="150">
        <f t="shared" si="38"/>
        <v>4.9599999999999998E-2</v>
      </c>
    </row>
    <row r="70" spans="1:17" hidden="1">
      <c r="A70" s="148">
        <f t="shared" si="39"/>
        <v>44172</v>
      </c>
      <c r="B70" s="149"/>
      <c r="D70" s="230">
        <f>ROUND((F69+(E70)/2)*H70/12,2)</f>
        <v>0</v>
      </c>
      <c r="F70" s="230">
        <f t="shared" si="42"/>
        <v>0</v>
      </c>
      <c r="H70" s="150">
        <f t="shared" si="37"/>
        <v>4.9599999999999998E-2</v>
      </c>
      <c r="J70" s="148">
        <f t="shared" si="36"/>
        <v>44172</v>
      </c>
      <c r="K70" s="149"/>
      <c r="M70" s="230">
        <f>ROUND((O69+(N70)/2)*Q70/12,2)</f>
        <v>0</v>
      </c>
      <c r="O70" s="230">
        <f t="shared" si="40"/>
        <v>0</v>
      </c>
      <c r="Q70" s="150">
        <f t="shared" si="38"/>
        <v>4.9599999999999998E-2</v>
      </c>
    </row>
    <row r="71" spans="1:17" ht="30.75" hidden="1" customHeight="1">
      <c r="B71" s="152" t="s">
        <v>135</v>
      </c>
      <c r="C71" s="252" t="s">
        <v>141</v>
      </c>
      <c r="D71" s="252"/>
      <c r="E71" s="252"/>
      <c r="F71" s="252"/>
      <c r="G71" s="252"/>
      <c r="H71" s="252"/>
      <c r="K71" s="152" t="s">
        <v>135</v>
      </c>
      <c r="L71" s="252" t="s">
        <v>141</v>
      </c>
      <c r="M71" s="252"/>
      <c r="N71" s="252"/>
      <c r="O71" s="252"/>
      <c r="P71" s="252"/>
      <c r="Q71" s="252"/>
    </row>
    <row r="72" spans="1:17" ht="14.45" customHeight="1">
      <c r="B72" s="152"/>
      <c r="C72" s="240"/>
      <c r="D72" s="240"/>
      <c r="E72" s="240"/>
      <c r="F72" s="240"/>
      <c r="G72" s="226"/>
      <c r="H72" s="226"/>
    </row>
    <row r="73" spans="1:17">
      <c r="A73" s="227">
        <v>182339</v>
      </c>
      <c r="B73" s="227" t="s">
        <v>53</v>
      </c>
      <c r="C73" s="231" t="s">
        <v>101</v>
      </c>
      <c r="D73" s="231" t="s">
        <v>102</v>
      </c>
      <c r="E73" s="231"/>
      <c r="F73" s="230" t="s">
        <v>104</v>
      </c>
      <c r="H73" s="228" t="s">
        <v>102</v>
      </c>
      <c r="J73" s="227">
        <f>A73</f>
        <v>182339</v>
      </c>
      <c r="K73" s="227" t="s">
        <v>54</v>
      </c>
      <c r="L73" s="231" t="s">
        <v>101</v>
      </c>
      <c r="M73" s="231" t="s">
        <v>102</v>
      </c>
      <c r="N73" s="231"/>
      <c r="O73" s="230" t="s">
        <v>104</v>
      </c>
      <c r="Q73" s="228" t="s">
        <v>102</v>
      </c>
    </row>
    <row r="74" spans="1:17">
      <c r="A74" s="225" t="s">
        <v>157</v>
      </c>
      <c r="B74" s="165" t="s">
        <v>154</v>
      </c>
      <c r="C74" s="231" t="s">
        <v>105</v>
      </c>
      <c r="D74" s="231" t="s">
        <v>106</v>
      </c>
      <c r="E74" s="231" t="s">
        <v>107</v>
      </c>
      <c r="F74" s="230" t="s">
        <v>103</v>
      </c>
      <c r="H74" s="228" t="s">
        <v>108</v>
      </c>
      <c r="J74" s="165" t="str">
        <f>A74</f>
        <v>Non-Res Prior Year Pending</v>
      </c>
      <c r="K74" s="165" t="s">
        <v>154</v>
      </c>
      <c r="L74" s="231" t="s">
        <v>105</v>
      </c>
      <c r="M74" s="231" t="s">
        <v>106</v>
      </c>
      <c r="N74" s="231" t="s">
        <v>107</v>
      </c>
      <c r="O74" s="230" t="s">
        <v>103</v>
      </c>
      <c r="Q74" s="228" t="s">
        <v>108</v>
      </c>
    </row>
    <row r="75" spans="1:17" ht="14.45" customHeight="1">
      <c r="A75" s="148">
        <f>$A$25</f>
        <v>43800</v>
      </c>
      <c r="B75" s="149"/>
      <c r="F75" s="236">
        <v>6859634.1100000003</v>
      </c>
      <c r="J75" s="148">
        <f>A75</f>
        <v>43800</v>
      </c>
      <c r="K75" s="149"/>
      <c r="O75" s="236">
        <v>63249</v>
      </c>
    </row>
    <row r="76" spans="1:17" ht="14.45" customHeight="1">
      <c r="A76" s="169" t="str">
        <f>A58</f>
        <v>Provision for Rate Refund - December 2019 Estimate</v>
      </c>
      <c r="B76" s="149"/>
      <c r="F76" s="238">
        <v>0</v>
      </c>
      <c r="J76" s="169" t="str">
        <f t="shared" ref="J76:J88" si="44">A76</f>
        <v>Provision for Rate Refund - December 2019 Estimate</v>
      </c>
      <c r="K76" s="149"/>
      <c r="O76" s="238">
        <v>0</v>
      </c>
    </row>
    <row r="77" spans="1:17" ht="14.45" customHeight="1">
      <c r="A77" s="148">
        <f>A75+31</f>
        <v>43831</v>
      </c>
      <c r="D77" s="230">
        <f>ROUND((F75+F$58+(E77)/2)*H77/12,2)</f>
        <v>28353.15</v>
      </c>
      <c r="F77" s="230">
        <f>F75+C77+D77+E77</f>
        <v>6887987.2600000007</v>
      </c>
      <c r="H77" s="150">
        <f t="shared" ref="H77:H88" si="45">H26</f>
        <v>4.9599999999999998E-2</v>
      </c>
      <c r="J77" s="148">
        <f t="shared" si="44"/>
        <v>43831</v>
      </c>
      <c r="M77" s="230">
        <f>ROUND((O75+O$58+(N77)/2)*Q77/12,2)</f>
        <v>261.43</v>
      </c>
      <c r="O77" s="230">
        <f>O75+L77+M77+N77</f>
        <v>63510.43</v>
      </c>
      <c r="Q77" s="150">
        <f t="shared" ref="Q77:Q88" si="46">H77</f>
        <v>4.9599999999999998E-2</v>
      </c>
    </row>
    <row r="78" spans="1:17" ht="14.45" customHeight="1">
      <c r="A78" s="148">
        <f t="shared" ref="A78:A88" si="47">A77+31</f>
        <v>43862</v>
      </c>
      <c r="D78" s="230">
        <f>ROUND((F77+F$58+(E78)/2)*H78/12,2)</f>
        <v>28470.35</v>
      </c>
      <c r="F78" s="230">
        <f>F77+C78+D78+E78</f>
        <v>6916457.6100000003</v>
      </c>
      <c r="G78" s="237"/>
      <c r="H78" s="150">
        <f t="shared" si="45"/>
        <v>4.9599999999999998E-2</v>
      </c>
      <c r="J78" s="148">
        <f t="shared" si="44"/>
        <v>43862</v>
      </c>
      <c r="M78" s="230">
        <f>ROUND((O77+O$58+(N78)/2)*Q78/12,2)</f>
        <v>262.51</v>
      </c>
      <c r="O78" s="230">
        <f>O77+L78+M78+N78</f>
        <v>63772.94</v>
      </c>
      <c r="P78" s="237"/>
      <c r="Q78" s="150">
        <f t="shared" si="46"/>
        <v>4.9599999999999998E-2</v>
      </c>
    </row>
    <row r="79" spans="1:17" ht="14.45" customHeight="1">
      <c r="A79" s="148">
        <f t="shared" si="47"/>
        <v>43893</v>
      </c>
      <c r="D79" s="230">
        <f t="shared" ref="D79:D85" si="48">ROUND((F78+F$58+(E79)/2)*H79/12,2)</f>
        <v>28588.02</v>
      </c>
      <c r="F79" s="230">
        <f>F78+C79+D79+E79</f>
        <v>6945045.6299999999</v>
      </c>
      <c r="H79" s="150">
        <f t="shared" si="45"/>
        <v>4.9599999999999998E-2</v>
      </c>
      <c r="J79" s="148">
        <f t="shared" si="44"/>
        <v>43893</v>
      </c>
      <c r="M79" s="230">
        <f t="shared" ref="M79:M85" si="49">ROUND((O78+O$58+(N79)/2)*Q79/12,2)</f>
        <v>263.58999999999997</v>
      </c>
      <c r="O79" s="230">
        <f>O78+L79+M79+N79</f>
        <v>64036.53</v>
      </c>
      <c r="Q79" s="150">
        <f t="shared" si="46"/>
        <v>4.9599999999999998E-2</v>
      </c>
    </row>
    <row r="80" spans="1:17" ht="14.45" hidden="1" customHeight="1">
      <c r="A80" s="148">
        <f t="shared" si="47"/>
        <v>43924</v>
      </c>
      <c r="D80" s="230">
        <f t="shared" si="48"/>
        <v>28706.19</v>
      </c>
      <c r="F80" s="230">
        <f t="shared" ref="F80:F88" si="50">F79+C80+D80+E80</f>
        <v>6973751.8200000003</v>
      </c>
      <c r="H80" s="150">
        <f t="shared" si="45"/>
        <v>4.9599999999999998E-2</v>
      </c>
      <c r="J80" s="148">
        <f t="shared" si="44"/>
        <v>43924</v>
      </c>
      <c r="M80" s="230">
        <f t="shared" si="49"/>
        <v>264.68</v>
      </c>
      <c r="O80" s="230">
        <f t="shared" ref="O80:O86" si="51">O79+L80+M80+N80</f>
        <v>64301.21</v>
      </c>
      <c r="Q80" s="150">
        <f t="shared" si="46"/>
        <v>4.9599999999999998E-2</v>
      </c>
    </row>
    <row r="81" spans="1:17" ht="14.45" hidden="1" customHeight="1">
      <c r="A81" s="148">
        <f t="shared" si="47"/>
        <v>43955</v>
      </c>
      <c r="D81" s="230">
        <f t="shared" si="48"/>
        <v>28824.84</v>
      </c>
      <c r="F81" s="230">
        <f t="shared" si="50"/>
        <v>7002576.6600000001</v>
      </c>
      <c r="H81" s="150">
        <f t="shared" si="45"/>
        <v>4.9599999999999998E-2</v>
      </c>
      <c r="J81" s="148">
        <f t="shared" si="44"/>
        <v>43955</v>
      </c>
      <c r="M81" s="230">
        <f t="shared" si="49"/>
        <v>265.77999999999997</v>
      </c>
      <c r="O81" s="230">
        <f t="shared" si="51"/>
        <v>64566.99</v>
      </c>
      <c r="Q81" s="150">
        <f t="shared" si="46"/>
        <v>4.9599999999999998E-2</v>
      </c>
    </row>
    <row r="82" spans="1:17" ht="14.45" hidden="1" customHeight="1">
      <c r="A82" s="148">
        <f t="shared" si="47"/>
        <v>43986</v>
      </c>
      <c r="D82" s="230">
        <f t="shared" si="48"/>
        <v>28943.98</v>
      </c>
      <c r="F82" s="230">
        <f t="shared" si="50"/>
        <v>7031520.6400000006</v>
      </c>
      <c r="H82" s="150">
        <f t="shared" si="45"/>
        <v>4.9599999999999998E-2</v>
      </c>
      <c r="J82" s="148">
        <f t="shared" si="44"/>
        <v>43986</v>
      </c>
      <c r="M82" s="230">
        <f t="shared" si="49"/>
        <v>266.88</v>
      </c>
      <c r="O82" s="230">
        <f t="shared" si="51"/>
        <v>64833.869999999995</v>
      </c>
      <c r="Q82" s="150">
        <f t="shared" si="46"/>
        <v>4.9599999999999998E-2</v>
      </c>
    </row>
    <row r="83" spans="1:17" ht="14.45" hidden="1" customHeight="1">
      <c r="A83" s="148">
        <f t="shared" si="47"/>
        <v>44017</v>
      </c>
      <c r="D83" s="230">
        <f t="shared" si="48"/>
        <v>29063.62</v>
      </c>
      <c r="F83" s="230">
        <f>F82+C83+D83+E83</f>
        <v>7060584.2600000007</v>
      </c>
      <c r="H83" s="150">
        <f t="shared" si="45"/>
        <v>4.9599999999999998E-2</v>
      </c>
      <c r="J83" s="148">
        <f t="shared" si="44"/>
        <v>44017</v>
      </c>
      <c r="M83" s="230">
        <f t="shared" si="49"/>
        <v>267.98</v>
      </c>
      <c r="O83" s="230">
        <f t="shared" si="51"/>
        <v>65101.85</v>
      </c>
      <c r="Q83" s="150">
        <f t="shared" si="46"/>
        <v>4.9599999999999998E-2</v>
      </c>
    </row>
    <row r="84" spans="1:17" ht="14.45" hidden="1" customHeight="1">
      <c r="A84" s="148">
        <f>A83+31</f>
        <v>44048</v>
      </c>
      <c r="D84" s="230">
        <f t="shared" si="48"/>
        <v>29183.75</v>
      </c>
      <c r="F84" s="230">
        <f>F83+C84+D84+E84</f>
        <v>7089768.0100000007</v>
      </c>
      <c r="H84" s="150">
        <f t="shared" si="45"/>
        <v>4.9599999999999998E-2</v>
      </c>
      <c r="J84" s="148">
        <f t="shared" si="44"/>
        <v>44048</v>
      </c>
      <c r="M84" s="230">
        <f t="shared" si="49"/>
        <v>269.08999999999997</v>
      </c>
      <c r="O84" s="230">
        <f>O83+L84+M84+N84</f>
        <v>65370.939999999995</v>
      </c>
      <c r="Q84" s="150">
        <f t="shared" si="46"/>
        <v>4.9599999999999998E-2</v>
      </c>
    </row>
    <row r="85" spans="1:17" hidden="1">
      <c r="A85" s="148">
        <f t="shared" si="47"/>
        <v>44079</v>
      </c>
      <c r="C85" s="230">
        <f>F76</f>
        <v>0</v>
      </c>
      <c r="D85" s="230">
        <f t="shared" si="48"/>
        <v>29304.37</v>
      </c>
      <c r="F85" s="230">
        <f>F84+C85+D85+E85</f>
        <v>7119072.3800000008</v>
      </c>
      <c r="H85" s="150">
        <f t="shared" si="45"/>
        <v>4.9599999999999998E-2</v>
      </c>
      <c r="J85" s="148">
        <f t="shared" si="44"/>
        <v>44079</v>
      </c>
      <c r="L85" s="230">
        <f>O76</f>
        <v>0</v>
      </c>
      <c r="M85" s="230">
        <f t="shared" si="49"/>
        <v>270.2</v>
      </c>
      <c r="O85" s="230">
        <f>O84+L85+M85+N85</f>
        <v>65641.14</v>
      </c>
      <c r="Q85" s="150">
        <f t="shared" si="46"/>
        <v>4.9599999999999998E-2</v>
      </c>
    </row>
    <row r="86" spans="1:17" hidden="1">
      <c r="A86" s="148">
        <f t="shared" si="47"/>
        <v>44110</v>
      </c>
      <c r="D86" s="230">
        <f>ROUND((F85+(E86)/2)*H86/12,2)</f>
        <v>29425.5</v>
      </c>
      <c r="F86" s="230">
        <f>F85+C86+D86+E86</f>
        <v>7148497.8800000008</v>
      </c>
      <c r="H86" s="150">
        <f t="shared" si="45"/>
        <v>4.9599999999999998E-2</v>
      </c>
      <c r="J86" s="148">
        <f t="shared" si="44"/>
        <v>44110</v>
      </c>
      <c r="M86" s="230">
        <f>ROUND((O85+(N86)/2)*Q86/12,2)</f>
        <v>271.32</v>
      </c>
      <c r="O86" s="230">
        <f t="shared" si="51"/>
        <v>65912.460000000006</v>
      </c>
      <c r="Q86" s="150">
        <f t="shared" si="46"/>
        <v>4.9599999999999998E-2</v>
      </c>
    </row>
    <row r="87" spans="1:17" hidden="1">
      <c r="A87" s="148">
        <f t="shared" si="47"/>
        <v>44141</v>
      </c>
      <c r="B87" s="72" t="s">
        <v>135</v>
      </c>
      <c r="C87" s="230">
        <f>-F86</f>
        <v>-7148497.8800000008</v>
      </c>
      <c r="D87" s="230">
        <f>ROUND((F86+C87+(E87)/2)*H87/12,2)</f>
        <v>0</v>
      </c>
      <c r="E87" s="241"/>
      <c r="F87" s="230">
        <f t="shared" si="50"/>
        <v>0</v>
      </c>
      <c r="H87" s="150">
        <f t="shared" si="45"/>
        <v>4.9599999999999998E-2</v>
      </c>
      <c r="J87" s="148">
        <f t="shared" si="44"/>
        <v>44141</v>
      </c>
      <c r="K87" s="72" t="s">
        <v>135</v>
      </c>
      <c r="L87" s="230">
        <f>-O86</f>
        <v>-65912.460000000006</v>
      </c>
      <c r="M87" s="230">
        <f>ROUND((O86+L87+(N87)/2)*Q87/12,2)</f>
        <v>0</v>
      </c>
      <c r="O87" s="230">
        <f>O86+L87+M87+N87</f>
        <v>0</v>
      </c>
      <c r="Q87" s="150">
        <f t="shared" si="46"/>
        <v>4.9599999999999998E-2</v>
      </c>
    </row>
    <row r="88" spans="1:17" hidden="1">
      <c r="A88" s="148">
        <f t="shared" si="47"/>
        <v>44172</v>
      </c>
      <c r="D88" s="230">
        <f>ROUND((F87+(E88)/2)*H88/12,2)</f>
        <v>0</v>
      </c>
      <c r="F88" s="230">
        <f t="shared" si="50"/>
        <v>0</v>
      </c>
      <c r="H88" s="150">
        <f t="shared" si="45"/>
        <v>4.9599999999999998E-2</v>
      </c>
      <c r="J88" s="148">
        <f t="shared" si="44"/>
        <v>44172</v>
      </c>
      <c r="M88" s="230">
        <f>ROUND((O87+(N88)/2)*Q88/12,2)</f>
        <v>0</v>
      </c>
      <c r="O88" s="230">
        <f t="shared" ref="O88" si="52">O87+L88+M88+N88</f>
        <v>0</v>
      </c>
      <c r="Q88" s="150">
        <f t="shared" si="46"/>
        <v>4.9599999999999998E-2</v>
      </c>
    </row>
    <row r="89" spans="1:17" ht="29.25" hidden="1" customHeight="1">
      <c r="A89" s="148"/>
      <c r="B89" s="152" t="s">
        <v>135</v>
      </c>
      <c r="C89" s="252" t="s">
        <v>141</v>
      </c>
      <c r="D89" s="252"/>
      <c r="E89" s="252"/>
      <c r="F89" s="252"/>
      <c r="G89" s="252"/>
      <c r="H89" s="252"/>
      <c r="J89" s="148"/>
      <c r="K89" s="152" t="s">
        <v>135</v>
      </c>
      <c r="L89" s="252" t="s">
        <v>141</v>
      </c>
      <c r="M89" s="252"/>
      <c r="N89" s="252"/>
      <c r="O89" s="252"/>
      <c r="P89" s="252"/>
      <c r="Q89" s="252"/>
    </row>
    <row r="90" spans="1:17" ht="14.45" customHeight="1">
      <c r="A90" s="148"/>
      <c r="B90" s="152"/>
      <c r="C90" s="240"/>
      <c r="D90" s="240"/>
      <c r="E90" s="240"/>
      <c r="F90" s="240"/>
      <c r="G90" s="226"/>
      <c r="H90" s="226"/>
      <c r="J90" s="148"/>
      <c r="Q90" s="150"/>
    </row>
    <row r="91" spans="1:17">
      <c r="A91" s="227">
        <v>182328</v>
      </c>
      <c r="B91" s="227" t="s">
        <v>53</v>
      </c>
      <c r="C91" s="231" t="s">
        <v>101</v>
      </c>
      <c r="D91" s="231" t="s">
        <v>102</v>
      </c>
      <c r="E91" s="231"/>
      <c r="F91" s="230" t="s">
        <v>104</v>
      </c>
      <c r="H91" s="228" t="s">
        <v>102</v>
      </c>
      <c r="J91" s="227">
        <f>A91</f>
        <v>182328</v>
      </c>
      <c r="K91" s="227" t="s">
        <v>54</v>
      </c>
      <c r="L91" s="231" t="s">
        <v>101</v>
      </c>
      <c r="M91" s="231" t="s">
        <v>102</v>
      </c>
      <c r="N91" s="231"/>
      <c r="O91" s="230" t="s">
        <v>104</v>
      </c>
      <c r="Q91" s="228" t="s">
        <v>102</v>
      </c>
    </row>
    <row r="92" spans="1:17">
      <c r="A92" s="165" t="s">
        <v>158</v>
      </c>
      <c r="B92" s="165" t="s">
        <v>154</v>
      </c>
      <c r="C92" s="231" t="s">
        <v>105</v>
      </c>
      <c r="D92" s="231" t="s">
        <v>106</v>
      </c>
      <c r="E92" s="231" t="s">
        <v>107</v>
      </c>
      <c r="F92" s="230" t="s">
        <v>103</v>
      </c>
      <c r="H92" s="228" t="s">
        <v>108</v>
      </c>
      <c r="J92" s="165" t="str">
        <f>A92</f>
        <v xml:space="preserve">Res Surcharge Approved </v>
      </c>
      <c r="K92" s="165" t="s">
        <v>154</v>
      </c>
      <c r="L92" s="231" t="s">
        <v>105</v>
      </c>
      <c r="M92" s="231" t="s">
        <v>106</v>
      </c>
      <c r="N92" s="231" t="s">
        <v>107</v>
      </c>
      <c r="O92" s="230" t="s">
        <v>103</v>
      </c>
      <c r="Q92" s="228" t="s">
        <v>108</v>
      </c>
    </row>
    <row r="93" spans="1:17" ht="14.45" customHeight="1">
      <c r="A93" s="148">
        <f>$A$25</f>
        <v>43800</v>
      </c>
      <c r="B93" s="149"/>
      <c r="F93" s="242">
        <v>7840793.6299999999</v>
      </c>
      <c r="J93" s="148">
        <f t="shared" ref="J93:J105" si="53">A93</f>
        <v>43800</v>
      </c>
      <c r="K93" s="149"/>
      <c r="O93" s="242">
        <v>530787.18000000005</v>
      </c>
    </row>
    <row r="94" spans="1:17" ht="14.45" customHeight="1">
      <c r="A94" s="148">
        <f>A93+31</f>
        <v>43831</v>
      </c>
      <c r="C94" s="243"/>
      <c r="D94" s="230">
        <f>ROUND((F93+(E94)/2)*H94/12,2)</f>
        <v>30989.94</v>
      </c>
      <c r="E94" s="238">
        <v>-686453.23</v>
      </c>
      <c r="F94" s="243">
        <f t="shared" ref="F94:F105" si="54">F93+C94+D94+E94</f>
        <v>7185330.3399999999</v>
      </c>
      <c r="G94" s="37"/>
      <c r="H94" s="182">
        <f t="shared" ref="H94:H102" si="55">H26</f>
        <v>4.9599999999999998E-2</v>
      </c>
      <c r="I94" s="37"/>
      <c r="J94" s="183">
        <f t="shared" si="53"/>
        <v>43831</v>
      </c>
      <c r="K94" s="37"/>
      <c r="L94" s="243"/>
      <c r="M94" s="230">
        <f>ROUND((O93+(N94)/2)*Q94/12,2)</f>
        <v>2028.93</v>
      </c>
      <c r="N94" s="238">
        <v>-79833.33</v>
      </c>
      <c r="O94" s="230">
        <f t="shared" ref="O94:O105" si="56">O93+L94+M94+N94</f>
        <v>452982.78000000009</v>
      </c>
      <c r="Q94" s="150">
        <f>H94</f>
        <v>4.9599999999999998E-2</v>
      </c>
    </row>
    <row r="95" spans="1:17" ht="14.45" customHeight="1">
      <c r="A95" s="148">
        <f t="shared" ref="A95:A105" si="57">A94+31</f>
        <v>43862</v>
      </c>
      <c r="C95" s="243"/>
      <c r="D95" s="230">
        <f t="shared" ref="D95:D105" si="58">ROUND((F94+(E95)/2)*H95/12,2)</f>
        <v>28457.84</v>
      </c>
      <c r="E95" s="238">
        <v>-600737.84</v>
      </c>
      <c r="F95" s="243">
        <f t="shared" si="54"/>
        <v>6613050.3399999999</v>
      </c>
      <c r="G95" s="237"/>
      <c r="H95" s="182">
        <f t="shared" si="55"/>
        <v>4.9599999999999998E-2</v>
      </c>
      <c r="I95" s="37"/>
      <c r="J95" s="183">
        <f t="shared" si="53"/>
        <v>43862</v>
      </c>
      <c r="K95" s="37"/>
      <c r="L95" s="243"/>
      <c r="M95" s="230">
        <f t="shared" ref="M95:M105" si="59">ROUND((O94+(N95)/2)*Q95/12,2)</f>
        <v>1721.31</v>
      </c>
      <c r="N95" s="238">
        <v>-73074.42</v>
      </c>
      <c r="O95" s="230">
        <f t="shared" si="56"/>
        <v>381629.6700000001</v>
      </c>
      <c r="P95" s="237"/>
      <c r="Q95" s="150">
        <f t="shared" ref="Q95:Q105" si="60">H95</f>
        <v>4.9599999999999998E-2</v>
      </c>
    </row>
    <row r="96" spans="1:17" ht="14.45" customHeight="1">
      <c r="A96" s="148">
        <f t="shared" si="57"/>
        <v>43893</v>
      </c>
      <c r="C96" s="243"/>
      <c r="D96" s="230">
        <f t="shared" si="58"/>
        <v>26132.29</v>
      </c>
      <c r="E96" s="238">
        <v>-581444.52</v>
      </c>
      <c r="F96" s="243">
        <f t="shared" si="54"/>
        <v>6057738.1099999994</v>
      </c>
      <c r="G96" s="37"/>
      <c r="H96" s="182">
        <f t="shared" si="55"/>
        <v>4.9599999999999998E-2</v>
      </c>
      <c r="I96" s="37"/>
      <c r="J96" s="183">
        <f t="shared" si="53"/>
        <v>43893</v>
      </c>
      <c r="K96" s="37"/>
      <c r="L96" s="243"/>
      <c r="M96" s="230">
        <f t="shared" si="59"/>
        <v>1438.54</v>
      </c>
      <c r="N96" s="238">
        <v>-67191.289999999994</v>
      </c>
      <c r="O96" s="230">
        <f t="shared" si="56"/>
        <v>315876.9200000001</v>
      </c>
      <c r="Q96" s="150">
        <f t="shared" si="60"/>
        <v>4.9599999999999998E-2</v>
      </c>
    </row>
    <row r="97" spans="1:20" ht="14.45" hidden="1" customHeight="1">
      <c r="A97" s="148">
        <f t="shared" si="57"/>
        <v>43924</v>
      </c>
      <c r="C97" s="243"/>
      <c r="D97" s="230">
        <f t="shared" si="58"/>
        <v>25038.65</v>
      </c>
      <c r="E97" s="238"/>
      <c r="F97" s="243">
        <f>F96+C97+D97+E97</f>
        <v>6082776.7599999998</v>
      </c>
      <c r="G97" s="37"/>
      <c r="H97" s="182">
        <f t="shared" si="55"/>
        <v>4.9599999999999998E-2</v>
      </c>
      <c r="I97" s="37"/>
      <c r="J97" s="183">
        <f t="shared" si="53"/>
        <v>43924</v>
      </c>
      <c r="K97" s="37"/>
      <c r="L97" s="243"/>
      <c r="M97" s="230">
        <f t="shared" si="59"/>
        <v>1305.6199999999999</v>
      </c>
      <c r="N97" s="238"/>
      <c r="O97" s="230">
        <f t="shared" si="56"/>
        <v>317182.5400000001</v>
      </c>
      <c r="Q97" s="150">
        <f t="shared" si="60"/>
        <v>4.9599999999999998E-2</v>
      </c>
    </row>
    <row r="98" spans="1:20" ht="14.45" hidden="1" customHeight="1">
      <c r="A98" s="148">
        <f t="shared" si="57"/>
        <v>43955</v>
      </c>
      <c r="C98" s="243"/>
      <c r="D98" s="230">
        <f t="shared" si="58"/>
        <v>25142.14</v>
      </c>
      <c r="E98" s="238"/>
      <c r="F98" s="243">
        <f>F97+C98+D98+E98</f>
        <v>6107918.8999999994</v>
      </c>
      <c r="G98" s="37"/>
      <c r="H98" s="182">
        <f t="shared" si="55"/>
        <v>4.9599999999999998E-2</v>
      </c>
      <c r="I98" s="37"/>
      <c r="J98" s="183">
        <f t="shared" si="53"/>
        <v>43955</v>
      </c>
      <c r="K98" s="37"/>
      <c r="L98" s="243"/>
      <c r="M98" s="230">
        <f t="shared" si="59"/>
        <v>1311.02</v>
      </c>
      <c r="N98" s="238"/>
      <c r="O98" s="230">
        <f t="shared" si="56"/>
        <v>318493.56000000011</v>
      </c>
      <c r="Q98" s="150">
        <f t="shared" si="60"/>
        <v>4.9599999999999998E-2</v>
      </c>
    </row>
    <row r="99" spans="1:20" ht="14.45" hidden="1" customHeight="1">
      <c r="A99" s="148">
        <f t="shared" si="57"/>
        <v>43986</v>
      </c>
      <c r="C99" s="243"/>
      <c r="D99" s="230">
        <f t="shared" si="58"/>
        <v>25246.06</v>
      </c>
      <c r="E99" s="238"/>
      <c r="F99" s="243">
        <f t="shared" si="54"/>
        <v>6133164.959999999</v>
      </c>
      <c r="G99" s="37"/>
      <c r="H99" s="182">
        <f t="shared" si="55"/>
        <v>4.9599999999999998E-2</v>
      </c>
      <c r="I99" s="37"/>
      <c r="J99" s="183">
        <f t="shared" si="53"/>
        <v>43986</v>
      </c>
      <c r="K99" s="37"/>
      <c r="L99" s="243"/>
      <c r="M99" s="230">
        <f t="shared" si="59"/>
        <v>1316.44</v>
      </c>
      <c r="N99" s="238"/>
      <c r="O99" s="230">
        <f t="shared" si="56"/>
        <v>319810.00000000012</v>
      </c>
      <c r="Q99" s="150">
        <f t="shared" si="60"/>
        <v>4.9599999999999998E-2</v>
      </c>
    </row>
    <row r="100" spans="1:20" ht="14.45" hidden="1" customHeight="1">
      <c r="A100" s="148">
        <f t="shared" si="57"/>
        <v>44017</v>
      </c>
      <c r="C100" s="243"/>
      <c r="D100" s="230">
        <f t="shared" si="58"/>
        <v>25350.42</v>
      </c>
      <c r="E100" s="238"/>
      <c r="F100" s="243">
        <f t="shared" si="54"/>
        <v>6158515.379999999</v>
      </c>
      <c r="G100" s="37"/>
      <c r="H100" s="182">
        <f t="shared" si="55"/>
        <v>4.9599999999999998E-2</v>
      </c>
      <c r="I100" s="37"/>
      <c r="J100" s="183">
        <f t="shared" si="53"/>
        <v>44017</v>
      </c>
      <c r="K100" s="37"/>
      <c r="L100" s="243"/>
      <c r="M100" s="230">
        <f t="shared" si="59"/>
        <v>1321.88</v>
      </c>
      <c r="N100" s="238"/>
      <c r="O100" s="230">
        <f t="shared" si="56"/>
        <v>321131.88000000012</v>
      </c>
      <c r="Q100" s="150">
        <f t="shared" si="60"/>
        <v>4.9599999999999998E-2</v>
      </c>
    </row>
    <row r="101" spans="1:20" ht="14.45" hidden="1" customHeight="1">
      <c r="A101" s="148">
        <f t="shared" si="57"/>
        <v>44048</v>
      </c>
      <c r="C101" s="243"/>
      <c r="D101" s="230">
        <f t="shared" si="58"/>
        <v>25455.200000000001</v>
      </c>
      <c r="E101" s="238"/>
      <c r="F101" s="243">
        <f>F100+C101+D101+E101</f>
        <v>6183970.5799999991</v>
      </c>
      <c r="G101" s="37"/>
      <c r="H101" s="182">
        <f t="shared" si="55"/>
        <v>4.9599999999999998E-2</v>
      </c>
      <c r="I101" s="37"/>
      <c r="J101" s="183">
        <f t="shared" si="53"/>
        <v>44048</v>
      </c>
      <c r="K101" s="37"/>
      <c r="L101" s="243"/>
      <c r="M101" s="230">
        <f t="shared" si="59"/>
        <v>1327.35</v>
      </c>
      <c r="N101" s="238"/>
      <c r="O101" s="230">
        <f t="shared" si="56"/>
        <v>322459.2300000001</v>
      </c>
      <c r="Q101" s="150">
        <f t="shared" si="60"/>
        <v>4.9599999999999998E-2</v>
      </c>
    </row>
    <row r="102" spans="1:20" hidden="1">
      <c r="A102" s="148">
        <f t="shared" si="57"/>
        <v>44079</v>
      </c>
      <c r="C102" s="243"/>
      <c r="D102" s="230">
        <f t="shared" si="58"/>
        <v>25560.41</v>
      </c>
      <c r="E102" s="238"/>
      <c r="F102" s="243">
        <f>F101+C102+D102+E102</f>
        <v>6209530.9899999993</v>
      </c>
      <c r="G102" s="37"/>
      <c r="H102" s="182">
        <f t="shared" si="55"/>
        <v>4.9599999999999998E-2</v>
      </c>
      <c r="I102" s="37"/>
      <c r="J102" s="183">
        <f t="shared" si="53"/>
        <v>44079</v>
      </c>
      <c r="K102" s="37"/>
      <c r="L102" s="244"/>
      <c r="M102" s="230">
        <f t="shared" si="59"/>
        <v>1332.83</v>
      </c>
      <c r="N102" s="238"/>
      <c r="O102" s="230">
        <f>O101+L102+M102+N102</f>
        <v>323792.06000000011</v>
      </c>
      <c r="Q102" s="150">
        <f t="shared" si="60"/>
        <v>4.9599999999999998E-2</v>
      </c>
    </row>
    <row r="103" spans="1:20" hidden="1">
      <c r="A103" s="148">
        <f t="shared" si="57"/>
        <v>44110</v>
      </c>
      <c r="B103" s="37" t="s">
        <v>135</v>
      </c>
      <c r="C103" s="243">
        <f>IF(C$69&lt;0,-C$69,0)</f>
        <v>1231808.8399999999</v>
      </c>
      <c r="D103" s="230">
        <f>ROUND((F102+(E103)/2)*H103/12,2)</f>
        <v>25666.06</v>
      </c>
      <c r="E103" s="238"/>
      <c r="F103" s="243">
        <f>F102+C103+D103+E103</f>
        <v>7467005.8899999987</v>
      </c>
      <c r="G103" s="37"/>
      <c r="H103" s="182">
        <f>H35</f>
        <v>4.9599999999999998E-2</v>
      </c>
      <c r="I103" s="37"/>
      <c r="J103" s="183">
        <f t="shared" si="53"/>
        <v>44110</v>
      </c>
      <c r="K103" s="37" t="s">
        <v>135</v>
      </c>
      <c r="L103" s="243">
        <f>IF(L$69&lt;0,-L$69,0)</f>
        <v>0</v>
      </c>
      <c r="M103" s="230">
        <f>ROUND((O102+(N103)/2)*Q103/12,2)</f>
        <v>1338.34</v>
      </c>
      <c r="N103" s="238"/>
      <c r="O103" s="230">
        <f>O102+L103+M103+N103</f>
        <v>325130.40000000014</v>
      </c>
      <c r="Q103" s="150">
        <f t="shared" si="60"/>
        <v>4.9599999999999998E-2</v>
      </c>
      <c r="T103" s="181"/>
    </row>
    <row r="104" spans="1:20" hidden="1">
      <c r="A104" s="148">
        <f t="shared" si="57"/>
        <v>44141</v>
      </c>
      <c r="B104" s="37" t="s">
        <v>135</v>
      </c>
      <c r="C104" s="243">
        <f>IF(F93&gt;0,IF(F$68+F$103-C$103&lt;0,-F$103,-C$136),IF(F$68+F$135-C$135&lt;0,-F$103,-C$136))</f>
        <v>0</v>
      </c>
      <c r="D104" s="230">
        <f>ROUND((F103+C104+(E104)/2)*H104/12,0)</f>
        <v>30864</v>
      </c>
      <c r="E104" s="238"/>
      <c r="F104" s="243">
        <f>F103+C104+D104+E104</f>
        <v>7497869.8899999987</v>
      </c>
      <c r="G104" s="37"/>
      <c r="H104" s="182">
        <f>H103</f>
        <v>4.9599999999999998E-2</v>
      </c>
      <c r="I104" s="37"/>
      <c r="J104" s="183">
        <f t="shared" si="53"/>
        <v>44141</v>
      </c>
      <c r="K104" s="37" t="s">
        <v>135</v>
      </c>
      <c r="L104" s="243">
        <f>IF(O93&gt;0,IF(O$68+O$103-L$103&lt;0,-O$103,-L$136),IF(O$68+O$135-L$135&lt;0,-O$103,-L$136))</f>
        <v>-325130.40000000014</v>
      </c>
      <c r="M104" s="230">
        <f>ROUND((O103+L104+(N104)/2)*Q104/12,0)</f>
        <v>0</v>
      </c>
      <c r="N104" s="238"/>
      <c r="O104" s="230">
        <f>O103+L104+M104+N104</f>
        <v>0</v>
      </c>
      <c r="Q104" s="150">
        <f t="shared" si="60"/>
        <v>4.9599999999999998E-2</v>
      </c>
      <c r="T104" s="181"/>
    </row>
    <row r="105" spans="1:20" ht="13.9" hidden="1" customHeight="1">
      <c r="A105" s="148">
        <f t="shared" si="57"/>
        <v>44172</v>
      </c>
      <c r="B105" s="149"/>
      <c r="C105" s="241"/>
      <c r="D105" s="230">
        <f t="shared" si="58"/>
        <v>30991.200000000001</v>
      </c>
      <c r="E105" s="238"/>
      <c r="F105" s="243">
        <f t="shared" si="54"/>
        <v>7528861.0899999989</v>
      </c>
      <c r="G105" s="37"/>
      <c r="H105" s="182">
        <f>H104</f>
        <v>4.9599999999999998E-2</v>
      </c>
      <c r="I105" s="37"/>
      <c r="J105" s="183">
        <f t="shared" si="53"/>
        <v>44172</v>
      </c>
      <c r="K105" s="184"/>
      <c r="L105" s="245"/>
      <c r="M105" s="230">
        <f t="shared" si="59"/>
        <v>0</v>
      </c>
      <c r="N105" s="238"/>
      <c r="O105" s="230">
        <f t="shared" si="56"/>
        <v>0</v>
      </c>
      <c r="Q105" s="150">
        <f t="shared" si="60"/>
        <v>4.9599999999999998E-2</v>
      </c>
      <c r="T105" s="181"/>
    </row>
    <row r="106" spans="1:20" ht="11.45" customHeight="1">
      <c r="E106" s="243"/>
      <c r="F106" s="243"/>
      <c r="G106" s="37"/>
      <c r="H106" s="37"/>
      <c r="I106" s="37"/>
      <c r="J106" s="37"/>
      <c r="K106" s="37"/>
      <c r="L106" s="243"/>
      <c r="M106" s="243"/>
      <c r="N106" s="243"/>
    </row>
    <row r="107" spans="1:20" ht="16.149999999999999" customHeight="1">
      <c r="A107" s="227">
        <v>182338</v>
      </c>
      <c r="B107" s="227" t="s">
        <v>53</v>
      </c>
      <c r="C107" s="231" t="s">
        <v>101</v>
      </c>
      <c r="D107" s="231" t="s">
        <v>102</v>
      </c>
      <c r="E107" s="246"/>
      <c r="F107" s="243" t="s">
        <v>104</v>
      </c>
      <c r="G107" s="37"/>
      <c r="H107" s="185" t="s">
        <v>102</v>
      </c>
      <c r="I107" s="37"/>
      <c r="J107" s="227">
        <f>A107</f>
        <v>182338</v>
      </c>
      <c r="K107" s="167" t="s">
        <v>54</v>
      </c>
      <c r="L107" s="246" t="s">
        <v>101</v>
      </c>
      <c r="M107" s="246" t="s">
        <v>102</v>
      </c>
      <c r="N107" s="246"/>
      <c r="O107" s="230" t="s">
        <v>104</v>
      </c>
      <c r="Q107" s="228" t="s">
        <v>102</v>
      </c>
    </row>
    <row r="108" spans="1:20">
      <c r="A108" s="165" t="s">
        <v>159</v>
      </c>
      <c r="B108" s="165" t="s">
        <v>154</v>
      </c>
      <c r="C108" s="231" t="s">
        <v>105</v>
      </c>
      <c r="D108" s="231" t="s">
        <v>106</v>
      </c>
      <c r="E108" s="246" t="s">
        <v>107</v>
      </c>
      <c r="F108" s="243" t="s">
        <v>103</v>
      </c>
      <c r="G108" s="37"/>
      <c r="H108" s="185" t="s">
        <v>108</v>
      </c>
      <c r="I108" s="37"/>
      <c r="J108" s="49" t="str">
        <f>A108</f>
        <v xml:space="preserve">Non-Res Surcharge Approved </v>
      </c>
      <c r="K108" s="165" t="s">
        <v>154</v>
      </c>
      <c r="L108" s="246" t="s">
        <v>105</v>
      </c>
      <c r="M108" s="246" t="s">
        <v>106</v>
      </c>
      <c r="N108" s="246" t="s">
        <v>107</v>
      </c>
      <c r="O108" s="230" t="s">
        <v>103</v>
      </c>
      <c r="Q108" s="228" t="s">
        <v>108</v>
      </c>
    </row>
    <row r="109" spans="1:20">
      <c r="A109" s="148">
        <f>$A$25</f>
        <v>43800</v>
      </c>
      <c r="B109" s="149"/>
      <c r="E109" s="243"/>
      <c r="F109" s="242">
        <v>6276044.8799999999</v>
      </c>
      <c r="G109" s="37"/>
      <c r="H109" s="37"/>
      <c r="I109" s="37"/>
      <c r="J109" s="183">
        <f t="shared" ref="J109:J121" si="61">A109</f>
        <v>43800</v>
      </c>
      <c r="K109" s="184"/>
      <c r="L109" s="243"/>
      <c r="M109" s="243"/>
      <c r="N109" s="243"/>
      <c r="O109" s="247">
        <v>740948.34</v>
      </c>
    </row>
    <row r="110" spans="1:20">
      <c r="A110" s="148">
        <f>A109+31</f>
        <v>43831</v>
      </c>
      <c r="D110" s="230">
        <f>ROUND((F109+(E110)/2)*H110/12,2)</f>
        <v>24654.49</v>
      </c>
      <c r="E110" s="238">
        <v>-622499.38</v>
      </c>
      <c r="F110" s="243">
        <f>F109+C110+D110+E110</f>
        <v>5678199.9900000002</v>
      </c>
      <c r="G110" s="37"/>
      <c r="H110" s="182">
        <f t="shared" ref="H110:H121" si="62">H26</f>
        <v>4.9599999999999998E-2</v>
      </c>
      <c r="I110" s="37"/>
      <c r="J110" s="183">
        <f t="shared" si="61"/>
        <v>43831</v>
      </c>
      <c r="K110" s="37"/>
      <c r="L110" s="243"/>
      <c r="M110" s="230">
        <f>ROUND((O109+(N110)/2)*Q110/12,2)</f>
        <v>2769.89</v>
      </c>
      <c r="N110" s="238">
        <v>-141625.04</v>
      </c>
      <c r="O110" s="230">
        <f>O109+L110+M110+N110</f>
        <v>602093.18999999994</v>
      </c>
      <c r="Q110" s="150">
        <f>H110</f>
        <v>4.9599999999999998E-2</v>
      </c>
    </row>
    <row r="111" spans="1:20">
      <c r="A111" s="148">
        <f t="shared" ref="A111:A121" si="63">A110+31</f>
        <v>43862</v>
      </c>
      <c r="D111" s="230">
        <f t="shared" ref="D111:D121" si="64">ROUND((F110+(E111)/2)*H111/12,2)</f>
        <v>22263.34</v>
      </c>
      <c r="E111" s="238">
        <v>-583816.39</v>
      </c>
      <c r="F111" s="243">
        <f>F110+C111+D111+E111</f>
        <v>5116646.9400000004</v>
      </c>
      <c r="G111" s="237"/>
      <c r="H111" s="182">
        <f t="shared" si="62"/>
        <v>4.9599999999999998E-2</v>
      </c>
      <c r="I111" s="37"/>
      <c r="J111" s="183">
        <f t="shared" si="61"/>
        <v>43862</v>
      </c>
      <c r="K111" s="37"/>
      <c r="L111" s="243"/>
      <c r="M111" s="230">
        <f t="shared" ref="M111:M121" si="65">ROUND((O110+(N111)/2)*Q111/12,2)</f>
        <v>2202</v>
      </c>
      <c r="N111" s="238">
        <v>-138701.64000000001</v>
      </c>
      <c r="O111" s="230">
        <f>O110+L111+M111+N111</f>
        <v>465593.54999999993</v>
      </c>
      <c r="P111" s="237"/>
      <c r="Q111" s="150">
        <f t="shared" ref="Q111:Q121" si="66">H111</f>
        <v>4.9599999999999998E-2</v>
      </c>
    </row>
    <row r="112" spans="1:20">
      <c r="A112" s="148">
        <f t="shared" si="63"/>
        <v>43893</v>
      </c>
      <c r="D112" s="230">
        <f t="shared" si="64"/>
        <v>19936.349999999999</v>
      </c>
      <c r="E112" s="238">
        <v>-586671.69999999995</v>
      </c>
      <c r="F112" s="243">
        <f>F111+C112+D112+E112</f>
        <v>4549911.59</v>
      </c>
      <c r="G112" s="37"/>
      <c r="H112" s="182">
        <f t="shared" si="62"/>
        <v>4.9599999999999998E-2</v>
      </c>
      <c r="I112" s="37"/>
      <c r="J112" s="183">
        <f t="shared" si="61"/>
        <v>43893</v>
      </c>
      <c r="K112" s="37"/>
      <c r="L112" s="243"/>
      <c r="M112" s="230">
        <f t="shared" si="65"/>
        <v>1663.76</v>
      </c>
      <c r="N112" s="238">
        <v>-126141.67</v>
      </c>
      <c r="O112" s="230">
        <f>O111+L112+M112+N112</f>
        <v>341115.63999999996</v>
      </c>
      <c r="Q112" s="150">
        <f t="shared" si="66"/>
        <v>4.9599999999999998E-2</v>
      </c>
    </row>
    <row r="113" spans="1:17" hidden="1">
      <c r="A113" s="148">
        <f t="shared" si="63"/>
        <v>43924</v>
      </c>
      <c r="D113" s="230">
        <f t="shared" si="64"/>
        <v>18806.3</v>
      </c>
      <c r="E113" s="238"/>
      <c r="F113" s="243">
        <f>F112+C113+D113+E113</f>
        <v>4568717.8899999997</v>
      </c>
      <c r="G113" s="37"/>
      <c r="H113" s="182">
        <f t="shared" si="62"/>
        <v>4.9599999999999998E-2</v>
      </c>
      <c r="I113" s="37"/>
      <c r="J113" s="183">
        <f t="shared" si="61"/>
        <v>43924</v>
      </c>
      <c r="K113" s="37"/>
      <c r="L113" s="243"/>
      <c r="M113" s="230">
        <f t="shared" si="65"/>
        <v>1409.94</v>
      </c>
      <c r="N113" s="238"/>
      <c r="O113" s="230">
        <f>O112+L113+M113+N113</f>
        <v>342525.57999999996</v>
      </c>
      <c r="Q113" s="150">
        <f t="shared" si="66"/>
        <v>4.9599999999999998E-2</v>
      </c>
    </row>
    <row r="114" spans="1:17" hidden="1">
      <c r="A114" s="148">
        <f t="shared" si="63"/>
        <v>43955</v>
      </c>
      <c r="D114" s="230">
        <f t="shared" si="64"/>
        <v>18884.03</v>
      </c>
      <c r="E114" s="238"/>
      <c r="F114" s="243">
        <f t="shared" ref="F114:F121" si="67">F113+C114+D114+E114</f>
        <v>4587601.9199999999</v>
      </c>
      <c r="G114" s="37"/>
      <c r="H114" s="182">
        <f t="shared" si="62"/>
        <v>4.9599999999999998E-2</v>
      </c>
      <c r="I114" s="37"/>
      <c r="J114" s="183">
        <f t="shared" si="61"/>
        <v>43955</v>
      </c>
      <c r="K114" s="37"/>
      <c r="L114" s="243"/>
      <c r="M114" s="230">
        <f t="shared" si="65"/>
        <v>1415.77</v>
      </c>
      <c r="N114" s="238"/>
      <c r="O114" s="230">
        <f t="shared" ref="O114:O121" si="68">O113+L114+M114+N114</f>
        <v>343941.35</v>
      </c>
      <c r="Q114" s="150">
        <f t="shared" si="66"/>
        <v>4.9599999999999998E-2</v>
      </c>
    </row>
    <row r="115" spans="1:17" hidden="1">
      <c r="A115" s="148">
        <f t="shared" si="63"/>
        <v>43986</v>
      </c>
      <c r="D115" s="230">
        <f t="shared" si="64"/>
        <v>18962.09</v>
      </c>
      <c r="E115" s="238"/>
      <c r="F115" s="243">
        <f t="shared" si="67"/>
        <v>4606564.01</v>
      </c>
      <c r="G115" s="37"/>
      <c r="H115" s="182">
        <f t="shared" si="62"/>
        <v>4.9599999999999998E-2</v>
      </c>
      <c r="I115" s="37"/>
      <c r="J115" s="183">
        <f t="shared" si="61"/>
        <v>43986</v>
      </c>
      <c r="K115" s="37"/>
      <c r="L115" s="243"/>
      <c r="M115" s="230">
        <f t="shared" si="65"/>
        <v>1421.62</v>
      </c>
      <c r="N115" s="238"/>
      <c r="O115" s="230">
        <f t="shared" si="68"/>
        <v>345362.97</v>
      </c>
      <c r="Q115" s="150">
        <f t="shared" si="66"/>
        <v>4.9599999999999998E-2</v>
      </c>
    </row>
    <row r="116" spans="1:17" hidden="1">
      <c r="A116" s="148">
        <f t="shared" si="63"/>
        <v>44017</v>
      </c>
      <c r="D116" s="230">
        <f t="shared" si="64"/>
        <v>19040.46</v>
      </c>
      <c r="E116" s="238"/>
      <c r="F116" s="243">
        <f t="shared" si="67"/>
        <v>4625604.47</v>
      </c>
      <c r="G116" s="37"/>
      <c r="H116" s="182">
        <f t="shared" si="62"/>
        <v>4.9599999999999998E-2</v>
      </c>
      <c r="I116" s="37"/>
      <c r="J116" s="183">
        <f t="shared" si="61"/>
        <v>44017</v>
      </c>
      <c r="K116" s="37"/>
      <c r="L116" s="243"/>
      <c r="M116" s="230">
        <f t="shared" si="65"/>
        <v>1427.5</v>
      </c>
      <c r="N116" s="238"/>
      <c r="O116" s="230">
        <f t="shared" si="68"/>
        <v>346790.47</v>
      </c>
      <c r="Q116" s="150">
        <f t="shared" si="66"/>
        <v>4.9599999999999998E-2</v>
      </c>
    </row>
    <row r="117" spans="1:17" hidden="1">
      <c r="A117" s="148">
        <f t="shared" si="63"/>
        <v>44048</v>
      </c>
      <c r="D117" s="230">
        <f t="shared" si="64"/>
        <v>19119.169999999998</v>
      </c>
      <c r="E117" s="238"/>
      <c r="F117" s="243">
        <f t="shared" si="67"/>
        <v>4644723.6399999997</v>
      </c>
      <c r="G117" s="37"/>
      <c r="H117" s="182">
        <f t="shared" si="62"/>
        <v>4.9599999999999998E-2</v>
      </c>
      <c r="I117" s="37"/>
      <c r="J117" s="183">
        <f t="shared" si="61"/>
        <v>44048</v>
      </c>
      <c r="K117" s="37"/>
      <c r="L117" s="243"/>
      <c r="M117" s="230">
        <f t="shared" si="65"/>
        <v>1433.4</v>
      </c>
      <c r="N117" s="238"/>
      <c r="O117" s="230">
        <f t="shared" si="68"/>
        <v>348223.87</v>
      </c>
      <c r="Q117" s="150">
        <f t="shared" si="66"/>
        <v>4.9599999999999998E-2</v>
      </c>
    </row>
    <row r="118" spans="1:17" hidden="1">
      <c r="A118" s="148">
        <f t="shared" si="63"/>
        <v>44079</v>
      </c>
      <c r="D118" s="230">
        <f t="shared" si="64"/>
        <v>19198.189999999999</v>
      </c>
      <c r="E118" s="238"/>
      <c r="F118" s="243">
        <f>F117+C118+D118+E118</f>
        <v>4663921.83</v>
      </c>
      <c r="G118" s="37"/>
      <c r="H118" s="182">
        <f t="shared" si="62"/>
        <v>4.9599999999999998E-2</v>
      </c>
      <c r="I118" s="37"/>
      <c r="J118" s="183">
        <f t="shared" si="61"/>
        <v>44079</v>
      </c>
      <c r="K118" s="37"/>
      <c r="L118" s="243"/>
      <c r="M118" s="230">
        <f t="shared" si="65"/>
        <v>1439.33</v>
      </c>
      <c r="N118" s="238"/>
      <c r="O118" s="230">
        <f>O117+L118+M118+N118</f>
        <v>349663.2</v>
      </c>
      <c r="Q118" s="150">
        <f t="shared" si="66"/>
        <v>4.9599999999999998E-2</v>
      </c>
    </row>
    <row r="119" spans="1:17" hidden="1">
      <c r="A119" s="148">
        <f t="shared" si="63"/>
        <v>44110</v>
      </c>
      <c r="B119" s="72" t="s">
        <v>135</v>
      </c>
      <c r="C119" s="243">
        <f>IF(C$87&lt;0,-C$87,0)</f>
        <v>7148497.8800000008</v>
      </c>
      <c r="D119" s="230">
        <f>ROUND((F118+(E119)/2)*H119/12,2)</f>
        <v>19277.54</v>
      </c>
      <c r="E119" s="238"/>
      <c r="F119" s="243">
        <f>F118+C119+D119+E119</f>
        <v>11831697.25</v>
      </c>
      <c r="G119" s="37"/>
      <c r="H119" s="182">
        <f t="shared" si="62"/>
        <v>4.9599999999999998E-2</v>
      </c>
      <c r="I119" s="37"/>
      <c r="J119" s="183">
        <f t="shared" si="61"/>
        <v>44110</v>
      </c>
      <c r="K119" s="72" t="s">
        <v>135</v>
      </c>
      <c r="L119" s="243">
        <f>IF(L$87&lt;0,-L$87,0)</f>
        <v>65912.460000000006</v>
      </c>
      <c r="M119" s="230">
        <f>ROUND((O118+(N119)/2)*Q119/12,2)</f>
        <v>1445.27</v>
      </c>
      <c r="N119" s="238"/>
      <c r="O119" s="230">
        <f>O118+L119+M119+N119</f>
        <v>417020.93000000005</v>
      </c>
      <c r="Q119" s="150">
        <f t="shared" si="66"/>
        <v>4.9599999999999998E-2</v>
      </c>
    </row>
    <row r="120" spans="1:17" hidden="1">
      <c r="A120" s="148">
        <f t="shared" si="63"/>
        <v>44141</v>
      </c>
      <c r="B120" s="37" t="s">
        <v>135</v>
      </c>
      <c r="C120" s="243">
        <f>IF(F109&gt;0,IF(F$86+F$119-C$119&lt;0,-F$119,-C$152),IF(F$86+F$151-C$151&lt;0,-F$119,-C$152))</f>
        <v>0</v>
      </c>
      <c r="D120" s="230">
        <f>ROUND((F119+C120+(E120)/2)*H120/12,0)</f>
        <v>48904</v>
      </c>
      <c r="E120" s="238"/>
      <c r="F120" s="243">
        <f t="shared" si="67"/>
        <v>11880601.25</v>
      </c>
      <c r="G120" s="37"/>
      <c r="H120" s="182">
        <f t="shared" si="62"/>
        <v>4.9599999999999998E-2</v>
      </c>
      <c r="I120" s="37"/>
      <c r="J120" s="183">
        <f t="shared" si="61"/>
        <v>44141</v>
      </c>
      <c r="K120" s="37" t="s">
        <v>135</v>
      </c>
      <c r="L120" s="243">
        <f>IF(O109&gt;0,IF(O$86+O$119-L$119&lt;0,-O$119,-L$152),IF(O$86+O$151-L$151&lt;0,-O$119,-L$152))</f>
        <v>0</v>
      </c>
      <c r="M120" s="230">
        <f>ROUND((O119+L120+(N120)/2)*Q120/12,0)</f>
        <v>1724</v>
      </c>
      <c r="N120" s="238"/>
      <c r="O120" s="230">
        <f t="shared" si="68"/>
        <v>418744.93000000005</v>
      </c>
      <c r="Q120" s="150">
        <f t="shared" si="66"/>
        <v>4.9599999999999998E-2</v>
      </c>
    </row>
    <row r="121" spans="1:17" hidden="1">
      <c r="A121" s="148">
        <f t="shared" si="63"/>
        <v>44172</v>
      </c>
      <c r="D121" s="230">
        <f t="shared" si="64"/>
        <v>49106.49</v>
      </c>
      <c r="E121" s="238"/>
      <c r="F121" s="243">
        <f t="shared" si="67"/>
        <v>11929707.74</v>
      </c>
      <c r="G121" s="37"/>
      <c r="H121" s="182">
        <f t="shared" si="62"/>
        <v>4.9599999999999998E-2</v>
      </c>
      <c r="I121" s="37"/>
      <c r="J121" s="183">
        <f t="shared" si="61"/>
        <v>44172</v>
      </c>
      <c r="K121" s="37"/>
      <c r="L121" s="243"/>
      <c r="M121" s="230">
        <f t="shared" si="65"/>
        <v>1730.81</v>
      </c>
      <c r="N121" s="238"/>
      <c r="O121" s="230">
        <f t="shared" si="68"/>
        <v>420475.74000000005</v>
      </c>
      <c r="Q121" s="150">
        <f t="shared" si="66"/>
        <v>4.9599999999999998E-2</v>
      </c>
    </row>
    <row r="122" spans="1:17">
      <c r="A122" s="148"/>
      <c r="H122" s="150"/>
      <c r="J122" s="148"/>
      <c r="Q122" s="150"/>
    </row>
    <row r="123" spans="1:17">
      <c r="A123" s="227">
        <v>254328</v>
      </c>
      <c r="B123" s="227" t="s">
        <v>53</v>
      </c>
      <c r="C123" s="231" t="s">
        <v>101</v>
      </c>
      <c r="D123" s="231" t="s">
        <v>102</v>
      </c>
      <c r="E123" s="231"/>
      <c r="F123" s="230" t="s">
        <v>104</v>
      </c>
      <c r="H123" s="228" t="s">
        <v>102</v>
      </c>
      <c r="J123" s="227">
        <f>A123</f>
        <v>254328</v>
      </c>
      <c r="K123" s="227" t="s">
        <v>54</v>
      </c>
      <c r="L123" s="231" t="s">
        <v>101</v>
      </c>
      <c r="M123" s="231" t="s">
        <v>102</v>
      </c>
      <c r="N123" s="231"/>
      <c r="O123" s="230" t="s">
        <v>104</v>
      </c>
      <c r="Q123" s="228" t="s">
        <v>102</v>
      </c>
    </row>
    <row r="124" spans="1:17">
      <c r="A124" s="165" t="s">
        <v>160</v>
      </c>
      <c r="B124" s="165" t="s">
        <v>154</v>
      </c>
      <c r="C124" s="231" t="s">
        <v>105</v>
      </c>
      <c r="D124" s="231" t="s">
        <v>106</v>
      </c>
      <c r="E124" s="231" t="s">
        <v>107</v>
      </c>
      <c r="F124" s="230" t="s">
        <v>103</v>
      </c>
      <c r="H124" s="228" t="s">
        <v>108</v>
      </c>
      <c r="J124" s="165" t="str">
        <f>A124</f>
        <v>Res Rebate Approved</v>
      </c>
      <c r="K124" s="165" t="s">
        <v>154</v>
      </c>
      <c r="L124" s="231" t="s">
        <v>105</v>
      </c>
      <c r="M124" s="231" t="s">
        <v>106</v>
      </c>
      <c r="N124" s="231" t="s">
        <v>107</v>
      </c>
      <c r="O124" s="230" t="s">
        <v>103</v>
      </c>
      <c r="Q124" s="228" t="s">
        <v>108</v>
      </c>
    </row>
    <row r="125" spans="1:17">
      <c r="A125" s="148">
        <f>$A$25</f>
        <v>43800</v>
      </c>
      <c r="B125" s="149"/>
      <c r="F125" s="247">
        <v>0</v>
      </c>
      <c r="J125" s="148">
        <f t="shared" ref="J125:J137" si="69">A125</f>
        <v>43800</v>
      </c>
      <c r="K125" s="149"/>
      <c r="O125" s="247">
        <v>0</v>
      </c>
    </row>
    <row r="126" spans="1:17">
      <c r="A126" s="148">
        <f>A125+31</f>
        <v>43831</v>
      </c>
      <c r="D126" s="230">
        <f>ROUND((F125+(E126)/2)*H126/12,2)</f>
        <v>0</v>
      </c>
      <c r="E126" s="248">
        <v>0</v>
      </c>
      <c r="F126" s="230">
        <f t="shared" ref="F126:F137" si="70">F125+C126+D126+E126</f>
        <v>0</v>
      </c>
      <c r="H126" s="150">
        <f t="shared" ref="H126:H137" si="71">H26</f>
        <v>4.9599999999999998E-2</v>
      </c>
      <c r="J126" s="148">
        <f t="shared" si="69"/>
        <v>43831</v>
      </c>
      <c r="M126" s="230">
        <f>ROUND((O125+(N126)/2)*Q126/12,2)</f>
        <v>0</v>
      </c>
      <c r="N126" s="248">
        <v>0</v>
      </c>
      <c r="O126" s="230">
        <f t="shared" ref="O126:O137" si="72">O125+L126+M126+N126</f>
        <v>0</v>
      </c>
      <c r="Q126" s="150">
        <f>H126</f>
        <v>4.9599999999999998E-2</v>
      </c>
    </row>
    <row r="127" spans="1:17">
      <c r="A127" s="148">
        <f t="shared" ref="A127:A137" si="73">A126+31</f>
        <v>43862</v>
      </c>
      <c r="D127" s="230">
        <f t="shared" ref="D127:D137" si="74">ROUND((F126+(E127)/2)*H127/12,2)</f>
        <v>0</v>
      </c>
      <c r="E127" s="248">
        <v>0</v>
      </c>
      <c r="F127" s="230">
        <f t="shared" si="70"/>
        <v>0</v>
      </c>
      <c r="G127" s="237"/>
      <c r="H127" s="150">
        <f t="shared" si="71"/>
        <v>4.9599999999999998E-2</v>
      </c>
      <c r="J127" s="148">
        <f t="shared" si="69"/>
        <v>43862</v>
      </c>
      <c r="M127" s="230">
        <f t="shared" ref="M127:M137" si="75">ROUND((O126+(N127)/2)*Q127/12,2)</f>
        <v>0</v>
      </c>
      <c r="N127" s="248">
        <v>0</v>
      </c>
      <c r="O127" s="230">
        <f t="shared" si="72"/>
        <v>0</v>
      </c>
      <c r="P127" s="237"/>
      <c r="Q127" s="150">
        <f t="shared" ref="Q127:Q137" si="76">H127</f>
        <v>4.9599999999999998E-2</v>
      </c>
    </row>
    <row r="128" spans="1:17">
      <c r="A128" s="148">
        <f t="shared" si="73"/>
        <v>43893</v>
      </c>
      <c r="D128" s="230">
        <f t="shared" si="74"/>
        <v>0</v>
      </c>
      <c r="E128" s="248">
        <v>0</v>
      </c>
      <c r="F128" s="230">
        <f t="shared" si="70"/>
        <v>0</v>
      </c>
      <c r="H128" s="150">
        <f t="shared" si="71"/>
        <v>4.9599999999999998E-2</v>
      </c>
      <c r="J128" s="148">
        <f t="shared" si="69"/>
        <v>43893</v>
      </c>
      <c r="M128" s="230">
        <f t="shared" si="75"/>
        <v>0</v>
      </c>
      <c r="N128" s="248">
        <v>0</v>
      </c>
      <c r="O128" s="230">
        <f t="shared" si="72"/>
        <v>0</v>
      </c>
      <c r="Q128" s="150">
        <f t="shared" si="76"/>
        <v>4.9599999999999998E-2</v>
      </c>
    </row>
    <row r="129" spans="1:17" hidden="1">
      <c r="A129" s="148">
        <f t="shared" si="73"/>
        <v>43924</v>
      </c>
      <c r="D129" s="230">
        <f t="shared" si="74"/>
        <v>0</v>
      </c>
      <c r="E129" s="247"/>
      <c r="F129" s="230">
        <f t="shared" si="70"/>
        <v>0</v>
      </c>
      <c r="H129" s="150">
        <f t="shared" si="71"/>
        <v>4.9599999999999998E-2</v>
      </c>
      <c r="J129" s="148">
        <f t="shared" si="69"/>
        <v>43924</v>
      </c>
      <c r="M129" s="230">
        <f t="shared" si="75"/>
        <v>0</v>
      </c>
      <c r="N129" s="247"/>
      <c r="O129" s="230">
        <f t="shared" si="72"/>
        <v>0</v>
      </c>
      <c r="Q129" s="150">
        <f t="shared" si="76"/>
        <v>4.9599999999999998E-2</v>
      </c>
    </row>
    <row r="130" spans="1:17" hidden="1">
      <c r="A130" s="148">
        <f t="shared" si="73"/>
        <v>43955</v>
      </c>
      <c r="D130" s="230">
        <f t="shared" si="74"/>
        <v>0</v>
      </c>
      <c r="E130" s="247"/>
      <c r="F130" s="230">
        <f t="shared" si="70"/>
        <v>0</v>
      </c>
      <c r="H130" s="150">
        <f t="shared" si="71"/>
        <v>4.9599999999999998E-2</v>
      </c>
      <c r="J130" s="148">
        <f t="shared" si="69"/>
        <v>43955</v>
      </c>
      <c r="M130" s="230">
        <f t="shared" si="75"/>
        <v>0</v>
      </c>
      <c r="N130" s="247"/>
      <c r="O130" s="230">
        <f t="shared" si="72"/>
        <v>0</v>
      </c>
      <c r="Q130" s="150">
        <f t="shared" si="76"/>
        <v>4.9599999999999998E-2</v>
      </c>
    </row>
    <row r="131" spans="1:17" hidden="1">
      <c r="A131" s="148">
        <f t="shared" si="73"/>
        <v>43986</v>
      </c>
      <c r="D131" s="230">
        <f t="shared" si="74"/>
        <v>0</v>
      </c>
      <c r="E131" s="247"/>
      <c r="F131" s="230">
        <f t="shared" si="70"/>
        <v>0</v>
      </c>
      <c r="H131" s="150">
        <f t="shared" si="71"/>
        <v>4.9599999999999998E-2</v>
      </c>
      <c r="J131" s="148">
        <f t="shared" si="69"/>
        <v>43986</v>
      </c>
      <c r="M131" s="230">
        <f t="shared" si="75"/>
        <v>0</v>
      </c>
      <c r="N131" s="247"/>
      <c r="O131" s="230">
        <f t="shared" si="72"/>
        <v>0</v>
      </c>
      <c r="Q131" s="150">
        <f t="shared" si="76"/>
        <v>4.9599999999999998E-2</v>
      </c>
    </row>
    <row r="132" spans="1:17" hidden="1">
      <c r="A132" s="148">
        <f t="shared" si="73"/>
        <v>44017</v>
      </c>
      <c r="D132" s="230">
        <f t="shared" si="74"/>
        <v>0</v>
      </c>
      <c r="E132" s="247"/>
      <c r="F132" s="230">
        <f t="shared" si="70"/>
        <v>0</v>
      </c>
      <c r="H132" s="150">
        <f t="shared" si="71"/>
        <v>4.9599999999999998E-2</v>
      </c>
      <c r="J132" s="148">
        <f t="shared" si="69"/>
        <v>44017</v>
      </c>
      <c r="M132" s="230">
        <f t="shared" si="75"/>
        <v>0</v>
      </c>
      <c r="N132" s="247"/>
      <c r="O132" s="230">
        <f t="shared" si="72"/>
        <v>0</v>
      </c>
      <c r="Q132" s="150">
        <f t="shared" si="76"/>
        <v>4.9599999999999998E-2</v>
      </c>
    </row>
    <row r="133" spans="1:17" hidden="1">
      <c r="A133" s="148">
        <f t="shared" si="73"/>
        <v>44048</v>
      </c>
      <c r="D133" s="230">
        <f t="shared" si="74"/>
        <v>0</v>
      </c>
      <c r="E133" s="247"/>
      <c r="F133" s="230">
        <f t="shared" si="70"/>
        <v>0</v>
      </c>
      <c r="H133" s="150">
        <f t="shared" si="71"/>
        <v>4.9599999999999998E-2</v>
      </c>
      <c r="J133" s="148">
        <f t="shared" si="69"/>
        <v>44048</v>
      </c>
      <c r="M133" s="230">
        <f t="shared" si="75"/>
        <v>0</v>
      </c>
      <c r="N133" s="247"/>
      <c r="O133" s="230">
        <f t="shared" si="72"/>
        <v>0</v>
      </c>
      <c r="Q133" s="150">
        <f t="shared" si="76"/>
        <v>4.9599999999999998E-2</v>
      </c>
    </row>
    <row r="134" spans="1:17" hidden="1">
      <c r="A134" s="148">
        <f t="shared" si="73"/>
        <v>44079</v>
      </c>
      <c r="D134" s="230">
        <f t="shared" si="74"/>
        <v>0</v>
      </c>
      <c r="E134" s="247"/>
      <c r="F134" s="230">
        <f t="shared" si="70"/>
        <v>0</v>
      </c>
      <c r="H134" s="150">
        <f t="shared" si="71"/>
        <v>4.9599999999999998E-2</v>
      </c>
      <c r="J134" s="148">
        <f t="shared" si="69"/>
        <v>44079</v>
      </c>
      <c r="M134" s="230">
        <f t="shared" si="75"/>
        <v>0</v>
      </c>
      <c r="N134" s="247"/>
      <c r="O134" s="230">
        <f t="shared" si="72"/>
        <v>0</v>
      </c>
      <c r="Q134" s="150">
        <f t="shared" si="76"/>
        <v>4.9599999999999998E-2</v>
      </c>
    </row>
    <row r="135" spans="1:17" hidden="1">
      <c r="A135" s="148">
        <f t="shared" si="73"/>
        <v>44110</v>
      </c>
      <c r="B135" s="72" t="s">
        <v>135</v>
      </c>
      <c r="C135" s="243">
        <f>IF(C$69&gt;0,-C$69,0)</f>
        <v>0</v>
      </c>
      <c r="D135" s="230">
        <f>ROUND((F134+(E135)/2)*H135/12,2)</f>
        <v>0</v>
      </c>
      <c r="E135" s="247"/>
      <c r="F135" s="230">
        <f t="shared" si="70"/>
        <v>0</v>
      </c>
      <c r="H135" s="150">
        <f t="shared" si="71"/>
        <v>4.9599999999999998E-2</v>
      </c>
      <c r="J135" s="148">
        <f t="shared" si="69"/>
        <v>44110</v>
      </c>
      <c r="K135" s="72" t="s">
        <v>135</v>
      </c>
      <c r="L135" s="243">
        <f>IF(L$69&gt;0,-L$69,0)</f>
        <v>-1098045.2499999998</v>
      </c>
      <c r="M135" s="230">
        <f>ROUND((O134+(N135)/2)*Q135/12,2)</f>
        <v>0</v>
      </c>
      <c r="N135" s="247"/>
      <c r="O135" s="230">
        <f t="shared" si="72"/>
        <v>-1098045.2499999998</v>
      </c>
      <c r="Q135" s="150">
        <f t="shared" si="76"/>
        <v>4.9599999999999998E-2</v>
      </c>
    </row>
    <row r="136" spans="1:17" hidden="1">
      <c r="A136" s="148">
        <f t="shared" si="73"/>
        <v>44141</v>
      </c>
      <c r="B136" s="72" t="s">
        <v>135</v>
      </c>
      <c r="C136" s="243">
        <f>IF(F125&gt;=0,IF(F$68+F$103-C$103&lt;0,-C$104,-C$135),IF(F$68+F$135-C$135&gt;0,-F$135,-C$104))</f>
        <v>0</v>
      </c>
      <c r="D136" s="230">
        <f>ROUND((F135+C136+(E136)/2)*H136/12,0)</f>
        <v>0</v>
      </c>
      <c r="E136" s="247"/>
      <c r="F136" s="230">
        <f t="shared" si="70"/>
        <v>0</v>
      </c>
      <c r="H136" s="150">
        <f t="shared" si="71"/>
        <v>4.9599999999999998E-2</v>
      </c>
      <c r="J136" s="148">
        <f t="shared" si="69"/>
        <v>44141</v>
      </c>
      <c r="K136" s="72" t="s">
        <v>135</v>
      </c>
      <c r="L136" s="243">
        <f>IF(O125&gt;=0,IF(O$68+O$103-L$103&lt;0,-L$104,-L$135),IF(O$68+O$135-L$135&gt;0,-O$135,-L$104))</f>
        <v>325130.40000000014</v>
      </c>
      <c r="M136" s="230">
        <f>ROUND((O135+L136+(N136)/2)*Q136/12,0)</f>
        <v>-3195</v>
      </c>
      <c r="N136" s="247"/>
      <c r="O136" s="230">
        <f t="shared" si="72"/>
        <v>-776109.84999999963</v>
      </c>
      <c r="Q136" s="150">
        <f t="shared" si="76"/>
        <v>4.9599999999999998E-2</v>
      </c>
    </row>
    <row r="137" spans="1:17" hidden="1">
      <c r="A137" s="148">
        <f t="shared" si="73"/>
        <v>44172</v>
      </c>
      <c r="B137" s="149"/>
      <c r="D137" s="230">
        <f t="shared" si="74"/>
        <v>0</v>
      </c>
      <c r="E137" s="247"/>
      <c r="F137" s="230">
        <f t="shared" si="70"/>
        <v>0</v>
      </c>
      <c r="H137" s="150">
        <f t="shared" si="71"/>
        <v>4.9599999999999998E-2</v>
      </c>
      <c r="J137" s="148">
        <f t="shared" si="69"/>
        <v>44172</v>
      </c>
      <c r="K137" s="149"/>
      <c r="M137" s="230">
        <f t="shared" si="75"/>
        <v>-3207.92</v>
      </c>
      <c r="N137" s="247"/>
      <c r="O137" s="230">
        <f t="shared" si="72"/>
        <v>-779317.76999999967</v>
      </c>
      <c r="Q137" s="150">
        <f t="shared" si="76"/>
        <v>4.9599999999999998E-2</v>
      </c>
    </row>
    <row r="139" spans="1:17">
      <c r="A139" s="227">
        <v>254338</v>
      </c>
      <c r="B139" s="227" t="s">
        <v>53</v>
      </c>
      <c r="C139" s="231" t="s">
        <v>101</v>
      </c>
      <c r="D139" s="231" t="s">
        <v>102</v>
      </c>
      <c r="E139" s="231"/>
      <c r="F139" s="230" t="s">
        <v>104</v>
      </c>
      <c r="H139" s="228" t="s">
        <v>102</v>
      </c>
      <c r="J139" s="227">
        <f>A139</f>
        <v>254338</v>
      </c>
      <c r="K139" s="227" t="s">
        <v>54</v>
      </c>
      <c r="L139" s="231" t="s">
        <v>101</v>
      </c>
      <c r="M139" s="231" t="s">
        <v>102</v>
      </c>
      <c r="N139" s="231"/>
      <c r="O139" s="230" t="s">
        <v>104</v>
      </c>
      <c r="Q139" s="228" t="s">
        <v>102</v>
      </c>
    </row>
    <row r="140" spans="1:17">
      <c r="A140" s="165" t="s">
        <v>161</v>
      </c>
      <c r="B140" s="165" t="s">
        <v>154</v>
      </c>
      <c r="C140" s="231" t="s">
        <v>105</v>
      </c>
      <c r="D140" s="231" t="s">
        <v>106</v>
      </c>
      <c r="E140" s="231" t="s">
        <v>107</v>
      </c>
      <c r="F140" s="230" t="s">
        <v>103</v>
      </c>
      <c r="H140" s="228" t="s">
        <v>108</v>
      </c>
      <c r="J140" s="165" t="str">
        <f>A140</f>
        <v>Non-Res Rebate Approved</v>
      </c>
      <c r="K140" s="165" t="s">
        <v>154</v>
      </c>
      <c r="L140" s="231" t="s">
        <v>105</v>
      </c>
      <c r="M140" s="231" t="s">
        <v>106</v>
      </c>
      <c r="N140" s="231" t="s">
        <v>107</v>
      </c>
      <c r="O140" s="230" t="s">
        <v>103</v>
      </c>
      <c r="Q140" s="228" t="s">
        <v>108</v>
      </c>
    </row>
    <row r="141" spans="1:17">
      <c r="A141" s="148">
        <f>$A$25</f>
        <v>43800</v>
      </c>
      <c r="B141" s="149"/>
      <c r="F141" s="247">
        <v>0</v>
      </c>
      <c r="J141" s="148">
        <f t="shared" ref="J141:J153" si="77">A141</f>
        <v>43800</v>
      </c>
      <c r="K141" s="149"/>
      <c r="O141" s="247">
        <v>0</v>
      </c>
    </row>
    <row r="142" spans="1:17">
      <c r="A142" s="148">
        <f>A141+31</f>
        <v>43831</v>
      </c>
      <c r="D142" s="230">
        <f>ROUND((F141+(E142)/2)*H142/12,2)</f>
        <v>0</v>
      </c>
      <c r="E142" s="248">
        <v>0</v>
      </c>
      <c r="F142" s="230">
        <f>F141+C142+D142+E142</f>
        <v>0</v>
      </c>
      <c r="H142" s="150">
        <f t="shared" ref="H142:H153" si="78">H26</f>
        <v>4.9599999999999998E-2</v>
      </c>
      <c r="J142" s="148">
        <f t="shared" si="77"/>
        <v>43831</v>
      </c>
      <c r="M142" s="230">
        <f>ROUND((O141+(N142)/2)*Q142/12,2)</f>
        <v>0</v>
      </c>
      <c r="N142" s="248">
        <v>0</v>
      </c>
      <c r="O142" s="230">
        <f>O141+L142+M142+N142</f>
        <v>0</v>
      </c>
      <c r="Q142" s="150">
        <f>H142</f>
        <v>4.9599999999999998E-2</v>
      </c>
    </row>
    <row r="143" spans="1:17">
      <c r="A143" s="148">
        <f t="shared" ref="A143:A153" si="79">A142+31</f>
        <v>43862</v>
      </c>
      <c r="D143" s="230">
        <f t="shared" ref="D143:D153" si="80">ROUND((F142+(E143)/2)*H143/12,2)</f>
        <v>0</v>
      </c>
      <c r="E143" s="248">
        <v>0</v>
      </c>
      <c r="F143" s="230">
        <f>F142+C143+D143+E143</f>
        <v>0</v>
      </c>
      <c r="G143" s="237"/>
      <c r="H143" s="150">
        <f t="shared" si="78"/>
        <v>4.9599999999999998E-2</v>
      </c>
      <c r="J143" s="148">
        <f t="shared" si="77"/>
        <v>43862</v>
      </c>
      <c r="M143" s="230">
        <f t="shared" ref="M143:M153" si="81">ROUND((O142+(N143)/2)*Q143/12,2)</f>
        <v>0</v>
      </c>
      <c r="N143" s="248">
        <v>0</v>
      </c>
      <c r="O143" s="230">
        <f>O142+L143+M143+N143</f>
        <v>0</v>
      </c>
      <c r="P143" s="237"/>
      <c r="Q143" s="150">
        <f t="shared" ref="Q143:Q153" si="82">H143</f>
        <v>4.9599999999999998E-2</v>
      </c>
    </row>
    <row r="144" spans="1:17">
      <c r="A144" s="148">
        <f t="shared" si="79"/>
        <v>43893</v>
      </c>
      <c r="D144" s="230">
        <f t="shared" si="80"/>
        <v>0</v>
      </c>
      <c r="E144" s="248">
        <v>0</v>
      </c>
      <c r="F144" s="230">
        <f>F143+C144+D144+E144</f>
        <v>0</v>
      </c>
      <c r="G144" s="237"/>
      <c r="H144" s="150">
        <f t="shared" si="78"/>
        <v>4.9599999999999998E-2</v>
      </c>
      <c r="J144" s="148">
        <f t="shared" si="77"/>
        <v>43893</v>
      </c>
      <c r="M144" s="230">
        <f t="shared" si="81"/>
        <v>0</v>
      </c>
      <c r="N144" s="248">
        <v>0</v>
      </c>
      <c r="O144" s="230">
        <f>O143+L144+M144+N144</f>
        <v>0</v>
      </c>
      <c r="P144" s="237"/>
      <c r="Q144" s="150">
        <f t="shared" si="82"/>
        <v>4.9599999999999998E-2</v>
      </c>
    </row>
    <row r="145" spans="1:17" hidden="1">
      <c r="A145" s="148">
        <f t="shared" si="79"/>
        <v>43924</v>
      </c>
      <c r="D145" s="230">
        <f t="shared" si="80"/>
        <v>0</v>
      </c>
      <c r="E145" s="238"/>
      <c r="F145" s="230">
        <f t="shared" ref="F145:F153" si="83">F144+C145+D145+E145</f>
        <v>0</v>
      </c>
      <c r="H145" s="150">
        <f t="shared" si="78"/>
        <v>4.9599999999999998E-2</v>
      </c>
      <c r="J145" s="148">
        <f t="shared" si="77"/>
        <v>43924</v>
      </c>
      <c r="M145" s="230">
        <f t="shared" si="81"/>
        <v>0</v>
      </c>
      <c r="N145" s="236"/>
      <c r="O145" s="230">
        <f t="shared" ref="O145:O153" si="84">O144+L145+M145+N145</f>
        <v>0</v>
      </c>
      <c r="Q145" s="150">
        <f t="shared" si="82"/>
        <v>4.9599999999999998E-2</v>
      </c>
    </row>
    <row r="146" spans="1:17" hidden="1">
      <c r="A146" s="148">
        <f t="shared" si="79"/>
        <v>43955</v>
      </c>
      <c r="D146" s="230">
        <f t="shared" si="80"/>
        <v>0</v>
      </c>
      <c r="E146" s="238"/>
      <c r="F146" s="230">
        <f t="shared" si="83"/>
        <v>0</v>
      </c>
      <c r="H146" s="150">
        <f t="shared" si="78"/>
        <v>4.9599999999999998E-2</v>
      </c>
      <c r="J146" s="148">
        <f t="shared" si="77"/>
        <v>43955</v>
      </c>
      <c r="M146" s="230">
        <f t="shared" si="81"/>
        <v>0</v>
      </c>
      <c r="N146" s="236"/>
      <c r="O146" s="230">
        <f t="shared" si="84"/>
        <v>0</v>
      </c>
      <c r="Q146" s="150">
        <f t="shared" si="82"/>
        <v>4.9599999999999998E-2</v>
      </c>
    </row>
    <row r="147" spans="1:17" hidden="1">
      <c r="A147" s="148">
        <f t="shared" si="79"/>
        <v>43986</v>
      </c>
      <c r="D147" s="230">
        <f t="shared" si="80"/>
        <v>0</v>
      </c>
      <c r="E147" s="238"/>
      <c r="F147" s="230">
        <f t="shared" si="83"/>
        <v>0</v>
      </c>
      <c r="H147" s="150">
        <f t="shared" si="78"/>
        <v>4.9599999999999998E-2</v>
      </c>
      <c r="J147" s="148">
        <f t="shared" si="77"/>
        <v>43986</v>
      </c>
      <c r="M147" s="230">
        <f t="shared" si="81"/>
        <v>0</v>
      </c>
      <c r="N147" s="236"/>
      <c r="O147" s="230">
        <f t="shared" si="84"/>
        <v>0</v>
      </c>
      <c r="Q147" s="150">
        <f t="shared" si="82"/>
        <v>4.9599999999999998E-2</v>
      </c>
    </row>
    <row r="148" spans="1:17" hidden="1">
      <c r="A148" s="148">
        <f t="shared" si="79"/>
        <v>44017</v>
      </c>
      <c r="D148" s="230">
        <f t="shared" si="80"/>
        <v>0</v>
      </c>
      <c r="E148" s="238"/>
      <c r="F148" s="230">
        <f t="shared" si="83"/>
        <v>0</v>
      </c>
      <c r="H148" s="150">
        <f t="shared" si="78"/>
        <v>4.9599999999999998E-2</v>
      </c>
      <c r="J148" s="148">
        <f t="shared" si="77"/>
        <v>44017</v>
      </c>
      <c r="M148" s="230">
        <f t="shared" si="81"/>
        <v>0</v>
      </c>
      <c r="N148" s="236"/>
      <c r="O148" s="230">
        <f t="shared" si="84"/>
        <v>0</v>
      </c>
      <c r="Q148" s="150">
        <f t="shared" si="82"/>
        <v>4.9599999999999998E-2</v>
      </c>
    </row>
    <row r="149" spans="1:17" hidden="1">
      <c r="A149" s="148">
        <f t="shared" si="79"/>
        <v>44048</v>
      </c>
      <c r="D149" s="230">
        <f t="shared" si="80"/>
        <v>0</v>
      </c>
      <c r="E149" s="238"/>
      <c r="F149" s="230">
        <f t="shared" si="83"/>
        <v>0</v>
      </c>
      <c r="H149" s="150">
        <f t="shared" si="78"/>
        <v>4.9599999999999998E-2</v>
      </c>
      <c r="J149" s="148">
        <f t="shared" si="77"/>
        <v>44048</v>
      </c>
      <c r="M149" s="230">
        <f t="shared" si="81"/>
        <v>0</v>
      </c>
      <c r="N149" s="236"/>
      <c r="O149" s="230">
        <f t="shared" si="84"/>
        <v>0</v>
      </c>
      <c r="Q149" s="150">
        <f t="shared" si="82"/>
        <v>4.9599999999999998E-2</v>
      </c>
    </row>
    <row r="150" spans="1:17" hidden="1">
      <c r="A150" s="148">
        <f t="shared" si="79"/>
        <v>44079</v>
      </c>
      <c r="D150" s="230">
        <f t="shared" si="80"/>
        <v>0</v>
      </c>
      <c r="E150" s="238"/>
      <c r="F150" s="230">
        <f t="shared" si="83"/>
        <v>0</v>
      </c>
      <c r="H150" s="150">
        <f t="shared" si="78"/>
        <v>4.9599999999999998E-2</v>
      </c>
      <c r="J150" s="148">
        <f t="shared" si="77"/>
        <v>44079</v>
      </c>
      <c r="M150" s="230">
        <f t="shared" si="81"/>
        <v>0</v>
      </c>
      <c r="N150" s="236"/>
      <c r="O150" s="230">
        <f t="shared" si="84"/>
        <v>0</v>
      </c>
      <c r="Q150" s="150">
        <f t="shared" si="82"/>
        <v>4.9599999999999998E-2</v>
      </c>
    </row>
    <row r="151" spans="1:17" hidden="1">
      <c r="A151" s="148">
        <f t="shared" si="79"/>
        <v>44110</v>
      </c>
      <c r="B151" s="72" t="s">
        <v>135</v>
      </c>
      <c r="C151" s="243">
        <f>IF(C$87&gt;0,-C$87,0)</f>
        <v>0</v>
      </c>
      <c r="D151" s="230">
        <f>ROUND((F150+(E151)/2)*H151/12,2)</f>
        <v>0</v>
      </c>
      <c r="E151" s="238"/>
      <c r="F151" s="230">
        <f t="shared" si="83"/>
        <v>0</v>
      </c>
      <c r="H151" s="150">
        <f t="shared" si="78"/>
        <v>4.9599999999999998E-2</v>
      </c>
      <c r="J151" s="148">
        <f t="shared" si="77"/>
        <v>44110</v>
      </c>
      <c r="K151" s="72" t="s">
        <v>135</v>
      </c>
      <c r="L151" s="243">
        <f>IF(L$87&gt;0,-L$87,0)</f>
        <v>0</v>
      </c>
      <c r="M151" s="230">
        <f>ROUND((O150+(N151)/2)*Q151/12,2)</f>
        <v>0</v>
      </c>
      <c r="N151" s="236"/>
      <c r="O151" s="230">
        <f t="shared" si="84"/>
        <v>0</v>
      </c>
      <c r="Q151" s="150">
        <f t="shared" si="82"/>
        <v>4.9599999999999998E-2</v>
      </c>
    </row>
    <row r="152" spans="1:17" hidden="1">
      <c r="A152" s="148">
        <f t="shared" si="79"/>
        <v>44141</v>
      </c>
      <c r="B152" s="72" t="s">
        <v>135</v>
      </c>
      <c r="C152" s="230">
        <f>IF(F141&gt;=0,IF(F$86+F$119-C$119&lt;0,-C$120,-C$151),IF(F$86+F$151-C$151&gt;0,-F$151,-C$120))</f>
        <v>0</v>
      </c>
      <c r="D152" s="230">
        <f>ROUND((F151+C152+(E152)/2)*H152/12,0)</f>
        <v>0</v>
      </c>
      <c r="E152" s="238"/>
      <c r="F152" s="230">
        <f t="shared" si="83"/>
        <v>0</v>
      </c>
      <c r="H152" s="150">
        <f t="shared" si="78"/>
        <v>4.9599999999999998E-2</v>
      </c>
      <c r="J152" s="148">
        <f t="shared" si="77"/>
        <v>44141</v>
      </c>
      <c r="K152" s="72" t="s">
        <v>135</v>
      </c>
      <c r="L152" s="230">
        <f>IF(O141&gt;=0,IF(O$86+O$119-L$119&lt;0,-L$120,-L$151),IF(O$86+O$151-L$151&gt;0,-O$151,-L$120))</f>
        <v>0</v>
      </c>
      <c r="M152" s="230">
        <f>ROUND((O151+L152+(N152)/2)*Q152/12,0)</f>
        <v>0</v>
      </c>
      <c r="N152" s="236"/>
      <c r="O152" s="230">
        <f t="shared" si="84"/>
        <v>0</v>
      </c>
      <c r="Q152" s="150">
        <f t="shared" si="82"/>
        <v>4.9599999999999998E-2</v>
      </c>
    </row>
    <row r="153" spans="1:17" hidden="1">
      <c r="A153" s="148">
        <f t="shared" si="79"/>
        <v>44172</v>
      </c>
      <c r="D153" s="230">
        <f t="shared" si="80"/>
        <v>0</v>
      </c>
      <c r="E153" s="238"/>
      <c r="F153" s="230">
        <f t="shared" si="83"/>
        <v>0</v>
      </c>
      <c r="H153" s="150">
        <f t="shared" si="78"/>
        <v>4.9599999999999998E-2</v>
      </c>
      <c r="J153" s="148">
        <f t="shared" si="77"/>
        <v>44172</v>
      </c>
      <c r="M153" s="230">
        <f t="shared" si="81"/>
        <v>0</v>
      </c>
      <c r="N153" s="236"/>
      <c r="O153" s="230">
        <f t="shared" si="84"/>
        <v>0</v>
      </c>
      <c r="Q153" s="150">
        <f t="shared" si="82"/>
        <v>4.9599999999999998E-2</v>
      </c>
    </row>
    <row r="155" spans="1:17">
      <c r="A155" s="227">
        <v>253311</v>
      </c>
      <c r="B155" s="227" t="s">
        <v>53</v>
      </c>
      <c r="C155" s="231" t="s">
        <v>101</v>
      </c>
      <c r="D155" s="231" t="s">
        <v>102</v>
      </c>
      <c r="E155" s="231"/>
      <c r="F155" s="230" t="s">
        <v>104</v>
      </c>
      <c r="H155" s="228" t="s">
        <v>102</v>
      </c>
      <c r="J155" s="227">
        <f>A155</f>
        <v>253311</v>
      </c>
      <c r="K155" s="227" t="s">
        <v>54</v>
      </c>
      <c r="L155" s="231" t="s">
        <v>101</v>
      </c>
      <c r="M155" s="231" t="s">
        <v>102</v>
      </c>
      <c r="N155" s="231"/>
      <c r="O155" s="230" t="s">
        <v>104</v>
      </c>
      <c r="Q155" s="228" t="s">
        <v>102</v>
      </c>
    </row>
    <row r="156" spans="1:17">
      <c r="A156" s="165" t="s">
        <v>162</v>
      </c>
      <c r="B156" s="165" t="s">
        <v>154</v>
      </c>
      <c r="C156" s="231" t="s">
        <v>105</v>
      </c>
      <c r="D156" s="231" t="s">
        <v>106</v>
      </c>
      <c r="E156" s="231" t="s">
        <v>107</v>
      </c>
      <c r="F156" s="230" t="s">
        <v>103</v>
      </c>
      <c r="H156" s="228" t="s">
        <v>108</v>
      </c>
      <c r="J156" s="165" t="str">
        <f>A156</f>
        <v>3% Contra Deferral</v>
      </c>
      <c r="K156" s="165" t="s">
        <v>154</v>
      </c>
      <c r="L156" s="231" t="s">
        <v>105</v>
      </c>
      <c r="M156" s="231" t="s">
        <v>106</v>
      </c>
      <c r="N156" s="231" t="s">
        <v>107</v>
      </c>
      <c r="O156" s="230" t="s">
        <v>103</v>
      </c>
      <c r="Q156" s="228" t="s">
        <v>108</v>
      </c>
    </row>
    <row r="157" spans="1:17">
      <c r="A157" s="148">
        <f>$A$25</f>
        <v>43800</v>
      </c>
      <c r="B157" s="149"/>
      <c r="F157" s="247">
        <v>0</v>
      </c>
      <c r="J157" s="148">
        <f t="shared" ref="J157:J169" si="85">A157</f>
        <v>43800</v>
      </c>
      <c r="K157" s="149"/>
      <c r="O157" s="247">
        <v>0</v>
      </c>
    </row>
    <row r="158" spans="1:17">
      <c r="A158" s="148">
        <f>A157+31</f>
        <v>43831</v>
      </c>
      <c r="C158" s="248">
        <v>0</v>
      </c>
      <c r="D158" s="230">
        <f>ROUND((F157+(C158+E158)/2)*H158/12,2)</f>
        <v>0</v>
      </c>
      <c r="E158" s="238"/>
      <c r="F158" s="230">
        <f>F157+C158+D158+E158</f>
        <v>0</v>
      </c>
      <c r="H158" s="150">
        <v>0</v>
      </c>
      <c r="J158" s="148">
        <f t="shared" si="85"/>
        <v>43831</v>
      </c>
      <c r="L158" s="248">
        <v>0</v>
      </c>
      <c r="M158" s="230">
        <f>ROUND((O157+(L158+N158)/2)*Q158/12,2)</f>
        <v>0</v>
      </c>
      <c r="N158" s="236"/>
      <c r="O158" s="230">
        <f>O157+L158+M158+N158</f>
        <v>0</v>
      </c>
      <c r="Q158" s="150">
        <f>H158</f>
        <v>0</v>
      </c>
    </row>
    <row r="159" spans="1:17">
      <c r="A159" s="148">
        <f t="shared" ref="A159:A169" si="86">A158+31</f>
        <v>43862</v>
      </c>
      <c r="C159" s="248">
        <v>0</v>
      </c>
      <c r="D159" s="230">
        <f t="shared" ref="D159:D169" si="87">ROUND((F158+(C159+E159)/2)*H159/12,2)</f>
        <v>0</v>
      </c>
      <c r="E159" s="238"/>
      <c r="F159" s="230">
        <f>F158+C159+D159+E159</f>
        <v>0</v>
      </c>
      <c r="G159" s="237"/>
      <c r="H159" s="150">
        <f>H158</f>
        <v>0</v>
      </c>
      <c r="J159" s="148">
        <f t="shared" si="85"/>
        <v>43862</v>
      </c>
      <c r="L159" s="248">
        <v>0</v>
      </c>
      <c r="M159" s="230">
        <f t="shared" ref="M159:M169" si="88">ROUND((O158+(L159+N159)/2)*Q159/12,2)</f>
        <v>0</v>
      </c>
      <c r="N159" s="236"/>
      <c r="O159" s="230">
        <f>O158+L159+M159+N159</f>
        <v>0</v>
      </c>
      <c r="P159" s="237"/>
      <c r="Q159" s="150">
        <f t="shared" ref="Q159:Q169" si="89">H159</f>
        <v>0</v>
      </c>
    </row>
    <row r="160" spans="1:17">
      <c r="A160" s="148">
        <f t="shared" si="86"/>
        <v>43893</v>
      </c>
      <c r="C160" s="249">
        <v>0</v>
      </c>
      <c r="D160" s="230">
        <f t="shared" si="87"/>
        <v>0</v>
      </c>
      <c r="E160" s="238"/>
      <c r="F160" s="230">
        <f>F159+C160+D160+E160</f>
        <v>0</v>
      </c>
      <c r="G160" s="237"/>
      <c r="H160" s="150">
        <f t="shared" ref="H160:H169" si="90">H159</f>
        <v>0</v>
      </c>
      <c r="J160" s="148">
        <f t="shared" si="85"/>
        <v>43893</v>
      </c>
      <c r="L160" s="249">
        <v>0</v>
      </c>
      <c r="M160" s="230">
        <f t="shared" si="88"/>
        <v>0</v>
      </c>
      <c r="N160" s="236"/>
      <c r="O160" s="230">
        <f>O159+L160+M160+N160</f>
        <v>0</v>
      </c>
      <c r="P160" s="237"/>
      <c r="Q160" s="150">
        <f t="shared" si="89"/>
        <v>0</v>
      </c>
    </row>
    <row r="161" spans="1:17" hidden="1">
      <c r="A161" s="148">
        <f t="shared" si="86"/>
        <v>43924</v>
      </c>
      <c r="D161" s="230">
        <f t="shared" si="87"/>
        <v>0</v>
      </c>
      <c r="E161" s="238"/>
      <c r="F161" s="230">
        <f t="shared" ref="F161:F169" si="91">F160+C161+D161+E161</f>
        <v>0</v>
      </c>
      <c r="H161" s="150">
        <f t="shared" si="90"/>
        <v>0</v>
      </c>
      <c r="J161" s="148">
        <f t="shared" si="85"/>
        <v>43924</v>
      </c>
      <c r="M161" s="230">
        <f t="shared" si="88"/>
        <v>0</v>
      </c>
      <c r="N161" s="236"/>
      <c r="O161" s="230">
        <f t="shared" ref="O161:O169" si="92">O160+L161+M161+N161</f>
        <v>0</v>
      </c>
      <c r="Q161" s="150">
        <f t="shared" si="89"/>
        <v>0</v>
      </c>
    </row>
    <row r="162" spans="1:17" hidden="1">
      <c r="A162" s="148">
        <f t="shared" si="86"/>
        <v>43955</v>
      </c>
      <c r="D162" s="230">
        <f t="shared" si="87"/>
        <v>0</v>
      </c>
      <c r="E162" s="238"/>
      <c r="F162" s="230">
        <f t="shared" si="91"/>
        <v>0</v>
      </c>
      <c r="H162" s="150">
        <f t="shared" si="90"/>
        <v>0</v>
      </c>
      <c r="J162" s="148">
        <f t="shared" si="85"/>
        <v>43955</v>
      </c>
      <c r="M162" s="230">
        <f t="shared" si="88"/>
        <v>0</v>
      </c>
      <c r="N162" s="236"/>
      <c r="O162" s="230">
        <f t="shared" si="92"/>
        <v>0</v>
      </c>
      <c r="Q162" s="150">
        <f t="shared" si="89"/>
        <v>0</v>
      </c>
    </row>
    <row r="163" spans="1:17" hidden="1">
      <c r="A163" s="148">
        <f t="shared" si="86"/>
        <v>43986</v>
      </c>
      <c r="D163" s="230">
        <f t="shared" si="87"/>
        <v>0</v>
      </c>
      <c r="E163" s="238"/>
      <c r="F163" s="230">
        <f t="shared" si="91"/>
        <v>0</v>
      </c>
      <c r="H163" s="150">
        <f t="shared" si="90"/>
        <v>0</v>
      </c>
      <c r="J163" s="148">
        <f t="shared" si="85"/>
        <v>43986</v>
      </c>
      <c r="M163" s="230">
        <f t="shared" si="88"/>
        <v>0</v>
      </c>
      <c r="N163" s="236"/>
      <c r="O163" s="230">
        <f t="shared" si="92"/>
        <v>0</v>
      </c>
      <c r="Q163" s="150">
        <f t="shared" si="89"/>
        <v>0</v>
      </c>
    </row>
    <row r="164" spans="1:17" hidden="1">
      <c r="A164" s="148">
        <f t="shared" si="86"/>
        <v>44017</v>
      </c>
      <c r="D164" s="230">
        <f t="shared" si="87"/>
        <v>0</v>
      </c>
      <c r="E164" s="238"/>
      <c r="F164" s="230">
        <f t="shared" si="91"/>
        <v>0</v>
      </c>
      <c r="H164" s="150">
        <f t="shared" si="90"/>
        <v>0</v>
      </c>
      <c r="J164" s="148">
        <f t="shared" si="85"/>
        <v>44017</v>
      </c>
      <c r="M164" s="230">
        <f t="shared" si="88"/>
        <v>0</v>
      </c>
      <c r="N164" s="236"/>
      <c r="O164" s="230">
        <f t="shared" si="92"/>
        <v>0</v>
      </c>
      <c r="Q164" s="150">
        <f t="shared" si="89"/>
        <v>0</v>
      </c>
    </row>
    <row r="165" spans="1:17" hidden="1">
      <c r="A165" s="148">
        <f t="shared" si="86"/>
        <v>44048</v>
      </c>
      <c r="D165" s="230">
        <f t="shared" si="87"/>
        <v>0</v>
      </c>
      <c r="E165" s="238"/>
      <c r="F165" s="230">
        <f t="shared" si="91"/>
        <v>0</v>
      </c>
      <c r="H165" s="150">
        <f t="shared" si="90"/>
        <v>0</v>
      </c>
      <c r="J165" s="148">
        <f t="shared" si="85"/>
        <v>44048</v>
      </c>
      <c r="M165" s="230">
        <f t="shared" si="88"/>
        <v>0</v>
      </c>
      <c r="N165" s="236"/>
      <c r="O165" s="230">
        <f t="shared" si="92"/>
        <v>0</v>
      </c>
      <c r="Q165" s="150">
        <f t="shared" si="89"/>
        <v>0</v>
      </c>
    </row>
    <row r="166" spans="1:17" hidden="1">
      <c r="A166" s="148">
        <f t="shared" si="86"/>
        <v>44079</v>
      </c>
      <c r="D166" s="230">
        <f t="shared" si="87"/>
        <v>0</v>
      </c>
      <c r="E166" s="238"/>
      <c r="F166" s="230">
        <f t="shared" si="91"/>
        <v>0</v>
      </c>
      <c r="H166" s="150">
        <f t="shared" si="90"/>
        <v>0</v>
      </c>
      <c r="J166" s="148">
        <f t="shared" si="85"/>
        <v>44079</v>
      </c>
      <c r="M166" s="230">
        <f t="shared" si="88"/>
        <v>0</v>
      </c>
      <c r="N166" s="236"/>
      <c r="O166" s="230">
        <f t="shared" si="92"/>
        <v>0</v>
      </c>
      <c r="Q166" s="150">
        <f t="shared" si="89"/>
        <v>0</v>
      </c>
    </row>
    <row r="167" spans="1:17" hidden="1">
      <c r="A167" s="148">
        <f t="shared" si="86"/>
        <v>44110</v>
      </c>
      <c r="D167" s="230">
        <f t="shared" si="87"/>
        <v>0</v>
      </c>
      <c r="E167" s="238"/>
      <c r="F167" s="230">
        <f t="shared" si="91"/>
        <v>0</v>
      </c>
      <c r="H167" s="150">
        <f t="shared" si="90"/>
        <v>0</v>
      </c>
      <c r="J167" s="148">
        <f t="shared" si="85"/>
        <v>44110</v>
      </c>
      <c r="M167" s="230">
        <f t="shared" si="88"/>
        <v>0</v>
      </c>
      <c r="N167" s="236"/>
      <c r="O167" s="230">
        <f t="shared" si="92"/>
        <v>0</v>
      </c>
      <c r="Q167" s="150">
        <f t="shared" si="89"/>
        <v>0</v>
      </c>
    </row>
    <row r="168" spans="1:17" hidden="1">
      <c r="A168" s="148">
        <f t="shared" si="86"/>
        <v>44141</v>
      </c>
      <c r="D168" s="230">
        <f t="shared" si="87"/>
        <v>0</v>
      </c>
      <c r="E168" s="238"/>
      <c r="F168" s="230">
        <f t="shared" si="91"/>
        <v>0</v>
      </c>
      <c r="H168" s="150">
        <f t="shared" si="90"/>
        <v>0</v>
      </c>
      <c r="J168" s="148">
        <f t="shared" si="85"/>
        <v>44141</v>
      </c>
      <c r="M168" s="230">
        <f t="shared" si="88"/>
        <v>0</v>
      </c>
      <c r="N168" s="236"/>
      <c r="O168" s="230">
        <f t="shared" si="92"/>
        <v>0</v>
      </c>
      <c r="Q168" s="150">
        <f t="shared" si="89"/>
        <v>0</v>
      </c>
    </row>
    <row r="169" spans="1:17" hidden="1">
      <c r="A169" s="148">
        <f t="shared" si="86"/>
        <v>44172</v>
      </c>
      <c r="D169" s="230">
        <f t="shared" si="87"/>
        <v>0</v>
      </c>
      <c r="E169" s="238"/>
      <c r="F169" s="230">
        <f t="shared" si="91"/>
        <v>0</v>
      </c>
      <c r="H169" s="150">
        <f t="shared" si="90"/>
        <v>0</v>
      </c>
      <c r="J169" s="148">
        <f t="shared" si="85"/>
        <v>44172</v>
      </c>
      <c r="M169" s="230">
        <f t="shared" si="88"/>
        <v>0</v>
      </c>
      <c r="N169" s="236"/>
      <c r="O169" s="230">
        <f t="shared" si="92"/>
        <v>0</v>
      </c>
      <c r="Q169" s="150">
        <f t="shared" si="89"/>
        <v>0</v>
      </c>
    </row>
    <row r="171" spans="1:17">
      <c r="A171" s="227">
        <v>253312</v>
      </c>
      <c r="B171" s="227" t="s">
        <v>53</v>
      </c>
      <c r="C171" s="231" t="s">
        <v>101</v>
      </c>
      <c r="D171" s="231" t="s">
        <v>102</v>
      </c>
      <c r="E171" s="231"/>
      <c r="F171" s="230" t="s">
        <v>104</v>
      </c>
      <c r="H171" s="228" t="s">
        <v>102</v>
      </c>
      <c r="J171" s="227">
        <f>A171</f>
        <v>253312</v>
      </c>
      <c r="K171" s="227" t="s">
        <v>54</v>
      </c>
      <c r="L171" s="231" t="s">
        <v>101</v>
      </c>
      <c r="M171" s="231" t="s">
        <v>102</v>
      </c>
      <c r="N171" s="231"/>
      <c r="O171" s="230" t="s">
        <v>104</v>
      </c>
      <c r="Q171" s="228" t="s">
        <v>102</v>
      </c>
    </row>
    <row r="172" spans="1:17">
      <c r="A172" s="165" t="s">
        <v>163</v>
      </c>
      <c r="B172" s="165" t="s">
        <v>154</v>
      </c>
      <c r="C172" s="231" t="s">
        <v>105</v>
      </c>
      <c r="D172" s="231" t="s">
        <v>106</v>
      </c>
      <c r="E172" s="231" t="s">
        <v>107</v>
      </c>
      <c r="F172" s="230" t="s">
        <v>103</v>
      </c>
      <c r="H172" s="228" t="s">
        <v>108</v>
      </c>
      <c r="J172" s="165" t="str">
        <f>A172</f>
        <v>Prior 3% Contra Deferral</v>
      </c>
      <c r="K172" s="165" t="s">
        <v>154</v>
      </c>
      <c r="L172" s="231" t="s">
        <v>105</v>
      </c>
      <c r="M172" s="231" t="s">
        <v>106</v>
      </c>
      <c r="N172" s="231" t="s">
        <v>107</v>
      </c>
      <c r="O172" s="230" t="s">
        <v>103</v>
      </c>
      <c r="Q172" s="228" t="s">
        <v>108</v>
      </c>
    </row>
    <row r="173" spans="1:17">
      <c r="A173" s="148">
        <f>$A$25</f>
        <v>43800</v>
      </c>
      <c r="B173" s="149"/>
      <c r="F173" s="247">
        <v>0</v>
      </c>
      <c r="J173" s="148">
        <f t="shared" ref="J173:J185" si="93">A173</f>
        <v>43800</v>
      </c>
      <c r="K173" s="149"/>
      <c r="O173" s="247">
        <v>0</v>
      </c>
    </row>
    <row r="174" spans="1:17">
      <c r="A174" s="148">
        <f>A173+31</f>
        <v>43831</v>
      </c>
      <c r="D174" s="230">
        <f>ROUND((F173+(C174+E174)/2)*H174/12,2)</f>
        <v>0</v>
      </c>
      <c r="E174" s="248">
        <v>0</v>
      </c>
      <c r="F174" s="230">
        <f>F173+C174+D174+E174</f>
        <v>0</v>
      </c>
      <c r="H174" s="150">
        <v>0</v>
      </c>
      <c r="J174" s="148">
        <f t="shared" si="93"/>
        <v>43831</v>
      </c>
      <c r="M174" s="230">
        <f>ROUND((O173+(L174+N174)/2)*Q174/12,2)</f>
        <v>0</v>
      </c>
      <c r="N174" s="248">
        <v>0</v>
      </c>
      <c r="O174" s="230">
        <f>O173+L174+M174+N174</f>
        <v>0</v>
      </c>
      <c r="Q174" s="150">
        <f>H174</f>
        <v>0</v>
      </c>
    </row>
    <row r="175" spans="1:17">
      <c r="A175" s="148">
        <f t="shared" ref="A175:A185" si="94">A174+31</f>
        <v>43862</v>
      </c>
      <c r="D175" s="230">
        <f t="shared" ref="D175:D185" si="95">ROUND((F174+(C175+E175)/2)*H175/12,2)</f>
        <v>0</v>
      </c>
      <c r="E175" s="248">
        <v>0</v>
      </c>
      <c r="F175" s="230">
        <f>F174+C175+D175+E175</f>
        <v>0</v>
      </c>
      <c r="G175" s="237"/>
      <c r="H175" s="150">
        <f>H174</f>
        <v>0</v>
      </c>
      <c r="J175" s="148">
        <f t="shared" si="93"/>
        <v>43862</v>
      </c>
      <c r="M175" s="230">
        <f t="shared" ref="M175:M185" si="96">ROUND((O174+(L175+N175)/2)*Q175/12,2)</f>
        <v>0</v>
      </c>
      <c r="N175" s="248">
        <v>0</v>
      </c>
      <c r="O175" s="230">
        <f>O174+L175+M175+N175</f>
        <v>0</v>
      </c>
      <c r="P175" s="237"/>
      <c r="Q175" s="150">
        <f t="shared" ref="Q175:Q185" si="97">H175</f>
        <v>0</v>
      </c>
    </row>
    <row r="176" spans="1:17">
      <c r="A176" s="148">
        <f t="shared" si="94"/>
        <v>43893</v>
      </c>
      <c r="D176" s="230">
        <f t="shared" si="95"/>
        <v>0</v>
      </c>
      <c r="E176" s="249">
        <v>0</v>
      </c>
      <c r="F176" s="230">
        <f>F175+C176+D176+E176</f>
        <v>0</v>
      </c>
      <c r="G176" s="237"/>
      <c r="H176" s="150">
        <f t="shared" ref="H176:H185" si="98">H175</f>
        <v>0</v>
      </c>
      <c r="J176" s="148">
        <f t="shared" si="93"/>
        <v>43893</v>
      </c>
      <c r="M176" s="230">
        <f t="shared" si="96"/>
        <v>0</v>
      </c>
      <c r="N176" s="249">
        <v>0</v>
      </c>
      <c r="O176" s="230">
        <f>O175+L176+M176+N176</f>
        <v>0</v>
      </c>
      <c r="P176" s="237"/>
      <c r="Q176" s="150">
        <f t="shared" si="97"/>
        <v>0</v>
      </c>
    </row>
    <row r="177" spans="1:17" hidden="1">
      <c r="A177" s="148">
        <f t="shared" si="94"/>
        <v>43924</v>
      </c>
      <c r="D177" s="230">
        <f t="shared" si="95"/>
        <v>0</v>
      </c>
      <c r="E177" s="238"/>
      <c r="F177" s="230">
        <f t="shared" ref="F177:F185" si="99">F176+C177+D177+E177</f>
        <v>0</v>
      </c>
      <c r="H177" s="150">
        <f t="shared" si="98"/>
        <v>0</v>
      </c>
      <c r="J177" s="148">
        <f t="shared" si="93"/>
        <v>43924</v>
      </c>
      <c r="M177" s="230">
        <f t="shared" si="96"/>
        <v>0</v>
      </c>
      <c r="N177" s="236"/>
      <c r="O177" s="230">
        <f t="shared" ref="O177:O185" si="100">O176+L177+M177+N177</f>
        <v>0</v>
      </c>
      <c r="Q177" s="150">
        <f t="shared" si="97"/>
        <v>0</v>
      </c>
    </row>
    <row r="178" spans="1:17" hidden="1">
      <c r="A178" s="148">
        <f t="shared" si="94"/>
        <v>43955</v>
      </c>
      <c r="D178" s="230">
        <f t="shared" si="95"/>
        <v>0</v>
      </c>
      <c r="E178" s="238"/>
      <c r="F178" s="230">
        <f t="shared" si="99"/>
        <v>0</v>
      </c>
      <c r="H178" s="150">
        <f t="shared" si="98"/>
        <v>0</v>
      </c>
      <c r="J178" s="148">
        <f t="shared" si="93"/>
        <v>43955</v>
      </c>
      <c r="M178" s="230">
        <f t="shared" si="96"/>
        <v>0</v>
      </c>
      <c r="N178" s="236"/>
      <c r="O178" s="230">
        <f t="shared" si="100"/>
        <v>0</v>
      </c>
      <c r="Q178" s="150">
        <f t="shared" si="97"/>
        <v>0</v>
      </c>
    </row>
    <row r="179" spans="1:17" hidden="1">
      <c r="A179" s="148">
        <f t="shared" si="94"/>
        <v>43986</v>
      </c>
      <c r="D179" s="230">
        <f t="shared" si="95"/>
        <v>0</v>
      </c>
      <c r="E179" s="238"/>
      <c r="F179" s="230">
        <f t="shared" si="99"/>
        <v>0</v>
      </c>
      <c r="H179" s="150">
        <f t="shared" si="98"/>
        <v>0</v>
      </c>
      <c r="J179" s="148">
        <f t="shared" si="93"/>
        <v>43986</v>
      </c>
      <c r="M179" s="230">
        <f t="shared" si="96"/>
        <v>0</v>
      </c>
      <c r="N179" s="236"/>
      <c r="O179" s="230">
        <f t="shared" si="100"/>
        <v>0</v>
      </c>
      <c r="Q179" s="150">
        <f t="shared" si="97"/>
        <v>0</v>
      </c>
    </row>
    <row r="180" spans="1:17" hidden="1">
      <c r="A180" s="148">
        <f t="shared" si="94"/>
        <v>44017</v>
      </c>
      <c r="D180" s="230">
        <f t="shared" si="95"/>
        <v>0</v>
      </c>
      <c r="E180" s="238"/>
      <c r="F180" s="230">
        <f t="shared" si="99"/>
        <v>0</v>
      </c>
      <c r="H180" s="150">
        <f t="shared" si="98"/>
        <v>0</v>
      </c>
      <c r="J180" s="148">
        <f t="shared" si="93"/>
        <v>44017</v>
      </c>
      <c r="M180" s="230">
        <f t="shared" si="96"/>
        <v>0</v>
      </c>
      <c r="N180" s="236"/>
      <c r="O180" s="230">
        <f t="shared" si="100"/>
        <v>0</v>
      </c>
      <c r="Q180" s="150">
        <f t="shared" si="97"/>
        <v>0</v>
      </c>
    </row>
    <row r="181" spans="1:17" hidden="1">
      <c r="A181" s="148">
        <f t="shared" si="94"/>
        <v>44048</v>
      </c>
      <c r="D181" s="230">
        <f t="shared" si="95"/>
        <v>0</v>
      </c>
      <c r="E181" s="238"/>
      <c r="F181" s="230">
        <f t="shared" si="99"/>
        <v>0</v>
      </c>
      <c r="H181" s="150">
        <f t="shared" si="98"/>
        <v>0</v>
      </c>
      <c r="J181" s="148">
        <f t="shared" si="93"/>
        <v>44048</v>
      </c>
      <c r="M181" s="230">
        <f t="shared" si="96"/>
        <v>0</v>
      </c>
      <c r="N181" s="236"/>
      <c r="O181" s="230">
        <f t="shared" si="100"/>
        <v>0</v>
      </c>
      <c r="Q181" s="150">
        <f t="shared" si="97"/>
        <v>0</v>
      </c>
    </row>
    <row r="182" spans="1:17" hidden="1">
      <c r="A182" s="148">
        <f t="shared" si="94"/>
        <v>44079</v>
      </c>
      <c r="D182" s="230">
        <f t="shared" si="95"/>
        <v>0</v>
      </c>
      <c r="E182" s="238"/>
      <c r="F182" s="230">
        <f t="shared" si="99"/>
        <v>0</v>
      </c>
      <c r="H182" s="150">
        <f t="shared" si="98"/>
        <v>0</v>
      </c>
      <c r="J182" s="148">
        <f t="shared" si="93"/>
        <v>44079</v>
      </c>
      <c r="M182" s="230">
        <f t="shared" si="96"/>
        <v>0</v>
      </c>
      <c r="N182" s="236"/>
      <c r="O182" s="230">
        <f t="shared" si="100"/>
        <v>0</v>
      </c>
      <c r="Q182" s="150">
        <f t="shared" si="97"/>
        <v>0</v>
      </c>
    </row>
    <row r="183" spans="1:17" hidden="1">
      <c r="A183" s="148">
        <f t="shared" si="94"/>
        <v>44110</v>
      </c>
      <c r="D183" s="230">
        <f t="shared" si="95"/>
        <v>0</v>
      </c>
      <c r="E183" s="238"/>
      <c r="F183" s="230">
        <f t="shared" si="99"/>
        <v>0</v>
      </c>
      <c r="H183" s="150">
        <f t="shared" si="98"/>
        <v>0</v>
      </c>
      <c r="J183" s="148">
        <f t="shared" si="93"/>
        <v>44110</v>
      </c>
      <c r="M183" s="230">
        <f t="shared" si="96"/>
        <v>0</v>
      </c>
      <c r="N183" s="236"/>
      <c r="O183" s="230">
        <f t="shared" si="100"/>
        <v>0</v>
      </c>
      <c r="Q183" s="150">
        <f t="shared" si="97"/>
        <v>0</v>
      </c>
    </row>
    <row r="184" spans="1:17" hidden="1">
      <c r="A184" s="148">
        <f t="shared" si="94"/>
        <v>44141</v>
      </c>
      <c r="D184" s="230">
        <f t="shared" si="95"/>
        <v>0</v>
      </c>
      <c r="E184" s="238"/>
      <c r="F184" s="230">
        <f t="shared" si="99"/>
        <v>0</v>
      </c>
      <c r="H184" s="150">
        <f t="shared" si="98"/>
        <v>0</v>
      </c>
      <c r="J184" s="148">
        <f t="shared" si="93"/>
        <v>44141</v>
      </c>
      <c r="M184" s="230">
        <f t="shared" si="96"/>
        <v>0</v>
      </c>
      <c r="N184" s="236"/>
      <c r="O184" s="230">
        <f t="shared" si="100"/>
        <v>0</v>
      </c>
      <c r="Q184" s="150">
        <f t="shared" si="97"/>
        <v>0</v>
      </c>
    </row>
    <row r="185" spans="1:17" hidden="1">
      <c r="A185" s="148">
        <f t="shared" si="94"/>
        <v>44172</v>
      </c>
      <c r="D185" s="230">
        <f t="shared" si="95"/>
        <v>0</v>
      </c>
      <c r="E185" s="238"/>
      <c r="F185" s="230">
        <f t="shared" si="99"/>
        <v>0</v>
      </c>
      <c r="H185" s="150">
        <f t="shared" si="98"/>
        <v>0</v>
      </c>
      <c r="J185" s="148">
        <f t="shared" si="93"/>
        <v>44172</v>
      </c>
      <c r="M185" s="230">
        <f t="shared" si="96"/>
        <v>0</v>
      </c>
      <c r="N185" s="236"/>
      <c r="O185" s="230">
        <f t="shared" si="100"/>
        <v>0</v>
      </c>
      <c r="Q185" s="150">
        <f t="shared" si="97"/>
        <v>0</v>
      </c>
    </row>
  </sheetData>
  <mergeCells count="6">
    <mergeCell ref="C71:H71"/>
    <mergeCell ref="C89:H89"/>
    <mergeCell ref="A1:I1"/>
    <mergeCell ref="J1:R1"/>
    <mergeCell ref="L71:Q71"/>
    <mergeCell ref="L89:Q89"/>
  </mergeCells>
  <printOptions horizontalCentered="1"/>
  <pageMargins left="0.7" right="0.71" top="0.97" bottom="0.75" header="0.5" footer="0.5"/>
  <pageSetup scale="67" firstPageNumber="7" fitToWidth="0" fitToHeight="0" orientation="portrait" useFirstPageNumber="1" r:id="rId1"/>
  <headerFooter scaleWithDoc="0">
    <oddHeader>&amp;CAvista Corporation Decoupling Mechanism
Washington Jurisdiction
Quarterly Report for 1st Quarter 2020</oddHeader>
    <oddFooter>&amp;Cfile: &amp;F / &amp;A&amp;RPage &amp;P of 9</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tabSelected="1" zoomScaleNormal="100" workbookViewId="0">
      <selection activeCell="T26" sqref="T26"/>
    </sheetView>
  </sheetViews>
  <sheetFormatPr defaultRowHeight="15"/>
  <cols>
    <col min="1" max="1" width="2.85546875" customWidth="1"/>
    <col min="2" max="2" width="20.7109375" customWidth="1"/>
    <col min="3" max="3" width="8.28515625" customWidth="1"/>
    <col min="4" max="4" width="8.5703125" customWidth="1"/>
    <col min="5" max="5" width="8.28515625" customWidth="1"/>
    <col min="6" max="6" width="8.5703125" customWidth="1"/>
    <col min="7" max="7" width="8" customWidth="1"/>
    <col min="8" max="8" width="8.28515625" style="72" customWidth="1"/>
    <col min="9" max="9" width="9.42578125" customWidth="1"/>
    <col min="10" max="12" width="8.5703125" customWidth="1"/>
  </cols>
  <sheetData>
    <row r="1" spans="1:23" ht="28.9" customHeight="1">
      <c r="A1" t="s">
        <v>62</v>
      </c>
    </row>
    <row r="2" spans="1:23" s="33" customFormat="1" ht="14.45" customHeight="1">
      <c r="A2" s="53"/>
      <c r="B2" s="53"/>
      <c r="C2" s="53"/>
      <c r="D2" s="53"/>
      <c r="E2" s="53"/>
      <c r="F2" s="53"/>
      <c r="G2" s="53"/>
      <c r="H2" s="79"/>
      <c r="I2" s="53"/>
      <c r="J2" s="53"/>
      <c r="K2" s="53"/>
    </row>
    <row r="3" spans="1:23" s="33" customFormat="1" ht="111.75" customHeight="1">
      <c r="A3" s="256" t="s">
        <v>178</v>
      </c>
      <c r="B3" s="256"/>
      <c r="C3" s="256"/>
      <c r="D3" s="256"/>
      <c r="E3" s="256"/>
      <c r="F3" s="256"/>
      <c r="G3" s="256"/>
      <c r="H3" s="256"/>
      <c r="I3" s="256"/>
      <c r="J3" s="256"/>
      <c r="K3" s="256"/>
      <c r="M3"/>
      <c r="N3"/>
      <c r="O3"/>
      <c r="P3"/>
      <c r="Q3"/>
      <c r="R3"/>
      <c r="S3"/>
      <c r="T3"/>
      <c r="U3"/>
      <c r="V3"/>
      <c r="W3"/>
    </row>
    <row r="4" spans="1:23" ht="14.45" customHeight="1"/>
    <row r="5" spans="1:23" ht="14.45" customHeight="1">
      <c r="A5" s="255" t="s">
        <v>78</v>
      </c>
      <c r="B5" s="255"/>
      <c r="C5" s="255"/>
      <c r="D5" s="255"/>
      <c r="E5" s="255"/>
      <c r="F5" s="255"/>
      <c r="G5" s="255"/>
      <c r="H5" s="255"/>
      <c r="I5" s="255"/>
      <c r="J5" s="255"/>
      <c r="K5" s="255"/>
    </row>
    <row r="6" spans="1:23" s="33" customFormat="1" ht="13.9" customHeight="1">
      <c r="A6" s="255" t="s">
        <v>79</v>
      </c>
      <c r="B6" s="255"/>
      <c r="C6" s="255"/>
      <c r="D6" s="255"/>
      <c r="E6" s="255"/>
      <c r="F6" s="255"/>
      <c r="G6" s="255"/>
      <c r="H6" s="255"/>
      <c r="I6" s="255"/>
      <c r="J6" s="255"/>
      <c r="K6" s="255"/>
    </row>
    <row r="7" spans="1:23" ht="28.9" customHeight="1">
      <c r="A7" s="50"/>
      <c r="B7" s="50"/>
      <c r="C7" s="50"/>
      <c r="E7" s="55" t="s">
        <v>72</v>
      </c>
      <c r="F7" s="55" t="s">
        <v>73</v>
      </c>
      <c r="G7" s="58" t="s">
        <v>82</v>
      </c>
      <c r="H7" s="78" t="s">
        <v>87</v>
      </c>
      <c r="I7" s="100" t="s">
        <v>164</v>
      </c>
      <c r="J7" s="55" t="s">
        <v>74</v>
      </c>
      <c r="K7" s="50"/>
      <c r="L7" s="50"/>
    </row>
    <row r="8" spans="1:23" ht="14.45" customHeight="1">
      <c r="A8" s="54" t="s">
        <v>70</v>
      </c>
      <c r="B8" s="22"/>
      <c r="C8" s="22"/>
      <c r="E8" s="22"/>
      <c r="F8" s="22"/>
      <c r="G8" s="22"/>
      <c r="H8" s="22"/>
      <c r="I8" s="22"/>
      <c r="J8" s="22"/>
      <c r="K8" s="22"/>
      <c r="L8" s="22"/>
    </row>
    <row r="9" spans="1:23" ht="14.45" customHeight="1">
      <c r="A9" s="51"/>
      <c r="B9" s="51" t="s">
        <v>71</v>
      </c>
      <c r="C9" s="51"/>
      <c r="E9" s="57">
        <v>-255</v>
      </c>
      <c r="F9" s="57"/>
      <c r="G9" s="74"/>
      <c r="H9" s="98"/>
      <c r="I9" s="57"/>
      <c r="J9" s="170">
        <v>-7.3999999999999996E-2</v>
      </c>
      <c r="K9" s="51"/>
      <c r="L9" s="51"/>
    </row>
    <row r="10" spans="1:23" ht="14.45" customHeight="1">
      <c r="A10" s="51"/>
      <c r="B10" s="51" t="s">
        <v>80</v>
      </c>
      <c r="C10" s="51"/>
      <c r="E10" s="56">
        <v>-10.39</v>
      </c>
      <c r="F10" s="56"/>
      <c r="G10" s="75"/>
      <c r="H10" s="99"/>
      <c r="I10" s="56"/>
      <c r="J10" s="170">
        <v>-4.9000000000000002E-2</v>
      </c>
      <c r="K10" s="51"/>
      <c r="L10" s="51"/>
    </row>
    <row r="11" spans="1:23">
      <c r="B11" s="33" t="s">
        <v>81</v>
      </c>
      <c r="E11" s="56">
        <v>10.39</v>
      </c>
      <c r="F11" s="56"/>
      <c r="G11" s="56"/>
      <c r="H11" s="56"/>
      <c r="I11" s="56"/>
      <c r="J11" s="37"/>
    </row>
    <row r="12" spans="1:23" s="33" customFormat="1" ht="6" customHeight="1">
      <c r="E12" s="56"/>
      <c r="F12" s="56"/>
      <c r="G12" s="75"/>
      <c r="H12" s="95"/>
      <c r="I12" s="56"/>
      <c r="J12" s="37"/>
    </row>
    <row r="13" spans="1:23">
      <c r="A13" s="54" t="s">
        <v>75</v>
      </c>
      <c r="B13" s="22"/>
      <c r="C13" s="22"/>
      <c r="E13" s="22"/>
      <c r="F13" s="22"/>
      <c r="G13" s="76"/>
      <c r="H13" s="96"/>
      <c r="I13" s="199"/>
      <c r="J13" s="76"/>
      <c r="K13" s="52"/>
      <c r="L13" s="52"/>
    </row>
    <row r="14" spans="1:23">
      <c r="A14" s="51"/>
      <c r="B14" s="51" t="s">
        <v>71</v>
      </c>
      <c r="C14" s="51"/>
      <c r="E14" s="57">
        <v>-713</v>
      </c>
      <c r="F14" s="57"/>
      <c r="G14" s="74"/>
      <c r="H14" s="98"/>
      <c r="I14" s="57"/>
      <c r="J14" s="170">
        <v>-4.9000000000000002E-2</v>
      </c>
      <c r="K14" s="52"/>
      <c r="L14" s="52"/>
    </row>
    <row r="15" spans="1:23" ht="14.45" customHeight="1">
      <c r="A15" s="51"/>
      <c r="B15" s="51" t="s">
        <v>80</v>
      </c>
      <c r="C15" s="51"/>
      <c r="E15" s="56">
        <v>-40.619999999999997</v>
      </c>
      <c r="F15" s="56"/>
      <c r="G15" s="75"/>
      <c r="H15" s="99"/>
      <c r="I15" s="56"/>
      <c r="J15" s="170">
        <v>-3.9E-2</v>
      </c>
      <c r="K15" s="52"/>
      <c r="L15" s="52"/>
    </row>
    <row r="16" spans="1:23">
      <c r="B16" s="33" t="s">
        <v>81</v>
      </c>
      <c r="E16" s="56">
        <v>40.619999999999997</v>
      </c>
      <c r="F16" s="56"/>
      <c r="G16" s="56"/>
      <c r="H16" s="56"/>
      <c r="I16" s="56"/>
      <c r="J16" s="37"/>
    </row>
    <row r="17" spans="1:19" s="33" customFormat="1" ht="9" customHeight="1">
      <c r="G17" s="37"/>
      <c r="H17" s="97"/>
      <c r="I17" s="72"/>
      <c r="J17" s="37"/>
    </row>
    <row r="18" spans="1:19" ht="14.45" customHeight="1">
      <c r="A18" s="54" t="s">
        <v>76</v>
      </c>
      <c r="B18" s="22"/>
      <c r="C18" s="22"/>
      <c r="E18" s="22"/>
      <c r="F18" s="22"/>
      <c r="G18" s="76"/>
      <c r="H18" s="96"/>
      <c r="I18" s="199"/>
      <c r="J18" s="76"/>
    </row>
    <row r="19" spans="1:19" ht="14.45" customHeight="1">
      <c r="A19" s="51"/>
      <c r="B19" s="51" t="s">
        <v>71</v>
      </c>
      <c r="C19" s="51"/>
      <c r="E19" s="57">
        <v>-9</v>
      </c>
      <c r="F19" s="57"/>
      <c r="G19" s="74"/>
      <c r="H19" s="98"/>
      <c r="I19" s="57"/>
      <c r="J19" s="170">
        <v>-2.5999999999999999E-2</v>
      </c>
    </row>
    <row r="20" spans="1:19">
      <c r="A20" s="51"/>
      <c r="B20" s="51" t="s">
        <v>80</v>
      </c>
      <c r="C20" s="51"/>
      <c r="E20" s="56">
        <v>6.58</v>
      </c>
      <c r="F20" s="56"/>
      <c r="G20" s="75"/>
      <c r="H20" s="99"/>
      <c r="I20" s="56"/>
      <c r="J20" s="170">
        <v>4.8000000000000001E-2</v>
      </c>
    </row>
    <row r="21" spans="1:19" s="33" customFormat="1">
      <c r="A21" s="51"/>
      <c r="B21" s="33" t="s">
        <v>81</v>
      </c>
      <c r="C21" s="51"/>
      <c r="E21" s="56">
        <v>-6.58</v>
      </c>
      <c r="F21" s="56"/>
      <c r="G21" s="56"/>
      <c r="H21" s="56"/>
      <c r="I21" s="56"/>
      <c r="J21" s="171"/>
    </row>
    <row r="22" spans="1:19" ht="9" customHeight="1">
      <c r="A22" s="33"/>
      <c r="B22" s="33"/>
      <c r="C22" s="33"/>
      <c r="E22" s="33"/>
      <c r="F22" s="33"/>
      <c r="G22" s="37"/>
      <c r="H22" s="97"/>
      <c r="I22" s="72"/>
      <c r="J22" s="37"/>
    </row>
    <row r="23" spans="1:19">
      <c r="A23" s="54" t="s">
        <v>77</v>
      </c>
      <c r="B23" s="22"/>
      <c r="C23" s="22"/>
      <c r="E23" s="22"/>
      <c r="F23" s="22"/>
      <c r="G23" s="76"/>
      <c r="H23" s="96"/>
      <c r="I23" s="199"/>
      <c r="J23" s="76"/>
    </row>
    <row r="24" spans="1:19">
      <c r="A24" s="51"/>
      <c r="B24" s="51" t="s">
        <v>71</v>
      </c>
      <c r="C24" s="51"/>
      <c r="E24" s="57">
        <v>345</v>
      </c>
      <c r="F24" s="57"/>
      <c r="G24" s="74"/>
      <c r="H24" s="98"/>
      <c r="I24" s="57"/>
      <c r="J24" s="170">
        <v>4.9000000000000002E-2</v>
      </c>
    </row>
    <row r="25" spans="1:19">
      <c r="A25" s="51"/>
      <c r="B25" s="51" t="s">
        <v>80</v>
      </c>
      <c r="C25" s="51"/>
      <c r="E25" s="56">
        <v>201.66</v>
      </c>
      <c r="F25" s="56"/>
      <c r="G25" s="75"/>
      <c r="H25" s="99"/>
      <c r="I25" s="56"/>
      <c r="J25" s="170">
        <v>0.11700000000000001</v>
      </c>
    </row>
    <row r="26" spans="1:19">
      <c r="B26" s="33" t="s">
        <v>81</v>
      </c>
      <c r="E26" s="56">
        <v>-201.66</v>
      </c>
      <c r="F26" s="56"/>
      <c r="G26" s="56"/>
      <c r="H26" s="56"/>
      <c r="I26" s="56"/>
      <c r="J26" s="37"/>
    </row>
    <row r="29" spans="1:19" ht="101.25" customHeight="1">
      <c r="A29" s="257" t="s">
        <v>176</v>
      </c>
      <c r="B29" s="257"/>
      <c r="C29" s="257"/>
      <c r="D29" s="257"/>
      <c r="E29" s="257"/>
      <c r="F29" s="257"/>
      <c r="G29" s="257"/>
      <c r="H29" s="257"/>
      <c r="I29" s="257"/>
      <c r="J29" s="257"/>
      <c r="K29" s="257"/>
      <c r="L29" s="50"/>
      <c r="M29" s="50"/>
      <c r="N29" s="50"/>
      <c r="O29" s="50"/>
      <c r="P29" s="50"/>
      <c r="Q29" s="50"/>
      <c r="R29" s="50"/>
      <c r="S29" s="50"/>
    </row>
    <row r="30" spans="1:19" ht="16.149999999999999" customHeight="1">
      <c r="A30" s="254"/>
      <c r="B30" s="254"/>
      <c r="C30" s="254"/>
      <c r="D30" s="254"/>
      <c r="E30" s="254"/>
      <c r="F30" s="254"/>
      <c r="G30" s="254"/>
      <c r="H30" s="254"/>
      <c r="I30" s="254"/>
      <c r="J30" s="254"/>
      <c r="K30" s="254"/>
      <c r="L30" s="50"/>
      <c r="M30" s="50"/>
      <c r="N30" s="50"/>
      <c r="O30" s="50"/>
      <c r="P30" s="50"/>
      <c r="Q30" s="50"/>
      <c r="R30" s="50"/>
    </row>
    <row r="31" spans="1:19">
      <c r="A31" s="72"/>
      <c r="B31" s="72"/>
      <c r="C31" s="72"/>
      <c r="D31" s="72"/>
      <c r="E31" s="72"/>
      <c r="F31" s="72"/>
      <c r="G31" s="72"/>
      <c r="I31" s="72"/>
      <c r="J31" s="72"/>
      <c r="K31" s="72"/>
      <c r="L31" s="50"/>
      <c r="M31" s="50"/>
      <c r="N31" s="50"/>
      <c r="O31" s="50"/>
      <c r="P31" s="50"/>
      <c r="Q31" s="50"/>
      <c r="R31" s="50"/>
      <c r="S31" s="50"/>
    </row>
    <row r="32" spans="1:19">
      <c r="A32" s="72"/>
      <c r="B32" s="72"/>
      <c r="C32" s="72"/>
      <c r="D32" s="72"/>
      <c r="E32" s="72"/>
      <c r="F32" s="72"/>
      <c r="G32" s="72"/>
      <c r="I32" s="72"/>
      <c r="J32" s="72"/>
      <c r="K32" s="72"/>
      <c r="L32" s="50"/>
      <c r="M32" s="50"/>
      <c r="N32" s="50"/>
      <c r="O32" s="50"/>
      <c r="P32" s="50"/>
      <c r="Q32" s="50"/>
      <c r="R32" s="50"/>
      <c r="S32" s="50"/>
    </row>
    <row r="33" spans="12:19">
      <c r="L33" s="50"/>
      <c r="M33" s="50"/>
      <c r="N33" s="50"/>
      <c r="O33" s="50"/>
      <c r="P33" s="50"/>
      <c r="Q33" s="50"/>
      <c r="R33" s="50"/>
      <c r="S33" s="50"/>
    </row>
    <row r="34" spans="12:19">
      <c r="L34" s="50"/>
      <c r="M34" s="50"/>
      <c r="N34" s="50"/>
      <c r="O34" s="50"/>
      <c r="P34" s="50"/>
      <c r="Q34" s="50"/>
      <c r="R34" s="50"/>
      <c r="S34" s="50"/>
    </row>
  </sheetData>
  <mergeCells count="5">
    <mergeCell ref="A30:K30"/>
    <mergeCell ref="A5:K5"/>
    <mergeCell ref="A6:K6"/>
    <mergeCell ref="A3:K3"/>
    <mergeCell ref="A29:K29"/>
  </mergeCells>
  <printOptions horizontalCentered="1"/>
  <pageMargins left="0.7" right="0.71" top="0.97" bottom="0.75" header="0.5" footer="0.5"/>
  <pageSetup scale="90" orientation="portrait" r:id="rId1"/>
  <headerFooter scaleWithDoc="0">
    <oddHeader>&amp;CAvista Corporation Decoupling Mechanism
Washington Jurisdiction
Quarterly Report for 1st Quarter 2020</oddHeader>
    <oddFooter>&amp;Cfile: &amp;F / &amp;A&amp;RPage 9 of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2020-05-20T07:00:00+00:00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6630B1F2-4D61-4560-A307-C1C30BE61986}"/>
</file>

<file path=customXml/itemProps2.xml><?xml version="1.0" encoding="utf-8"?>
<ds:datastoreItem xmlns:ds="http://schemas.openxmlformats.org/officeDocument/2006/customXml" ds:itemID="{87D34723-FAFA-46A4-BD47-EB88C44EE772}"/>
</file>

<file path=customXml/itemProps3.xml><?xml version="1.0" encoding="utf-8"?>
<ds:datastoreItem xmlns:ds="http://schemas.openxmlformats.org/officeDocument/2006/customXml" ds:itemID="{71ED739E-DC6A-4A89-96D3-E360E7C24695}"/>
</file>

<file path=customXml/itemProps4.xml><?xml version="1.0" encoding="utf-8"?>
<ds:datastoreItem xmlns:ds="http://schemas.openxmlformats.org/officeDocument/2006/customXml" ds:itemID="{0D280EAA-6443-4204-AF4D-DF9B28CC90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Electric Deferral</vt:lpstr>
      <vt:lpstr>Nat Gas Deferral</vt:lpstr>
      <vt:lpstr>Accounting Balances</vt:lpstr>
      <vt:lpstr>Interest Reconciliation</vt:lpstr>
      <vt:lpstr>Notes</vt:lpstr>
      <vt:lpstr>'Accounting Balances'!Print_Area</vt:lpstr>
      <vt:lpstr>'Electric Deferral'!Print_Area</vt:lpstr>
      <vt:lpstr>'Interest Reconciliation'!Print_Area</vt:lpstr>
      <vt:lpstr>Notes!Print_Area</vt:lpstr>
      <vt:lpstr>'Interest Reconciliation'!Print_Titles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2020-05-20T17:35:06Z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