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2035" windowHeight="12840"/>
  </bookViews>
  <sheets>
    <sheet name="Sheet1" sheetId="1" r:id="rId1"/>
  </sheets>
  <definedNames>
    <definedName name="_xlnm.Print_Titles" localSheetId="0">Sheet1!$A:$A,Sheet1!$1:$2</definedName>
  </definedNames>
  <calcPr calcId="145621"/>
</workbook>
</file>

<file path=xl/calcChain.xml><?xml version="1.0" encoding="utf-8"?>
<calcChain xmlns="http://schemas.openxmlformats.org/spreadsheetml/2006/main">
  <c r="D6" i="1" l="1"/>
  <c r="F6" i="1"/>
  <c r="I6" i="1"/>
  <c r="J6" i="1"/>
  <c r="K6" i="1" s="1"/>
  <c r="D7" i="1"/>
  <c r="F7" i="1"/>
  <c r="I7" i="1"/>
  <c r="J7" i="1"/>
  <c r="K7" i="1" s="1"/>
  <c r="F8" i="1"/>
  <c r="I8" i="1"/>
  <c r="J8" i="1"/>
  <c r="K8" i="1" s="1"/>
  <c r="F9" i="1"/>
  <c r="I9" i="1"/>
  <c r="J9" i="1"/>
  <c r="K9" i="1" s="1"/>
  <c r="F10" i="1"/>
  <c r="I10" i="1"/>
  <c r="J10" i="1"/>
  <c r="K10" i="1" s="1"/>
</calcChain>
</file>

<file path=xl/comments1.xml><?xml version="1.0" encoding="utf-8"?>
<comments xmlns="http://schemas.openxmlformats.org/spreadsheetml/2006/main">
  <authors>
    <author>jsant</author>
  </authors>
  <commentList>
    <comment ref="P5" authorId="0">
      <text>
        <r>
          <rPr>
            <sz val="8"/>
            <color indexed="81"/>
            <rFont val="Tahoma"/>
            <family val="2"/>
          </rPr>
          <t>After the 1997 merger, US Bank is the Indenture Trustee.
Post merger, where another bank is shown as Trustee, they are the Mortgage Trustee and US Bank is the Collateral Agent.  
Where US Bank is shown as trustee post merger, it is both the Indenture Trustee and the Mortgage Trustee.</t>
        </r>
      </text>
    </comment>
  </commentList>
</comments>
</file>

<file path=xl/sharedStrings.xml><?xml version="1.0" encoding="utf-8"?>
<sst xmlns="http://schemas.openxmlformats.org/spreadsheetml/2006/main" count="58" uniqueCount="43">
  <si>
    <t>Sr. Note</t>
  </si>
  <si>
    <t>US Bank</t>
  </si>
  <si>
    <t>74531EAB8</t>
  </si>
  <si>
    <t>Payoff= PV of remaining P&amp;I, discounted @ T+15</t>
  </si>
  <si>
    <t>Senior note A</t>
  </si>
  <si>
    <t>745332BZ8</t>
  </si>
  <si>
    <t>Payoff= PV of remaining P&amp;I, discounted @ T+50</t>
  </si>
  <si>
    <t>6.75% Sr. Notes</t>
  </si>
  <si>
    <t>745332BV7</t>
  </si>
  <si>
    <t>5.197% Sr. Notes</t>
  </si>
  <si>
    <t>Gas Mortgage Bond</t>
  </si>
  <si>
    <t>BoNY</t>
  </si>
  <si>
    <t>93936KBF5</t>
  </si>
  <si>
    <t>The notes cannot be redeemed prior to maturity.</t>
  </si>
  <si>
    <t>MTN-C</t>
  </si>
  <si>
    <t>93936KBB4</t>
  </si>
  <si>
    <t>Security Type</t>
  </si>
  <si>
    <t>Pmt Dates</t>
  </si>
  <si>
    <t>Trustee</t>
  </si>
  <si>
    <t>SupIndent #</t>
  </si>
  <si>
    <t>Indenture #</t>
  </si>
  <si>
    <t>Cusip #</t>
  </si>
  <si>
    <t>Proceeds</t>
  </si>
  <si>
    <t>Annual Cost</t>
  </si>
  <si>
    <t>Debt (YTM)</t>
  </si>
  <si>
    <t>Maturity</t>
  </si>
  <si>
    <t>Redemption</t>
  </si>
  <si>
    <t xml:space="preserve"> Redemption Provisions</t>
  </si>
  <si>
    <t>Interest</t>
  </si>
  <si>
    <t>Principal</t>
  </si>
  <si>
    <t>Issue Date</t>
  </si>
  <si>
    <t>Coupon</t>
  </si>
  <si>
    <t>Series</t>
  </si>
  <si>
    <t>Sr. Notes</t>
  </si>
  <si>
    <t>Gas/Elec Sup</t>
  </si>
  <si>
    <t>Net</t>
  </si>
  <si>
    <t>Cost of</t>
  </si>
  <si>
    <t xml:space="preserve">Days to </t>
  </si>
  <si>
    <t xml:space="preserve">Earliest  </t>
  </si>
  <si>
    <t>Annual</t>
  </si>
  <si>
    <t>Puget Sound Energy, Inc.</t>
  </si>
  <si>
    <t>Bonds Maturing</t>
  </si>
  <si>
    <r>
      <rPr>
        <strike/>
        <sz val="10"/>
        <color rgb="FFFF0000"/>
        <rFont val="Arial"/>
        <family val="2"/>
      </rPr>
      <t>Jun</t>
    </r>
    <r>
      <rPr>
        <u/>
        <sz val="10"/>
        <color rgb="FFFF0000"/>
        <rFont val="Arial"/>
        <family val="2"/>
      </rPr>
      <t>Jan</t>
    </r>
    <r>
      <rPr>
        <sz val="10"/>
        <rFont val="Arial"/>
        <family val="2"/>
      </rPr>
      <t>-15-16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</si>
</sst>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43" formatCode="_(* #,##0.00_);_(* \(#,##0.00\);_(* &quot;-&quot;??_);_(@_)"/>
    <numFmt numFmtId="164" formatCode="mmm\ dd"/>
    <numFmt numFmtId="165" formatCode="0.0000_);\(0.0000\)"/>
    <numFmt numFmtId="166" formatCode="&quot;$&quot;#,##0"/>
    <numFmt numFmtId="167" formatCode="#,##0\ &quot;Days&quot;"/>
    <numFmt numFmtId="168" formatCode="mmm\-d\-yy"/>
    <numFmt numFmtId="169" formatCode="0.000%"/>
    <numFmt numFmtId="170" formatCode="&quot;$&quot;#,##0\ ;\(&quot;$&quot;#,##0\)"/>
    <numFmt numFmtId="171" formatCode="0.00_)"/>
  </numFmts>
  <fonts count="13" x14ac:knownFonts="1">
    <font>
      <sz val="12"/>
      <name val="Courier"/>
      <family val="3"/>
    </font>
    <font>
      <sz val="12"/>
      <name val="MS Serif"/>
      <family val="1"/>
    </font>
    <font>
      <sz val="10"/>
      <color indexed="22"/>
      <name val="Arial"/>
      <family val="2"/>
    </font>
    <font>
      <sz val="8"/>
      <color indexed="81"/>
      <name val="Tahoma"/>
      <family val="2"/>
    </font>
    <font>
      <sz val="8"/>
      <name val="Arial"/>
      <family val="2"/>
    </font>
    <font>
      <b/>
      <i/>
      <sz val="16"/>
      <name val="Helv"/>
    </font>
    <font>
      <sz val="10"/>
      <name val="Arial"/>
      <family val="2"/>
    </font>
    <font>
      <sz val="12"/>
      <name val="Arial"/>
      <family val="2"/>
    </font>
    <font>
      <b/>
      <sz val="12"/>
      <name val="Arial"/>
      <family val="2"/>
    </font>
    <font>
      <b/>
      <sz val="10"/>
      <name val="Arial"/>
      <family val="2"/>
    </font>
    <font>
      <b/>
      <u/>
      <sz val="10"/>
      <name val="Arial"/>
      <family val="2"/>
    </font>
    <font>
      <u/>
      <sz val="10"/>
      <color rgb="FFFF0000"/>
      <name val="Arial"/>
      <family val="2"/>
    </font>
    <font>
      <strike/>
      <sz val="10"/>
      <color rgb="FFFF0000"/>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3"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38" fontId="4" fillId="2" borderId="0" applyNumberFormat="0" applyBorder="0" applyAlignment="0" applyProtection="0"/>
    <xf numFmtId="10" fontId="4" fillId="3" borderId="1" applyNumberFormat="0" applyBorder="0" applyAlignment="0" applyProtection="0"/>
    <xf numFmtId="171" fontId="5" fillId="0" borderId="0"/>
    <xf numFmtId="10" fontId="6" fillId="0" borderId="0" applyFont="0" applyFill="0" applyBorder="0" applyAlignment="0" applyProtection="0"/>
  </cellStyleXfs>
  <cellXfs count="53">
    <xf numFmtId="0" fontId="0" fillId="0" borderId="0" xfId="0"/>
    <xf numFmtId="0" fontId="7" fillId="0" borderId="0" xfId="0" applyFont="1"/>
    <xf numFmtId="0" fontId="6" fillId="0" borderId="0" xfId="0" applyFont="1"/>
    <xf numFmtId="10" fontId="6" fillId="0" borderId="0" xfId="0" applyNumberFormat="1" applyFont="1"/>
    <xf numFmtId="166" fontId="6" fillId="0" borderId="0" xfId="0" applyNumberFormat="1" applyFont="1"/>
    <xf numFmtId="165" fontId="6" fillId="0" borderId="0" xfId="0" applyNumberFormat="1" applyFont="1"/>
    <xf numFmtId="0" fontId="6" fillId="0" borderId="0" xfId="0" applyFont="1" applyFill="1"/>
    <xf numFmtId="0" fontId="9" fillId="0" borderId="0" xfId="0" applyFont="1" applyAlignment="1">
      <alignment horizontal="center"/>
    </xf>
    <xf numFmtId="169" fontId="9" fillId="0" borderId="0" xfId="0" applyNumberFormat="1" applyFont="1" applyAlignment="1" applyProtection="1">
      <alignment horizontal="center"/>
    </xf>
    <xf numFmtId="168" fontId="9" fillId="0" borderId="0" xfId="0" applyNumberFormat="1" applyFont="1" applyAlignment="1">
      <alignment horizontal="center"/>
    </xf>
    <xf numFmtId="5" fontId="9" fillId="0" borderId="0" xfId="0" applyNumberFormat="1" applyFont="1" applyAlignment="1" applyProtection="1">
      <alignment horizontal="center"/>
    </xf>
    <xf numFmtId="5" fontId="9" fillId="0" borderId="0" xfId="0" applyNumberFormat="1" applyFont="1" applyAlignment="1">
      <alignment horizontal="center"/>
    </xf>
    <xf numFmtId="10" fontId="9" fillId="0" borderId="0" xfId="0" applyNumberFormat="1" applyFont="1" applyAlignment="1">
      <alignment horizontal="center"/>
    </xf>
    <xf numFmtId="166" fontId="9" fillId="0" borderId="0" xfId="0" applyNumberFormat="1" applyFont="1" applyAlignment="1">
      <alignment horizontal="center"/>
    </xf>
    <xf numFmtId="165" fontId="9" fillId="0" borderId="0" xfId="0" applyNumberFormat="1" applyFont="1" applyAlignment="1">
      <alignment horizontal="center"/>
    </xf>
    <xf numFmtId="0" fontId="9" fillId="0" borderId="0" xfId="0" applyFont="1" applyFill="1" applyAlignment="1">
      <alignment horizontal="center"/>
    </xf>
    <xf numFmtId="0" fontId="10" fillId="0" borderId="0" xfId="0" applyFont="1" applyBorder="1" applyAlignment="1" applyProtection="1">
      <alignment horizontal="center"/>
    </xf>
    <xf numFmtId="0" fontId="10" fillId="0" borderId="0" xfId="0" applyFont="1" applyBorder="1" applyAlignment="1">
      <alignment horizontal="center"/>
    </xf>
    <xf numFmtId="168" fontId="10" fillId="0" borderId="0" xfId="0" applyNumberFormat="1" applyFont="1" applyAlignment="1">
      <alignment horizontal="center"/>
    </xf>
    <xf numFmtId="5" fontId="10" fillId="0" borderId="0" xfId="0" applyNumberFormat="1" applyFont="1" applyBorder="1" applyAlignment="1" applyProtection="1">
      <alignment horizontal="center"/>
    </xf>
    <xf numFmtId="5" fontId="10" fillId="0" borderId="0" xfId="0" applyNumberFormat="1" applyFont="1" applyBorder="1" applyAlignment="1">
      <alignment horizontal="center"/>
    </xf>
    <xf numFmtId="0" fontId="10" fillId="0" borderId="0" xfId="0" applyFont="1" applyBorder="1" applyAlignment="1">
      <alignment horizontal="left"/>
    </xf>
    <xf numFmtId="168" fontId="10" fillId="0" borderId="0" xfId="0" applyNumberFormat="1" applyFont="1" applyBorder="1" applyAlignment="1">
      <alignment horizontal="center"/>
    </xf>
    <xf numFmtId="166" fontId="10" fillId="0" borderId="0" xfId="0" applyNumberFormat="1" applyFont="1" applyBorder="1" applyAlignment="1">
      <alignment horizontal="center"/>
    </xf>
    <xf numFmtId="165" fontId="10" fillId="0" borderId="0" xfId="0" applyNumberFormat="1" applyFont="1" applyBorder="1" applyAlignment="1">
      <alignment horizontal="center"/>
    </xf>
    <xf numFmtId="0" fontId="10" fillId="0" borderId="0" xfId="0" applyFont="1" applyFill="1" applyBorder="1" applyAlignment="1">
      <alignment horizontal="center"/>
    </xf>
    <xf numFmtId="169" fontId="6" fillId="0" borderId="0" xfId="1" applyNumberFormat="1" applyFont="1" applyAlignment="1">
      <alignment horizontal="center"/>
    </xf>
    <xf numFmtId="168" fontId="6" fillId="0" borderId="0" xfId="0" applyNumberFormat="1" applyFont="1"/>
    <xf numFmtId="168" fontId="6" fillId="0" borderId="0" xfId="0" applyNumberFormat="1" applyFont="1" applyAlignment="1">
      <alignment horizontal="right"/>
    </xf>
    <xf numFmtId="5" fontId="6" fillId="0" borderId="0" xfId="3" applyNumberFormat="1" applyFont="1" applyFill="1"/>
    <xf numFmtId="5" fontId="6" fillId="0" borderId="0" xfId="0" applyNumberFormat="1" applyFont="1"/>
    <xf numFmtId="167" fontId="6" fillId="0" borderId="0" xfId="0" applyNumberFormat="1" applyFont="1"/>
    <xf numFmtId="10" fontId="6" fillId="0" borderId="0" xfId="2" applyNumberFormat="1"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164" fontId="6" fillId="0" borderId="0" xfId="0" applyNumberFormat="1" applyFont="1" applyAlignment="1">
      <alignment horizontal="center"/>
    </xf>
    <xf numFmtId="0" fontId="4" fillId="0" borderId="0" xfId="0" applyFont="1" applyFill="1" applyAlignment="1">
      <alignment horizontal="center"/>
    </xf>
    <xf numFmtId="168" fontId="6" fillId="0" borderId="0" xfId="0" applyNumberFormat="1" applyFont="1" applyFill="1"/>
    <xf numFmtId="168" fontId="6" fillId="0" borderId="0" xfId="0" applyNumberFormat="1" applyFont="1" applyFill="1" applyAlignment="1">
      <alignment horizontal="right"/>
    </xf>
    <xf numFmtId="5" fontId="6" fillId="0" borderId="0" xfId="0" applyNumberFormat="1" applyFont="1" applyFill="1"/>
    <xf numFmtId="167" fontId="6" fillId="0" borderId="0" xfId="0" applyNumberFormat="1" applyFont="1" applyFill="1"/>
    <xf numFmtId="10" fontId="6" fillId="0" borderId="0" xfId="2" applyNumberFormat="1" applyFont="1" applyFill="1" applyAlignment="1">
      <alignment horizontal="center"/>
    </xf>
    <xf numFmtId="166" fontId="6" fillId="0" borderId="0" xfId="0" applyNumberFormat="1" applyFont="1" applyFill="1"/>
    <xf numFmtId="165" fontId="6" fillId="0" borderId="0" xfId="0" applyNumberFormat="1" applyFont="1" applyFill="1"/>
    <xf numFmtId="0" fontId="6" fillId="0" borderId="0" xfId="0" applyFont="1" applyFill="1" applyAlignment="1" applyProtection="1">
      <alignment horizontal="left"/>
    </xf>
    <xf numFmtId="169" fontId="6" fillId="0" borderId="0" xfId="0" applyNumberFormat="1" applyFont="1" applyFill="1" applyAlignment="1" applyProtection="1">
      <alignment horizontal="center"/>
    </xf>
    <xf numFmtId="168" fontId="6" fillId="0" borderId="0" xfId="0" applyNumberFormat="1" applyFont="1" applyFill="1" applyAlignment="1" applyProtection="1">
      <alignment horizontal="right"/>
    </xf>
    <xf numFmtId="5" fontId="6" fillId="0" borderId="0" xfId="0" applyNumberFormat="1" applyFont="1" applyFill="1" applyProtection="1"/>
    <xf numFmtId="0" fontId="6" fillId="0" borderId="0" xfId="0" applyFont="1" applyAlignment="1" applyProtection="1">
      <alignment horizontal="left"/>
    </xf>
    <xf numFmtId="169" fontId="6" fillId="0" borderId="0" xfId="0" applyNumberFormat="1" applyFont="1" applyAlignment="1" applyProtection="1">
      <alignment horizontal="center"/>
    </xf>
    <xf numFmtId="168" fontId="6" fillId="0" borderId="0" xfId="0" applyNumberFormat="1" applyFont="1" applyAlignment="1" applyProtection="1">
      <alignment horizontal="right"/>
    </xf>
    <xf numFmtId="0" fontId="6" fillId="0" borderId="0" xfId="0" applyFont="1" applyAlignment="1">
      <alignment horizontal="right"/>
    </xf>
    <xf numFmtId="0" fontId="8" fillId="0" borderId="0" xfId="0" applyFont="1" applyAlignment="1">
      <alignment horizontal="center"/>
    </xf>
  </cellXfs>
  <cellStyles count="10">
    <cellStyle name="Comma" xfId="1" builtinId="3"/>
    <cellStyle name="Comma0" xfId="3"/>
    <cellStyle name="Currency0" xfId="4"/>
    <cellStyle name="Date" xfId="5"/>
    <cellStyle name="Grey" xfId="6"/>
    <cellStyle name="Input [yellow]" xfId="7"/>
    <cellStyle name="Normal" xfId="0" builtinId="0"/>
    <cellStyle name="Normal - Style1" xfId="8"/>
    <cellStyle name="Percent" xfId="2"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431800</xdr:colOff>
      <xdr:row>14</xdr:row>
      <xdr:rowOff>63500</xdr:rowOff>
    </xdr:from>
    <xdr:to>
      <xdr:col>6</xdr:col>
      <xdr:colOff>695960</xdr:colOff>
      <xdr:row>17</xdr:row>
      <xdr:rowOff>170815</xdr:rowOff>
    </xdr:to>
    <xdr:grpSp>
      <xdr:nvGrpSpPr>
        <xdr:cNvPr id="2" name="Group 1"/>
        <xdr:cNvGrpSpPr>
          <a:grpSpLocks/>
        </xdr:cNvGrpSpPr>
      </xdr:nvGrpSpPr>
      <xdr:grpSpPr>
        <a:xfrm>
          <a:off x="3708400" y="2749550"/>
          <a:ext cx="1892935" cy="678815"/>
          <a:chOff x="0" y="0"/>
          <a:chExt cx="1950705" cy="678815"/>
        </a:xfrm>
      </xdr:grpSpPr>
      <xdr:sp macro="" textlink="">
        <xdr:nvSpPr>
          <xdr:cNvPr id="3" name="Text Box 7"/>
          <xdr:cNvSpPr txBox="1">
            <a:spLocks noChangeArrowheads="1"/>
          </xdr:cNvSpPr>
        </xdr:nvSpPr>
        <xdr:spPr bwMode="auto">
          <a:xfrm>
            <a:off x="66675" y="133350"/>
            <a:ext cx="1884030" cy="54546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91440" rIns="91440" bIns="91440" anchor="t" anchorCtr="0" upright="1">
            <a:noAutofit/>
          </a:bodyPr>
          <a:lstStyle/>
          <a:p>
            <a:pPr marL="0" marR="0" indent="457200">
              <a:lnSpc>
                <a:spcPts val="2400"/>
              </a:lnSpc>
              <a:spcBef>
                <a:spcPts val="0"/>
              </a:spcBef>
              <a:spcAft>
                <a:spcPts val="0"/>
              </a:spcAft>
            </a:pPr>
            <a:r>
              <a:rPr lang="en-US" sz="1200">
                <a:effectLst/>
                <a:latin typeface="Calibri"/>
                <a:ea typeface="Times New Roman"/>
              </a:rPr>
              <a:t> </a:t>
            </a:r>
            <a:endParaRPr lang="en-US" sz="1200">
              <a:effectLst/>
              <a:latin typeface="Times New Roman"/>
              <a:ea typeface="Times New Roman"/>
            </a:endParaRPr>
          </a:p>
        </xdr:txBody>
      </xdr:sp>
      <xdr:sp macro="" textlink="">
        <xdr:nvSpPr>
          <xdr:cNvPr id="4" name="Text Box 8"/>
          <xdr:cNvSpPr txBox="1">
            <a:spLocks noChangeArrowheads="1"/>
          </xdr:cNvSpPr>
        </xdr:nvSpPr>
        <xdr:spPr bwMode="auto">
          <a:xfrm>
            <a:off x="0" y="0"/>
            <a:ext cx="1884030" cy="545465"/>
          </a:xfrm>
          <a:prstGeom prst="rect">
            <a:avLst/>
          </a:prstGeom>
          <a:solidFill>
            <a:srgbClr val="FFFFFF"/>
          </a:solidFill>
          <a:ln w="19050">
            <a:solidFill>
              <a:srgbClr val="000000"/>
            </a:solidFill>
            <a:miter lim="800000"/>
            <a:headEnd/>
            <a:tailEnd/>
          </a:ln>
        </xdr:spPr>
        <xdr:txBody>
          <a:bodyPr rot="0" vert="horz" wrap="square" lIns="91440" tIns="91440" rIns="91440" bIns="91440" anchor="t" anchorCtr="0" upright="1">
            <a:noAutofit/>
          </a:bodyPr>
          <a:lstStyle/>
          <a:p>
            <a:pPr marL="0" marR="0" indent="0" algn="ctr">
              <a:lnSpc>
                <a:spcPct val="100000"/>
              </a:lnSpc>
              <a:spcBef>
                <a:spcPts val="0"/>
              </a:spcBef>
              <a:spcAft>
                <a:spcPts val="0"/>
              </a:spcAft>
            </a:pPr>
            <a:r>
              <a:rPr lang="en-US" sz="1000" b="1" cap="small">
                <a:effectLst/>
                <a:latin typeface="Times New Roman Bold"/>
                <a:ea typeface="Times New Roman"/>
              </a:rPr>
              <a:t>Revised</a:t>
            </a:r>
            <a:endParaRPr lang="en-US" sz="1200">
              <a:effectLst/>
              <a:latin typeface="Times New Roman"/>
              <a:ea typeface="Times New Roman"/>
            </a:endParaRPr>
          </a:p>
          <a:p>
            <a:pPr marL="0" marR="0" indent="0" algn="ctr">
              <a:lnSpc>
                <a:spcPct val="100000"/>
              </a:lnSpc>
              <a:spcBef>
                <a:spcPts val="0"/>
              </a:spcBef>
              <a:spcAft>
                <a:spcPts val="0"/>
              </a:spcAft>
            </a:pPr>
            <a:r>
              <a:rPr lang="en-US" sz="1000" b="1" cap="small">
                <a:effectLst/>
                <a:latin typeface="Times New Roman Bold"/>
                <a:ea typeface="Times New Roman"/>
              </a:rPr>
              <a:t>February 11, 2015</a:t>
            </a:r>
            <a:endParaRPr lang="en-US" sz="1200">
              <a:effectLst/>
              <a:latin typeface="Times New Roman"/>
              <a:ea typeface="Times New Roman"/>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
  <sheetViews>
    <sheetView tabSelected="1" zoomScaleNormal="100" zoomScalePageLayoutView="60" workbookViewId="0">
      <selection activeCell="H17" sqref="H17"/>
    </sheetView>
  </sheetViews>
  <sheetFormatPr defaultRowHeight="15" x14ac:dyDescent="0.2"/>
  <cols>
    <col min="1" max="1" width="11.21875" style="1" bestFit="1" customWidth="1"/>
    <col min="2" max="4" width="9" style="1" bestFit="1" customWidth="1"/>
    <col min="5" max="5" width="9.88671875" style="1" bestFit="1" customWidth="1"/>
    <col min="6" max="6" width="9.109375" style="1" bestFit="1" customWidth="1"/>
    <col min="7" max="7" width="33.109375" style="1" bestFit="1" customWidth="1"/>
    <col min="8" max="12" width="9" style="1" bestFit="1" customWidth="1"/>
    <col min="13" max="13" width="8.88671875" style="1"/>
    <col min="14" max="14" width="10.109375" style="1" bestFit="1" customWidth="1"/>
    <col min="15" max="15" width="9" style="1" bestFit="1" customWidth="1"/>
    <col min="16" max="16" width="8.88671875" style="1"/>
    <col min="17" max="18" width="9" style="1" bestFit="1" customWidth="1"/>
    <col min="19" max="19" width="10.77734375" style="1" bestFit="1" customWidth="1"/>
    <col min="20" max="16384" width="8.88671875" style="1"/>
  </cols>
  <sheetData>
    <row r="1" spans="1:19" ht="15.75" x14ac:dyDescent="0.25">
      <c r="B1" s="52" t="s">
        <v>40</v>
      </c>
      <c r="C1" s="52"/>
      <c r="D1" s="52"/>
      <c r="E1" s="52"/>
      <c r="F1" s="52"/>
      <c r="G1" s="52"/>
      <c r="H1" s="52"/>
      <c r="I1" s="52"/>
      <c r="J1" s="52" t="s">
        <v>40</v>
      </c>
      <c r="K1" s="52"/>
      <c r="L1" s="52"/>
      <c r="M1" s="52"/>
      <c r="N1" s="52"/>
      <c r="O1" s="52"/>
      <c r="P1" s="52"/>
      <c r="Q1" s="52"/>
      <c r="R1" s="52"/>
      <c r="S1" s="52"/>
    </row>
    <row r="2" spans="1:19" ht="15.75" x14ac:dyDescent="0.25">
      <c r="B2" s="52" t="s">
        <v>41</v>
      </c>
      <c r="C2" s="52"/>
      <c r="D2" s="52"/>
      <c r="E2" s="52"/>
      <c r="F2" s="52"/>
      <c r="G2" s="52"/>
      <c r="H2" s="52"/>
      <c r="I2" s="52"/>
      <c r="J2" s="52" t="s">
        <v>41</v>
      </c>
      <c r="K2" s="52"/>
      <c r="L2" s="52"/>
      <c r="M2" s="52"/>
      <c r="N2" s="52"/>
      <c r="O2" s="52"/>
      <c r="P2" s="52"/>
      <c r="Q2" s="52"/>
      <c r="R2" s="52"/>
      <c r="S2" s="52"/>
    </row>
    <row r="3" spans="1:19" x14ac:dyDescent="0.2">
      <c r="A3" s="2"/>
      <c r="B3" s="33"/>
      <c r="C3" s="2"/>
      <c r="D3" s="28"/>
      <c r="E3" s="30"/>
      <c r="F3" s="30"/>
      <c r="G3" s="2"/>
      <c r="H3" s="27"/>
      <c r="I3" s="2"/>
      <c r="J3" s="3"/>
      <c r="K3" s="4"/>
      <c r="L3" s="5"/>
      <c r="M3" s="2"/>
      <c r="N3" s="2"/>
      <c r="O3" s="2"/>
      <c r="P3" s="2"/>
      <c r="Q3" s="2"/>
      <c r="R3" s="2"/>
      <c r="S3" s="6"/>
    </row>
    <row r="4" spans="1:19" x14ac:dyDescent="0.2">
      <c r="A4" s="7"/>
      <c r="B4" s="8"/>
      <c r="C4" s="7"/>
      <c r="D4" s="9"/>
      <c r="E4" s="10"/>
      <c r="F4" s="11" t="s">
        <v>39</v>
      </c>
      <c r="G4" s="7"/>
      <c r="H4" s="9" t="s">
        <v>38</v>
      </c>
      <c r="I4" s="7" t="s">
        <v>37</v>
      </c>
      <c r="J4" s="12" t="s">
        <v>36</v>
      </c>
      <c r="K4" s="13"/>
      <c r="L4" s="14" t="s">
        <v>35</v>
      </c>
      <c r="M4" s="7"/>
      <c r="N4" s="15" t="s">
        <v>34</v>
      </c>
      <c r="O4" s="7" t="s">
        <v>33</v>
      </c>
      <c r="P4" s="7"/>
      <c r="Q4" s="7" t="s">
        <v>28</v>
      </c>
      <c r="R4" s="7" t="s">
        <v>28</v>
      </c>
      <c r="S4" s="15"/>
    </row>
    <row r="5" spans="1:19" x14ac:dyDescent="0.2">
      <c r="A5" s="16" t="s">
        <v>32</v>
      </c>
      <c r="B5" s="16" t="s">
        <v>31</v>
      </c>
      <c r="C5" s="17" t="s">
        <v>30</v>
      </c>
      <c r="D5" s="18" t="s">
        <v>25</v>
      </c>
      <c r="E5" s="19" t="s">
        <v>29</v>
      </c>
      <c r="F5" s="20" t="s">
        <v>28</v>
      </c>
      <c r="G5" s="21" t="s">
        <v>27</v>
      </c>
      <c r="H5" s="22" t="s">
        <v>26</v>
      </c>
      <c r="I5" s="17" t="s">
        <v>25</v>
      </c>
      <c r="J5" s="20" t="s">
        <v>24</v>
      </c>
      <c r="K5" s="23" t="s">
        <v>23</v>
      </c>
      <c r="L5" s="24" t="s">
        <v>22</v>
      </c>
      <c r="M5" s="17" t="s">
        <v>21</v>
      </c>
      <c r="N5" s="25" t="s">
        <v>20</v>
      </c>
      <c r="O5" s="17" t="s">
        <v>19</v>
      </c>
      <c r="P5" s="17" t="s">
        <v>18</v>
      </c>
      <c r="Q5" s="17" t="s">
        <v>17</v>
      </c>
      <c r="R5" s="17" t="s">
        <v>17</v>
      </c>
      <c r="S5" s="25" t="s">
        <v>16</v>
      </c>
    </row>
    <row r="6" spans="1:19" x14ac:dyDescent="0.2">
      <c r="A6" s="2" t="s">
        <v>14</v>
      </c>
      <c r="B6" s="26">
        <v>7.3499999999999996E-2</v>
      </c>
      <c r="C6" s="27">
        <v>34953</v>
      </c>
      <c r="D6" s="28">
        <f>DATE(2015,9,11)</f>
        <v>42258</v>
      </c>
      <c r="E6" s="29">
        <v>10000000</v>
      </c>
      <c r="F6" s="30">
        <f>E6*B6</f>
        <v>735000</v>
      </c>
      <c r="G6" s="2" t="s">
        <v>13</v>
      </c>
      <c r="H6" s="27">
        <v>42258</v>
      </c>
      <c r="I6" s="31">
        <f>ROUND(D6-$H$1,0)</f>
        <v>42258</v>
      </c>
      <c r="J6" s="32">
        <f>YIELD(C6,D6,B6,L6,100,2,0)</f>
        <v>7.462190157240832E-2</v>
      </c>
      <c r="K6" s="4">
        <f>E6*J6</f>
        <v>746219.01572408318</v>
      </c>
      <c r="L6" s="5">
        <v>98.84387199999999</v>
      </c>
      <c r="M6" s="33" t="s">
        <v>15</v>
      </c>
      <c r="N6" s="34">
        <v>30</v>
      </c>
      <c r="O6" s="34"/>
      <c r="P6" s="33" t="s">
        <v>11</v>
      </c>
      <c r="Q6" s="35">
        <v>37787</v>
      </c>
      <c r="R6" s="35">
        <v>37970</v>
      </c>
      <c r="S6" s="36" t="s">
        <v>10</v>
      </c>
    </row>
    <row r="7" spans="1:19" x14ac:dyDescent="0.2">
      <c r="A7" s="2" t="s">
        <v>14</v>
      </c>
      <c r="B7" s="26">
        <v>7.3599999999999999E-2</v>
      </c>
      <c r="C7" s="27">
        <v>34953</v>
      </c>
      <c r="D7" s="28">
        <f>DATE(2015,9,15)</f>
        <v>42262</v>
      </c>
      <c r="E7" s="29">
        <v>2000000</v>
      </c>
      <c r="F7" s="30">
        <f>E7*B7</f>
        <v>147200</v>
      </c>
      <c r="G7" s="2" t="s">
        <v>13</v>
      </c>
      <c r="H7" s="27">
        <v>42262</v>
      </c>
      <c r="I7" s="31">
        <f>ROUND(D7-$H$1,0)</f>
        <v>42262</v>
      </c>
      <c r="J7" s="32">
        <f>YIELD(C7,D7,B7,L7,100,2,0)</f>
        <v>7.4720994845611843E-2</v>
      </c>
      <c r="K7" s="4">
        <f>E7*J7</f>
        <v>149441.98969122369</v>
      </c>
      <c r="L7" s="5">
        <v>98.843919999999997</v>
      </c>
      <c r="M7" s="33" t="s">
        <v>12</v>
      </c>
      <c r="N7" s="34">
        <v>30</v>
      </c>
      <c r="O7" s="34"/>
      <c r="P7" s="33" t="s">
        <v>11</v>
      </c>
      <c r="Q7" s="35">
        <v>37787</v>
      </c>
      <c r="R7" s="35">
        <v>37970</v>
      </c>
      <c r="S7" s="36" t="s">
        <v>10</v>
      </c>
    </row>
    <row r="8" spans="1:19" x14ac:dyDescent="0.2">
      <c r="A8" s="2" t="s">
        <v>9</v>
      </c>
      <c r="B8" s="26">
        <v>5.1970000000000002E-2</v>
      </c>
      <c r="C8" s="37">
        <v>38637</v>
      </c>
      <c r="D8" s="38">
        <v>42278</v>
      </c>
      <c r="E8" s="29">
        <v>150000000</v>
      </c>
      <c r="F8" s="39">
        <f>E8*B8</f>
        <v>7795500</v>
      </c>
      <c r="G8" s="6" t="s">
        <v>3</v>
      </c>
      <c r="H8" s="37">
        <v>42278</v>
      </c>
      <c r="I8" s="40">
        <f>ROUND(D8-$H$1,0)</f>
        <v>42278</v>
      </c>
      <c r="J8" s="41">
        <f>YIELD(C8,D8,B8,L8,100,2,0)</f>
        <v>5.3020023148243563E-2</v>
      </c>
      <c r="K8" s="42">
        <f>E8*J8</f>
        <v>7953003.4722365346</v>
      </c>
      <c r="L8" s="43">
        <v>99.193039993333343</v>
      </c>
      <c r="M8" s="33" t="s">
        <v>8</v>
      </c>
      <c r="N8" s="34">
        <v>81</v>
      </c>
      <c r="O8" s="34">
        <v>4</v>
      </c>
      <c r="P8" s="33" t="s">
        <v>1</v>
      </c>
      <c r="Q8" s="35">
        <v>38443</v>
      </c>
      <c r="R8" s="35">
        <v>38626</v>
      </c>
      <c r="S8" s="34" t="s">
        <v>0</v>
      </c>
    </row>
    <row r="9" spans="1:19" x14ac:dyDescent="0.2">
      <c r="A9" s="44" t="s">
        <v>7</v>
      </c>
      <c r="B9" s="45">
        <v>6.7500000000000004E-2</v>
      </c>
      <c r="C9" s="37">
        <v>39836</v>
      </c>
      <c r="D9" s="46">
        <v>42384</v>
      </c>
      <c r="E9" s="47">
        <v>250000000</v>
      </c>
      <c r="F9" s="39">
        <f>E9*B9</f>
        <v>16875000</v>
      </c>
      <c r="G9" s="6" t="s">
        <v>6</v>
      </c>
      <c r="H9" s="51" t="s">
        <v>42</v>
      </c>
      <c r="I9" s="40">
        <f>ROUND(D9-$H$1,0)</f>
        <v>42384</v>
      </c>
      <c r="J9" s="41">
        <f>YIELD(C9,D9,B9,L9,100,2,0)</f>
        <v>6.8885971093511925E-2</v>
      </c>
      <c r="K9" s="42">
        <f>E9*J9</f>
        <v>17221492.773377981</v>
      </c>
      <c r="L9" s="43">
        <v>99.239859999999993</v>
      </c>
      <c r="M9" s="33" t="s">
        <v>5</v>
      </c>
      <c r="N9" s="34">
        <v>84</v>
      </c>
      <c r="O9" s="34">
        <v>4</v>
      </c>
      <c r="P9" s="33" t="s">
        <v>1</v>
      </c>
      <c r="Q9" s="35">
        <v>39828</v>
      </c>
      <c r="R9" s="35">
        <v>40009</v>
      </c>
      <c r="S9" s="34" t="s">
        <v>0</v>
      </c>
    </row>
    <row r="10" spans="1:19" x14ac:dyDescent="0.2">
      <c r="A10" s="48" t="s">
        <v>4</v>
      </c>
      <c r="B10" s="49">
        <v>6.7400000000000002E-2</v>
      </c>
      <c r="C10" s="27">
        <v>35961</v>
      </c>
      <c r="D10" s="50">
        <v>43266</v>
      </c>
      <c r="E10" s="47">
        <v>200000000</v>
      </c>
      <c r="F10" s="30">
        <f>E10*B10</f>
        <v>13480000</v>
      </c>
      <c r="G10" s="2" t="s">
        <v>3</v>
      </c>
      <c r="H10" s="27">
        <v>43266</v>
      </c>
      <c r="I10" s="31">
        <f>ROUND(D10-$H$1,0)</f>
        <v>43266</v>
      </c>
      <c r="J10" s="32">
        <f>YIELD(C10,D10,B10,L10,100,2,0)</f>
        <v>6.8338294947754424E-2</v>
      </c>
      <c r="K10" s="4">
        <f>E10*J10</f>
        <v>13667658.989550885</v>
      </c>
      <c r="L10" s="5">
        <v>98.98509159000001</v>
      </c>
      <c r="M10" s="33" t="s">
        <v>2</v>
      </c>
      <c r="N10" s="34">
        <v>76</v>
      </c>
      <c r="O10" s="34">
        <v>1</v>
      </c>
      <c r="P10" s="33" t="s">
        <v>1</v>
      </c>
      <c r="Q10" s="35">
        <v>37695</v>
      </c>
      <c r="R10" s="35">
        <v>37879</v>
      </c>
      <c r="S10" s="34" t="s">
        <v>0</v>
      </c>
    </row>
  </sheetData>
  <mergeCells count="4">
    <mergeCell ref="J1:S1"/>
    <mergeCell ref="J2:S2"/>
    <mergeCell ref="B2:I2"/>
    <mergeCell ref="B1:I1"/>
  </mergeCells>
  <printOptions verticalCentered="1"/>
  <pageMargins left="0.7" right="0.7" top="0.75" bottom="0.75" header="0.3" footer="0.3"/>
  <pageSetup scale="88" orientation="landscape" r:id="rId1"/>
  <colBreaks count="1" manualBreakCount="1">
    <brk id="9"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Replacement Page</DocumentSetType>
    <IsConfidential xmlns="dc463f71-b30c-4ab2-9473-d307f9d35888">false</IsConfidential>
    <AgendaOrder xmlns="dc463f71-b30c-4ab2-9473-d307f9d35888">false</AgendaOrder>
    <CaseType xmlns="dc463f71-b30c-4ab2-9473-d307f9d35888">Petition</CaseType>
    <IndustryCode xmlns="dc463f71-b30c-4ab2-9473-d307f9d35888">140</IndustryCode>
    <CaseStatus xmlns="dc463f71-b30c-4ab2-9473-d307f9d35888">Closed</CaseStatus>
    <OpenedDate xmlns="dc463f71-b30c-4ab2-9473-d307f9d35888">2012-10-25T07:00:00+00:00</OpenedDate>
    <Date1 xmlns="dc463f71-b30c-4ab2-9473-d307f9d35888">2015-02-11T08:00:00+00:00</Date1>
    <IsDocumentOrder xmlns="dc463f71-b30c-4ab2-9473-d307f9d35888" xsi:nil="true"/>
    <IsHighlyConfidential xmlns="dc463f71-b30c-4ab2-9473-d307f9d35888">false</IsHighlyConfidential>
    <CaseCompanyNames xmlns="dc463f71-b30c-4ab2-9473-d307f9d35888">Puget Sound Energy</CaseCompanyNames>
    <DocketNumber xmlns="dc463f71-b30c-4ab2-9473-d307f9d35888">121697</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E1959E9861BB94585639886A6437CE8" ma:contentTypeVersion="127" ma:contentTypeDescription="" ma:contentTypeScope="" ma:versionID="bd47dbe43d4b0fd9a79962d84401732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5805AA3-96E7-489F-BFB2-D31D641E6F40}"/>
</file>

<file path=customXml/itemProps2.xml><?xml version="1.0" encoding="utf-8"?>
<ds:datastoreItem xmlns:ds="http://schemas.openxmlformats.org/officeDocument/2006/customXml" ds:itemID="{BE9CEEC3-85B2-4AC7-A482-B7CFB7F4D79F}"/>
</file>

<file path=customXml/itemProps3.xml><?xml version="1.0" encoding="utf-8"?>
<ds:datastoreItem xmlns:ds="http://schemas.openxmlformats.org/officeDocument/2006/customXml" ds:itemID="{7E3A3FB2-D975-4E08-82AC-462677199FFD}"/>
</file>

<file path=customXml/itemProps4.xml><?xml version="1.0" encoding="utf-8"?>
<ds:datastoreItem xmlns:ds="http://schemas.openxmlformats.org/officeDocument/2006/customXml" ds:itemID="{5E74D0A0-834C-4F3C-8231-973628EE45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Kuzma, Jason  (Perkins Coie)</dc:creator>
  <cp:lastModifiedBy>No Name</cp:lastModifiedBy>
  <cp:lastPrinted>2015-02-10T19:53:44Z</cp:lastPrinted>
  <dcterms:created xsi:type="dcterms:W3CDTF">2015-02-10T19:46:40Z</dcterms:created>
  <dcterms:modified xsi:type="dcterms:W3CDTF">2015-02-11T01:08:48Z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0x0101006E56B4D1795A2E4DB2F0B01679ED314A009E1959E9861BB94585639886A6437CE8</vt:lpwstr>
  </property>
  <property fmtid="{D5CDD505-2E9C-101B-9397-08002B2CF9AE}" pid="3" name="_docset_NoMedatataSyncRequired">
    <vt:lpwstr>False</vt:lpwstr>
  </property>
</Properties>
</file>