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30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EGULATN\PA&amp;D\CASES\WA GRC 19\Testimony\Workpapers\"/>
    </mc:Choice>
  </mc:AlternateContent>
  <bookViews>
    <workbookView xWindow="360" yWindow="270" windowWidth="14940" windowHeight="7365" firstSheet="1" activeTab="1"/>
  </bookViews>
  <sheets>
    <sheet name="Rate Spread in between" sheetId="1" r:id="rId1"/>
    <sheet name="Table 1" sheetId="6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\0" localSheetId="0">[1]Jan!#REF!</definedName>
    <definedName name="\0">[1]Jan!#REF!</definedName>
    <definedName name="\A" localSheetId="0">#REF!</definedName>
    <definedName name="\A">#REF!</definedName>
    <definedName name="\B" localSheetId="0">#REF!</definedName>
    <definedName name="\B">#REF!</definedName>
    <definedName name="\BACK1" localSheetId="0">#REF!</definedName>
    <definedName name="\BACK1">#REF!</definedName>
    <definedName name="\BLOCK" localSheetId="0">#REF!</definedName>
    <definedName name="\BLOCK">#REF!</definedName>
    <definedName name="\BLOCKT" localSheetId="0">#REF!</definedName>
    <definedName name="\BLOCKT">#REF!</definedName>
    <definedName name="\C" localSheetId="0">#REF!</definedName>
    <definedName name="\C">#REF!</definedName>
    <definedName name="\COMP" localSheetId="0">#REF!</definedName>
    <definedName name="\COMP">#REF!</definedName>
    <definedName name="\COMPT" localSheetId="0">#REF!</definedName>
    <definedName name="\COMPT">#REF!</definedName>
    <definedName name="\G" localSheetId="0">#REF!</definedName>
    <definedName name="\G">#REF!</definedName>
    <definedName name="\I" localSheetId="0">#REF!</definedName>
    <definedName name="\I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P" localSheetId="0">#REF!</definedName>
    <definedName name="\P">#REF!</definedName>
    <definedName name="\Q" localSheetId="0">[2]Actual!#REF!</definedName>
    <definedName name="\Q">[2]Actual!#REF!</definedName>
    <definedName name="\R" localSheetId="0">#REF!</definedName>
    <definedName name="\R">#REF!</definedName>
    <definedName name="\S" localSheetId="0">#REF!</definedName>
    <definedName name="\S">#REF!</definedName>
    <definedName name="\TABLE1" localSheetId="0">#REF!</definedName>
    <definedName name="\TABLE1">#REF!</definedName>
    <definedName name="\TABLE2" localSheetId="0">#REF!</definedName>
    <definedName name="\TABLE2">#REF!</definedName>
    <definedName name="\TABLEA" localSheetId="0">#REF!</definedName>
    <definedName name="\TABLEA">#REF!</definedName>
    <definedName name="\TBL2" localSheetId="0">#REF!</definedName>
    <definedName name="\TBL2">#REF!</definedName>
    <definedName name="\TBL3" localSheetId="0">#REF!</definedName>
    <definedName name="\TBL3">#REF!</definedName>
    <definedName name="\TBL4" localSheetId="0">#REF!</definedName>
    <definedName name="\TBL4">#REF!</definedName>
    <definedName name="\TBL5" localSheetId="0">#REF!</definedName>
    <definedName name="\TBL5">#REF!</definedName>
    <definedName name="\W" localSheetId="0">#REF!</definedName>
    <definedName name="\W">#REF!</definedName>
    <definedName name="\WORK1" localSheetId="0">#REF!</definedName>
    <definedName name="\WORK1">#REF!</definedName>
    <definedName name="\X" localSheetId="0">#REF!</definedName>
    <definedName name="\X">#REF!</definedName>
    <definedName name="\Z" localSheetId="0">#REF!</definedName>
    <definedName name="\Z">#REF!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_six6" hidden="1">{#N/A,#N/A,FALSE,"CRPT";#N/A,#N/A,FALSE,"TREND";#N/A,#N/A,FALSE,"%Curve"}</definedName>
    <definedName name="_________www1" hidden="1">{#N/A,#N/A,FALSE,"schA"}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_six6" hidden="1">{#N/A,#N/A,FALSE,"CRPT";#N/A,#N/A,FALSE,"TREND";#N/A,#N/A,FALSE,"%Curve"}</definedName>
    <definedName name="________www1" hidden="1">{#N/A,#N/A,FALSE,"schA"}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_six6" hidden="1">{#N/A,#N/A,FALSE,"CRPT";#N/A,#N/A,FALSE,"TREND";#N/A,#N/A,FALSE,"%Curve"}</definedName>
    <definedName name="_______www1" hidden="1">{#N/A,#N/A,FALSE,"schA"}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_six6" hidden="1">{#N/A,#N/A,FALSE,"CRPT";#N/A,#N/A,FALSE,"TREND";#N/A,#N/A,FALSE,"%Curve"}</definedName>
    <definedName name="______www1" hidden="1">{#N/A,#N/A,FALSE,"schA"}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_six6" hidden="1">{#N/A,#N/A,FALSE,"CRPT";#N/A,#N/A,FALSE,"TREND";#N/A,#N/A,FALSE,"%Curve"}</definedName>
    <definedName name="_____www1" hidden="1">{#N/A,#N/A,FALSE,"schA"}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_six6" hidden="1">{#N/A,#N/A,FALSE,"CRPT";#N/A,#N/A,FALSE,"TREND";#N/A,#N/A,FALSE,"%Curve"}</definedName>
    <definedName name="____www1" hidden="1">{#N/A,#N/A,FALSE,"schA"}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_six6" hidden="1">{#N/A,#N/A,FALSE,"CRPT";#N/A,#N/A,FALSE,"TREND";#N/A,#N/A,FALSE,"%Curve"}</definedName>
    <definedName name="___www1" hidden="1">{#N/A,#N/A,FALSE,"schA"}</definedName>
    <definedName name="__123Graph_A" localSheetId="0" hidden="1">[3]Inputs!#REF!</definedName>
    <definedName name="__123Graph_A" hidden="1">[4]Inputs!#REF!</definedName>
    <definedName name="__123Graph_B" localSheetId="0" hidden="1">[3]Inputs!#REF!</definedName>
    <definedName name="__123Graph_B" hidden="1">[4]Inputs!#REF!</definedName>
    <definedName name="__123Graph_D" localSheetId="0" hidden="1">[3]Inputs!#REF!</definedName>
    <definedName name="__123Graph_D" hidden="1">[4]Inputs!#REF!</definedName>
    <definedName name="__123Graph_E" hidden="1">[5]Input!$E$22:$E$37</definedName>
    <definedName name="__123Graph_ECURRENT" hidden="1">[6]ConsolidatingPL!#REF!</definedName>
    <definedName name="__123Graph_F" hidden="1">[5]Input!$D$22:$D$37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six6" hidden="1">{#N/A,#N/A,FALSE,"CRPT";#N/A,#N/A,FALSE,"TREND";#N/A,#N/A,FALSE,"%Curve"}</definedName>
    <definedName name="__www1" hidden="1">{#N/A,#N/A,FALSE,"schA"}</definedName>
    <definedName name="_1Price_Ta" localSheetId="0">#REF!</definedName>
    <definedName name="_1Price_Ta">#REF!</definedName>
    <definedName name="_2Price_Ta" localSheetId="0">#REF!</definedName>
    <definedName name="_2Price_Ta">#REF!</definedName>
    <definedName name="_B" localSheetId="0">'[7]Rate Design'!#REF!</definedName>
    <definedName name="_B">'[7]Rate Design'!#REF!</definedName>
    <definedName name="_ex1" hidden="1">{#N/A,#N/A,FALSE,"Summ";#N/A,#N/A,FALSE,"General"}</definedName>
    <definedName name="_Fill" localSheetId="0" hidden="1">#REF!</definedName>
    <definedName name="_Fill" hidden="1">#REF!</definedName>
    <definedName name="_xlnm._FilterDatabase" hidden="1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EN2" localSheetId="0">[1]Jan!#REF!</definedName>
    <definedName name="_MEN2">[1]Jan!#REF!</definedName>
    <definedName name="_MEN3" localSheetId="0">[1]Jan!#REF!</definedName>
    <definedName name="_MEN3">[1]Jan!#REF!</definedName>
    <definedName name="_new1" hidden="1">{#N/A,#N/A,FALSE,"Summ";#N/A,#N/A,FALSE,"General"}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0</definedName>
    <definedName name="_Order2" hidden="1">0</definedName>
    <definedName name="_P" localSheetId="0">#REF!</definedName>
    <definedName name="_P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ix6" hidden="1">{#N/A,#N/A,FALSE,"CRPT";#N/A,#N/A,FALSE,"TREND";#N/A,#N/A,FALSE,"%Curve"}</definedName>
    <definedName name="_Sort" localSheetId="0" hidden="1">#REF!</definedName>
    <definedName name="_Sort" hidden="1">#REF!</definedName>
    <definedName name="_TOP1" localSheetId="0">[1]Jan!#REF!</definedName>
    <definedName name="_TOP1">[1]Jan!#REF!</definedName>
    <definedName name="_www1" hidden="1">{#N/A,#N/A,FALSE,"schA"}</definedName>
    <definedName name="_x1" hidden="1">{"PRINT",#N/A,TRUE,"APPA";"PRINT",#N/A,TRUE,"APS";"PRINT",#N/A,TRUE,"BHPL";"PRINT",#N/A,TRUE,"BHPL2";"PRINT",#N/A,TRUE,"CDWR";"PRINT",#N/A,TRUE,"EWEB";"PRINT",#N/A,TRUE,"LADWP";"PRINT",#N/A,TRUE,"NEVBASE"}</definedName>
    <definedName name="_x2" hidden="1">{"PRINT",#N/A,TRUE,"APPA";"PRINT",#N/A,TRUE,"APS";"PRINT",#N/A,TRUE,"BHPL";"PRINT",#N/A,TRUE,"BHPL2";"PRINT",#N/A,TRUE,"CDWR";"PRINT",#N/A,TRUE,"EWEB";"PRINT",#N/A,TRUE,"LADWP";"PRINT",#N/A,TRUE,"NEVBASE"}</definedName>
    <definedName name="_x3" hidden="1">{"PRINT",#N/A,TRUE,"APPA";"PRINT",#N/A,TRUE,"APS";"PRINT",#N/A,TRUE,"BHPL";"PRINT",#N/A,TRUE,"BHPL2";"PRINT",#N/A,TRUE,"CDWR";"PRINT",#N/A,TRUE,"EWEB";"PRINT",#N/A,TRUE,"LADWP";"PRINT",#N/A,TRUE,"NEVBASE"}</definedName>
    <definedName name="_x4" hidden="1">{"PRINT",#N/A,TRUE,"APPA";"PRINT",#N/A,TRUE,"APS";"PRINT",#N/A,TRUE,"BHPL";"PRINT",#N/A,TRUE,"BHPL2";"PRINT",#N/A,TRUE,"CDWR";"PRINT",#N/A,TRUE,"EWEB";"PRINT",#N/A,TRUE,"LADWP";"PRINT",#N/A,TRUE,"NEVBASE"}</definedName>
    <definedName name="_x5" hidden="1">{"PRINT",#N/A,TRUE,"APPA";"PRINT",#N/A,TRUE,"APS";"PRINT",#N/A,TRUE,"BHPL";"PRINT",#N/A,TRUE,"BHPL2";"PRINT",#N/A,TRUE,"CDWR";"PRINT",#N/A,TRUE,"EWEB";"PRINT",#N/A,TRUE,"LADWP";"PRINT",#N/A,TRUE,"NEVBASE"}</definedName>
    <definedName name="a" localSheetId="0" hidden="1">#REF!</definedName>
    <definedName name="a" hidden="1">'[4]DSM Output'!$J$21:$J$23</definedName>
    <definedName name="Access_Button1" hidden="1">"Headcount_Workbook_Schedules_List"</definedName>
    <definedName name="AccessDatabase" hidden="1">"P:\HR\SharonPlummer\Headcount Workbook.mdb"</definedName>
    <definedName name="Acct108364" localSheetId="0">'[8]Func Study'!#REF!</definedName>
    <definedName name="Acct108364">'[8]Func Study'!#REF!</definedName>
    <definedName name="Acct108364S" localSheetId="0">'[8]Func Study'!#REF!</definedName>
    <definedName name="Acct108364S">'[8]Func Study'!#REF!</definedName>
    <definedName name="Acct228.42TROJD" localSheetId="0">'[9]Func Study'!#REF!</definedName>
    <definedName name="Acct228.42TROJD">'[9]Func Study'!#REF!</definedName>
    <definedName name="Acct2281SO">'[10]Func Study'!$H$2190</definedName>
    <definedName name="Acct2283SO">'[10]Func Study'!$H$2198</definedName>
    <definedName name="Acct22842TROJD" localSheetId="0">'[9]Func Study'!#REF!</definedName>
    <definedName name="Acct22842TROJD">'[9]Func Study'!#REF!</definedName>
    <definedName name="Acct228SO">'[10]Func Study'!$H$2194</definedName>
    <definedName name="Acct350">'[10]Func Study'!$H$1628</definedName>
    <definedName name="Acct352">'[10]Func Study'!$H$1635</definedName>
    <definedName name="Acct353">'[10]Func Study'!$H$1641</definedName>
    <definedName name="Acct354">'[10]Func Study'!$H$1647</definedName>
    <definedName name="Acct355">'[10]Func Study'!$H$1654</definedName>
    <definedName name="Acct356">'[10]Func Study'!$H$1660</definedName>
    <definedName name="Acct357">'[10]Func Study'!$H$1666</definedName>
    <definedName name="Acct358">'[10]Func Study'!$H$1672</definedName>
    <definedName name="Acct359">'[10]Func Study'!$H$1678</definedName>
    <definedName name="Acct360">'[10]Func Study'!$H$1698</definedName>
    <definedName name="Acct361">'[10]Func Study'!$H$1704</definedName>
    <definedName name="Acct362">'[10]Func Study'!$H$1710</definedName>
    <definedName name="Acct364">'[10]Func Study'!$H$1717</definedName>
    <definedName name="Acct365">'[10]Func Study'!$H$1724</definedName>
    <definedName name="Acct366">'[10]Func Study'!$H$1731</definedName>
    <definedName name="Acct367">'[10]Func Study'!$H$1738</definedName>
    <definedName name="Acct368">'[10]Func Study'!$H$1744</definedName>
    <definedName name="Acct369">'[10]Func Study'!$H$1751</definedName>
    <definedName name="Acct370">'[10]Func Study'!$H$1762</definedName>
    <definedName name="Acct371">'[10]Func Study'!$H$1769</definedName>
    <definedName name="Acct372">'[10]Func Study'!$H$1776</definedName>
    <definedName name="Acct372A">'[10]Func Study'!$H$1775</definedName>
    <definedName name="Acct372DP">'[10]Func Study'!$H$1773</definedName>
    <definedName name="Acct372DS">'[10]Func Study'!$H$1774</definedName>
    <definedName name="Acct373">'[10]Func Study'!$H$1782</definedName>
    <definedName name="Acct41011" localSheetId="0">'[11]Functional Study'!#REF!</definedName>
    <definedName name="Acct41011">'[11]Functional Study'!#REF!</definedName>
    <definedName name="Acct41011BADDEBT" localSheetId="0">'[11]Functional Study'!#REF!</definedName>
    <definedName name="Acct41011BADDEBT">'[11]Functional Study'!#REF!</definedName>
    <definedName name="Acct41011DITEXP" localSheetId="0">'[11]Functional Study'!#REF!</definedName>
    <definedName name="Acct41011DITEXP">'[11]Functional Study'!#REF!</definedName>
    <definedName name="Acct41011S" localSheetId="0">'[11]Functional Study'!#REF!</definedName>
    <definedName name="Acct41011S">'[11]Functional Study'!#REF!</definedName>
    <definedName name="Acct41011SE" localSheetId="0">'[11]Functional Study'!#REF!</definedName>
    <definedName name="Acct41011SE">'[11]Functional Study'!#REF!</definedName>
    <definedName name="Acct41011SG1" localSheetId="0">'[11]Functional Study'!#REF!</definedName>
    <definedName name="Acct41011SG1">'[11]Functional Study'!#REF!</definedName>
    <definedName name="Acct41011SG2" localSheetId="0">'[11]Functional Study'!#REF!</definedName>
    <definedName name="Acct41011SG2">'[11]Functional Study'!#REF!</definedName>
    <definedName name="ACCT41011SGCT" localSheetId="0">'[11]Functional Study'!#REF!</definedName>
    <definedName name="ACCT41011SGCT">'[11]Functional Study'!#REF!</definedName>
    <definedName name="Acct41011SGPP" localSheetId="0">'[11]Functional Study'!#REF!</definedName>
    <definedName name="Acct41011SGPP">'[11]Functional Study'!#REF!</definedName>
    <definedName name="Acct41011SNP" localSheetId="0">'[11]Functional Study'!#REF!</definedName>
    <definedName name="Acct41011SNP">'[11]Functional Study'!#REF!</definedName>
    <definedName name="ACCT41011SNPD" localSheetId="0">'[11]Functional Study'!#REF!</definedName>
    <definedName name="ACCT41011SNPD">'[11]Functional Study'!#REF!</definedName>
    <definedName name="Acct41011SO" localSheetId="0">'[11]Functional Study'!#REF!</definedName>
    <definedName name="Acct41011SO">'[11]Functional Study'!#REF!</definedName>
    <definedName name="Acct41011TROJP" localSheetId="0">'[11]Functional Study'!#REF!</definedName>
    <definedName name="Acct41011TROJP">'[11]Functional Study'!#REF!</definedName>
    <definedName name="Acct41111" localSheetId="0">'[11]Functional Study'!#REF!</definedName>
    <definedName name="Acct41111">'[11]Functional Study'!#REF!</definedName>
    <definedName name="Acct41111BADDEBT" localSheetId="0">'[11]Functional Study'!#REF!</definedName>
    <definedName name="Acct41111BADDEBT">'[11]Functional Study'!#REF!</definedName>
    <definedName name="Acct41111DITEXP" localSheetId="0">'[11]Functional Study'!#REF!</definedName>
    <definedName name="Acct41111DITEXP">'[11]Functional Study'!#REF!</definedName>
    <definedName name="Acct41111S" localSheetId="0">'[11]Functional Study'!#REF!</definedName>
    <definedName name="Acct41111S">'[11]Functional Study'!#REF!</definedName>
    <definedName name="Acct41111SE" localSheetId="0">'[11]Functional Study'!#REF!</definedName>
    <definedName name="Acct41111SE">'[11]Functional Study'!#REF!</definedName>
    <definedName name="Acct41111SG1" localSheetId="0">'[11]Functional Study'!#REF!</definedName>
    <definedName name="Acct41111SG1">'[11]Functional Study'!#REF!</definedName>
    <definedName name="Acct41111SG2" localSheetId="0">'[11]Functional Study'!#REF!</definedName>
    <definedName name="Acct41111SG2">'[11]Functional Study'!#REF!</definedName>
    <definedName name="Acct41111SG3" localSheetId="0">'[11]Functional Study'!#REF!</definedName>
    <definedName name="Acct41111SG3">'[11]Functional Study'!#REF!</definedName>
    <definedName name="Acct41111SGPP" localSheetId="0">'[11]Functional Study'!#REF!</definedName>
    <definedName name="Acct41111SGPP">'[11]Functional Study'!#REF!</definedName>
    <definedName name="Acct41111SNP" localSheetId="0">'[11]Functional Study'!#REF!</definedName>
    <definedName name="Acct41111SNP">'[11]Functional Study'!#REF!</definedName>
    <definedName name="Acct41111SNTP" localSheetId="0">'[11]Functional Study'!#REF!</definedName>
    <definedName name="Acct41111SNTP">'[11]Functional Study'!#REF!</definedName>
    <definedName name="Acct41111SO" localSheetId="0">'[11]Functional Study'!#REF!</definedName>
    <definedName name="Acct41111SO">'[11]Functional Study'!#REF!</definedName>
    <definedName name="Acct41111TROJP" localSheetId="0">'[11]Functional Study'!#REF!</definedName>
    <definedName name="Acct41111TROJP">'[11]Functional Study'!#REF!</definedName>
    <definedName name="Acct411BADDEBT" localSheetId="0">'[11]Functional Study'!#REF!</definedName>
    <definedName name="Acct411BADDEBT">'[11]Functional Study'!#REF!</definedName>
    <definedName name="Acct411DGP" localSheetId="0">'[11]Functional Study'!#REF!</definedName>
    <definedName name="Acct411DGP">'[11]Functional Study'!#REF!</definedName>
    <definedName name="Acct411DGU" localSheetId="0">'[11]Functional Study'!#REF!</definedName>
    <definedName name="Acct411DGU">'[11]Functional Study'!#REF!</definedName>
    <definedName name="Acct411DITEXP" localSheetId="0">'[11]Functional Study'!#REF!</definedName>
    <definedName name="Acct411DITEXP">'[11]Functional Study'!#REF!</definedName>
    <definedName name="Acct411DNPP" localSheetId="0">'[11]Functional Study'!#REF!</definedName>
    <definedName name="Acct411DNPP">'[11]Functional Study'!#REF!</definedName>
    <definedName name="Acct411DNPTP" localSheetId="0">'[11]Functional Study'!#REF!</definedName>
    <definedName name="Acct411DNPTP">'[11]Functional Study'!#REF!</definedName>
    <definedName name="Acct411S" localSheetId="0">'[11]Functional Study'!#REF!</definedName>
    <definedName name="Acct411S">'[11]Functional Study'!#REF!</definedName>
    <definedName name="Acct411SE" localSheetId="0">'[11]Functional Study'!#REF!</definedName>
    <definedName name="Acct411SE">'[11]Functional Study'!#REF!</definedName>
    <definedName name="Acct411SG" localSheetId="0">'[11]Functional Study'!#REF!</definedName>
    <definedName name="Acct411SG">'[11]Functional Study'!#REF!</definedName>
    <definedName name="Acct411SGPP" localSheetId="0">'[11]Functional Study'!#REF!</definedName>
    <definedName name="Acct411SGPP">'[11]Functional Study'!#REF!</definedName>
    <definedName name="Acct411SO" localSheetId="0">'[11]Functional Study'!#REF!</definedName>
    <definedName name="Acct411SO">'[11]Functional Study'!#REF!</definedName>
    <definedName name="Acct411TROJP" localSheetId="0">'[11]Functional Study'!#REF!</definedName>
    <definedName name="Acct411TROJP">'[11]Functional Study'!#REF!</definedName>
    <definedName name="Acct447DGU" localSheetId="0">'[9]Func Study'!#REF!</definedName>
    <definedName name="Acct447DGU">'[9]Func Study'!#REF!</definedName>
    <definedName name="Acct448S">'[10]Func Study'!$H$274</definedName>
    <definedName name="Acct450S">'[10]Func Study'!$H$302</definedName>
    <definedName name="Acct451S">'[10]Func Study'!$H$307</definedName>
    <definedName name="Acct454S">'[10]Func Study'!$H$318</definedName>
    <definedName name="Acct456S">'[10]Func Study'!$H$325</definedName>
    <definedName name="Acct510">'[10]Func Study'!#REF!</definedName>
    <definedName name="Acct510DNPPSU">'[10]Func Study'!#REF!</definedName>
    <definedName name="ACCT510JBG">'[10]Func Study'!#REF!</definedName>
    <definedName name="ACCT510SSGCH">'[10]Func Study'!#REF!</definedName>
    <definedName name="ACCT557CAGE">'[10]Func Study'!$H$683</definedName>
    <definedName name="Acct557CT">'[10]Func Study'!$H$681</definedName>
    <definedName name="Acct580">'[10]Func Study'!$H$791</definedName>
    <definedName name="Acct581">'[10]Func Study'!$H$796</definedName>
    <definedName name="Acct582">'[10]Func Study'!$H$801</definedName>
    <definedName name="Acct583">'[10]Func Study'!$H$806</definedName>
    <definedName name="Acct584">'[10]Func Study'!$H$811</definedName>
    <definedName name="Acct585">'[10]Func Study'!$H$816</definedName>
    <definedName name="Acct586">'[10]Func Study'!$H$821</definedName>
    <definedName name="Acct587">'[10]Func Study'!$H$826</definedName>
    <definedName name="Acct588">'[10]Func Study'!$H$831</definedName>
    <definedName name="Acct589">'[10]Func Study'!$H$836</definedName>
    <definedName name="Acct590">'[10]Func Study'!$H$841</definedName>
    <definedName name="Acct591">'[10]Func Study'!$H$846</definedName>
    <definedName name="Acct592">'[10]Func Study'!$H$851</definedName>
    <definedName name="Acct593">'[10]Func Study'!$H$856</definedName>
    <definedName name="Acct594">'[10]Func Study'!$H$861</definedName>
    <definedName name="Acct595">'[10]Func Study'!$H$866</definedName>
    <definedName name="Acct596">'[10]Func Study'!$H$876</definedName>
    <definedName name="Acct597">'[10]Func Study'!$H$881</definedName>
    <definedName name="Acct598">'[10]Func Study'!$H$886</definedName>
    <definedName name="ACCT904SG" localSheetId="0">'[12]Functional Study'!#REF!</definedName>
    <definedName name="ACCT904SG">'[12]Functional Study'!#REF!</definedName>
    <definedName name="AcctAGA">'[10]Func Study'!$H$296</definedName>
    <definedName name="AcctDFAD">'[10]Func Study'!#REF!</definedName>
    <definedName name="AcctDFAP">'[10]Func Study'!#REF!</definedName>
    <definedName name="AcctDFAT">'[10]Func Study'!#REF!</definedName>
    <definedName name="AcctTable">[13]Variables!$AK$42:$AK$396</definedName>
    <definedName name="AcctTS0">'[10]Func Study'!$H$1686</definedName>
    <definedName name="ActualROR">'[9]G+T+D+R+M'!$H$61</definedName>
    <definedName name="Adjs2avg">[14]Inputs!$L$255:'[14]Inputs'!$T$505</definedName>
    <definedName name="anscount" hidden="1">1</definedName>
    <definedName name="APR" localSheetId="0">[15]Backup!#REF!</definedName>
    <definedName name="APR">[15]Backup!#REF!</definedName>
    <definedName name="APRT" localSheetId="0">#REF!</definedName>
    <definedName name="APRT">#REF!</definedName>
    <definedName name="AS2DocOpenMode" hidden="1">"AS2DocumentEdit"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UG" localSheetId="0">[15]Backup!#REF!</definedName>
    <definedName name="AUG">[15]Backup!#REF!</definedName>
    <definedName name="AUGT" localSheetId="0">#REF!</definedName>
    <definedName name="AUGT">#REF!</definedName>
    <definedName name="AvgFactors">[13]Factors!$B$3:$P$99</definedName>
    <definedName name="b" hidden="1">{#N/A,#N/A,FALSE,"Coversheet";#N/A,#N/A,FALSE,"QA"}</definedName>
    <definedName name="BACK1" localSheetId="0">#REF!</definedName>
    <definedName name="BACK1">#REF!</definedName>
    <definedName name="BACK2" localSheetId="0">#REF!</definedName>
    <definedName name="BACK2">#REF!</definedName>
    <definedName name="BACK3" localSheetId="0">#REF!</definedName>
    <definedName name="BACK3">#REF!</definedName>
    <definedName name="BACKUP1" localSheetId="0">#REF!</definedName>
    <definedName name="BACKUP1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OOKADJ" localSheetId="0">#REF!</definedName>
    <definedName name="BOOKADJ">#REF!</definedName>
    <definedName name="Camas" hidden="1">{#N/A,#N/A,FALSE,"Summary";#N/A,#N/A,FALSE,"SmPlants";#N/A,#N/A,FALSE,"Utah";#N/A,#N/A,FALSE,"Idaho";#N/A,#N/A,FALSE,"Lewis River";#N/A,#N/A,FALSE,"NrthUmpq";#N/A,#N/A,FALSE,"KlamRog"}</definedName>
    <definedName name="cap">[16]Readings!$B$2</definedName>
    <definedName name="CBWorkbookPriority" hidden="1">-2060790043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heck" localSheetId="0">#REF!</definedName>
    <definedName name="Check">#REF!</definedName>
    <definedName name="Classification">'[10]Func Study'!$AB$251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ADJ" localSheetId="0">#REF!</definedName>
    <definedName name="COMADJ">#REF!</definedName>
    <definedName name="combined1" hidden="1">{"YTD-Total",#N/A,TRUE,"Provision";"YTD-Utility",#N/A,TRUE,"Prov Utility";"YTD-NonUtility",#N/A,TRUE,"Prov NonUtility"}</definedName>
    <definedName name="COMP" localSheetId="0">#REF!</definedName>
    <definedName name="COMP">#REF!</definedName>
    <definedName name="COMPACTUAL" localSheetId="0">#REF!</definedName>
    <definedName name="COMPACTUAL">#REF!</definedName>
    <definedName name="COMPT" localSheetId="0">#REF!</definedName>
    <definedName name="COMPT">#REF!</definedName>
    <definedName name="COMPWEATHER" localSheetId="0">#REF!</definedName>
    <definedName name="COMPWEATHER">#REF!</definedName>
    <definedName name="copy" hidden="1">#REF!</definedName>
    <definedName name="COSFacVal">[10]Inputs!$R$5</definedName>
    <definedName name="dana" hidden="1">{#N/A,#N/A,FALSE,"Summary EPS";#N/A,#N/A,FALSE,"1st Qtr Electric";#N/A,#N/A,FALSE,"1st Qtr Australia";#N/A,#N/A,FALSE,"1st Qtr Telecom";#N/A,#N/A,FALSE,"1st QTR Other"}</definedName>
    <definedName name="dana1" hidden="1">{#N/A,#N/A,FALSE,"Summary 1";#N/A,#N/A,FALSE,"Domestic";#N/A,#N/A,FALSE,"Australia";#N/A,#N/A,FALSE,"Other"}</definedName>
    <definedName name="_xlnm.Database" localSheetId="0">[17]Invoice!#REF!</definedName>
    <definedName name="_xlnm.Database">[17]Invoice!#REF!</definedName>
    <definedName name="DATE" localSheetId="0">[18]Jan!#REF!</definedName>
    <definedName name="DATE">[18]Jan!#REF!</definedName>
    <definedName name="DEC" localSheetId="0">[15]Backup!#REF!</definedName>
    <definedName name="DEC">[15]Backup!#REF!</definedName>
    <definedName name="DECT" localSheetId="0">#REF!</definedName>
    <definedName name="DECT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emand">[9]Inputs!$D$8</definedName>
    <definedName name="Demand2">[19]Inputs!$D$11</definedName>
    <definedName name="DFIT" hidden="1">{#N/A,#N/A,FALSE,"Coversheet";#N/A,#N/A,FALSE,"QA"}</definedName>
    <definedName name="Dis">'[10]Func Study'!$AB$250</definedName>
    <definedName name="DisFac">'[10]Func Dist Factor Table'!$A$11:$G$25</definedName>
    <definedName name="Dist_factor" localSheetId="0">#REF!</definedName>
    <definedName name="Dist_factor">#REF!</definedName>
    <definedName name="DistPeakMethod" localSheetId="0">[12]Inputs!#REF!</definedName>
    <definedName name="DistPeakMethod">[12]Inputs!#REF!</definedName>
    <definedName name="dsd" hidden="1">[4]Inputs!#REF!</definedName>
    <definedName name="DUDE" localSheetId="0" hidden="1">#REF!</definedName>
    <definedName name="DUDE" hidden="1">#REF!</definedName>
    <definedName name="ee" hidden="1">{#N/A,#N/A,FALSE,"Month ";#N/A,#N/A,FALSE,"YTD";#N/A,#N/A,FALSE,"12 mo ended"}</definedName>
    <definedName name="energy">[16]Readings!$B$3</definedName>
    <definedName name="Engy">[9]Inputs!$D$9</definedName>
    <definedName name="Engy2">[19]Inputs!$D$12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extra2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101top" localSheetId="0">#REF!</definedName>
    <definedName name="f101top">#REF!</definedName>
    <definedName name="f104top" localSheetId="0">#REF!</definedName>
    <definedName name="f104top">#REF!</definedName>
    <definedName name="f138top" localSheetId="0">#REF!</definedName>
    <definedName name="f138top">#REF!</definedName>
    <definedName name="f140top" localSheetId="0">#REF!</definedName>
    <definedName name="f140top">#REF!</definedName>
    <definedName name="Factorck">'[10]COS Factor Table'!$O$15:$O$113</definedName>
    <definedName name="FactorType">[13]Variables!$AK$2:$AL$12</definedName>
    <definedName name="FACTP" localSheetId="0">#REF!</definedName>
    <definedName name="FACTP">#REF!</definedName>
    <definedName name="FactSum">'[10]COS Factor Table'!$A$14:$O$113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EB" localSheetId="0">[15]Backup!#REF!</definedName>
    <definedName name="FEB">[15]Backup!#REF!</definedName>
    <definedName name="FEBT" localSheetId="0">#REF!</definedName>
    <definedName name="FEBT">#REF!</definedName>
    <definedName name="ffff" hidden="1">{#N/A,#N/A,FALSE,"Coversheet";#N/A,#N/A,FALSE,"QA"}</definedName>
    <definedName name="fffgf" hidden="1">{#N/A,#N/A,FALSE,"Coversheet";#N/A,#N/A,FALSE,"QA"}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anchiseTax">[14]Variables!$D$26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unc">'[10]Func Factor Table'!$A$10:$H$77</definedName>
    <definedName name="Func_Ftrs" localSheetId="0">#REF!</definedName>
    <definedName name="Func_Ftrs">#REF!</definedName>
    <definedName name="Func_GTD_Percents" localSheetId="0">#REF!</definedName>
    <definedName name="Func_GTD_Percents">#REF!</definedName>
    <definedName name="Func_MC" localSheetId="0">#REF!</definedName>
    <definedName name="Func_MC">#REF!</definedName>
    <definedName name="Func_Percents" localSheetId="0">#REF!</definedName>
    <definedName name="Func_Percents">#REF!</definedName>
    <definedName name="Func_Rev_Req1" localSheetId="0">#REF!</definedName>
    <definedName name="Func_Rev_Req1">#REF!</definedName>
    <definedName name="Func_Rev_Req2" localSheetId="0">#REF!</definedName>
    <definedName name="Func_Rev_Req2">#REF!</definedName>
    <definedName name="Func_Revenue" localSheetId="0">#REF!</definedName>
    <definedName name="Func_Revenue">#REF!</definedName>
    <definedName name="Function">'[10]Func Study'!$AB$250</definedName>
    <definedName name="GREATER10MW" localSheetId="0">#REF!</definedName>
    <definedName name="GREATER10MW">#REF!</definedName>
    <definedName name="GTD_Percents" localSheetId="0">#REF!</definedName>
    <definedName name="GTD_Percents">#REF!</definedName>
    <definedName name="HEIGHT" localSheetId="0">#REF!</definedName>
    <definedName name="HEIGHT">#REF!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D_0303_RVN_data" localSheetId="0">#REF!</definedName>
    <definedName name="ID_0303_RVN_data">#REF!</definedName>
    <definedName name="IDcontractsRVN" localSheetId="0">#REF!</definedName>
    <definedName name="IDcontractsRVN">#REF!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DADJ" localSheetId="0">#REF!</definedName>
    <definedName name="INDADJ">#REF!</definedName>
    <definedName name="INPUT" localSheetId="0">[20]Summary!#REF!</definedName>
    <definedName name="INPUT">[20]Summary!#REF!</definedName>
    <definedName name="Instructions" localSheetId="0">#REF!</definedName>
    <definedName name="Instructions">#REF!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" localSheetId="0">[15]Backup!#REF!</definedName>
    <definedName name="JAN">[15]Backup!#REF!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T" localSheetId="0">#REF!</definedName>
    <definedName name="JANT">#REF!</definedName>
    <definedName name="jfkljsdkljiejgr" hidden="1">{#N/A,#N/A,FALSE,"Summ";#N/A,#N/A,FALSE,"General"}</definedName>
    <definedName name="jjj">[21]Inputs!$N$18</definedName>
    <definedName name="JUL" localSheetId="0">[15]Backup!#REF!</definedName>
    <definedName name="JUL">[15]Backup!#REF!</definedName>
    <definedName name="JULT" localSheetId="0">#REF!</definedName>
    <definedName name="JULT">#REF!</definedName>
    <definedName name="JUN" localSheetId="0">[15]Backup!#REF!</definedName>
    <definedName name="JUN">[15]Backup!#REF!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JUNT" localSheetId="0">#REF!</definedName>
    <definedName name="JUNT">#REF!</definedName>
    <definedName name="Jurisdiction">[13]Variables!$AK$15</definedName>
    <definedName name="JurisNumber">[13]Variables!$AL$15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BORMOD" localSheetId="0">#REF!</definedName>
    <definedName name="LABORMOD">#REF!</definedName>
    <definedName name="LABORROLL" localSheetId="0">#REF!</definedName>
    <definedName name="LABORROLL">#REF!</definedName>
    <definedName name="limcount" hidden="1">1</definedName>
    <definedName name="Line_Ext_Credit" localSheetId="0">#REF!</definedName>
    <definedName name="Line_Ext_Credit">#REF!</definedName>
    <definedName name="LinkCos">'[10]JAM Download'!$K$4</definedName>
    <definedName name="ListOffset" hidden="1">1</definedName>
    <definedName name="LOG" localSheetId="0">[15]Backup!#REF!</definedName>
    <definedName name="LOG">[15]Backup!#REF!</definedName>
    <definedName name="lookup" hidden="1">{#N/A,#N/A,FALSE,"Coversheet";#N/A,#N/A,FALSE,"QA"}</definedName>
    <definedName name="LOSS" localSheetId="0">[15]Backup!#REF!</definedName>
    <definedName name="LOSS">[15]Backup!#REF!</definedName>
    <definedName name="MACTIT" localSheetId="0">#REF!</definedName>
    <definedName name="MACTIT">#REF!</definedName>
    <definedName name="MAR" localSheetId="0">[15]Backup!#REF!</definedName>
    <definedName name="MAR">[15]Backup!#REF!</definedName>
    <definedName name="MART" localSheetId="0">#REF!</definedName>
    <definedName name="MART">#REF!</definedName>
    <definedName name="Master" hidden="1">{#N/A,#N/A,FALSE,"Actual";#N/A,#N/A,FALSE,"Normalized";#N/A,#N/A,FALSE,"Electric Actual";#N/A,#N/A,FALSE,"Electric Normalized"}</definedName>
    <definedName name="MAY" localSheetId="0">[15]Backup!#REF!</definedName>
    <definedName name="MAY">[15]Backup!#REF!</definedName>
    <definedName name="MAYT" localSheetId="0">#REF!</definedName>
    <definedName name="MAYT">#REF!</definedName>
    <definedName name="MCtoREV" localSheetId="0">#REF!</definedName>
    <definedName name="MCtoREV">#REF!</definedName>
    <definedName name="MEN" localSheetId="0">[1]Jan!#REF!</definedName>
    <definedName name="MEN">[1]Jan!#REF!</definedName>
    <definedName name="Menu_Begin" localSheetId="0">#REF!</definedName>
    <definedName name="Menu_Begin">#REF!</definedName>
    <definedName name="Menu_Caption" localSheetId="0">#REF!</definedName>
    <definedName name="Menu_Caption">#REF!</definedName>
    <definedName name="Menu_Large" localSheetId="0">#REF!</definedName>
    <definedName name="Menu_Large">#REF!</definedName>
    <definedName name="Menu_Name" localSheetId="0">#REF!</definedName>
    <definedName name="Menu_Name">#REF!</definedName>
    <definedName name="Menu_OnAction" localSheetId="0">#REF!</definedName>
    <definedName name="Menu_OnAction">#REF!</definedName>
    <definedName name="Menu_Parent" localSheetId="0">#REF!</definedName>
    <definedName name="Menu_Parent">#REF!</definedName>
    <definedName name="Menu_Small" localSheetId="0">#REF!</definedName>
    <definedName name="Menu_Small">#REF!</definedName>
    <definedName name="Method">[9]Inputs!$C$6</definedName>
    <definedName name="Miller" hidden="1">{#N/A,#N/A,FALSE,"Expenditures";#N/A,#N/A,FALSE,"Property Placed In-Service";#N/A,#N/A,FALSE,"CWIP Balances"}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MONTH" localSheetId="0">[15]Backup!#REF!</definedName>
    <definedName name="MONTH">[15]Backup!#REF!</definedName>
    <definedName name="monthlist">[22]Table!$R$2:$S$13</definedName>
    <definedName name="monthtotals">'[22]WA SBC'!$D$40:$O$40</definedName>
    <definedName name="MTKWH" localSheetId="0">#REF!</definedName>
    <definedName name="MTKWH">#REF!</definedName>
    <definedName name="MTR_YR3">[23]Variables!$E$14</definedName>
    <definedName name="MTREV" localSheetId="0">#REF!</definedName>
    <definedName name="MTREV">#REF!</definedName>
    <definedName name="MULT" localSheetId="0">#REF!</definedName>
    <definedName name="MULT">#REF!</definedName>
    <definedName name="Net_to_Gross_Factor">[10]Inputs!$G$8</definedName>
    <definedName name="NetToGross">[14]Variables!$D$23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MO1" localSheetId="0">[1]Jan!#REF!</definedName>
    <definedName name="NEWMO1">[1]Jan!#REF!</definedName>
    <definedName name="NEWMO2" localSheetId="0">[1]Jan!#REF!</definedName>
    <definedName name="NEWMO2">[1]Jan!#REF!</definedName>
    <definedName name="NEWMONTH" localSheetId="0">[1]Jan!#REF!</definedName>
    <definedName name="NEWMONTH">[1]Jan!#REF!</definedName>
    <definedName name="NORMALIZE" localSheetId="0">#REF!</definedName>
    <definedName name="NORMALIZE">#REF!</definedName>
    <definedName name="NOV" localSheetId="0">[15]Backup!#REF!</definedName>
    <definedName name="NOV">[15]Backup!#REF!</definedName>
    <definedName name="NOVT" localSheetId="0">#REF!</definedName>
    <definedName name="NOVT">#REF!</definedName>
    <definedName name="NPC">[12]Inputs!$N$18</definedName>
    <definedName name="NUM" localSheetId="0">#REF!</definedName>
    <definedName name="NUM">#REF!</definedName>
    <definedName name="OCT" localSheetId="0">[15]Backup!#REF!</definedName>
    <definedName name="OCT">[15]Backup!#REF!</definedName>
    <definedName name="OCTT" localSheetId="0">#REF!</definedName>
    <definedName name="OCTT">#REF!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NE" localSheetId="0">[1]Jan!#REF!</definedName>
    <definedName name="ONE">[1]Jan!#REF!</definedName>
    <definedName name="option">'[24]Dist Misc'!$F$120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 localSheetId="0">#REF!</definedName>
    <definedName name="Page1">#REF!</definedName>
    <definedName name="Page110" localSheetId="0">#REF!</definedName>
    <definedName name="Page110">#REF!</definedName>
    <definedName name="Page120" localSheetId="0">#REF!</definedName>
    <definedName name="Page120">#REF!</definedName>
    <definedName name="Page2" localSheetId="0">#REF!</definedName>
    <definedName name="Page2">#REF!</definedName>
    <definedName name="PAGE3" localSheetId="0">#REF!</definedName>
    <definedName name="PAGE3">#REF!</definedName>
    <definedName name="Page4" localSheetId="0">#REF!</definedName>
    <definedName name="Page4">#REF!</definedName>
    <definedName name="Page5" localSheetId="0">#REF!</definedName>
    <definedName name="Page5">#REF!</definedName>
    <definedName name="Page6" localSheetId="0">#REF!</definedName>
    <definedName name="Page6">#REF!</definedName>
    <definedName name="Page62" localSheetId="0">[25]TransInvest!#REF!</definedName>
    <definedName name="Page62">[25]TransInvest!#REF!</definedName>
    <definedName name="page65" localSheetId="0">#REF!</definedName>
    <definedName name="page65">#REF!</definedName>
    <definedName name="page66" localSheetId="0">#REF!</definedName>
    <definedName name="page66">#REF!</definedName>
    <definedName name="page67" localSheetId="0">#REF!</definedName>
    <definedName name="page67">#REF!</definedName>
    <definedName name="page68" localSheetId="0">#REF!</definedName>
    <definedName name="page68">#REF!</definedName>
    <definedName name="page69" localSheetId="0">#REF!</definedName>
    <definedName name="page69">#REF!</definedName>
    <definedName name="Page7" localSheetId="0">#REF!</definedName>
    <definedName name="Page7">#REF!</definedName>
    <definedName name="page8" localSheetId="0">#REF!</definedName>
    <definedName name="page8">#REF!</definedName>
    <definedName name="PALL" localSheetId="0">#REF!</definedName>
    <definedName name="PALL">#REF!</definedName>
    <definedName name="PBLOCK" localSheetId="0">#REF!</definedName>
    <definedName name="PBLOCK">#REF!</definedName>
    <definedName name="PBLOCKWZ" localSheetId="0">#REF!</definedName>
    <definedName name="PBLOCKWZ">#REF!</definedName>
    <definedName name="PCOMP" localSheetId="0">#REF!</definedName>
    <definedName name="PCOMP">#REF!</definedName>
    <definedName name="PCOMPOSITES" localSheetId="0">#REF!</definedName>
    <definedName name="PCOMPOSITES">#REF!</definedName>
    <definedName name="PCOMPWZ" localSheetId="0">#REF!</definedName>
    <definedName name="PCOMPWZ">#REF!</definedName>
    <definedName name="PeakMethod">[9]Inputs!$T$5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MAC" localSheetId="0">[15]Backup!#REF!</definedName>
    <definedName name="PMAC">[15]Backup!#REF!</definedName>
    <definedName name="PRESENT" localSheetId="0">#REF!</definedName>
    <definedName name="PRESENT">#REF!</definedName>
    <definedName name="PRICCHNG" localSheetId="0">#REF!</definedName>
    <definedName name="PRICCHNG">#REF!</definedName>
    <definedName name="PricingInfo" hidden="1">[26]Inputs!#REF!</definedName>
    <definedName name="_xlnm.Print_Area" localSheetId="0">'Rate Spread in between'!$B$1:$AD$48</definedName>
    <definedName name="PTABLES" localSheetId="0">#REF!</definedName>
    <definedName name="PTABLES">#REF!</definedName>
    <definedName name="PTDMOD" localSheetId="0">#REF!</definedName>
    <definedName name="PTDMOD">#REF!</definedName>
    <definedName name="PTDROLL" localSheetId="0">#REF!</definedName>
    <definedName name="PTDROLL">#REF!</definedName>
    <definedName name="PTMOD" localSheetId="0">#REF!</definedName>
    <definedName name="PTMOD">#REF!</definedName>
    <definedName name="PTROLL" localSheetId="0">#REF!</definedName>
    <definedName name="PTROLL">#REF!</definedName>
    <definedName name="PWORKBACK" localSheetId="0">#REF!</definedName>
    <definedName name="PWORKBACK">#REF!</definedName>
    <definedName name="q" hidden="1">{#N/A,#N/A,FALSE,"Coversheet";#N/A,#N/A,FALSE,"QA"}</definedName>
    <definedName name="qqq" hidden="1">{#N/A,#N/A,FALSE,"schA"}</definedName>
    <definedName name="Query1" localSheetId="0">#REF!</definedName>
    <definedName name="Query1">#REF!</definedName>
    <definedName name="RC_ADJ" localSheetId="0">#REF!</definedName>
    <definedName name="RC_ADJ">#REF!</definedName>
    <definedName name="RESADJ" localSheetId="0">#REF!</definedName>
    <definedName name="RESADJ">#REF!</definedName>
    <definedName name="ResourceSupplier">[14]Variables!$D$28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_SCHD" localSheetId="0">#REF!</definedName>
    <definedName name="REV_SCHD">#REF!</definedName>
    <definedName name="Revenue_by_month_take_2" localSheetId="0">#REF!</definedName>
    <definedName name="Revenue_by_month_take_2">#REF!</definedName>
    <definedName name="RevenueCheck" localSheetId="0">#REF!</definedName>
    <definedName name="RevenueCheck">#REF!</definedName>
    <definedName name="RevReqSettle" localSheetId="0">#REF!</definedName>
    <definedName name="RevReqSettle">#REF!</definedName>
    <definedName name="REVVSTRS" localSheetId="0">#REF!</definedName>
    <definedName name="REVVSTRS">#REF!</definedName>
    <definedName name="RISFORM" localSheetId="0">#REF!</definedName>
    <definedName name="RISFORM">#REF!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hrIndnt" hidden="1">"Wide"</definedName>
    <definedName name="SAPBEXrevision" hidden="1">1</definedName>
    <definedName name="SAPBEXsysID" hidden="1">"BWP"</definedName>
    <definedName name="SAPBEXwbID" hidden="1">"44KU92Q9LH2VK4DK86GZ93AXN"</definedName>
    <definedName name="SAPsysID" hidden="1">"708C5W7SBKP804JT78WJ0JNKI"</definedName>
    <definedName name="SAPwbID" hidden="1">"ARS"</definedName>
    <definedName name="SCH33CUSTS" localSheetId="0">#REF!</definedName>
    <definedName name="SCH33CUSTS">#REF!</definedName>
    <definedName name="SCH48ADJ" localSheetId="0">#REF!</definedName>
    <definedName name="SCH48ADJ">#REF!</definedName>
    <definedName name="SCH98NOR" localSheetId="0">#REF!</definedName>
    <definedName name="SCH98NOR">#REF!</definedName>
    <definedName name="SCHED47" localSheetId="0">#REF!</definedName>
    <definedName name="SCHED47">#REF!</definedName>
    <definedName name="Schedule">[12]Inputs!$N$14</definedName>
    <definedName name="sdlfhsdlhfkl" hidden="1">{#N/A,#N/A,FALSE,"Summ";#N/A,#N/A,FALSE,"General"}</definedName>
    <definedName name="se" localSheetId="0">#REF!</definedName>
    <definedName name="se">#REF!</definedName>
    <definedName name="SECOND" localSheetId="0">[1]Jan!#REF!</definedName>
    <definedName name="SECOND">[1]Jan!#REF!</definedName>
    <definedName name="SEP" localSheetId="0">[15]Backup!#REF!</definedName>
    <definedName name="SEP">[15]Backup!#REF!</definedName>
    <definedName name="SEPT" localSheetId="0">#REF!</definedName>
    <definedName name="SEPT">#REF!</definedName>
    <definedName name="SERVICES_3" localSheetId="0">#REF!</definedName>
    <definedName name="SERVICES_3">#REF!</definedName>
    <definedName name="seven" hidden="1">{#N/A,#N/A,FALSE,"CRPT";#N/A,#N/A,FALSE,"TREND";#N/A,#N/A,FALSE,"%Curve"}</definedName>
    <definedName name="sg" localSheetId="0">#REF!</definedName>
    <definedName name="sg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x" hidden="1">{#N/A,#N/A,FALSE,"Drill Sites";"WP 212",#N/A,FALSE,"MWAG EOR";"WP 213",#N/A,FALSE,"MWAG EOR";#N/A,#N/A,FALSE,"Misc. Facility";#N/A,#N/A,FALSE,"WWTP"}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hidden="1">{#N/A,#N/A,FALSE,"Actual";#N/A,#N/A,FALSE,"Normalized";#N/A,#N/A,FALSE,"Electric Actual";#N/A,#N/A,FALSE,"Electric Normalized"}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hidden="1">{"YTD-Total",#N/A,FALSE,"Provision"}</definedName>
    <definedName name="START" localSheetId="0">[1]Jan!#REF!</definedName>
    <definedName name="START">[1]Jan!#REF!</definedName>
    <definedName name="SUM_TAB1" localSheetId="0">#REF!</definedName>
    <definedName name="SUM_TAB1">#REF!</definedName>
    <definedName name="SUM_TAB2" localSheetId="0">#REF!</definedName>
    <definedName name="SUM_TAB2">#REF!</definedName>
    <definedName name="SUM_TAB3" localSheetId="0">#REF!</definedName>
    <definedName name="SUM_TAB3">#REF!</definedName>
    <definedName name="t" hidden="1">{#N/A,#N/A,FALSE,"CESTSUM";#N/A,#N/A,FALSE,"est sum A";#N/A,#N/A,FALSE,"est detail A"}</definedName>
    <definedName name="TABLE_1" localSheetId="0">#REF!</definedName>
    <definedName name="TABLE_1">#REF!</definedName>
    <definedName name="TABLE_2" localSheetId="0">#REF!</definedName>
    <definedName name="TABLE_2">#REF!</definedName>
    <definedName name="TABLE_3" localSheetId="0">#REF!</definedName>
    <definedName name="TABLE_3">#REF!</definedName>
    <definedName name="TABLE_4" localSheetId="0">#REF!</definedName>
    <definedName name="TABLE_4">#REF!</definedName>
    <definedName name="TABLE_4_A" localSheetId="0">#REF!</definedName>
    <definedName name="TABLE_4_A">#REF!</definedName>
    <definedName name="TABLE_5" localSheetId="0">#REF!</definedName>
    <definedName name="TABLE_5">#REF!</definedName>
    <definedName name="TABLE_6" localSheetId="0">#REF!</definedName>
    <definedName name="TABLE_6">#REF!</definedName>
    <definedName name="TABLE_7" localSheetId="0">#REF!</definedName>
    <definedName name="TABLE_7">#REF!</definedName>
    <definedName name="TABLE1" localSheetId="0">#REF!</definedName>
    <definedName name="TABLE1">#REF!</definedName>
    <definedName name="TABLE2" localSheetId="0">#REF!</definedName>
    <definedName name="TABLE2">#REF!</definedName>
    <definedName name="TABLEA" localSheetId="0">'Rate Spread in between'!$B$3:$AI$46</definedName>
    <definedName name="TABLEA">#REF!</definedName>
    <definedName name="TABLEONE" localSheetId="0">#REF!</definedName>
    <definedName name="TABLEONE">#REF!</definedName>
    <definedName name="TargetROR">[9]Inputs!$G$29</definedName>
    <definedName name="TDMOD" localSheetId="0">#REF!</definedName>
    <definedName name="TDMOD">#REF!</definedName>
    <definedName name="TDROLL" localSheetId="0">#REF!</definedName>
    <definedName name="TDROLL">#REF!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MPADJ" localSheetId="0">#REF!</definedName>
    <definedName name="TEMPADJ">#REF!</definedName>
    <definedName name="Test" localSheetId="0">#REF!</definedName>
    <definedName name="Test">#REF!</definedName>
    <definedName name="Test1" localSheetId="0">#REF!</definedName>
    <definedName name="Test1">#REF!</definedName>
    <definedName name="Test2" localSheetId="0">#REF!</definedName>
    <definedName name="Test2">#REF!</definedName>
    <definedName name="Test3" localSheetId="0">#REF!</definedName>
    <definedName name="Test3">#REF!</definedName>
    <definedName name="Test4" localSheetId="0">#REF!</definedName>
    <definedName name="Test4">#REF!</definedName>
    <definedName name="Test5" localSheetId="0">#REF!</definedName>
    <definedName name="Test5">#REF!</definedName>
    <definedName name="TestPeriod">[10]Inputs!$C$5</definedName>
    <definedName name="TotalRateBase">'[10]G+T+D+R+M'!$H$58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TRANSM_2">[27]Transm2!$A$1:$M$461:'[27]10 Yr FC'!$M$47</definedName>
    <definedName name="u" hidden="1">{#N/A,#N/A,FALSE,"Summ";#N/A,#N/A,FALSE,"General"}</definedName>
    <definedName name="UAACT115S" localSheetId="0">'[12]Functional Study'!#REF!</definedName>
    <definedName name="UAACT115S">'[12]Functional Study'!#REF!</definedName>
    <definedName name="UAcct103">'[10]Func Study'!$AB$1613</definedName>
    <definedName name="UAcct105Dnpg">'[10]Func Study'!$AB$2010</definedName>
    <definedName name="UAcct105S">'[10]Func Study'!$AB$2005</definedName>
    <definedName name="UAcct105Seu">'[10]Func Study'!$AB$2009</definedName>
    <definedName name="UAcct105Snppo">'[10]Func Study'!$AB$2008</definedName>
    <definedName name="UAcct105Snpps">'[10]Func Study'!$AB$2006</definedName>
    <definedName name="UAcct105Snpt">'[10]Func Study'!$AB$2007</definedName>
    <definedName name="UAcct1081390">'[10]Func Study'!$AB$2451</definedName>
    <definedName name="UAcct1081390Rcl">'[10]Func Study'!$AB$2450</definedName>
    <definedName name="UAcct1081399">'[10]Func Study'!$AB$2459</definedName>
    <definedName name="UAcct1081399Rcl">'[10]Func Study'!$AB$2458</definedName>
    <definedName name="UAcct108360">'[10]Func Study'!$AB$2355</definedName>
    <definedName name="UAcct108361">'[10]Func Study'!$AB$2359</definedName>
    <definedName name="UAcct108362">'[10]Func Study'!$AB$2363</definedName>
    <definedName name="UAcct108364">'[10]Func Study'!$AB$2367</definedName>
    <definedName name="UAcct108365">'[10]Func Study'!$AB$2371</definedName>
    <definedName name="UAcct108366">'[10]Func Study'!$AB$2375</definedName>
    <definedName name="UAcct108367">'[10]Func Study'!$AB$2379</definedName>
    <definedName name="UAcct108368">'[10]Func Study'!$AB$2383</definedName>
    <definedName name="UAcct108369">'[10]Func Study'!$AB$2387</definedName>
    <definedName name="UAcct108370">'[10]Func Study'!$AB$2391</definedName>
    <definedName name="UAcct108371">'[10]Func Study'!$AB$2395</definedName>
    <definedName name="UAcct108372">'[10]Func Study'!$AB$2399</definedName>
    <definedName name="UAcct108373">'[10]Func Study'!$AB$2403</definedName>
    <definedName name="UAcct108D">'[10]Func Study'!$AB$2415</definedName>
    <definedName name="UAcct108D00">'[10]Func Study'!$AB$2407</definedName>
    <definedName name="UAcct108Ds">'[10]Func Study'!$AB$2411</definedName>
    <definedName name="UAcct108Ep">'[10]Func Study'!$AB$2327</definedName>
    <definedName name="UAcct108Gpcn">'[10]Func Study'!$AB$2429</definedName>
    <definedName name="UAcct108Gps">'[10]Func Study'!$AB$2425</definedName>
    <definedName name="UAcct108Gpse">'[10]Func Study'!$AB$2431</definedName>
    <definedName name="UAcct108Gpsg">'[10]Func Study'!$AB$2428</definedName>
    <definedName name="UAcct108Gpsgp">'[10]Func Study'!$AB$2426</definedName>
    <definedName name="UAcct108Gpsgu">'[10]Func Study'!$AB$2427</definedName>
    <definedName name="UAcct108Gpso">'[10]Func Study'!$AB$2430</definedName>
    <definedName name="UACCT108GPSSGCH">'[10]Func Study'!$AB$2434</definedName>
    <definedName name="UACCT108GPSSGCT">'[10]Func Study'!$AB$2433</definedName>
    <definedName name="UAcct108Hp">'[10]Func Study'!$AB$2313</definedName>
    <definedName name="UAcct108Mp">'[10]Func Study'!$AB$2444</definedName>
    <definedName name="UAcct108Np">'[10]Func Study'!$AB$2305</definedName>
    <definedName name="UAcct108Op">'[10]Func Study'!$AB$2322</definedName>
    <definedName name="UACCT108OPSSCCT">'[10]Func Study'!$AB$2321</definedName>
    <definedName name="UAcct108Sp">'[10]Func Study'!$AB$2299</definedName>
    <definedName name="UACCT108SPSSGCH">'[10]Func Study'!$AB$2298</definedName>
    <definedName name="UAcct108Tp">'[10]Func Study'!$AB$2346</definedName>
    <definedName name="UAcct111Clg">'[10]Func Study'!$AB$2487</definedName>
    <definedName name="UAcct111Clgsou">'[10]Func Study'!$AB$2485</definedName>
    <definedName name="UAcct111Clh">'[10]Func Study'!$AB$2493</definedName>
    <definedName name="UAcct111Cls">'[10]Func Study'!$AB$2478</definedName>
    <definedName name="UAcct111Ipcn">'[10]Func Study'!$AB$2502</definedName>
    <definedName name="UAcct111Ips">'[10]Func Study'!$AB$2497</definedName>
    <definedName name="UAcct111Ipse">'[10]Func Study'!$AB$2500</definedName>
    <definedName name="UAcct111Ipsg">'[10]Func Study'!$AB$2501</definedName>
    <definedName name="UAcct111Ipsgp">'[10]Func Study'!$AB$2498</definedName>
    <definedName name="UAcct111Ipsgu">'[10]Func Study'!$AB$2499</definedName>
    <definedName name="UAcct111Ipso">'[10]Func Study'!$AB$2506</definedName>
    <definedName name="UACCT111IPSSGCH">'[10]Func Study'!$AB$2505</definedName>
    <definedName name="UACCT111IPSSGCT">'[10]Func Study'!$AB$2504</definedName>
    <definedName name="UAcct114">'[10]Func Study'!$AB$2017</definedName>
    <definedName name="UACCT115" localSheetId="0">'[12]Functional Study'!#REF!</definedName>
    <definedName name="UACCT115">'[12]Functional Study'!#REF!</definedName>
    <definedName name="UACCT115DGP" localSheetId="0">'[12]Functional Study'!#REF!</definedName>
    <definedName name="UACCT115DGP">'[12]Functional Study'!#REF!</definedName>
    <definedName name="UACCT115SG" localSheetId="0">'[12]Functional Study'!#REF!</definedName>
    <definedName name="UACCT115SG">'[12]Functional Study'!#REF!</definedName>
    <definedName name="UAcct120">'[10]Func Study'!$AB$2021</definedName>
    <definedName name="UAcct124">'[10]Func Study'!$AB$2026</definedName>
    <definedName name="UAcct141">'[10]Func Study'!$AB$2173</definedName>
    <definedName name="UAcct151">'[10]Func Study'!$AB$2049</definedName>
    <definedName name="Uacct151SSECT">'[10]Func Study'!$AB$2047</definedName>
    <definedName name="UAcct154">'[10]Func Study'!$AB$2083</definedName>
    <definedName name="Uacct154SSGCT">'[10]Func Study'!$AB$2080</definedName>
    <definedName name="UAcct163">'[10]Func Study'!$AB$2093</definedName>
    <definedName name="UAcct165">'[10]Func Study'!$AB$2108</definedName>
    <definedName name="UAcct165Gps">'[10]Func Study'!$AB$2104</definedName>
    <definedName name="UAcct182">'[10]Func Study'!$AB$2033</definedName>
    <definedName name="UAcct18222">'[10]Func Study'!$AB$2163</definedName>
    <definedName name="UAcct182M">'[10]Func Study'!$AB$2118</definedName>
    <definedName name="UAcct182MSSGCH">'[10]Func Study'!$AB$2113</definedName>
    <definedName name="UAcct186">'[10]Func Study'!$AB$2041</definedName>
    <definedName name="UAcct1869">'[10]Func Study'!$AB$2168</definedName>
    <definedName name="UAcct186M">'[10]Func Study'!$AB$2129</definedName>
    <definedName name="UAcct190">'[10]Func Study'!$AB$2243</definedName>
    <definedName name="UAcct190Baddebt">'[10]Func Study'!$AB$2237</definedName>
    <definedName name="UAcct190Dop">'[10]Func Study'!$AB$2235</definedName>
    <definedName name="UAcct2281">'[10]Func Study'!$AB$2191</definedName>
    <definedName name="UAcct2282">'[10]Func Study'!$AB$2195</definedName>
    <definedName name="UAcct2283">'[10]Func Study'!$AB$2200</definedName>
    <definedName name="UACCT22841SG">'[10]Func Study'!$AB$2205</definedName>
    <definedName name="UAcct22842">'[10]Func Study'!$AB$2211</definedName>
    <definedName name="UAcct22842Trojd" localSheetId="0">'[9]Func Study'!#REF!</definedName>
    <definedName name="UAcct22842Trojd">'[9]Func Study'!#REF!</definedName>
    <definedName name="UAcct235">'[10]Func Study'!$AB$2187</definedName>
    <definedName name="UACCT235CN">'[10]Func Study'!$AB$2186</definedName>
    <definedName name="UAcct252">'[10]Func Study'!$AB$2219</definedName>
    <definedName name="UAcct25316">'[10]Func Study'!$AB$2057</definedName>
    <definedName name="UAcct25317">'[10]Func Study'!$AB$2061</definedName>
    <definedName name="UAcct25318">'[10]Func Study'!$AB$2098</definedName>
    <definedName name="UAcct25319">'[10]Func Study'!$AB$2065</definedName>
    <definedName name="uacct25398">'[10]Func Study'!$AB$2222</definedName>
    <definedName name="UAcct25399">'[10]Func Study'!$AB$2230</definedName>
    <definedName name="UACCT254SO">'[10]Func Study'!$AB$2202</definedName>
    <definedName name="UAcct255">'[10]Func Study'!$AB$2284</definedName>
    <definedName name="UAcct281">'[10]Func Study'!$AB$2249</definedName>
    <definedName name="UAcct282">'[10]Func Study'!$AB$2259</definedName>
    <definedName name="UAcct282Cn">'[10]Func Study'!$AB$2256</definedName>
    <definedName name="UAcct282So">'[10]Func Study'!$AB$2255</definedName>
    <definedName name="UAcct283">'[10]Func Study'!$AB$2271</definedName>
    <definedName name="UAcct283So">'[10]Func Study'!$AB$2265</definedName>
    <definedName name="UAcct301S">'[10]Func Study'!$AB$1964</definedName>
    <definedName name="UAcct301Sg">'[10]Func Study'!$AB$1966</definedName>
    <definedName name="UAcct301So">'[10]Func Study'!$AB$1965</definedName>
    <definedName name="UAcct302S">'[10]Func Study'!$AB$1969</definedName>
    <definedName name="UAcct302Sg">'[10]Func Study'!$AB$1970</definedName>
    <definedName name="UAcct302Sgp">'[10]Func Study'!$AB$1971</definedName>
    <definedName name="UAcct302Sgu">'[10]Func Study'!$AB$1972</definedName>
    <definedName name="UAcct303Cn">'[10]Func Study'!$AB$1980</definedName>
    <definedName name="UAcct303S">'[10]Func Study'!$AB$1976</definedName>
    <definedName name="UAcct303Se">'[10]Func Study'!$AB$1979</definedName>
    <definedName name="UAcct303Sg">'[10]Func Study'!$AB$1977</definedName>
    <definedName name="UAcct303Sgu">'[10]Func Study'!$AB$1981</definedName>
    <definedName name="UAcct303So">'[10]Func Study'!$AB$1978</definedName>
    <definedName name="UACCT303SSGCH">'[10]Func Study'!$AB$1983</definedName>
    <definedName name="UAcct310">'[10]Func Study'!$AB$1414</definedName>
    <definedName name="UAcct310JBG">'[10]Func Study'!$AB$1413</definedName>
    <definedName name="UAcct311">'[10]Func Study'!$AB$1421</definedName>
    <definedName name="UAcct311JBG">'[10]Func Study'!$AB$1420</definedName>
    <definedName name="UAcct312">'[10]Func Study'!$AB$1428</definedName>
    <definedName name="UAcct312JBG">'[10]Func Study'!$AB$1427</definedName>
    <definedName name="UAcct314">'[10]Func Study'!$AB$1435</definedName>
    <definedName name="UAcct314JBG">'[10]Func Study'!$AB$1434</definedName>
    <definedName name="UAcct315">'[10]Func Study'!$AB$1442</definedName>
    <definedName name="UAcct315JBG">'[10]Func Study'!$AB$1441</definedName>
    <definedName name="UAcct316">'[10]Func Study'!$AB$1450</definedName>
    <definedName name="UAcct316JBG">'[10]Func Study'!$AB$1449</definedName>
    <definedName name="UAcct320">'[10]Func Study'!$AB$1466</definedName>
    <definedName name="UAcct321">'[10]Func Study'!$AB$1471</definedName>
    <definedName name="UAcct322">'[10]Func Study'!$AB$1476</definedName>
    <definedName name="UAcct323">'[10]Func Study'!$AB$1481</definedName>
    <definedName name="UAcct324">'[10]Func Study'!$AB$1486</definedName>
    <definedName name="UAcct325">'[10]Func Study'!$AB$1491</definedName>
    <definedName name="UAcct33">'[10]Func Study'!$AB$295</definedName>
    <definedName name="UAcct330">'[10]Func Study'!$AB$1508</definedName>
    <definedName name="UAcct331">'[10]Func Study'!$AB$1513</definedName>
    <definedName name="UAcct332">'[10]Func Study'!$AB$1518</definedName>
    <definedName name="UAcct333">'[10]Func Study'!$AB$1523</definedName>
    <definedName name="UAcct334">'[10]Func Study'!$AB$1528</definedName>
    <definedName name="UAcct335">'[10]Func Study'!$AB$1533</definedName>
    <definedName name="UAcct336">'[10]Func Study'!$AB$1539</definedName>
    <definedName name="UAcct340Dgu">'[10]Func Study'!$AB$1564</definedName>
    <definedName name="UAcct340Sgu">'[10]Func Study'!$AB$1565</definedName>
    <definedName name="UAcct341Dgu">'[10]Func Study'!$AB$1569</definedName>
    <definedName name="UAcct341Sgu">'[10]Func Study'!$AB$1570</definedName>
    <definedName name="UAcct342Dgu">'[10]Func Study'!$AB$1574</definedName>
    <definedName name="UAcct342Sgu">'[10]Func Study'!$AB$1575</definedName>
    <definedName name="UAcct343">'[10]Func Study'!$AB$1584</definedName>
    <definedName name="UAcct344S">'[10]Func Study'!$AB$1587</definedName>
    <definedName name="UAcct344Sgp">'[10]Func Study'!$AB$1588</definedName>
    <definedName name="UAcct345Dgu">'[10]Func Study'!$AB$1594</definedName>
    <definedName name="UAcct345Sgu">'[10]Func Study'!$AB$1595</definedName>
    <definedName name="UAcct346">'[10]Func Study'!$AB$1601</definedName>
    <definedName name="UAcct350">'[10]Func Study'!$AB$1628</definedName>
    <definedName name="UAcct352">'[10]Func Study'!$AB$1635</definedName>
    <definedName name="UAcct353">'[10]Func Study'!$AB$1641</definedName>
    <definedName name="UAcct354">'[10]Func Study'!$AB$1647</definedName>
    <definedName name="UAcct355">'[10]Func Study'!$AB$1654</definedName>
    <definedName name="UAcct356">'[10]Func Study'!$AB$1660</definedName>
    <definedName name="UAcct357">'[10]Func Study'!$AB$1666</definedName>
    <definedName name="UAcct358">'[10]Func Study'!$AB$1672</definedName>
    <definedName name="UAcct359">'[10]Func Study'!$AB$1678</definedName>
    <definedName name="UAcct360">'[10]Func Study'!$AB$1698</definedName>
    <definedName name="UAcct361">'[10]Func Study'!$AB$1704</definedName>
    <definedName name="UAcct362">'[10]Func Study'!$AB$1710</definedName>
    <definedName name="UAcct368">'[10]Func Study'!$AB$1744</definedName>
    <definedName name="UAcct369">'[10]Func Study'!$AB$1751</definedName>
    <definedName name="UAcct370">'[10]Func Study'!$AB$1762</definedName>
    <definedName name="UAcct372A">'[10]Func Study'!$AB$1775</definedName>
    <definedName name="UAcct372Dp">'[10]Func Study'!$AB$1773</definedName>
    <definedName name="UAcct372Ds">'[10]Func Study'!$AB$1774</definedName>
    <definedName name="UAcct373">'[10]Func Study'!$AB$1782</definedName>
    <definedName name="UAcct389Cn">'[10]Func Study'!$AB$1800</definedName>
    <definedName name="UAcct389S">'[10]Func Study'!$AB$1799</definedName>
    <definedName name="UAcct389Sg">'[10]Func Study'!$AB$1802</definedName>
    <definedName name="UAcct389Sgu">'[10]Func Study'!$AB$1801</definedName>
    <definedName name="UAcct389So">'[10]Func Study'!$AB$1803</definedName>
    <definedName name="UAcct390Cn">'[10]Func Study'!$AB$1810</definedName>
    <definedName name="UAcct390JBG">'[10]Func Study'!$AB$1812</definedName>
    <definedName name="UAcct390L">'[10]Func Study'!$AB$1927</definedName>
    <definedName name="UACCT390LRCL">'[10]Func Study'!$AB$1929</definedName>
    <definedName name="UAcct390S">'[10]Func Study'!$AB$1807</definedName>
    <definedName name="UAcct390Sgp">'[10]Func Study'!$AB$1808</definedName>
    <definedName name="UAcct390Sgu">'[10]Func Study'!$AB$1809</definedName>
    <definedName name="UAcct390Sop">'[10]Func Study'!$AB$1811</definedName>
    <definedName name="UAcct390Sou">'[10]Func Study'!$AB$1813</definedName>
    <definedName name="UAcct391Cn">'[10]Func Study'!$AB$1820</definedName>
    <definedName name="UACCT391JBE">'[10]Func Study'!$AB$1825</definedName>
    <definedName name="UAcct391S">'[10]Func Study'!$AB$1817</definedName>
    <definedName name="UAcct391Sg">'[10]Func Study'!$AB$1821</definedName>
    <definedName name="UAcct391Sgp">'[10]Func Study'!$AB$1818</definedName>
    <definedName name="UAcct391Sgu">'[10]Func Study'!$AB$1819</definedName>
    <definedName name="UAcct391So">'[10]Func Study'!$AB$1823</definedName>
    <definedName name="UACCT391SSGCH">'[10]Func Study'!$AB$1824</definedName>
    <definedName name="UAcct392Cn">'[10]Func Study'!$AB$1832</definedName>
    <definedName name="UAcct392L">'[10]Func Study'!$AB$1935</definedName>
    <definedName name="UAcct392Lrcl">'[10]Func Study'!$AB$1937</definedName>
    <definedName name="UAcct392S">'[10]Func Study'!$AB$1829</definedName>
    <definedName name="UAcct392Se">'[10]Func Study'!$AB$1834</definedName>
    <definedName name="UAcct392Sg">'[10]Func Study'!$AB$1831</definedName>
    <definedName name="UAcct392Sgp">'[10]Func Study'!$AB$1835</definedName>
    <definedName name="UAcct392Sgu">'[10]Func Study'!$AB$1833</definedName>
    <definedName name="UAcct392So">'[10]Func Study'!$AB$1830</definedName>
    <definedName name="UACCT392SSGCH">'[10]Func Study'!$AB$1836</definedName>
    <definedName name="UAcct393S">'[10]Func Study'!$AB$1841</definedName>
    <definedName name="UAcct393Sg">'[10]Func Study'!$AB$1845</definedName>
    <definedName name="UAcct393Sgp">'[10]Func Study'!$AB$1842</definedName>
    <definedName name="UAcct393Sgu">'[10]Func Study'!$AB$1843</definedName>
    <definedName name="UAcct393So">'[10]Func Study'!$AB$1844</definedName>
    <definedName name="UACCT393SSGCT">'[10]Func Study'!$AB$1846</definedName>
    <definedName name="UAcct394S">'[10]Func Study'!$AB$1850</definedName>
    <definedName name="UAcct394Se">'[10]Func Study'!$AB$1854</definedName>
    <definedName name="UAcct394Sg">'[10]Func Study'!$AB$1855</definedName>
    <definedName name="UAcct394Sgp">'[10]Func Study'!$AB$1851</definedName>
    <definedName name="UAcct394Sgu">'[10]Func Study'!$AB$1852</definedName>
    <definedName name="UAcct394So">'[10]Func Study'!$AB$1853</definedName>
    <definedName name="UACCT394SSGCH">'[10]Func Study'!$AB$1856</definedName>
    <definedName name="UAcct395S">'[10]Func Study'!$AB$1861</definedName>
    <definedName name="UAcct395Se">'[10]Func Study'!$AB$1865</definedName>
    <definedName name="UAcct395Sg">'[10]Func Study'!$AB$1866</definedName>
    <definedName name="UAcct395Sgp">'[10]Func Study'!$AB$1862</definedName>
    <definedName name="UAcct395Sgu">'[10]Func Study'!$AB$1863</definedName>
    <definedName name="UAcct395So">'[10]Func Study'!$AB$1864</definedName>
    <definedName name="UACCT395SSGCH">'[10]Func Study'!$AB$1867</definedName>
    <definedName name="UAcct396S">'[10]Func Study'!$AB$1872</definedName>
    <definedName name="UAcct396Se">'[10]Func Study'!$AB$1877</definedName>
    <definedName name="UAcct396Sg">'[10]Func Study'!$AB$1874</definedName>
    <definedName name="UAcct396Sgp">'[10]Func Study'!$AB$1873</definedName>
    <definedName name="UAcct396Sgu">'[10]Func Study'!$AB$1876</definedName>
    <definedName name="UAcct396So">'[10]Func Study'!$AB$1875</definedName>
    <definedName name="UACCT396SSGCH">'[10]Func Study'!$AB$1879</definedName>
    <definedName name="UACCT396SSGCT">'[10]Func Study'!$AB$1878</definedName>
    <definedName name="UAcct397Cn">'[10]Func Study'!$AB$1890</definedName>
    <definedName name="UAcct397JBG">'[10]Func Study'!$AB$1893</definedName>
    <definedName name="UAcct397S">'[10]Func Study'!$AB$1886</definedName>
    <definedName name="UAcct397Se">'[10]Func Study'!$AB$1892</definedName>
    <definedName name="UAcct397Sg">'[10]Func Study'!$AB$1891</definedName>
    <definedName name="UAcct397Sgp">'[10]Func Study'!$AB$1887</definedName>
    <definedName name="UAcct397Sgu">'[10]Func Study'!$AB$1888</definedName>
    <definedName name="UAcct397So">'[10]Func Study'!$AB$1889</definedName>
    <definedName name="UAcct398Cn">'[10]Func Study'!$AB$1902</definedName>
    <definedName name="UAcct398S">'[10]Func Study'!$AB$1899</definedName>
    <definedName name="UAcct398Se">'[10]Func Study'!$AB$1904</definedName>
    <definedName name="UAcct398Sg">'[10]Func Study'!$AB$1905</definedName>
    <definedName name="UAcct398Sgp">'[10]Func Study'!$AB$1900</definedName>
    <definedName name="UAcct398Sgu">'[10]Func Study'!$AB$1901</definedName>
    <definedName name="UAcct398So">'[10]Func Study'!$AB$1903</definedName>
    <definedName name="UACCT398SSGCT">'[10]Func Study'!$AB$1906</definedName>
    <definedName name="UAcct399">'[10]Func Study'!$AB$1913</definedName>
    <definedName name="UAcct399G">'[10]Func Study'!$AB$1955</definedName>
    <definedName name="UAcct399L">'[10]Func Study'!$AB$1917</definedName>
    <definedName name="UAcct399Lrcl">'[10]Func Study'!$AB$1919</definedName>
    <definedName name="UAcct403360">'[10]Func Study'!$AB$1090</definedName>
    <definedName name="UAcct403361">'[10]Func Study'!$AB$1091</definedName>
    <definedName name="UAcct403362">'[10]Func Study'!$AB$1092</definedName>
    <definedName name="UAcct403364">'[10]Func Study'!$AB$1094</definedName>
    <definedName name="UAcct403365">'[10]Func Study'!$AB$1095</definedName>
    <definedName name="UAcct403366">'[10]Func Study'!$AB$1096</definedName>
    <definedName name="UAcct403367">'[10]Func Study'!$AB$1097</definedName>
    <definedName name="UAcct403368">'[10]Func Study'!$AB$1098</definedName>
    <definedName name="UAcct403369">'[10]Func Study'!$AB$1099</definedName>
    <definedName name="UAcct403370">'[10]Func Study'!$AB$1100</definedName>
    <definedName name="UAcct403371">'[10]Func Study'!$AB$1101</definedName>
    <definedName name="UAcct403372">'[10]Func Study'!$AB$1102</definedName>
    <definedName name="UAcct403373">'[10]Func Study'!$AB$1103</definedName>
    <definedName name="UAcct403Ep">'[10]Func Study'!$AB$1130</definedName>
    <definedName name="UAcct403Gpcn">'[10]Func Study'!$AB$1111</definedName>
    <definedName name="UAcct403GPDGP">'[10]Func Study'!$AB$1108</definedName>
    <definedName name="UAcct403GPDGU">'[10]Func Study'!$AB$1109</definedName>
    <definedName name="UAcct403GPJBG">'[10]Func Study'!$AB$1115</definedName>
    <definedName name="UAcct403Gps">'[10]Func Study'!$AB$1107</definedName>
    <definedName name="UAcct403Gpsg">'[10]Func Study'!$AB$1112</definedName>
    <definedName name="UAcct403Gpso">'[10]Func Study'!$AB$1113</definedName>
    <definedName name="UAcct403Gv0">'[10]Func Study'!$AB$1121</definedName>
    <definedName name="UAcct403Hp">'[10]Func Study'!$AB$1072</definedName>
    <definedName name="UACCT403JBE">'[10]Func Study'!$AB$1116</definedName>
    <definedName name="UAcct403Mp">'[10]Func Study'!$AB$1125</definedName>
    <definedName name="UAcct403Np">'[10]Func Study'!$AB$1065</definedName>
    <definedName name="UAcct403Op">'[10]Func Study'!$AB$1080</definedName>
    <definedName name="UAcct403OPCAGE">'[10]Func Study'!$AB$1078</definedName>
    <definedName name="UAcct403Sp">'[10]Func Study'!$AB$1061</definedName>
    <definedName name="UAcct403SPJBG">'[10]Func Study'!$AB$1058</definedName>
    <definedName name="UAcct403Tp">'[10]Func Study'!$AB$1087</definedName>
    <definedName name="UAcct404330">'[10]Func Study'!$AB$1177</definedName>
    <definedName name="UACCT404GP">'[10]Func Study'!$AB$1146</definedName>
    <definedName name="UACCT404GPCN">'[10]Func Study'!$AB$1143</definedName>
    <definedName name="UACCT404GPSO">'[10]Func Study'!$AB$1141</definedName>
    <definedName name="UAcct404Ipcn">'[10]Func Study'!$AB$1158</definedName>
    <definedName name="UAcct404IPJBG">'[10]Func Study'!$AB$1163</definedName>
    <definedName name="UAcct404Ips">'[10]Func Study'!$AB$1154</definedName>
    <definedName name="UAcct404Ipse">'[10]Func Study'!$AB$1155</definedName>
    <definedName name="UAcct404Ipsg">'[10]Func Study'!$AB$1156</definedName>
    <definedName name="UAcct404Ipsg1">'[10]Func Study'!$AB$1159</definedName>
    <definedName name="UAcct404Ipsg2">'[10]Func Study'!$AB$1160</definedName>
    <definedName name="UAcct404Ipso">'[10]Func Study'!$AB$1157</definedName>
    <definedName name="UAcct404M">'[10]Func Study'!$AB$1168</definedName>
    <definedName name="UACCT404OP">'[10]Func Study'!$AB$1172</definedName>
    <definedName name="UACCT404SP">'[10]Func Study'!$AB$1151</definedName>
    <definedName name="UAcct405">'[10]Func Study'!$AB$1185</definedName>
    <definedName name="UAcct406">'[10]Func Study'!$AB$1193</definedName>
    <definedName name="UAcct407">'[10]Func Study'!$AB$1202</definedName>
    <definedName name="UAcct408">'[10]Func Study'!$AB$1221</definedName>
    <definedName name="UAcct408S">'[10]Func Study'!$AB$1213</definedName>
    <definedName name="UAcct41010">'[10]Func Study'!$AB$1294</definedName>
    <definedName name="UAcct41011">'[10]Func Study'!$AB$1309</definedName>
    <definedName name="UACCT41020" localSheetId="0">'[11]Functional Study'!#REF!</definedName>
    <definedName name="UACCT41020">'[11]Functional Study'!#REF!</definedName>
    <definedName name="UACCT41020BADDEBT" localSheetId="0">'[11]Functional Study'!#REF!</definedName>
    <definedName name="UACCT41020BADDEBT">'[11]Functional Study'!#REF!</definedName>
    <definedName name="UACCT41020DITEXP" localSheetId="0">'[11]Functional Study'!#REF!</definedName>
    <definedName name="UACCT41020DITEXP">'[11]Functional Study'!#REF!</definedName>
    <definedName name="UACCT41020DNPU" localSheetId="0">'[11]Functional Study'!#REF!</definedName>
    <definedName name="UACCT41020DNPU">'[11]Functional Study'!#REF!</definedName>
    <definedName name="UACCT41020S" localSheetId="0">'[11]Functional Study'!#REF!</definedName>
    <definedName name="UACCT41020S">'[11]Functional Study'!#REF!</definedName>
    <definedName name="UACCT41020SE" localSheetId="0">'[11]Functional Study'!#REF!</definedName>
    <definedName name="UACCT41020SE">'[11]Functional Study'!#REF!</definedName>
    <definedName name="UACCT41020SG" localSheetId="0">'[11]Functional Study'!#REF!</definedName>
    <definedName name="UACCT41020SG">'[11]Functional Study'!#REF!</definedName>
    <definedName name="UACCT41020SGCT" localSheetId="0">'[11]Functional Study'!#REF!</definedName>
    <definedName name="UACCT41020SGCT">'[11]Functional Study'!#REF!</definedName>
    <definedName name="UACCT41020SGPP" localSheetId="0">'[11]Functional Study'!#REF!</definedName>
    <definedName name="UACCT41020SGPP">'[11]Functional Study'!#REF!</definedName>
    <definedName name="UACCT41020SO" localSheetId="0">'[11]Functional Study'!#REF!</definedName>
    <definedName name="UACCT41020SO">'[11]Functional Study'!#REF!</definedName>
    <definedName name="UACCT41020TROJP" localSheetId="0">'[11]Functional Study'!#REF!</definedName>
    <definedName name="UACCT41020TROJP">'[11]Functional Study'!#REF!</definedName>
    <definedName name="UACCT4102SNPD" localSheetId="0">'[11]Functional Study'!#REF!</definedName>
    <definedName name="UACCT4102SNPD">'[11]Functional Study'!#REF!</definedName>
    <definedName name="UAcct41110">'[10]Func Study'!$AB$1325</definedName>
    <definedName name="UAcct41111" localSheetId="0">'[11]Functional Study'!#REF!</definedName>
    <definedName name="UAcct41111">'[11]Functional Study'!#REF!</definedName>
    <definedName name="UAcct41111Baddebt" localSheetId="0">'[11]Functional Study'!#REF!</definedName>
    <definedName name="UAcct41111Baddebt">'[11]Functional Study'!#REF!</definedName>
    <definedName name="UAcct41111Dgp" localSheetId="0">'[11]Functional Study'!#REF!</definedName>
    <definedName name="UAcct41111Dgp">'[11]Functional Study'!#REF!</definedName>
    <definedName name="UAcct41111Dgu" localSheetId="0">'[11]Functional Study'!#REF!</definedName>
    <definedName name="UAcct41111Dgu">'[11]Functional Study'!#REF!</definedName>
    <definedName name="UAcct41111Ditexp" localSheetId="0">'[11]Functional Study'!#REF!</definedName>
    <definedName name="UAcct41111Ditexp">'[11]Functional Study'!#REF!</definedName>
    <definedName name="UAcct41111Dnpp" localSheetId="0">'[11]Functional Study'!#REF!</definedName>
    <definedName name="UAcct41111Dnpp">'[11]Functional Study'!#REF!</definedName>
    <definedName name="UAcct41111Dnptp" localSheetId="0">'[11]Functional Study'!#REF!</definedName>
    <definedName name="UAcct41111Dnptp">'[11]Functional Study'!#REF!</definedName>
    <definedName name="UAcct41111S" localSheetId="0">'[11]Functional Study'!#REF!</definedName>
    <definedName name="UAcct41111S">'[11]Functional Study'!#REF!</definedName>
    <definedName name="UAcct41111Se" localSheetId="0">'[11]Functional Study'!#REF!</definedName>
    <definedName name="UAcct41111Se">'[11]Functional Study'!#REF!</definedName>
    <definedName name="UAcct41111Sg" localSheetId="0">'[11]Functional Study'!#REF!</definedName>
    <definedName name="UAcct41111Sg">'[11]Functional Study'!#REF!</definedName>
    <definedName name="UAcct41111Sgpp" localSheetId="0">'[11]Functional Study'!#REF!</definedName>
    <definedName name="UAcct41111Sgpp">'[11]Functional Study'!#REF!</definedName>
    <definedName name="UAcct41111So" localSheetId="0">'[11]Functional Study'!#REF!</definedName>
    <definedName name="UAcct41111So">'[11]Functional Study'!#REF!</definedName>
    <definedName name="UAcct41111Trojp" localSheetId="0">'[11]Functional Study'!#REF!</definedName>
    <definedName name="UAcct41111Trojp">'[11]Functional Study'!#REF!</definedName>
    <definedName name="UAcct41140">'[10]Func Study'!$AB$1232</definedName>
    <definedName name="UAcct41141">'[10]Func Study'!$AB$1237</definedName>
    <definedName name="UAcct41160">'[10]Func Study'!$AB$369</definedName>
    <definedName name="UAcct41170">'[10]Func Study'!$AB$374</definedName>
    <definedName name="UAcct4118">'[10]Func Study'!$AB$378</definedName>
    <definedName name="UAcct41181">'[10]Func Study'!$AB$381</definedName>
    <definedName name="UAcct4194">'[10]Func Study'!$AB$385</definedName>
    <definedName name="UAcct421">'[10]Func Study'!$AB$394</definedName>
    <definedName name="UAcct4311">'[10]Func Study'!$AB$401</definedName>
    <definedName name="UAcct442Se">'[10]Func Study'!$AB$259</definedName>
    <definedName name="UAcct442Sg">'[10]Func Study'!$AB$260</definedName>
    <definedName name="UAcct447">'[10]Func Study'!$AB$281</definedName>
    <definedName name="UAcct447CAEE" localSheetId="0">'[8]Func Study'!#REF!</definedName>
    <definedName name="UAcct447CAEE">'[8]Func Study'!#REF!</definedName>
    <definedName name="UAcct447CAGE" localSheetId="0">'[8]Func Study'!#REF!</definedName>
    <definedName name="UAcct447CAGE">'[8]Func Study'!#REF!</definedName>
    <definedName name="UAcct447Dgu" localSheetId="0">'[9]Func Study'!#REF!</definedName>
    <definedName name="UAcct447Dgu">'[9]Func Study'!#REF!</definedName>
    <definedName name="UACCT447NPC">'[10]Func Study'!$AB$289</definedName>
    <definedName name="UACCT447NPCCAEW">'[10]Func Study'!$AB$286</definedName>
    <definedName name="UACCT447NPCCAGW">'[10]Func Study'!$AB$287</definedName>
    <definedName name="UACCT447NPCDGP">'[10]Func Study'!$AB$288</definedName>
    <definedName name="UAcct447S">'[10]Func Study'!$AB$280</definedName>
    <definedName name="UAcct448S">'[10]Func Study'!$AB$274</definedName>
    <definedName name="UAcct448So">'[10]Func Study'!$AB$275</definedName>
    <definedName name="UAcct449">'[10]Func Study'!$AB$294</definedName>
    <definedName name="UAcct450">'[10]Func Study'!$AB$304</definedName>
    <definedName name="UAcct450S">'[10]Func Study'!$AB$302</definedName>
    <definedName name="UAcct450So">'[10]Func Study'!$AB$303</definedName>
    <definedName name="UAcct451S">'[10]Func Study'!$AB$307</definedName>
    <definedName name="UAcct451Sg">'[10]Func Study'!$AB$308</definedName>
    <definedName name="UAcct451So">'[10]Func Study'!$AB$309</definedName>
    <definedName name="UAcct453">'[10]Func Study'!$AB$315</definedName>
    <definedName name="UAcct453CAGE" localSheetId="0">'[8]Func Study'!#REF!</definedName>
    <definedName name="UAcct453CAGE">'[8]Func Study'!#REF!</definedName>
    <definedName name="UAcct453CAGW" localSheetId="0">'[8]Func Study'!#REF!</definedName>
    <definedName name="UAcct453CAGW">'[8]Func Study'!#REF!</definedName>
    <definedName name="UAcct454">'[10]Func Study'!$AB$322</definedName>
    <definedName name="UAcct454JBG">'[10]Func Study'!$AB$319</definedName>
    <definedName name="UAcct454S">'[10]Func Study'!$AB$318</definedName>
    <definedName name="UAcct454Sg">'[10]Func Study'!$AB$320</definedName>
    <definedName name="UAcct454So">'[10]Func Study'!$AB$321</definedName>
    <definedName name="UAcct456">'[10]Func Study'!$AB$332</definedName>
    <definedName name="UAcct456CAEW">'[10]Func Study'!$AB$331</definedName>
    <definedName name="UAcct456S">'[10]Func Study'!$AB$325</definedName>
    <definedName name="UAcct456So">'[10]Func Study'!$AB$329</definedName>
    <definedName name="UAcct500">'[10]Func Study'!$AB$416</definedName>
    <definedName name="UAcct500JBG">'[10]Func Study'!$AB$414</definedName>
    <definedName name="UAcct501">'[10]Func Study'!$AB$423</definedName>
    <definedName name="UAcct501CAEW">'[10]Func Study'!$AB$420</definedName>
    <definedName name="UAcct501JBE">'[10]Func Study'!$AB$421</definedName>
    <definedName name="UACCT501NPCCAEW">'[10]Func Study'!$AB$426</definedName>
    <definedName name="UAcct502">'[10]Func Study'!$AB$433</definedName>
    <definedName name="UAcct502CAGE">'[10]Func Study'!$AB$431</definedName>
    <definedName name="UAcct502JBG" localSheetId="0">'[8]Func Study'!#REF!</definedName>
    <definedName name="UAcct502JBG">'[8]Func Study'!#REF!</definedName>
    <definedName name="UAcct503">'[10]Func Study'!$AB$437</definedName>
    <definedName name="UACCT503NPC">'[10]Func Study'!$AB$443</definedName>
    <definedName name="UAcct505">'[10]Func Study'!$AB$449</definedName>
    <definedName name="UAcct505CAGE">'[10]Func Study'!$AB$447</definedName>
    <definedName name="UAcct505JBG" localSheetId="0">'[8]Func Study'!#REF!</definedName>
    <definedName name="UAcct505JBG">'[8]Func Study'!#REF!</definedName>
    <definedName name="UAcct506">'[10]Func Study'!$AB$455</definedName>
    <definedName name="UAcct506CAGE">'[10]Func Study'!$AB$452</definedName>
    <definedName name="UAcct506JBG" localSheetId="0">'[8]Func Study'!#REF!</definedName>
    <definedName name="UAcct506JBG">'[8]Func Study'!#REF!</definedName>
    <definedName name="UAcct507">'[10]Func Study'!$AB$464</definedName>
    <definedName name="UAcct507CAGE">'[10]Func Study'!$AB$462</definedName>
    <definedName name="UAcct507JBG" localSheetId="0">'[8]Func Study'!#REF!</definedName>
    <definedName name="UAcct507JBG">'[8]Func Study'!#REF!</definedName>
    <definedName name="UAcct510">'[10]Func Study'!$AB$469</definedName>
    <definedName name="UAcct510CAGE">'[10]Func Study'!$AB$467</definedName>
    <definedName name="UAcct510JBG" localSheetId="0">'[8]Func Study'!#REF!</definedName>
    <definedName name="UAcct510JBG">'[8]Func Study'!#REF!</definedName>
    <definedName name="UAcct511">'[10]Func Study'!$AB$474</definedName>
    <definedName name="UAcct511CAGE">'[10]Func Study'!$AB$472</definedName>
    <definedName name="UAcct511JBG" localSheetId="0">'[8]Func Study'!#REF!</definedName>
    <definedName name="UAcct511JBG">'[8]Func Study'!#REF!</definedName>
    <definedName name="UAcct512">'[10]Func Study'!$AB$479</definedName>
    <definedName name="UAcct512CAGE">'[10]Func Study'!$AB$477</definedName>
    <definedName name="UAcct512JBG" localSheetId="0">'[8]Func Study'!#REF!</definedName>
    <definedName name="UAcct512JBG">'[8]Func Study'!#REF!</definedName>
    <definedName name="UAcct513">'[10]Func Study'!$AB$484</definedName>
    <definedName name="UAcct513CAGE">'[10]Func Study'!$AB$482</definedName>
    <definedName name="UAcct513JBG" localSheetId="0">'[8]Func Study'!#REF!</definedName>
    <definedName name="UAcct513JBG">'[8]Func Study'!#REF!</definedName>
    <definedName name="UAcct514">'[10]Func Study'!$AB$489</definedName>
    <definedName name="UAcct514CAGE">'[10]Func Study'!$AB$487</definedName>
    <definedName name="UAcct514JBG" localSheetId="0">'[8]Func Study'!#REF!</definedName>
    <definedName name="UAcct514JBG">'[8]Func Study'!#REF!</definedName>
    <definedName name="UAcct517">'[10]Func Study'!$AB$498</definedName>
    <definedName name="UAcct518">'[10]Func Study'!$AB$502</definedName>
    <definedName name="UAcct519">'[10]Func Study'!$AB$507</definedName>
    <definedName name="UAcct520">'[10]Func Study'!$AB$511</definedName>
    <definedName name="UAcct523">'[10]Func Study'!$AB$515</definedName>
    <definedName name="UAcct524">'[10]Func Study'!$AB$519</definedName>
    <definedName name="UAcct528">'[10]Func Study'!$AB$523</definedName>
    <definedName name="UAcct529">'[10]Func Study'!$AB$527</definedName>
    <definedName name="UAcct530">'[10]Func Study'!$AB$531</definedName>
    <definedName name="UAcct531">'[10]Func Study'!$AB$535</definedName>
    <definedName name="UAcct532">'[10]Func Study'!$AB$539</definedName>
    <definedName name="UAcct535">'[10]Func Study'!$AB$551</definedName>
    <definedName name="UAcct536">'[10]Func Study'!$AB$555</definedName>
    <definedName name="UAcct537">'[10]Func Study'!$AB$559</definedName>
    <definedName name="UAcct538">'[10]Func Study'!$AB$563</definedName>
    <definedName name="UAcct539">'[10]Func Study'!$AB$568</definedName>
    <definedName name="UAcct540">'[10]Func Study'!$AB$572</definedName>
    <definedName name="UAcct541">'[10]Func Study'!$AB$576</definedName>
    <definedName name="UAcct542">'[10]Func Study'!$AB$580</definedName>
    <definedName name="UAcct543">'[10]Func Study'!$AB$584</definedName>
    <definedName name="UAcct544">'[10]Func Study'!$AB$588</definedName>
    <definedName name="UAcct545">'[10]Func Study'!$AB$592</definedName>
    <definedName name="UAcct546">'[10]Func Study'!$AB$606</definedName>
    <definedName name="UAcct546CAGE">'[10]Func Study'!$AB$605</definedName>
    <definedName name="UAcct547CAEW">'[10]Func Study'!$AB$610</definedName>
    <definedName name="UACCT547NPCCAEW">'[10]Func Study'!$AB$613</definedName>
    <definedName name="UAcct547Se">'[10]Func Study'!$AB$609</definedName>
    <definedName name="UAcct548">'[10]Func Study'!$AB$621</definedName>
    <definedName name="UACCT548CAGE">'[10]Func Study'!$AB$620</definedName>
    <definedName name="UAcct549">'[10]Func Study'!$AB$626</definedName>
    <definedName name="Uacct549CAGE">'[10]Func Study'!$AB$625</definedName>
    <definedName name="UAcct5506SE" localSheetId="0">'[8]Func Study'!#REF!</definedName>
    <definedName name="UAcct5506SE">'[8]Func Study'!#REF!</definedName>
    <definedName name="UAcct551CAGE">'[10]Func Study'!$AB$634</definedName>
    <definedName name="UACCT551SG">'[10]Func Study'!$AB$635</definedName>
    <definedName name="UACCT552CAGE">'[10]Func Study'!$AB$640</definedName>
    <definedName name="UAcct552SG">'[10]Func Study'!$AB$639</definedName>
    <definedName name="UACCT553CAGE">'[10]Func Study'!$AB$646</definedName>
    <definedName name="UAcct553SG">'[10]Func Study'!$AB$645</definedName>
    <definedName name="UACCT554CAGE">'[10]Func Study'!$AB$651</definedName>
    <definedName name="UAcct554SG">'[10]Func Study'!$AB$650</definedName>
    <definedName name="UAcct555CAEE" localSheetId="0">'[8]Func Study'!#REF!</definedName>
    <definedName name="UAcct555CAEE">'[8]Func Study'!#REF!</definedName>
    <definedName name="UAcct555CAEW">'[10]Func Study'!$AB$665</definedName>
    <definedName name="UAcct555CAGE" localSheetId="0">'[8]Func Study'!#REF!</definedName>
    <definedName name="UAcct555CAGE">'[8]Func Study'!#REF!</definedName>
    <definedName name="UAcct555CAGW">'[10]Func Study'!$AB$664</definedName>
    <definedName name="UACCT555DGP">'[10]Func Study'!$AB$670</definedName>
    <definedName name="UACCT555NPCCAEW">'[10]Func Study'!$AB$669</definedName>
    <definedName name="UACCT555NPCCAGW">'[10]Func Study'!$AB$668</definedName>
    <definedName name="UAcct555S">'[10]Func Study'!$AB$663</definedName>
    <definedName name="UAcct555Se">'[10]Func Study'!$AB$665</definedName>
    <definedName name="UACCT555SG">'[10]Func Study'!$AB$664</definedName>
    <definedName name="UAcct556">'[10]Func Study'!$AB$676</definedName>
    <definedName name="UAcct557">'[10]Func Study'!$AB$685</definedName>
    <definedName name="UAcct560">'[10]Func Study'!$AB$715</definedName>
    <definedName name="UAcct561">'[10]Func Study'!$AB$720</definedName>
    <definedName name="UAcct562">'[10]Func Study'!$AB$726</definedName>
    <definedName name="UAcct563">'[10]Func Study'!$AB$731</definedName>
    <definedName name="UAcct564">'[10]Func Study'!$AB$735</definedName>
    <definedName name="UAcct565">'[10]Func Study'!$AB$739</definedName>
    <definedName name="UACCT565NPC">'[10]Func Study'!$AB$744</definedName>
    <definedName name="UACCT565NPCCAGW">'[10]Func Study'!$AB$742</definedName>
    <definedName name="UAcct566">'[10]Func Study'!$AB$748</definedName>
    <definedName name="UAcct567">'[10]Func Study'!$AB$752</definedName>
    <definedName name="UAcct568">'[10]Func Study'!$AB$756</definedName>
    <definedName name="UAcct569">'[10]Func Study'!$AB$760</definedName>
    <definedName name="UAcct570">'[10]Func Study'!$AB$765</definedName>
    <definedName name="UAcct571">'[10]Func Study'!$AB$770</definedName>
    <definedName name="UAcct572">'[10]Func Study'!$AB$774</definedName>
    <definedName name="UAcct573">'[10]Func Study'!$AB$778</definedName>
    <definedName name="UAcct580">'[10]Func Study'!$AB$791</definedName>
    <definedName name="UAcct581">'[10]Func Study'!$AB$796</definedName>
    <definedName name="UAcct582">'[10]Func Study'!$AB$801</definedName>
    <definedName name="UAcct583">'[10]Func Study'!$AB$806</definedName>
    <definedName name="UAcct584">'[10]Func Study'!$AB$811</definedName>
    <definedName name="UAcct585">'[10]Func Study'!$AB$816</definedName>
    <definedName name="UAcct586">'[10]Func Study'!$AB$821</definedName>
    <definedName name="UAcct587">'[10]Func Study'!$AB$826</definedName>
    <definedName name="UAcct588">'[10]Func Study'!$AB$831</definedName>
    <definedName name="UAcct589">'[10]Func Study'!$AB$836</definedName>
    <definedName name="UAcct590">'[10]Func Study'!$AB$841</definedName>
    <definedName name="UAcct591">'[10]Func Study'!$AB$846</definedName>
    <definedName name="UAcct592">'[10]Func Study'!$AB$851</definedName>
    <definedName name="UAcct593">'[10]Func Study'!$AB$856</definedName>
    <definedName name="UAcct594">'[10]Func Study'!$AB$861</definedName>
    <definedName name="UAcct595">'[10]Func Study'!$AB$866</definedName>
    <definedName name="UAcct596">'[10]Func Study'!$AB$876</definedName>
    <definedName name="UAcct597">'[10]Func Study'!$AB$881</definedName>
    <definedName name="UAcct598">'[10]Func Study'!$AB$886</definedName>
    <definedName name="UAcct901">'[10]Func Study'!$AB$898</definedName>
    <definedName name="UAcct902">'[10]Func Study'!$AB$903</definedName>
    <definedName name="UAcct903">'[10]Func Study'!$AB$908</definedName>
    <definedName name="UAcct904">'[10]Func Study'!$AB$914</definedName>
    <definedName name="Uacct904SG" localSheetId="0">'[12]Functional Study'!#REF!</definedName>
    <definedName name="Uacct904SG">'[12]Functional Study'!#REF!</definedName>
    <definedName name="UAcct905">'[10]Func Study'!$AB$919</definedName>
    <definedName name="UAcct907">'[10]Func Study'!$AB$933</definedName>
    <definedName name="UAcct908">'[10]Func Study'!$AB$938</definedName>
    <definedName name="UAcct909">'[10]Func Study'!$AB$943</definedName>
    <definedName name="UAcct910">'[10]Func Study'!$AB$948</definedName>
    <definedName name="UAcct911">'[10]Func Study'!$AB$959</definedName>
    <definedName name="UAcct912">'[10]Func Study'!$AB$964</definedName>
    <definedName name="UAcct913">'[10]Func Study'!$AB$969</definedName>
    <definedName name="UAcct916">'[10]Func Study'!$AB$974</definedName>
    <definedName name="UAcct920">'[10]Func Study'!$AB$985</definedName>
    <definedName name="UAcct920Cn">'[10]Func Study'!$AB$983</definedName>
    <definedName name="UAcct921">'[10]Func Study'!$AB$991</definedName>
    <definedName name="UAcct921Cn">'[10]Func Study'!$AB$989</definedName>
    <definedName name="UAcct923">'[10]Func Study'!$AB$997</definedName>
    <definedName name="UAcct923CAGW">'[10]Func Study'!$AB$995</definedName>
    <definedName name="UAcct924">'[10]Func Study'!$AB$1001</definedName>
    <definedName name="UAcct925">'[10]Func Study'!$AB$1005</definedName>
    <definedName name="UAcct926">'[10]Func Study'!$AB$1011</definedName>
    <definedName name="UAcct927">'[10]Func Study'!$AB$1016</definedName>
    <definedName name="UAcct928">'[10]Func Study'!$AB$1023</definedName>
    <definedName name="UAcct929">'[10]Func Study'!$AB$1028</definedName>
    <definedName name="UAcct930">'[10]Func Study'!$AB$1034</definedName>
    <definedName name="UAcct931">'[10]Func Study'!$AB$1039</definedName>
    <definedName name="UAcct935">'[10]Func Study'!$AB$1045</definedName>
    <definedName name="UAcctAGA">'[10]Func Study'!$AB$296</definedName>
    <definedName name="UAcctcwc">'[10]Func Study'!$AB$2136</definedName>
    <definedName name="UAcctd00">'[10]Func Study'!$AB$1786</definedName>
    <definedName name="UAcctdfa">'[10]Func Study'!#REF!</definedName>
    <definedName name="UAcctdfad">'[10]Func Study'!#REF!</definedName>
    <definedName name="UAcctdfap">'[10]Func Study'!#REF!</definedName>
    <definedName name="UAcctdfat">'[10]Func Study'!#REF!</definedName>
    <definedName name="UAcctds0">'[10]Func Study'!$AB$1790</definedName>
    <definedName name="UACCTECDDGP">'[10]Func Study'!$AB$687</definedName>
    <definedName name="UACCTECDMC">'[10]Func Study'!$AB$689</definedName>
    <definedName name="UACCTECDS">'[10]Func Study'!$AB$691</definedName>
    <definedName name="UACCTECDSG1">'[10]Func Study'!$AB$688</definedName>
    <definedName name="UACCTECDSG2">'[10]Func Study'!$AB$690</definedName>
    <definedName name="UACCTECDSG3">'[10]Func Study'!$AB$692</definedName>
    <definedName name="UAcctfit">'[10]Func Study'!$AB$1395</definedName>
    <definedName name="UAcctg00">'[10]Func Study'!$AB$1947</definedName>
    <definedName name="UAccth00">'[10]Func Study'!$AB$1545</definedName>
    <definedName name="UAccti00">'[10]Func Study'!$AB$1993</definedName>
    <definedName name="UAcctn00">'[10]Func Study'!$AB$1496</definedName>
    <definedName name="UAccto00">'[10]Func Study'!$AB$1606</definedName>
    <definedName name="UAcctowc">'[10]Func Study'!$AB$2149</definedName>
    <definedName name="UACCTOWCSSECH">'[10]Func Study'!$AB$2148</definedName>
    <definedName name="UAccts00">'[10]Func Study'!$AB$1455</definedName>
    <definedName name="UAcctsttax">'[10]Func Study'!$AB$1377</definedName>
    <definedName name="UAcctt00">'[10]Func Study'!$AB$1682</definedName>
    <definedName name="UNBILREV" localSheetId="0">#REF!</definedName>
    <definedName name="UNBILREV">#REF!</definedName>
    <definedName name="UncollectibleAccounts">[14]Variables!$D$25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tGrossReceipts">[14]Variables!$D$29</definedName>
    <definedName name="v" hidden="1">{#N/A,#N/A,FALSE,"Coversheet";#N/A,#N/A,FALSE,"QA"}</definedName>
    <definedName name="ValidAccount">[13]Variables!$AK$43:$AK$369</definedName>
    <definedName name="Value" hidden="1">{#N/A,#N/A,FALSE,"Summ";#N/A,#N/A,FALSE,"General"}</definedName>
    <definedName name="VAR" localSheetId="0">[15]Backup!#REF!</definedName>
    <definedName name="VAR">[15]Backup!#REF!</definedName>
    <definedName name="VARIABLE" localSheetId="0">[20]Summary!#REF!</definedName>
    <definedName name="VARIABLE">[20]Summary!#REF!</definedName>
    <definedName name="VOUCHER" localSheetId="0">#REF!</definedName>
    <definedName name="VOUCHER">#REF!</definedName>
    <definedName name="w" hidden="1">[28]Inputs!#REF!</definedName>
    <definedName name="WaRevenueTax">[14]Variables!$D$27</definedName>
    <definedName name="we" hidden="1">{#N/A,#N/A,FALSE,"Pg 6b CustCount_Gas";#N/A,#N/A,FALSE,"QA";#N/A,#N/A,FALSE,"Report";#N/A,#N/A,FALSE,"forecast"}</definedName>
    <definedName name="WEATHER" localSheetId="0">#REF!</definedName>
    <definedName name="WEATHER">#REF!</definedName>
    <definedName name="WEATHRNORM" localSheetId="0">#REF!</definedName>
    <definedName name="WEATHRNORM">#REF!</definedName>
    <definedName name="WH" hidden="1">{#N/A,#N/A,FALSE,"Coversheet";#N/A,#N/A,FALSE,"QA"}</definedName>
    <definedName name="WIDTH" localSheetId="0">#REF!</definedName>
    <definedName name="WIDTH">#REF!</definedName>
    <definedName name="WinterPeak">'[29]Load Data'!$D$9:$H$12,'[29]Load Data'!$D$20:$H$22</definedName>
    <definedName name="WORK1" localSheetId="0">#REF!</definedName>
    <definedName name="WORK1">#REF!</definedName>
    <definedName name="WORK2" localSheetId="0">#REF!</definedName>
    <definedName name="WORK2">#REF!</definedName>
    <definedName name="WORK3" localSheetId="0">#REF!</definedName>
    <definedName name="WORK3">#REF!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sheet";#N/A,#N/A,FALSE,"Adj backup";#N/A,#N/A,FALSE,"t Accounts"}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Cover." hidden="1">{#N/A,#N/A,TRUE,"Cover";#N/A,#N/A,TRUE,"Contents"}</definedName>
    <definedName name="wrn.CoverContents." hidden="1">{#N/A,#N/A,FALSE,"Cover";#N/A,#N/A,FALSE,"Contents"}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STIMATE." hidden="1">{#N/A,#N/A,FALSE,"CESTSUM";#N/A,#N/A,FALSE,"est sum A";#N/A,#N/A,FALSE,"est detail A"}</definedName>
    <definedName name="wrn.Exec._.Summary." hidden="1">{#N/A,#N/A,FALSE,"Output Ass";#N/A,#N/A,FALSE,"Sum Tot";#N/A,#N/A,FALSE,"Ex Sum Year";#N/A,#N/A,FALSE,"Sum Qtr"}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hidden="1">{"FullView",#N/A,FALSE,"Consltd-For contngcy"}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new." hidden="1">{#N/A,#N/A,TRUE,"Filing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hidden="1">{"DATA_SET",#N/A,FALSE,"HOURLY SPREAD"}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ject._.Services." hidden="1">{#N/A,#N/A,FALSE,"BASE";#N/A,#N/A,FALSE,"LOOPS";#N/A,#N/A,FALSE,"PLC"}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ULE." hidden="1">{#N/A,#N/A,FALSE,"7617 Fab";#N/A,#N/A,FALSE,"7617 NSK"}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hidden="1">{#N/A,#N/A,TRUE,"Section7";#N/A,#N/A,TRUE,"DebtService";#N/A,#N/A,TRUE,"LoanSchedules";#N/A,#N/A,TRUE,"GraphDebt"}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" hidden="1">{#N/A,#N/A,FALSE,"Sum Qtr";#N/A,#N/A,FALSE,"Oper Sum";#N/A,#N/A,FALSE,"Land Sales";#N/A,#N/A,FALSE,"Finance";#N/A,#N/A,FALSE,"Oper Ass"}</definedName>
    <definedName name="wrn.Summary._.View." hidden="1">{#N/A,#N/A,FALSE,"Consltd-For contngcy"}</definedName>
    <definedName name="wrn.Total._.Summary." hidden="1">{"Total Summary",#N/A,FALSE,"Summary"}</definedName>
    <definedName name="wrn.UK._.Conversion._.Only." hidden="1">{#N/A,#N/A,FALSE,"Dec 1999 UK Continuing Ops"}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ww" hidden="1">{#N/A,#N/A,FALSE,"schA"}</definedName>
    <definedName name="x">'[30]Weather Present'!$K$7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0" hidden="1">#REF!</definedName>
    <definedName name="y" hidden="1">'[4]DSM Output'!$B$21:$B$23</definedName>
    <definedName name="Year" localSheetId="0">#REF!</definedName>
    <definedName name="Year">#REF!</definedName>
    <definedName name="YEFactors">[13]Factors!$S$3:$AG$99</definedName>
    <definedName name="yuf" hidden="1">{#N/A,#N/A,FALSE,"Summ";#N/A,#N/A,FALSE,"General"}</definedName>
    <definedName name="z" localSheetId="0" hidden="1">#REF!</definedName>
    <definedName name="z" hidden="1">'[4]DSM Output'!$G$21:$G$23</definedName>
    <definedName name="Z_01844156_6462_4A28_9785_1A86F4D0C834_.wvu.PrintTitles" hidden="1">#REF!</definedName>
    <definedName name="ZA" localSheetId="0">'[31] annual balance '!#REF!</definedName>
    <definedName name="ZA">'[31] annual balance '!#REF!</definedName>
  </definedNames>
  <calcPr calcId="152511" iterate="1"/>
</workbook>
</file>

<file path=xl/calcChain.xml><?xml version="1.0" encoding="utf-8"?>
<calcChain xmlns="http://schemas.openxmlformats.org/spreadsheetml/2006/main">
  <c r="F8" i="6" l="1"/>
  <c r="F9" i="6"/>
  <c r="F10" i="6"/>
  <c r="F11" i="6"/>
  <c r="F12" i="6"/>
  <c r="F13" i="6"/>
  <c r="F7" i="6"/>
  <c r="E15" i="6"/>
  <c r="E8" i="6"/>
  <c r="E9" i="6"/>
  <c r="E10" i="6"/>
  <c r="E11" i="6"/>
  <c r="E12" i="6"/>
  <c r="E13" i="6"/>
  <c r="E7" i="6"/>
  <c r="D8" i="6"/>
  <c r="D9" i="6"/>
  <c r="D10" i="6"/>
  <c r="D11" i="6"/>
  <c r="D12" i="6"/>
  <c r="D13" i="6"/>
  <c r="D7" i="6"/>
  <c r="C15" i="6"/>
  <c r="C13" i="6"/>
  <c r="C12" i="6"/>
  <c r="C11" i="6"/>
  <c r="C10" i="6"/>
  <c r="C9" i="6"/>
  <c r="C8" i="6"/>
  <c r="C7" i="6"/>
  <c r="V50" i="1" l="1"/>
  <c r="V24" i="1" s="1"/>
  <c r="U24" i="1" s="1"/>
  <c r="AF24" i="1" s="1"/>
  <c r="AF23" i="1" s="1"/>
  <c r="Q46" i="1"/>
  <c r="S46" i="1" s="1"/>
  <c r="AB44" i="1"/>
  <c r="N42" i="1"/>
  <c r="K42" i="1"/>
  <c r="H42" i="1"/>
  <c r="AB39" i="1"/>
  <c r="W39" i="1" s="1"/>
  <c r="X39" i="1" s="1"/>
  <c r="V39" i="1"/>
  <c r="U39" i="1" s="1"/>
  <c r="AB38" i="1"/>
  <c r="W38" i="1" s="1"/>
  <c r="X38" i="1" s="1"/>
  <c r="V38" i="1"/>
  <c r="U38" i="1"/>
  <c r="AF38" i="1" s="1"/>
  <c r="AB37" i="1"/>
  <c r="W37" i="1" s="1"/>
  <c r="X37" i="1" s="1"/>
  <c r="V37" i="1"/>
  <c r="U37" i="1" s="1"/>
  <c r="AB36" i="1"/>
  <c r="W36" i="1"/>
  <c r="X36" i="1" s="1"/>
  <c r="V36" i="1"/>
  <c r="U36" i="1" s="1"/>
  <c r="AF36" i="1" s="1"/>
  <c r="AB35" i="1"/>
  <c r="W35" i="1" s="1"/>
  <c r="V35" i="1"/>
  <c r="U35" i="1" s="1"/>
  <c r="N32" i="1"/>
  <c r="K32" i="1"/>
  <c r="H32" i="1"/>
  <c r="AB29" i="1"/>
  <c r="W29" i="1"/>
  <c r="X29" i="1" s="1"/>
  <c r="V29" i="1"/>
  <c r="U29" i="1" s="1"/>
  <c r="V28" i="1"/>
  <c r="I28" i="1"/>
  <c r="I27" i="1"/>
  <c r="AB26" i="1"/>
  <c r="W26" i="1"/>
  <c r="X26" i="1" s="1"/>
  <c r="V26" i="1"/>
  <c r="U26" i="1"/>
  <c r="AF26" i="1" s="1"/>
  <c r="AB25" i="1"/>
  <c r="W25" i="1" s="1"/>
  <c r="X25" i="1" s="1"/>
  <c r="V25" i="1"/>
  <c r="U25" i="1"/>
  <c r="AF25" i="1" s="1"/>
  <c r="AB24" i="1"/>
  <c r="W24" i="1" s="1"/>
  <c r="X24" i="1" s="1"/>
  <c r="W23" i="1"/>
  <c r="AB22" i="1"/>
  <c r="W22" i="1" s="1"/>
  <c r="X22" i="1" s="1"/>
  <c r="N19" i="1"/>
  <c r="K19" i="1"/>
  <c r="H19" i="1"/>
  <c r="B19" i="1"/>
  <c r="AB16" i="1"/>
  <c r="W16" i="1" s="1"/>
  <c r="V16" i="1"/>
  <c r="U16" i="1" s="1"/>
  <c r="X16" i="1" l="1"/>
  <c r="W19" i="1"/>
  <c r="X19" i="1" s="1"/>
  <c r="V22" i="1"/>
  <c r="U22" i="1" s="1"/>
  <c r="V23" i="1"/>
  <c r="Z23" i="1" s="1"/>
  <c r="W42" i="1"/>
  <c r="AF35" i="1"/>
  <c r="Q35" i="1"/>
  <c r="S35" i="1" s="1"/>
  <c r="AF37" i="1"/>
  <c r="Q37" i="1"/>
  <c r="AD37" i="1" s="1"/>
  <c r="AF39" i="1"/>
  <c r="Q39" i="1"/>
  <c r="AD39" i="1" s="1"/>
  <c r="U23" i="1"/>
  <c r="Y23" i="1" s="1"/>
  <c r="Q25" i="1"/>
  <c r="Y25" i="1"/>
  <c r="Z25" i="1" s="1"/>
  <c r="Q36" i="1"/>
  <c r="AD36" i="1" s="1"/>
  <c r="Q38" i="1"/>
  <c r="AD38" i="1" s="1"/>
  <c r="AF16" i="1"/>
  <c r="Y16" i="1"/>
  <c r="Z16" i="1" s="1"/>
  <c r="Q16" i="1"/>
  <c r="U19" i="1"/>
  <c r="AF22" i="1"/>
  <c r="Y22" i="1"/>
  <c r="Z22" i="1" s="1"/>
  <c r="Q22" i="1"/>
  <c r="Q23" i="1"/>
  <c r="S23" i="1" s="1"/>
  <c r="Q24" i="1"/>
  <c r="Y24" i="1"/>
  <c r="Z24" i="1" s="1"/>
  <c r="Q26" i="1"/>
  <c r="Y26" i="1"/>
  <c r="Z26" i="1" s="1"/>
  <c r="AF29" i="1"/>
  <c r="Y29" i="1"/>
  <c r="Z29" i="1" s="1"/>
  <c r="Q29" i="1"/>
  <c r="X42" i="1"/>
  <c r="H44" i="1"/>
  <c r="H48" i="1" s="1"/>
  <c r="N44" i="1"/>
  <c r="N48" i="1" s="1"/>
  <c r="B22" i="1"/>
  <c r="B23" i="1" s="1"/>
  <c r="AD25" i="1"/>
  <c r="S25" i="1"/>
  <c r="K44" i="1"/>
  <c r="K48" i="1" s="1"/>
  <c r="X35" i="1"/>
  <c r="AD35" i="1"/>
  <c r="S37" i="1"/>
  <c r="S38" i="1"/>
  <c r="S39" i="1"/>
  <c r="U42" i="1"/>
  <c r="Y35" i="1"/>
  <c r="Z35" i="1" s="1"/>
  <c r="Y36" i="1"/>
  <c r="Z36" i="1" s="1"/>
  <c r="Y37" i="1"/>
  <c r="Z37" i="1" s="1"/>
  <c r="Y38" i="1"/>
  <c r="Z38" i="1" s="1"/>
  <c r="Y39" i="1"/>
  <c r="Z39" i="1" s="1"/>
  <c r="S36" i="1" l="1"/>
  <c r="Q42" i="1"/>
  <c r="AD42" i="1" s="1"/>
  <c r="AF42" i="1"/>
  <c r="V42" i="1"/>
  <c r="Y42" i="1"/>
  <c r="Z42" i="1" s="1"/>
  <c r="B24" i="1"/>
  <c r="AD22" i="1"/>
  <c r="S22" i="1"/>
  <c r="Y19" i="1"/>
  <c r="Z19" i="1" s="1"/>
  <c r="AF19" i="1"/>
  <c r="V19" i="1"/>
  <c r="S42" i="1"/>
  <c r="AD29" i="1"/>
  <c r="S29" i="1"/>
  <c r="AD26" i="1"/>
  <c r="S26" i="1"/>
  <c r="AD24" i="1"/>
  <c r="AD23" i="1" s="1"/>
  <c r="S24" i="1"/>
  <c r="B25" i="1"/>
  <c r="Q19" i="1"/>
  <c r="AD19" i="1" s="1"/>
  <c r="AD16" i="1"/>
  <c r="S16" i="1"/>
  <c r="S19" i="1" s="1"/>
  <c r="B27" i="1" l="1"/>
  <c r="B26" i="1"/>
  <c r="B28" i="1" s="1"/>
  <c r="B29" i="1" s="1"/>
  <c r="B32" i="1" l="1"/>
  <c r="B35" i="1" l="1"/>
  <c r="B36" i="1" l="1"/>
  <c r="B37" i="1" s="1"/>
  <c r="B38" i="1" s="1"/>
  <c r="B39" i="1" l="1"/>
  <c r="B42" i="1" s="1"/>
  <c r="B44" i="1" s="1"/>
  <c r="L27" i="1" l="1"/>
  <c r="L28" i="1" l="1"/>
  <c r="O28" i="1" l="1"/>
  <c r="AB28" i="1" l="1"/>
  <c r="W28" i="1" s="1"/>
  <c r="X28" i="1" s="1"/>
  <c r="U28" i="1"/>
  <c r="Q28" i="1" s="1"/>
  <c r="O27" i="1" l="1"/>
  <c r="AF28" i="1"/>
  <c r="Y28" i="1"/>
  <c r="Z28" i="1" s="1"/>
  <c r="AD28" i="1"/>
  <c r="S28" i="1"/>
  <c r="U27" i="1" l="1"/>
  <c r="Q27" i="1" s="1"/>
  <c r="AB27" i="1"/>
  <c r="W27" i="1" s="1"/>
  <c r="AD27" i="1" l="1"/>
  <c r="S27" i="1"/>
  <c r="S32" i="1" s="1"/>
  <c r="S44" i="1" s="1"/>
  <c r="S48" i="1" s="1"/>
  <c r="Q32" i="1"/>
  <c r="X27" i="1"/>
  <c r="W32" i="1"/>
  <c r="AF27" i="1"/>
  <c r="Y27" i="1"/>
  <c r="Z27" i="1" s="1"/>
  <c r="U32" i="1"/>
  <c r="AF32" i="1" l="1"/>
  <c r="Y32" i="1"/>
  <c r="V32" i="1"/>
  <c r="U44" i="1"/>
  <c r="X32" i="1"/>
  <c r="W44" i="1"/>
  <c r="AD32" i="1"/>
  <c r="Q44" i="1"/>
  <c r="AD44" i="1" l="1"/>
  <c r="Q48" i="1"/>
  <c r="AD48" i="1" s="1"/>
  <c r="X44" i="1"/>
  <c r="W48" i="1"/>
  <c r="X48" i="1" s="1"/>
  <c r="V44" i="1"/>
  <c r="U48" i="1"/>
  <c r="AF44" i="1"/>
  <c r="Y44" i="1"/>
  <c r="Z44" i="1" s="1"/>
  <c r="AF48" i="1" l="1"/>
  <c r="V48" i="1"/>
  <c r="AD50" i="1" s="1"/>
</calcChain>
</file>

<file path=xl/sharedStrings.xml><?xml version="1.0" encoding="utf-8"?>
<sst xmlns="http://schemas.openxmlformats.org/spreadsheetml/2006/main" count="153" uniqueCount="97">
  <si>
    <t xml:space="preserve"> </t>
  </si>
  <si>
    <t>TABLE A. PRESENT AND TARGETED RATES</t>
  </si>
  <si>
    <t>PACIFIC POWER &amp; LIGHT COMPANY</t>
  </si>
  <si>
    <t>ESTIMATED EFFECT OF PROPOSED PRICES</t>
  </si>
  <si>
    <t>ON REVENUES FROM ELECTRIC SALES TO ULTIMATE CONSUMERS</t>
  </si>
  <si>
    <t>IN WASHINGTON</t>
  </si>
  <si>
    <t>12 MONTHS ENDED JUNE 2012</t>
  </si>
  <si>
    <t>Chehalis Deferral</t>
  </si>
  <si>
    <t>Actual</t>
  </si>
  <si>
    <t>Present</t>
  </si>
  <si>
    <t>Proposed</t>
  </si>
  <si>
    <t>Change</t>
  </si>
  <si>
    <t>Surcharge</t>
  </si>
  <si>
    <t xml:space="preserve">Proposed </t>
  </si>
  <si>
    <t>Curr.</t>
  </si>
  <si>
    <t>Avg.</t>
  </si>
  <si>
    <t>Base</t>
  </si>
  <si>
    <t>Net</t>
  </si>
  <si>
    <t>Line</t>
  </si>
  <si>
    <t>Sch.</t>
  </si>
  <si>
    <t>Cust.</t>
  </si>
  <si>
    <t>MWH</t>
  </si>
  <si>
    <t>Revenues</t>
  </si>
  <si>
    <t>Increase</t>
  </si>
  <si>
    <t>Rates</t>
  </si>
  <si>
    <t>Cents/</t>
  </si>
  <si>
    <t>No.</t>
  </si>
  <si>
    <t>Description</t>
  </si>
  <si>
    <t>($000)</t>
  </si>
  <si>
    <t>%</t>
  </si>
  <si>
    <t>(cents/kWh)</t>
  </si>
  <si>
    <t>kWh</t>
  </si>
  <si>
    <t>COS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</si>
  <si>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</si>
  <si>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</si>
  <si>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</si>
  <si>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</si>
  <si>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</si>
  <si>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</si>
  <si>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</si>
  <si>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</si>
  <si>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</si>
  <si>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</si>
  <si>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(5)+(7)</t>
  </si>
  <si>
    <t>(7)/(5)</t>
  </si>
  <si>
    <t>(6/4)</t>
  </si>
  <si>
    <t>(7/4)</t>
  </si>
  <si>
    <t>Residential</t>
  </si>
  <si>
    <t>Residential Service</t>
  </si>
  <si>
    <t>16/18</t>
  </si>
  <si>
    <t xml:space="preserve">  Total Residential</t>
  </si>
  <si>
    <t>Commercial &amp; Industrial</t>
  </si>
  <si>
    <t>Small General Service</t>
  </si>
  <si>
    <t>Partial Requirements Service</t>
  </si>
  <si>
    <t>Large General Service &lt;1,000 kW</t>
  </si>
  <si>
    <t>Agricultural Pumping Service</t>
  </si>
  <si>
    <t>40</t>
  </si>
  <si>
    <t>Partial Requirements Service =&gt; 1,000 kW</t>
  </si>
  <si>
    <t>Large General Service =&gt; 1,000 kW</t>
  </si>
  <si>
    <t>Large General Service =&gt; 30,000 kW</t>
  </si>
  <si>
    <t>48</t>
  </si>
  <si>
    <t>Recreational Field Lighting</t>
  </si>
  <si>
    <t>54</t>
  </si>
  <si>
    <t xml:space="preserve">  Total Commercial &amp; Industrial</t>
  </si>
  <si>
    <t>Public Street Lighting</t>
  </si>
  <si>
    <t>Outdoor Area Lighting Service</t>
  </si>
  <si>
    <t>15</t>
  </si>
  <si>
    <t>Street Lighting Service</t>
  </si>
  <si>
    <t>51</t>
  </si>
  <si>
    <t xml:space="preserve">  Total Public Street Lighting</t>
  </si>
  <si>
    <t>Total Sales to Standard Tariff Customers</t>
  </si>
  <si>
    <t>Total AGA</t>
  </si>
  <si>
    <t>Total Sales to Ultimate Consumers</t>
  </si>
  <si>
    <t>Lighting</t>
  </si>
  <si>
    <t>A</t>
  </si>
  <si>
    <t>B</t>
  </si>
  <si>
    <t>D</t>
  </si>
  <si>
    <t>E</t>
  </si>
  <si>
    <t>F</t>
  </si>
  <si>
    <t>Schedule</t>
  </si>
  <si>
    <t>16</t>
  </si>
  <si>
    <t>24</t>
  </si>
  <si>
    <t xml:space="preserve">Small General Service </t>
  </si>
  <si>
    <t>36</t>
  </si>
  <si>
    <t>48T</t>
  </si>
  <si>
    <t>Street Lighting</t>
  </si>
  <si>
    <t>Total Washington Jurisdiction</t>
  </si>
  <si>
    <t xml:space="preserve">C </t>
  </si>
  <si>
    <t>% Change</t>
  </si>
  <si>
    <t>% of COS</t>
  </si>
  <si>
    <t>Proposed Change</t>
  </si>
  <si>
    <t>Table 1</t>
  </si>
  <si>
    <r>
      <t>Large General Service</t>
    </r>
    <r>
      <rPr>
        <sz val="10"/>
        <color indexed="8"/>
        <rFont val="Times New Roman"/>
        <family val="1"/>
      </rPr>
      <t xml:space="preserve"> &lt;1,000 kW</t>
    </r>
  </si>
  <si>
    <r>
      <t xml:space="preserve">Large General Service </t>
    </r>
    <r>
      <rPr>
        <sz val="10"/>
        <color indexed="8"/>
        <rFont val="Times New Roman"/>
        <family val="1"/>
      </rPr>
      <t>&gt;1,000 kW</t>
    </r>
  </si>
  <si>
    <t>Cost of Service Study</t>
  </si>
  <si>
    <r>
      <t xml:space="preserve">Large General Service </t>
    </r>
    <r>
      <rPr>
        <sz val="10"/>
        <color indexed="8"/>
        <rFont val="Times New Roman"/>
        <family val="1"/>
      </rPr>
      <t>Dedicated Facilities</t>
    </r>
  </si>
  <si>
    <t>15,51,53,54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</si>
</sst>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.000_);_(* \(#,##0.000\);_(* &quot;-&quot;??_);_(@_)"/>
    <numFmt numFmtId="166" formatCode="#,##0.000_);\(#,##0.000\)"/>
    <numFmt numFmtId="167" formatCode="0.000_)"/>
    <numFmt numFmtId="168" formatCode="_(* #,##0_);_(* \(#,##0\);_(* &quot;-&quot;??_);_(@_)"/>
    <numFmt numFmtId="169" formatCode="_(&quot;$&quot;* #,##0_);_(&quot;$&quot;* \(#,##0\);_(&quot;$&quot;* &quot;-&quot;??_);_(@_)"/>
    <numFmt numFmtId="170" formatCode="0.00000000000000%"/>
    <numFmt numFmtId="171" formatCode="########\-###\-###"/>
    <numFmt numFmtId="172" formatCode="General_)"/>
  </numFmts>
  <fonts count="22">
    <font>
      <sz val="12"/>
      <name val="Times New Roman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1"/>
      <name val="TimesNewRomanPS"/>
    </font>
    <font>
      <sz val="11"/>
      <name val="TimesNewRomanPS"/>
    </font>
    <font>
      <b/>
      <sz val="11"/>
      <color indexed="8"/>
      <name val="TimesNewRomanPS"/>
    </font>
    <font>
      <sz val="10"/>
      <name val="Arial"/>
      <family val="2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2"/>
      <name val="Times New Roman"/>
      <family val="1"/>
    </font>
    <font>
      <sz val="7"/>
      <name val="Arial"/>
      <family val="2"/>
    </font>
    <font>
      <sz val="10"/>
      <name val="LinePrinte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Swiss"/>
      <family val="2"/>
    </font>
    <font>
      <sz val="10"/>
      <name val="SWISS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0" fontId="8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Font="0" applyFill="0" applyBorder="0" applyAlignment="0" applyProtection="0">
      <alignment horizontal="left"/>
    </xf>
    <xf numFmtId="171" fontId="7" fillId="0" borderId="0"/>
    <xf numFmtId="168" fontId="12" fillId="0" borderId="0" applyFont="0" applyAlignment="0" applyProtection="0"/>
    <xf numFmtId="0" fontId="7" fillId="0" borderId="0">
      <alignment wrapText="1"/>
    </xf>
    <xf numFmtId="0" fontId="7" fillId="0" borderId="0"/>
    <xf numFmtId="0" fontId="7" fillId="0" borderId="0"/>
    <xf numFmtId="0" fontId="7" fillId="0" borderId="0"/>
    <xf numFmtId="0" fontId="7" fillId="0" borderId="0">
      <alignment wrapText="1"/>
    </xf>
    <xf numFmtId="0" fontId="7" fillId="0" borderId="0"/>
    <xf numFmtId="0" fontId="7" fillId="0" borderId="0"/>
    <xf numFmtId="0" fontId="2" fillId="0" borderId="0"/>
    <xf numFmtId="0" fontId="7" fillId="0" borderId="0">
      <alignment wrapText="1"/>
    </xf>
    <xf numFmtId="0" fontId="1" fillId="0" borderId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4" fillId="0" borderId="0">
      <alignment horizontal="left"/>
    </xf>
    <xf numFmtId="41" fontId="17" fillId="0" borderId="0" applyFont="0" applyFill="0" applyBorder="0" applyAlignment="0" applyProtection="0"/>
    <xf numFmtId="44" fontId="7" fillId="0" borderId="0" applyFont="0" applyFill="0" applyBorder="0" applyAlignment="0" applyProtection="0"/>
    <xf numFmtId="41" fontId="18" fillId="0" borderId="0" applyFont="0" applyFill="0" applyBorder="0" applyAlignment="0" applyProtection="0"/>
  </cellStyleXfs>
  <cellXfs count="136">
    <xf numFmtId="0" fontId="0" fillId="0" borderId="0" xfId="0"/>
    <xf numFmtId="0" fontId="2" fillId="0" borderId="0" xfId="4" applyFill="1"/>
    <xf numFmtId="0" fontId="3" fillId="0" borderId="0" xfId="4" applyFont="1" applyFill="1"/>
    <xf numFmtId="0" fontId="2" fillId="0" borderId="0" xfId="4" applyFont="1" applyFill="1"/>
    <xf numFmtId="0" fontId="4" fillId="0" borderId="0" xfId="4" quotePrefix="1" applyFont="1" applyFill="1" applyAlignment="1">
      <alignment horizontal="centerContinuous"/>
    </xf>
    <xf numFmtId="0" fontId="4" fillId="0" borderId="0" xfId="4" quotePrefix="1" applyFont="1" applyFill="1" applyAlignment="1">
      <alignment horizontal="center"/>
    </xf>
    <xf numFmtId="0" fontId="4" fillId="0" borderId="0" xfId="4" applyFont="1" applyFill="1" applyAlignment="1">
      <alignment horizontal="centerContinuous"/>
    </xf>
    <xf numFmtId="0" fontId="4" fillId="0" borderId="0" xfId="4" applyFont="1" applyFill="1" applyAlignment="1">
      <alignment horizontal="center"/>
    </xf>
    <xf numFmtId="0" fontId="4" fillId="0" borderId="0" xfId="4" applyFont="1" applyFill="1" applyAlignment="1"/>
    <xf numFmtId="0" fontId="4" fillId="0" borderId="0" xfId="4" quotePrefix="1" applyFont="1" applyFill="1" applyAlignment="1"/>
    <xf numFmtId="0" fontId="2" fillId="0" borderId="0" xfId="4" applyFill="1" applyBorder="1"/>
    <xf numFmtId="0" fontId="4" fillId="0" borderId="0" xfId="4" applyFont="1" applyFill="1" applyBorder="1" applyAlignment="1">
      <alignment horizontal="center"/>
    </xf>
    <xf numFmtId="0" fontId="5" fillId="0" borderId="0" xfId="4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/>
    </xf>
    <xf numFmtId="0" fontId="2" fillId="0" borderId="0" xfId="4" applyFont="1" applyFill="1" applyAlignment="1">
      <alignment horizontal="center"/>
    </xf>
    <xf numFmtId="0" fontId="2" fillId="0" borderId="0" xfId="4" applyFont="1" applyFill="1" applyBorder="1" applyAlignment="1">
      <alignment horizontal="left"/>
    </xf>
    <xf numFmtId="0" fontId="2" fillId="0" borderId="0" xfId="4" applyFont="1" applyFill="1" applyBorder="1" applyAlignment="1"/>
    <xf numFmtId="0" fontId="2" fillId="0" borderId="1" xfId="4" applyFont="1" applyFill="1" applyBorder="1" applyAlignment="1">
      <alignment horizontal="center"/>
    </xf>
    <xf numFmtId="0" fontId="3" fillId="0" borderId="0" xfId="4" applyFont="1" applyFill="1" applyAlignment="1">
      <alignment horizontal="center"/>
    </xf>
    <xf numFmtId="0" fontId="2" fillId="0" borderId="0" xfId="4" quotePrefix="1" applyFont="1" applyFill="1" applyBorder="1" applyAlignment="1">
      <alignment horizontal="center"/>
    </xf>
    <xf numFmtId="0" fontId="2" fillId="0" borderId="2" xfId="4" applyFont="1" applyFill="1" applyBorder="1" applyAlignment="1">
      <alignment horizontal="center"/>
    </xf>
    <xf numFmtId="0" fontId="2" fillId="0" borderId="0" xfId="4" applyFill="1" applyAlignment="1">
      <alignment horizontal="center"/>
    </xf>
    <xf numFmtId="0" fontId="2" fillId="0" borderId="0" xfId="4" quotePrefix="1" applyFont="1" applyFill="1" applyAlignment="1">
      <alignment horizontal="center"/>
    </xf>
    <xf numFmtId="0" fontId="2" fillId="0" borderId="0" xfId="4" applyFill="1" applyBorder="1" applyAlignment="1">
      <alignment horizontal="center"/>
    </xf>
    <xf numFmtId="0" fontId="2" fillId="0" borderId="3" xfId="4" applyFill="1" applyBorder="1" applyAlignment="1">
      <alignment horizontal="center"/>
    </xf>
    <xf numFmtId="0" fontId="3" fillId="0" borderId="3" xfId="4" applyFont="1" applyFill="1" applyBorder="1" applyAlignment="1">
      <alignment horizontal="center"/>
    </xf>
    <xf numFmtId="0" fontId="3" fillId="0" borderId="0" xfId="4" applyFont="1" applyFill="1" applyBorder="1" applyAlignment="1">
      <alignment horizontal="center"/>
    </xf>
    <xf numFmtId="0" fontId="2" fillId="0" borderId="3" xfId="4" applyFont="1" applyFill="1" applyBorder="1" applyAlignment="1">
      <alignment horizontal="center"/>
    </xf>
    <xf numFmtId="6" fontId="2" fillId="0" borderId="3" xfId="4" quotePrefix="1" applyNumberFormat="1" applyFont="1" applyFill="1" applyBorder="1" applyAlignment="1">
      <alignment horizontal="center"/>
    </xf>
    <xf numFmtId="6" fontId="2" fillId="0" borderId="0" xfId="4" quotePrefix="1" applyNumberFormat="1" applyFont="1" applyFill="1" applyBorder="1" applyAlignment="1">
      <alignment horizontal="center"/>
    </xf>
    <xf numFmtId="0" fontId="2" fillId="0" borderId="1" xfId="4" quotePrefix="1" applyFont="1" applyFill="1" applyBorder="1" applyAlignment="1">
      <alignment horizontal="center"/>
    </xf>
    <xf numFmtId="6" fontId="2" fillId="0" borderId="1" xfId="4" quotePrefix="1" applyNumberFormat="1" applyFont="1" applyFill="1" applyBorder="1" applyAlignment="1">
      <alignment horizontal="center"/>
    </xf>
    <xf numFmtId="0" fontId="2" fillId="0" borderId="0" xfId="4" quotePrefix="1" applyFont="1" applyFill="1"/>
    <xf numFmtId="0" fontId="6" fillId="0" borderId="0" xfId="4" applyFont="1" applyFill="1"/>
    <xf numFmtId="0" fontId="3" fillId="0" borderId="0" xfId="4" quotePrefix="1" applyFont="1" applyFill="1" applyAlignment="1">
      <alignment horizontal="center"/>
    </xf>
    <xf numFmtId="37" fontId="2" fillId="0" borderId="0" xfId="4" applyNumberFormat="1" applyFont="1" applyFill="1" applyProtection="1"/>
    <xf numFmtId="5" fontId="3" fillId="0" borderId="0" xfId="4" applyNumberFormat="1" applyFont="1" applyFill="1" applyProtection="1">
      <protection locked="0"/>
    </xf>
    <xf numFmtId="10" fontId="3" fillId="0" borderId="0" xfId="3" applyNumberFormat="1" applyFont="1" applyFill="1" applyProtection="1">
      <protection locked="0"/>
    </xf>
    <xf numFmtId="5" fontId="3" fillId="0" borderId="0" xfId="3" applyNumberFormat="1" applyFont="1" applyFill="1" applyProtection="1">
      <protection locked="0"/>
    </xf>
    <xf numFmtId="164" fontId="3" fillId="0" borderId="0" xfId="3" applyNumberFormat="1" applyFont="1" applyFill="1" applyProtection="1">
      <protection locked="0"/>
    </xf>
    <xf numFmtId="165" fontId="3" fillId="0" borderId="0" xfId="1" applyNumberFormat="1" applyFont="1" applyFill="1" applyProtection="1">
      <protection locked="0"/>
    </xf>
    <xf numFmtId="166" fontId="2" fillId="0" borderId="0" xfId="4" applyNumberFormat="1" applyFont="1" applyFill="1" applyProtection="1"/>
    <xf numFmtId="167" fontId="0" fillId="0" borderId="0" xfId="0" applyNumberFormat="1" applyFill="1" applyBorder="1" applyProtection="1"/>
    <xf numFmtId="10" fontId="3" fillId="0" borderId="0" xfId="3" applyNumberFormat="1" applyFont="1" applyFill="1" applyBorder="1" applyProtection="1">
      <protection locked="0"/>
    </xf>
    <xf numFmtId="2" fontId="2" fillId="0" borderId="0" xfId="4" applyNumberFormat="1" applyFont="1" applyFill="1"/>
    <xf numFmtId="0" fontId="2" fillId="0" borderId="3" xfId="4" applyFill="1" applyBorder="1"/>
    <xf numFmtId="0" fontId="2" fillId="0" borderId="1" xfId="4" applyFill="1" applyBorder="1"/>
    <xf numFmtId="164" fontId="2" fillId="0" borderId="1" xfId="3" applyNumberFormat="1" applyFont="1" applyFill="1" applyBorder="1"/>
    <xf numFmtId="164" fontId="2" fillId="0" borderId="1" xfId="4" applyNumberFormat="1" applyFill="1" applyBorder="1"/>
    <xf numFmtId="165" fontId="2" fillId="0" borderId="1" xfId="4" applyNumberFormat="1" applyFill="1" applyBorder="1"/>
    <xf numFmtId="167" fontId="2" fillId="0" borderId="1" xfId="4" applyNumberFormat="1" applyFill="1" applyBorder="1"/>
    <xf numFmtId="164" fontId="2" fillId="0" borderId="0" xfId="4" applyNumberFormat="1" applyFill="1"/>
    <xf numFmtId="165" fontId="2" fillId="0" borderId="0" xfId="4" applyNumberFormat="1" applyFill="1"/>
    <xf numFmtId="167" fontId="2" fillId="0" borderId="0" xfId="4" applyNumberFormat="1" applyFill="1"/>
    <xf numFmtId="0" fontId="8" fillId="0" borderId="0" xfId="5" applyFont="1" applyFill="1" applyAlignment="1">
      <alignment horizontal="center"/>
    </xf>
    <xf numFmtId="37" fontId="2" fillId="0" borderId="0" xfId="4" applyNumberFormat="1" applyFill="1" applyProtection="1"/>
    <xf numFmtId="5" fontId="2" fillId="0" borderId="0" xfId="4" applyNumberFormat="1" applyFill="1" applyProtection="1"/>
    <xf numFmtId="165" fontId="3" fillId="0" borderId="0" xfId="3" applyNumberFormat="1" applyFont="1" applyFill="1" applyProtection="1">
      <protection locked="0"/>
    </xf>
    <xf numFmtId="37" fontId="2" fillId="0" borderId="0" xfId="4" applyNumberFormat="1" applyFill="1"/>
    <xf numFmtId="5" fontId="2" fillId="0" borderId="0" xfId="4" applyNumberFormat="1" applyFill="1"/>
    <xf numFmtId="164" fontId="2" fillId="0" borderId="0" xfId="3" applyNumberFormat="1" applyFont="1" applyFill="1"/>
    <xf numFmtId="0" fontId="8" fillId="0" borderId="0" xfId="5" applyFont="1" applyFill="1"/>
    <xf numFmtId="37" fontId="2" fillId="0" borderId="3" xfId="4" applyNumberFormat="1" applyFill="1" applyBorder="1" applyProtection="1"/>
    <xf numFmtId="5" fontId="2" fillId="0" borderId="3" xfId="4" applyNumberFormat="1" applyFill="1" applyBorder="1" applyProtection="1"/>
    <xf numFmtId="5" fontId="2" fillId="0" borderId="0" xfId="4" applyNumberFormat="1" applyFill="1" applyBorder="1" applyProtection="1"/>
    <xf numFmtId="164" fontId="3" fillId="0" borderId="1" xfId="3" applyNumberFormat="1" applyFont="1" applyFill="1" applyBorder="1" applyProtection="1">
      <protection locked="0"/>
    </xf>
    <xf numFmtId="166" fontId="2" fillId="0" borderId="1" xfId="4" applyNumberFormat="1" applyFont="1" applyFill="1" applyBorder="1" applyProtection="1"/>
    <xf numFmtId="167" fontId="0" fillId="0" borderId="1" xfId="0" applyNumberFormat="1" applyFill="1" applyBorder="1" applyProtection="1"/>
    <xf numFmtId="37" fontId="2" fillId="0" borderId="0" xfId="4" applyNumberFormat="1" applyFill="1" applyBorder="1" applyProtection="1"/>
    <xf numFmtId="164" fontId="2" fillId="0" borderId="0" xfId="4" applyNumberFormat="1" applyFill="1" applyBorder="1" applyProtection="1"/>
    <xf numFmtId="10" fontId="2" fillId="0" borderId="0" xfId="4" applyNumberFormat="1" applyFill="1" applyBorder="1" applyProtection="1"/>
    <xf numFmtId="165" fontId="2" fillId="0" borderId="0" xfId="4" applyNumberFormat="1" applyFill="1" applyBorder="1" applyProtection="1"/>
    <xf numFmtId="167" fontId="2" fillId="0" borderId="0" xfId="4" applyNumberFormat="1" applyFill="1" applyBorder="1" applyProtection="1"/>
    <xf numFmtId="0" fontId="9" fillId="0" borderId="0" xfId="4" applyFont="1" applyFill="1"/>
    <xf numFmtId="37" fontId="2" fillId="0" borderId="4" xfId="4" applyNumberFormat="1" applyFill="1" applyBorder="1"/>
    <xf numFmtId="5" fontId="2" fillId="0" borderId="4" xfId="4" applyNumberFormat="1" applyFill="1" applyBorder="1"/>
    <xf numFmtId="5" fontId="2" fillId="0" borderId="0" xfId="4" applyNumberFormat="1" applyFill="1" applyBorder="1"/>
    <xf numFmtId="164" fontId="3" fillId="0" borderId="4" xfId="3" applyNumberFormat="1" applyFont="1" applyFill="1" applyBorder="1" applyProtection="1">
      <protection locked="0"/>
    </xf>
    <xf numFmtId="165" fontId="3" fillId="0" borderId="4" xfId="1" applyNumberFormat="1" applyFont="1" applyFill="1" applyBorder="1" applyProtection="1">
      <protection locked="0"/>
    </xf>
    <xf numFmtId="167" fontId="0" fillId="0" borderId="4" xfId="0" applyNumberFormat="1" applyFill="1" applyBorder="1" applyProtection="1"/>
    <xf numFmtId="37" fontId="2" fillId="0" borderId="0" xfId="4" applyNumberFormat="1" applyFill="1" applyBorder="1"/>
    <xf numFmtId="10" fontId="3" fillId="0" borderId="0" xfId="3" quotePrefix="1" applyNumberFormat="1" applyFont="1" applyFill="1" applyBorder="1" applyProtection="1">
      <protection locked="0"/>
    </xf>
    <xf numFmtId="5" fontId="2" fillId="0" borderId="0" xfId="4" applyNumberFormat="1" applyFont="1" applyFill="1"/>
    <xf numFmtId="0" fontId="10" fillId="0" borderId="0" xfId="5" applyFont="1" applyFill="1"/>
    <xf numFmtId="37" fontId="2" fillId="0" borderId="4" xfId="4" applyNumberFormat="1" applyFont="1" applyFill="1" applyBorder="1" applyProtection="1"/>
    <xf numFmtId="5" fontId="3" fillId="0" borderId="4" xfId="3" applyNumberFormat="1" applyFont="1" applyFill="1" applyBorder="1" applyProtection="1">
      <protection locked="0"/>
    </xf>
    <xf numFmtId="10" fontId="3" fillId="0" borderId="4" xfId="3" applyNumberFormat="1" applyFont="1" applyFill="1" applyBorder="1" applyProtection="1">
      <protection locked="0"/>
    </xf>
    <xf numFmtId="10" fontId="2" fillId="0" borderId="0" xfId="3" applyNumberFormat="1" applyFont="1" applyFill="1"/>
    <xf numFmtId="168" fontId="2" fillId="0" borderId="0" xfId="1" applyNumberFormat="1" applyFont="1" applyFill="1"/>
    <xf numFmtId="168" fontId="2" fillId="0" borderId="0" xfId="1" quotePrefix="1" applyNumberFormat="1" applyFont="1" applyFill="1"/>
    <xf numFmtId="0" fontId="2" fillId="0" borderId="0" xfId="4" applyFont="1" applyFill="1" applyAlignment="1">
      <alignment horizontal="right"/>
    </xf>
    <xf numFmtId="43" fontId="2" fillId="0" borderId="0" xfId="1" applyFont="1" applyFill="1"/>
    <xf numFmtId="0" fontId="2" fillId="0" borderId="0" xfId="4" applyFont="1" applyFill="1" applyBorder="1"/>
    <xf numFmtId="169" fontId="11" fillId="0" borderId="0" xfId="2" applyNumberFormat="1" applyFont="1" applyFill="1"/>
    <xf numFmtId="164" fontId="11" fillId="0" borderId="0" xfId="3" applyNumberFormat="1" applyFont="1" applyFill="1" applyBorder="1" applyProtection="1">
      <protection locked="0"/>
    </xf>
    <xf numFmtId="1" fontId="2" fillId="0" borderId="0" xfId="4" applyNumberFormat="1" applyFill="1"/>
    <xf numFmtId="164" fontId="2" fillId="0" borderId="0" xfId="3" applyNumberFormat="1" applyFont="1" applyFill="1" applyBorder="1"/>
    <xf numFmtId="1" fontId="11" fillId="0" borderId="0" xfId="4" applyNumberFormat="1" applyFont="1" applyFill="1"/>
    <xf numFmtId="164" fontId="11" fillId="0" borderId="0" xfId="3" applyNumberFormat="1" applyFont="1" applyFill="1"/>
    <xf numFmtId="170" fontId="2" fillId="0" borderId="0" xfId="4" applyNumberFormat="1" applyFill="1"/>
    <xf numFmtId="164" fontId="12" fillId="0" borderId="0" xfId="3" applyNumberFormat="1" applyFont="1" applyFill="1"/>
    <xf numFmtId="0" fontId="15" fillId="0" borderId="0" xfId="22" applyFont="1" applyFill="1" applyAlignment="1">
      <alignment horizontal="centerContinuous"/>
    </xf>
    <xf numFmtId="0" fontId="1" fillId="0" borderId="0" xfId="22"/>
    <xf numFmtId="0" fontId="16" fillId="0" borderId="0" xfId="22" applyFont="1" applyFill="1" applyProtection="1">
      <protection locked="0"/>
    </xf>
    <xf numFmtId="0" fontId="16" fillId="0" borderId="0" xfId="22" applyFont="1" applyFill="1"/>
    <xf numFmtId="43" fontId="0" fillId="0" borderId="0" xfId="1" applyFont="1"/>
    <xf numFmtId="41" fontId="3" fillId="0" borderId="5" xfId="26" applyFont="1" applyFill="1" applyBorder="1" applyAlignment="1" applyProtection="1">
      <alignment horizontal="center"/>
      <protection locked="0"/>
    </xf>
    <xf numFmtId="41" fontId="3" fillId="0" borderId="7" xfId="26" quotePrefix="1" applyFont="1" applyFill="1" applyBorder="1" applyAlignment="1" applyProtection="1">
      <alignment horizontal="center"/>
      <protection locked="0"/>
    </xf>
    <xf numFmtId="41" fontId="3" fillId="0" borderId="7" xfId="26" applyFont="1" applyFill="1" applyBorder="1" applyProtection="1">
      <protection locked="0"/>
    </xf>
    <xf numFmtId="41" fontId="3" fillId="0" borderId="11" xfId="26" applyFont="1" applyFill="1" applyBorder="1" applyAlignment="1" applyProtection="1">
      <alignment horizontal="center"/>
      <protection locked="0"/>
    </xf>
    <xf numFmtId="41" fontId="3" fillId="0" borderId="7" xfId="26" applyFont="1" applyFill="1" applyBorder="1" applyAlignment="1" applyProtection="1">
      <alignment horizontal="center"/>
      <protection locked="0"/>
    </xf>
    <xf numFmtId="41" fontId="3" fillId="0" borderId="9" xfId="26" applyFont="1" applyFill="1" applyBorder="1" applyAlignment="1" applyProtection="1">
      <alignment horizontal="center"/>
      <protection locked="0"/>
    </xf>
    <xf numFmtId="41" fontId="3" fillId="0" borderId="5" xfId="26" applyFont="1" applyFill="1" applyBorder="1" applyProtection="1">
      <protection locked="0"/>
    </xf>
    <xf numFmtId="41" fontId="3" fillId="0" borderId="10" xfId="26" applyFont="1" applyFill="1" applyBorder="1" applyAlignment="1" applyProtection="1">
      <alignment horizontal="center"/>
      <protection locked="0"/>
    </xf>
    <xf numFmtId="41" fontId="3" fillId="0" borderId="8" xfId="26" applyFont="1" applyFill="1" applyBorder="1" applyAlignment="1" applyProtection="1">
      <alignment horizontal="center"/>
      <protection locked="0"/>
    </xf>
    <xf numFmtId="41" fontId="3" fillId="0" borderId="5" xfId="26" quotePrefix="1" applyFont="1" applyFill="1" applyBorder="1" applyAlignment="1" applyProtection="1">
      <alignment horizontal="center"/>
      <protection locked="0"/>
    </xf>
    <xf numFmtId="164" fontId="3" fillId="0" borderId="10" xfId="26" applyNumberFormat="1" applyFont="1" applyFill="1" applyBorder="1" applyProtection="1">
      <protection locked="0"/>
    </xf>
    <xf numFmtId="164" fontId="3" fillId="0" borderId="5" xfId="26" applyNumberFormat="1" applyFont="1" applyFill="1" applyBorder="1" applyProtection="1">
      <protection locked="0"/>
    </xf>
    <xf numFmtId="164" fontId="3" fillId="0" borderId="8" xfId="26" applyNumberFormat="1" applyFont="1" applyFill="1" applyBorder="1" applyProtection="1">
      <protection locked="0"/>
    </xf>
    <xf numFmtId="164" fontId="3" fillId="0" borderId="11" xfId="24" applyNumberFormat="1" applyFont="1" applyFill="1" applyBorder="1" applyProtection="1">
      <protection locked="0"/>
    </xf>
    <xf numFmtId="164" fontId="3" fillId="0" borderId="7" xfId="24" applyNumberFormat="1" applyFont="1" applyFill="1" applyBorder="1" applyProtection="1">
      <protection locked="0"/>
    </xf>
    <xf numFmtId="164" fontId="3" fillId="0" borderId="11" xfId="26" applyNumberFormat="1" applyFont="1" applyFill="1" applyBorder="1" applyProtection="1">
      <protection locked="0"/>
    </xf>
    <xf numFmtId="164" fontId="3" fillId="0" borderId="9" xfId="26" applyNumberFormat="1" applyFont="1" applyFill="1" applyBorder="1" applyProtection="1">
      <protection locked="0"/>
    </xf>
    <xf numFmtId="0" fontId="21" fillId="0" borderId="5" xfId="22" applyFont="1" applyBorder="1"/>
    <xf numFmtId="41" fontId="20" fillId="0" borderId="12" xfId="26" applyFont="1" applyFill="1" applyBorder="1" applyAlignment="1" applyProtection="1">
      <alignment horizontal="center"/>
      <protection locked="0"/>
    </xf>
    <xf numFmtId="41" fontId="20" fillId="0" borderId="13" xfId="26" applyFont="1" applyFill="1" applyBorder="1" applyAlignment="1" applyProtection="1">
      <alignment horizontal="center"/>
      <protection locked="0"/>
    </xf>
    <xf numFmtId="41" fontId="20" fillId="0" borderId="14" xfId="26" applyFont="1" applyFill="1" applyBorder="1" applyAlignment="1" applyProtection="1">
      <alignment horizontal="center"/>
      <protection locked="0"/>
    </xf>
    <xf numFmtId="41" fontId="20" fillId="0" borderId="15" xfId="26" applyFont="1" applyFill="1" applyBorder="1" applyAlignment="1" applyProtection="1">
      <alignment horizontal="center"/>
      <protection locked="0"/>
    </xf>
    <xf numFmtId="0" fontId="2" fillId="0" borderId="0" xfId="4" applyFont="1" applyFill="1" applyBorder="1" applyAlignment="1">
      <alignment horizontal="center"/>
    </xf>
    <xf numFmtId="0" fontId="2" fillId="0" borderId="1" xfId="4" applyFont="1" applyFill="1" applyBorder="1" applyAlignment="1">
      <alignment horizontal="center"/>
    </xf>
    <xf numFmtId="0" fontId="2" fillId="0" borderId="0" xfId="4" applyFont="1" applyFill="1" applyAlignment="1">
      <alignment horizontal="left"/>
    </xf>
    <xf numFmtId="0" fontId="2" fillId="0" borderId="0" xfId="4" quotePrefix="1" applyFont="1" applyFill="1" applyAlignment="1">
      <alignment horizontal="left"/>
    </xf>
    <xf numFmtId="0" fontId="19" fillId="0" borderId="1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37" fontId="9" fillId="0" borderId="1" xfId="22" applyNumberFormat="1" applyFont="1" applyFill="1" applyBorder="1" applyAlignment="1" applyProtection="1">
      <alignment horizontal="center"/>
      <protection locked="0"/>
    </xf>
  </cellXfs>
  <cellStyles count="29">
    <cellStyle name="Comma" xfId="1" builtinId="3"/>
    <cellStyle name="Comma 2" xfId="6"/>
    <cellStyle name="Comma 2 2" xfId="7"/>
    <cellStyle name="Comma 3" xfId="8"/>
    <cellStyle name="Comma 4" xfId="9"/>
    <cellStyle name="Currency" xfId="2" builtinId="4"/>
    <cellStyle name="Currency 2" xfId="27"/>
    <cellStyle name="General" xfId="10"/>
    <cellStyle name="Marathon" xfId="11"/>
    <cellStyle name="nONE" xfId="12"/>
    <cellStyle name="Normal" xfId="0" builtinId="0"/>
    <cellStyle name="Normal 2" xfId="13"/>
    <cellStyle name="Normal 2 2" xfId="28"/>
    <cellStyle name="Normal 3" xfId="14"/>
    <cellStyle name="Normal 3 2" xfId="15"/>
    <cellStyle name="Normal 4" xfId="16"/>
    <cellStyle name="Normal 4 2" xfId="17"/>
    <cellStyle name="Normal 5" xfId="18"/>
    <cellStyle name="Normal 6" xfId="19"/>
    <cellStyle name="Normal 7" xfId="20"/>
    <cellStyle name="Normal 8" xfId="21"/>
    <cellStyle name="Normal 9" xfId="22"/>
    <cellStyle name="Normal_OR Blocking 04" xfId="5"/>
    <cellStyle name="Normal_Ut98 COS Study 5 Function" xfId="26"/>
    <cellStyle name="Normal_WA98" xfId="4"/>
    <cellStyle name="Percent" xfId="3" builtinId="5"/>
    <cellStyle name="Percent 2" xfId="23"/>
    <cellStyle name="Percent 3" xfId="24"/>
    <cellStyle name="TRANSMISSION RELIABILITY PORTION OF PROJECT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customXml" Target="../customXml/item3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styles" Target="styles.xml"/><Relationship Id="rId40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customXml" Target="../customXml/item4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2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2013%20GRC%20(Docket%20UE-xxxxxx)\COS\Direct\COS%20WA%20June%202012%20-%20NS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22-05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Large%20Qf's\Qf03\FALLS\Falls200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Idaho%2003\305FRevenue%20by%20Rate%20Schedule_ID200303_v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189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2013%20GRC%20(Docket%20UE-xxxxxx)\Filed\Direct\Exhibit%20No_(CCP-5)\Tab%204%20&amp;%205\COS%20WA%20June%202012%20(TempAdj-chg%20to%20St%20Lgts%20only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97%20B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%20West%20Rate%20Migration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9-2001%20Test%20Period\Embedded%20Study\COS_WyoComb%20Sep-2001-%20(facilities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ash%2002\Year%203%20of%20stipulation%201-1-2003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05A\Book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ACCTNG\GENERAL\JAN%20LEWIS\DSM\DSM%20-%20OR\SBC2001%20updated%20July%20200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20326\Local%20Settings\Temporary%20Internet%20Files\Content.Outlook\9HOINJJQ\WA%202012%20GRC%20for%20filing%20w%20demand%20%20&amp;%2016%20percent%20revision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CASES/WA%20GRC%2019/WA%20Jun%202019%20Present%20Revenues%201105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FOR%207-1-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GRC%2007\COS\COS%20WA%20GRC%20June%20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Cover Sheet"/>
      <sheetName val="Procedures and Assumptions"/>
      <sheetName val="Lead Sheet - WY Type 3"/>
      <sheetName val="WY Backup 1 Type 3"/>
      <sheetName val="WY Back-up 2 Type 3"/>
      <sheetName val="Lead Sheet - UT Type 1"/>
      <sheetName val="Backup 1 UT Type 1"/>
      <sheetName val="UT Back-Up 2"/>
      <sheetName val="Internal Backup"/>
      <sheetName val="ID &amp; WY Backup"/>
      <sheetName val="ID&amp; WY Depr Calculation Jun2015"/>
      <sheetName val="ID&amp;WY DEPR Calculation - 2014"/>
      <sheetName val="ID&amp;WY Composite Depr Rate"/>
      <sheetName val="EPIS Existing Plant YE Dec14 "/>
      <sheetName val="EPIS Existing Plant YE Jun15"/>
      <sheetName val="Depr Reserve Existing YE Dec14"/>
      <sheetName val="Depr Expense Existing YE Dec14"/>
      <sheetName val="Relicen EPIS YE Jun 15"/>
      <sheetName val="Relicen EPIS YE Dec 14"/>
      <sheetName val="Amort Relicen Reserve YE Dec 14"/>
      <sheetName val="Amort Relicen Reserve YE Jun 15"/>
      <sheetName val="Amort Relicen Expe YE Jun15"/>
      <sheetName val="Amort Relicen Exp YE Dec14"/>
      <sheetName val="UT Backup "/>
      <sheetName val="UT DEPR Calculation - 2015"/>
      <sheetName val="UT DEPR Calculation - 2014"/>
      <sheetName val="13 MA Adjustment (2)"/>
      <sheetName val="13 MA Backup (2)"/>
      <sheetName val="13 MA Adjustment"/>
      <sheetName val="13 MA Backup"/>
      <sheetName val="Relicen EPIS 13MA Jun15"/>
      <sheetName val="Relicen EPIS 13MA Dec 14"/>
      <sheetName val="Amortization Reserve 13MA Jun15"/>
      <sheetName val="Amortization Reserve 13MA Dec14"/>
      <sheetName val="Amortization Expense Dec14"/>
      <sheetName val="Amort Relicen Expense June15"/>
      <sheetName val="BU Approval"/>
      <sheetName val="Ke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8">
          <cell r="H58">
            <v>828428746.40643871</v>
          </cell>
        </row>
      </sheetData>
      <sheetData sheetId="12"/>
      <sheetData sheetId="13"/>
      <sheetData sheetId="14"/>
      <sheetData sheetId="15"/>
      <sheetData sheetId="16"/>
      <sheetData sheetId="17"/>
      <sheetData sheetId="18">
        <row r="4">
          <cell r="K4">
            <v>0.79018896309372733</v>
          </cell>
        </row>
      </sheetData>
      <sheetData sheetId="19">
        <row r="250">
          <cell r="AB250" t="str">
            <v>DIS</v>
          </cell>
        </row>
        <row r="251">
          <cell r="AB251" t="str">
            <v>METER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/>
      <sheetData sheetId="2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/>
      <sheetData sheetId="24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</sheetData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1">
          <cell r="H61">
            <v>6.6953569481140951E-2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/>
      <sheetData sheetId="5"/>
      <sheetData sheetId="6"/>
      <sheetData sheetId="7"/>
      <sheetData sheetId="8">
        <row r="23">
          <cell r="D23">
            <v>0.59916000000000003</v>
          </cell>
        </row>
      </sheetData>
      <sheetData sheetId="9"/>
      <sheetData sheetId="10">
        <row r="23">
          <cell r="D23">
            <v>0.59916000000000003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SAPCHKREQ"/>
      <sheetName val="Macros"/>
      <sheetName val="E220"/>
      <sheetName val="E220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st=West"/>
      <sheetName val="East=West (5 yr)"/>
      <sheetName val="EstFT"/>
      <sheetName val="Est"/>
      <sheetName val="Summary"/>
      <sheetName val="Summary (II)"/>
      <sheetName val="Consolidated"/>
      <sheetName val="Table A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/>
      <sheetData sheetId="1"/>
      <sheetData sheetId="2"/>
      <sheetData sheetId="3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/>
      <sheetData sheetId="5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0</v>
          </cell>
        </row>
      </sheetData>
      <sheetData sheetId="6"/>
      <sheetData sheetId="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120">
          <cell r="F120" t="str">
            <v>BaseCase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/>
      <sheetData sheetId="43"/>
      <sheetData sheetId="4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Unit Costs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Variables Table"/>
      <sheetName val="Download JAM"/>
      <sheetName val="Functional Allocation Factors"/>
      <sheetName val="Functional  Factor Table"/>
      <sheetName val="Functional Dist Factor Table"/>
      <sheetName val="Functional Study"/>
      <sheetName val="COS Allocation Factors"/>
      <sheetName val="COS Factor Table"/>
      <sheetName val="COS WorkArea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Error Check"/>
      <sheetName val="Message"/>
      <sheetName val="Dialog"/>
      <sheetName val="MacroBuilder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A Yr 2003 Change"/>
      <sheetName val="Blocking Yr 2003"/>
      <sheetName val="Sch16 Yr 2003 Net"/>
      <sheetName val="Sch24 Yr 2003 Net"/>
      <sheetName val="Sch36 Yr 2003 Net"/>
      <sheetName val="Sch40 Yr 2003 Net"/>
      <sheetName val="Sch48 Yr 2003 Net"/>
      <sheetName val="Tab A Yr 2003 incl SBC change"/>
      <sheetName val="Sheet1"/>
      <sheetName val="Tab A Yr 2002 Change revised"/>
      <sheetName val="Tab A Yr 2002 Change"/>
      <sheetName val="Tab A Yr 2002 All Filings cr=-"/>
      <sheetName val="Stip Table A w defer separate"/>
      <sheetName val="Blocking Yr 2002"/>
      <sheetName val="BPA qualifying kWh summary"/>
      <sheetName val="BPA qualifying kWh detail sent"/>
      <sheetName val="Sch16 Yr 2002 BPA"/>
      <sheetName val="Sch24 Yr 2002 (2)"/>
      <sheetName val="Sch36 Yr 2002 (2)"/>
      <sheetName val="Sch40 Yr 2002 (2)"/>
      <sheetName val="Sch48 Yr 2002 (2)"/>
      <sheetName val="BPA qualifying kWh detail"/>
      <sheetName val="merger credit 2001"/>
      <sheetName val="Tab A Yr 2001 All Filings cr=-"/>
      <sheetName val="RevReq"/>
      <sheetName val="Inputs"/>
      <sheetName val="Actual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 mthly bal acct - Oct 04 new"/>
      <sheetName val=" mthly bal acct - adjust 11-03"/>
      <sheetName val=" sch 191 &amp; 192 "/>
      <sheetName val="OPUC memo "/>
      <sheetName val=" summary by type &amp; year "/>
      <sheetName val=" annual balance "/>
      <sheetName val="GLSU UPLD"/>
      <sheetName val=" mthly bal acct "/>
      <sheetName val=" deferred costs "/>
      <sheetName val="  NLR  "/>
      <sheetName val=" deferrsl &amp; amort "/>
      <sheetName val=" measures "/>
      <sheetName val="Loans"/>
      <sheetName val=" project costs "/>
      <sheetName val=" sch 191 &amp; 192  with adj"/>
      <sheetName val=" mthly bal acct - adjusted Oct"/>
      <sheetName val=" mthly bal acct - adjusted Nov"/>
      <sheetName val=" mthly bal acct - adjusted"/>
      <sheetName val=" fy04 accrual post 7-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Spread"/>
      <sheetName val="Rate Spread equal %"/>
      <sheetName val="Rate Spread in between"/>
      <sheetName val="Exhibit No._(JRS-3)"/>
      <sheetName val="Exhibit No._(JRS-4)"/>
      <sheetName val="Exhibit No._(JRS-5) p1"/>
      <sheetName val="Exhibit No._(JRS-5) p2"/>
      <sheetName val="Exhibit No._(JRS-5) p3"/>
      <sheetName val="Exhibit No._(JRS-5) p4"/>
      <sheetName val="Exhibit No._(JRS-5) p5"/>
      <sheetName val="Exhibit No._(JRS-5) p6"/>
      <sheetName val="Exhibit No._(JRS-5) p7"/>
      <sheetName val="Low Income p 1"/>
      <sheetName val="Low Income p2"/>
      <sheetName val="NPC Spread"/>
      <sheetName val="Temperature"/>
      <sheetName val="by rate"/>
      <sheetName val="Comparison"/>
      <sheetName val="Table 1-Revenues"/>
      <sheetName val="Table 1 - kWh"/>
      <sheetName val="Table 2"/>
      <sheetName val="Table 3"/>
      <sheetName val="305 VS COGNOS kWh"/>
      <sheetName val="305 VS COGNOS Revenue"/>
      <sheetName val="SBC-Hydro"/>
      <sheetName val="WA HDS Revenue"/>
      <sheetName val="Boise Hydro Revenue"/>
      <sheetName val="Table A by class"/>
      <sheetName val="Load Loss"/>
      <sheetName val="SBC"/>
      <sheetName val="Hydro Deferral"/>
      <sheetName val="Temp. Adjustments"/>
      <sheetName val="Backed Out Revenue Totals"/>
      <sheetName val="SBC (Old)"/>
      <sheetName val="Billing Determinants (2)"/>
      <sheetName val="Blocking - detail"/>
      <sheetName val="Normalized Monthly kWh"/>
      <sheetName val="Normalized Monthly revenue"/>
      <sheetName val="305 Inputs"/>
      <sheetName val="June 305 12"/>
    </sheetNames>
    <sheetDataSet>
      <sheetData sheetId="0"/>
      <sheetData sheetId="1"/>
      <sheetData sheetId="2"/>
      <sheetData sheetId="3" refreshError="1"/>
      <sheetData sheetId="4">
        <row r="917">
          <cell r="C917">
            <v>695</v>
          </cell>
        </row>
        <row r="927">
          <cell r="C927">
            <v>358354769.80720818</v>
          </cell>
          <cell r="I927">
            <v>23069501.570523299</v>
          </cell>
        </row>
        <row r="1085">
          <cell r="C1085">
            <v>12</v>
          </cell>
        </row>
        <row r="1096">
          <cell r="C1096">
            <v>473928140.56752431</v>
          </cell>
          <cell r="I1096">
            <v>25058234.385966681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No.__(RMM-6) p1"/>
      <sheetName val="Exhibit No.__(RMM-6) p2"/>
      <sheetName val="Exhibit No.__(RMM-7) p1-8"/>
      <sheetName val="Exhibit No.__(RMM-8) p1"/>
      <sheetName val="Exhibit No.__(RMM-8) p2"/>
      <sheetName val="Exhibit No.__(RMM-8) p3"/>
      <sheetName val="Exhibit No.__(RMM-8) p4"/>
      <sheetName val="Exhibit No.__(RMM-8) p5"/>
      <sheetName val="Exhibit No.__(RMM-8) p6"/>
      <sheetName val="Exhibit No.__(RMM-8) p7"/>
      <sheetName val="Exhibit No.__(RMM-8) p8"/>
      <sheetName val="Exhibit No.__(RMM-8) p9"/>
      <sheetName val="Exhibit No.__(RMM-8) p10"/>
      <sheetName val="Exhibit No.__(RMM-9)"/>
      <sheetName val="Exhibit No.__(RMM-11)"/>
      <sheetName val="Exhibit No.__(RMM-12)"/>
      <sheetName val="Exhibit No.__(RMM-13)"/>
      <sheetName val="Exhibit No.__(RMM-14)"/>
      <sheetName val="Exhibit No.__(RMM-16)"/>
      <sheetName val="Exhibit No.__(RMM-17)"/>
      <sheetName val="Summary Table"/>
      <sheetName val="Target Unit Costs"/>
      <sheetName val="Stop Here"/>
      <sheetName val="TOU Scalars"/>
      <sheetName val="Lighting Rates"/>
      <sheetName val="Table 1-Revenues"/>
      <sheetName val="Table 1 - kWh"/>
      <sheetName val="Table 2"/>
      <sheetName val="Table 3"/>
      <sheetName val="305 VS COGNOS Revenue"/>
      <sheetName val="305 VS COGNOS kWh"/>
      <sheetName val="305 Inputs"/>
      <sheetName val="Temperature"/>
      <sheetName val="Temp. Adjustments"/>
      <sheetName val="Rate Design Work-Res NM"/>
      <sheetName val="Normalized Monthly kWh"/>
      <sheetName val="Normalized Monthly revenue"/>
      <sheetName val="Table A by class"/>
      <sheetName val="SBC (Old)"/>
      <sheetName val="Billing Determinants (2)"/>
      <sheetName val="Blocking - deta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3">
          <cell r="D13">
            <v>148284965.30000001</v>
          </cell>
          <cell r="G13">
            <v>156792273.98264796</v>
          </cell>
        </row>
        <row r="14">
          <cell r="D14">
            <v>52501064.115579367</v>
          </cell>
          <cell r="G14">
            <v>47851711.52186244</v>
          </cell>
        </row>
        <row r="15">
          <cell r="D15">
            <v>76247630.432145104</v>
          </cell>
          <cell r="G15">
            <v>72705521.161860138</v>
          </cell>
        </row>
        <row r="16">
          <cell r="D16">
            <v>29165516.596440312</v>
          </cell>
          <cell r="G16">
            <v>29481606.467161406</v>
          </cell>
        </row>
        <row r="17">
          <cell r="D17">
            <v>25129406.740602799</v>
          </cell>
          <cell r="G17">
            <v>26133346.624843363</v>
          </cell>
        </row>
        <row r="18">
          <cell r="D18">
            <v>15164849</v>
          </cell>
          <cell r="G18">
            <v>14119174.464222152</v>
          </cell>
        </row>
        <row r="19">
          <cell r="D19">
            <v>1800367.9700208607</v>
          </cell>
          <cell r="G19">
            <v>1210165.9321909298</v>
          </cell>
        </row>
        <row r="51">
          <cell r="D51">
            <v>148284965.30000001</v>
          </cell>
          <cell r="G51">
            <v>158234542.26810932</v>
          </cell>
          <cell r="N51">
            <v>6.7097678769927921E-2</v>
          </cell>
          <cell r="P51">
            <v>1.3514045135005977E-2</v>
          </cell>
          <cell r="T51">
            <v>2003929.7139070034</v>
          </cell>
        </row>
        <row r="52">
          <cell r="D52">
            <v>52501064.115579367</v>
          </cell>
          <cell r="G52">
            <v>48292791.509157896</v>
          </cell>
          <cell r="N52">
            <v>-8.0155948785287409E-2</v>
          </cell>
          <cell r="P52">
            <v>6.7963173860581495E-3</v>
          </cell>
          <cell r="T52">
            <v>356813.89483526349</v>
          </cell>
        </row>
        <row r="53">
          <cell r="D53">
            <v>76247630.432145104</v>
          </cell>
          <cell r="G53">
            <v>73340139.439542949</v>
          </cell>
          <cell r="N53">
            <v>-3.8132214419300703E-2</v>
          </cell>
          <cell r="P53">
            <v>6.7963173860581495E-3</v>
          </cell>
          <cell r="T53">
            <v>518203.09635172784</v>
          </cell>
        </row>
        <row r="54">
          <cell r="D54">
            <v>29165516.596440312</v>
          </cell>
          <cell r="G54">
            <v>29736311.470404856</v>
          </cell>
          <cell r="N54">
            <v>1.9570881663526257E-2</v>
          </cell>
          <cell r="P54">
            <v>1.3514045135005977E-2</v>
          </cell>
          <cell r="T54">
            <v>394144.10767006129</v>
          </cell>
        </row>
        <row r="55">
          <cell r="D55">
            <v>25129406.740602799</v>
          </cell>
          <cell r="G55">
            <v>26351201.328203287</v>
          </cell>
          <cell r="N55">
            <v>4.8620112691573236E-2</v>
          </cell>
          <cell r="P55">
            <v>1.3514045135005977E-2</v>
          </cell>
          <cell r="T55">
            <v>339599.93690843135</v>
          </cell>
        </row>
        <row r="56">
          <cell r="D56">
            <v>15164849</v>
          </cell>
          <cell r="G56">
            <v>14254202.469627127</v>
          </cell>
          <cell r="N56">
            <v>-6.0049825116812762E-2</v>
          </cell>
          <cell r="P56">
            <v>6.7963173860581495E-3</v>
          </cell>
          <cell r="T56">
            <v>103065.12691564672</v>
          </cell>
        </row>
        <row r="57">
          <cell r="D57">
            <v>1800367.9700208607</v>
          </cell>
          <cell r="G57">
            <v>1222517.0934327254</v>
          </cell>
          <cell r="N57">
            <v>-0.3209626510859554</v>
          </cell>
          <cell r="P57">
            <v>-0.3209626510859554</v>
          </cell>
          <cell r="T57">
            <v>-577850.87658813526</v>
          </cell>
        </row>
        <row r="59">
          <cell r="N59">
            <v>9.0093634233373177E-3</v>
          </cell>
          <cell r="P59">
            <v>9.0093634233373177E-3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Summary"/>
      <sheetName val="Combined"/>
      <sheetName val="BillSPRD"/>
      <sheetName val="Rate Design"/>
      <sheetName val="DSM-Combined"/>
      <sheetName val="DSM-191"/>
      <sheetName val="DSM-192"/>
      <sheetName val="Decoupling"/>
      <sheetName val="D-R"/>
      <sheetName val="D-C"/>
      <sheetName val="D-I"/>
      <sheetName val="D-T"/>
      <sheetName val="FullSPRD"/>
      <sheetName val="AllowSPD"/>
      <sheetName val="DSM2"/>
      <sheetName val="Decoupling S"/>
      <sheetName val="Table 1"/>
      <sheetName val="Sch 4"/>
      <sheetName val="Sch 25"/>
      <sheetName val="Sch 27"/>
      <sheetName val="Sch 48T"/>
      <sheetName val="Sch 41"/>
      <sheetName val="Sch 47T"/>
      <sheetName val="Sch 6"/>
      <sheetName val="Sch 15"/>
      <sheetName val="Sch 50"/>
      <sheetName val="Sch 51"/>
      <sheetName val="Sch 52"/>
      <sheetName val="Sch 53"/>
      <sheetName val="Sch 5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3">
          <cell r="C3" t="str">
            <v>PacifiCorp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0">
          <cell r="H10" t="str">
            <v>Washington</v>
          </cell>
        </row>
      </sheetData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/>
      <sheetData sheetId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1">
          <cell r="H61">
            <v>6.9188435929027195E-2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B1:AL63"/>
  <sheetViews>
    <sheetView view="pageBreakPreview" topLeftCell="B10" zoomScale="60" zoomScaleNormal="55" workbookViewId="0">
      <selection activeCell="L31" sqref="L31"/>
    </sheetView>
  </sheetViews>
  <sheetFormatPr defaultColWidth="10.25" defaultRowHeight="15.75"/>
  <cols>
    <col min="1" max="1" width="0" style="1" hidden="1" customWidth="1"/>
    <col min="2" max="2" width="4.625" style="1" customWidth="1"/>
    <col min="3" max="3" width="2.125" style="1" customWidth="1"/>
    <col min="4" max="4" width="35.875" style="2" customWidth="1"/>
    <col min="5" max="5" width="2.125" style="2" customWidth="1"/>
    <col min="6" max="6" width="5.625" style="2" bestFit="1" customWidth="1"/>
    <col min="7" max="7" width="2.125" style="2" customWidth="1"/>
    <col min="8" max="8" width="9.25" style="1" hidden="1" customWidth="1"/>
    <col min="9" max="9" width="9.25" style="1" customWidth="1"/>
    <col min="10" max="10" width="2" style="1" customWidth="1"/>
    <col min="11" max="11" width="11" style="1" hidden="1" customWidth="1"/>
    <col min="12" max="12" width="11" style="1" bestFit="1" customWidth="1"/>
    <col min="13" max="13" width="2.125" style="1" customWidth="1"/>
    <col min="14" max="14" width="10.25" style="1" hidden="1" customWidth="1"/>
    <col min="15" max="15" width="10.25" style="1" bestFit="1" customWidth="1"/>
    <col min="16" max="16" width="3.75" style="1" customWidth="1"/>
    <col min="17" max="17" width="14.25" style="1" customWidth="1"/>
    <col min="18" max="18" width="2" style="1" hidden="1" customWidth="1"/>
    <col min="19" max="19" width="20.25" style="1" hidden="1" customWidth="1"/>
    <col min="20" max="20" width="4.625" style="1" customWidth="1"/>
    <col min="21" max="22" width="13.875" style="1" customWidth="1"/>
    <col min="23" max="23" width="14.125" style="1" hidden="1" customWidth="1"/>
    <col min="24" max="24" width="12.25" style="1" hidden="1" customWidth="1"/>
    <col min="25" max="25" width="14.5" style="1" hidden="1" customWidth="1"/>
    <col min="26" max="26" width="15.25" style="1" hidden="1" customWidth="1"/>
    <col min="27" max="27" width="6.75" style="1" hidden="1" customWidth="1"/>
    <col min="28" max="28" width="20.75" style="1" hidden="1" customWidth="1"/>
    <col min="29" max="29" width="3.875" style="1" customWidth="1"/>
    <col min="30" max="30" width="11.75" style="1" bestFit="1" customWidth="1"/>
    <col min="31" max="31" width="2.125" style="1" customWidth="1"/>
    <col min="32" max="32" width="8.25" style="1" customWidth="1"/>
    <col min="33" max="33" width="3.125" style="1" customWidth="1"/>
    <col min="34" max="34" width="9" style="1" bestFit="1" customWidth="1"/>
    <col min="35" max="35" width="0.125" style="1" hidden="1" customWidth="1"/>
    <col min="36" max="36" width="10.25" style="1" customWidth="1"/>
    <col min="37" max="37" width="13.5" style="1" bestFit="1" customWidth="1"/>
    <col min="38" max="16384" width="10.25" style="1"/>
  </cols>
  <sheetData>
    <row r="1" spans="2:38">
      <c r="Q1" s="3" t="s">
        <v>0</v>
      </c>
    </row>
    <row r="2" spans="2:38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5"/>
      <c r="Z2" s="5"/>
      <c r="AA2" s="5"/>
      <c r="AB2" s="5"/>
      <c r="AC2" s="5"/>
      <c r="AD2" s="5"/>
      <c r="AE2" s="5"/>
      <c r="AF2" s="5"/>
    </row>
    <row r="3" spans="2:38"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7"/>
      <c r="Z3" s="7"/>
      <c r="AA3" s="7"/>
      <c r="AB3" s="7"/>
      <c r="AC3" s="7"/>
      <c r="AD3" s="7"/>
      <c r="AE3" s="7"/>
      <c r="AF3" s="7"/>
      <c r="AG3" s="8"/>
      <c r="AH3" s="8"/>
      <c r="AI3" s="8"/>
    </row>
    <row r="4" spans="2:38">
      <c r="B4" s="6" t="s">
        <v>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7"/>
      <c r="Z4" s="7"/>
      <c r="AA4" s="7"/>
      <c r="AB4" s="7"/>
      <c r="AC4" s="7"/>
      <c r="AD4" s="7"/>
      <c r="AE4" s="7"/>
      <c r="AF4" s="7"/>
      <c r="AG4" s="8"/>
      <c r="AH4" s="8"/>
      <c r="AI4" s="8"/>
    </row>
    <row r="5" spans="2:38">
      <c r="B5" s="6" t="s">
        <v>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7"/>
      <c r="Z5" s="7"/>
      <c r="AA5" s="7"/>
      <c r="AB5" s="7"/>
      <c r="AC5" s="7"/>
      <c r="AD5" s="7"/>
      <c r="AE5" s="7"/>
      <c r="AF5" s="7"/>
      <c r="AG5" s="8"/>
      <c r="AH5" s="8"/>
      <c r="AI5" s="8"/>
    </row>
    <row r="6" spans="2:38">
      <c r="B6" s="6" t="s">
        <v>5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  <c r="Z6" s="7"/>
      <c r="AA6" s="7"/>
      <c r="AB6" s="7"/>
      <c r="AC6" s="7"/>
      <c r="AD6" s="7"/>
      <c r="AE6" s="7"/>
      <c r="AF6" s="7"/>
      <c r="AG6" s="8"/>
      <c r="AH6" s="8"/>
      <c r="AI6" s="8"/>
    </row>
    <row r="7" spans="2:38">
      <c r="B7" s="4" t="s">
        <v>6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5"/>
      <c r="Z7" s="5"/>
      <c r="AA7" s="5"/>
      <c r="AB7" s="5"/>
      <c r="AC7" s="5"/>
      <c r="AD7" s="5"/>
      <c r="AE7" s="5"/>
      <c r="AF7" s="5"/>
      <c r="AG7" s="9"/>
      <c r="AH7" s="9"/>
      <c r="AI7" s="9"/>
    </row>
    <row r="8" spans="2:38">
      <c r="M8" s="10"/>
      <c r="N8" s="11"/>
      <c r="O8" s="11"/>
      <c r="P8" s="12"/>
      <c r="Q8" s="12"/>
      <c r="R8" s="11"/>
      <c r="S8" s="11"/>
      <c r="T8" s="11"/>
      <c r="U8" s="12"/>
      <c r="V8" s="12"/>
      <c r="W8" s="12"/>
      <c r="X8" s="12"/>
      <c r="Y8" s="12"/>
      <c r="Z8" s="12"/>
      <c r="AA8" s="12"/>
      <c r="AB8" s="13" t="s">
        <v>7</v>
      </c>
      <c r="AC8" s="12"/>
      <c r="AD8" s="12"/>
      <c r="AE8" s="12"/>
      <c r="AF8" s="12"/>
      <c r="AG8" s="12"/>
      <c r="AH8" s="12"/>
      <c r="AI8" s="12"/>
      <c r="AJ8" s="10"/>
      <c r="AK8" s="10"/>
      <c r="AL8" s="10"/>
    </row>
    <row r="9" spans="2:38">
      <c r="N9" s="14" t="s">
        <v>8</v>
      </c>
      <c r="O9" s="14" t="s">
        <v>9</v>
      </c>
      <c r="P9" s="15"/>
      <c r="Q9" s="128" t="s">
        <v>10</v>
      </c>
      <c r="R9" s="128"/>
      <c r="S9" s="128"/>
      <c r="T9" s="16"/>
      <c r="U9" s="129" t="s">
        <v>11</v>
      </c>
      <c r="V9" s="129"/>
      <c r="W9" s="129"/>
      <c r="X9" s="129"/>
      <c r="Y9" s="129"/>
      <c r="Z9" s="129"/>
      <c r="AA9" s="15"/>
      <c r="AB9" s="17" t="s">
        <v>12</v>
      </c>
      <c r="AC9" s="15"/>
      <c r="AD9" s="13" t="s">
        <v>10</v>
      </c>
      <c r="AE9" s="15"/>
      <c r="AF9" s="13" t="s">
        <v>13</v>
      </c>
      <c r="AG9" s="15"/>
      <c r="AH9" s="15"/>
      <c r="AI9" s="15"/>
    </row>
    <row r="10" spans="2:38">
      <c r="F10" s="18" t="s">
        <v>14</v>
      </c>
      <c r="G10" s="18"/>
      <c r="H10" s="14" t="s">
        <v>15</v>
      </c>
      <c r="N10" s="13" t="s">
        <v>16</v>
      </c>
      <c r="O10" s="13" t="s">
        <v>16</v>
      </c>
      <c r="P10" s="19"/>
      <c r="Q10" s="13" t="s">
        <v>16</v>
      </c>
      <c r="R10" s="13"/>
      <c r="S10" s="13" t="s">
        <v>17</v>
      </c>
      <c r="T10" s="13"/>
      <c r="U10" s="20" t="s">
        <v>16</v>
      </c>
      <c r="V10" s="20"/>
      <c r="W10" s="20" t="s">
        <v>0</v>
      </c>
      <c r="X10" s="13"/>
      <c r="Y10" s="20" t="s">
        <v>17</v>
      </c>
      <c r="Z10" s="16"/>
      <c r="AA10" s="16"/>
      <c r="AB10" s="16"/>
      <c r="AC10" s="16"/>
      <c r="AD10" s="13" t="s">
        <v>16</v>
      </c>
      <c r="AE10" s="16"/>
      <c r="AF10" s="13" t="s">
        <v>11</v>
      </c>
      <c r="AG10" s="21"/>
      <c r="AH10" s="16"/>
      <c r="AI10" s="21"/>
    </row>
    <row r="11" spans="2:38">
      <c r="B11" s="21" t="s">
        <v>18</v>
      </c>
      <c r="F11" s="18" t="s">
        <v>19</v>
      </c>
      <c r="G11" s="18"/>
      <c r="H11" s="14" t="s">
        <v>20</v>
      </c>
      <c r="I11" s="14" t="s">
        <v>15</v>
      </c>
      <c r="K11" s="14" t="s">
        <v>21</v>
      </c>
      <c r="N11" s="14" t="s">
        <v>22</v>
      </c>
      <c r="O11" s="14" t="s">
        <v>22</v>
      </c>
      <c r="P11" s="21"/>
      <c r="Q11" s="14" t="s">
        <v>22</v>
      </c>
      <c r="R11" s="14"/>
      <c r="S11" s="14" t="s">
        <v>22</v>
      </c>
      <c r="T11" s="14"/>
      <c r="U11" s="22" t="s">
        <v>23</v>
      </c>
      <c r="V11" s="14" t="s">
        <v>16</v>
      </c>
      <c r="W11" s="129" t="s">
        <v>7</v>
      </c>
      <c r="X11" s="129"/>
      <c r="Y11" s="22" t="s">
        <v>23</v>
      </c>
      <c r="Z11" s="14" t="s">
        <v>17</v>
      </c>
      <c r="AA11" s="21"/>
      <c r="AB11" s="21"/>
      <c r="AC11" s="21"/>
      <c r="AD11" s="14" t="s">
        <v>24</v>
      </c>
      <c r="AE11" s="21"/>
      <c r="AF11" s="14" t="s">
        <v>25</v>
      </c>
      <c r="AG11" s="21"/>
      <c r="AH11" s="13"/>
      <c r="AI11" s="23"/>
      <c r="AJ11" s="10"/>
    </row>
    <row r="12" spans="2:38">
      <c r="B12" s="24" t="s">
        <v>26</v>
      </c>
      <c r="D12" s="25" t="s">
        <v>27</v>
      </c>
      <c r="F12" s="25" t="s">
        <v>26</v>
      </c>
      <c r="G12" s="26"/>
      <c r="H12" s="27" t="s">
        <v>8</v>
      </c>
      <c r="I12" s="17" t="s">
        <v>20</v>
      </c>
      <c r="K12" s="27" t="s">
        <v>8</v>
      </c>
      <c r="L12" s="17" t="s">
        <v>21</v>
      </c>
      <c r="N12" s="28" t="s">
        <v>28</v>
      </c>
      <c r="O12" s="28" t="s">
        <v>28</v>
      </c>
      <c r="P12" s="13"/>
      <c r="Q12" s="28" t="s">
        <v>28</v>
      </c>
      <c r="R12" s="29"/>
      <c r="S12" s="28" t="s">
        <v>28</v>
      </c>
      <c r="T12" s="29"/>
      <c r="U12" s="30" t="s">
        <v>28</v>
      </c>
      <c r="V12" s="17" t="s">
        <v>29</v>
      </c>
      <c r="W12" s="30" t="s">
        <v>28</v>
      </c>
      <c r="X12" s="17" t="s">
        <v>29</v>
      </c>
      <c r="Y12" s="30" t="s">
        <v>28</v>
      </c>
      <c r="Z12" s="17" t="s">
        <v>29</v>
      </c>
      <c r="AA12" s="23"/>
      <c r="AB12" s="31" t="s">
        <v>30</v>
      </c>
      <c r="AC12" s="23"/>
      <c r="AD12" s="28" t="s">
        <v>30</v>
      </c>
      <c r="AE12" s="23"/>
      <c r="AF12" s="17" t="s">
        <v>31</v>
      </c>
      <c r="AG12" s="23"/>
      <c r="AH12" s="13" t="s">
        <v>32</v>
      </c>
      <c r="AI12" s="23"/>
      <c r="AJ12" s="10"/>
    </row>
    <row r="13" spans="2:38">
      <c r="B13" s="32"/>
      <c r="D13" s="22" t="s">
        <v>33</v>
      </c>
      <c r="F13" s="22" t="s">
        <v>34</v>
      </c>
      <c r="G13" s="18"/>
      <c r="H13" s="22"/>
      <c r="I13" s="22" t="s">
        <v>35</v>
      </c>
      <c r="K13" s="22"/>
      <c r="L13" s="22" t="s">
        <v>36</v>
      </c>
      <c r="N13" s="22"/>
      <c r="O13" s="22" t="s">
        <v>37</v>
      </c>
      <c r="P13" s="22"/>
      <c r="Q13" s="22" t="s">
        <v>38</v>
      </c>
      <c r="R13" s="22"/>
      <c r="S13" s="22"/>
      <c r="T13" s="22"/>
      <c r="U13" s="22" t="s">
        <v>39</v>
      </c>
      <c r="V13" s="22" t="s">
        <v>40</v>
      </c>
      <c r="W13" s="22" t="s">
        <v>40</v>
      </c>
      <c r="X13" s="22" t="s">
        <v>40</v>
      </c>
      <c r="Y13" s="22"/>
      <c r="Z13" s="22"/>
      <c r="AA13" s="22"/>
      <c r="AB13" s="22"/>
      <c r="AC13" s="22"/>
      <c r="AD13" s="22" t="s">
        <v>41</v>
      </c>
      <c r="AE13" s="22"/>
      <c r="AF13" s="22" t="s">
        <v>42</v>
      </c>
      <c r="AG13" s="22"/>
      <c r="AH13" s="19"/>
      <c r="AI13" s="19"/>
      <c r="AJ13" s="10"/>
    </row>
    <row r="14" spans="2:38">
      <c r="P14" s="22"/>
      <c r="Q14" s="22" t="s">
        <v>43</v>
      </c>
      <c r="V14" s="22" t="s">
        <v>44</v>
      </c>
      <c r="X14" s="22" t="s">
        <v>44</v>
      </c>
      <c r="Z14" s="22"/>
      <c r="AD14" s="22" t="s">
        <v>45</v>
      </c>
      <c r="AF14" s="22" t="s">
        <v>46</v>
      </c>
      <c r="AH14" s="10"/>
      <c r="AI14" s="10"/>
      <c r="AJ14" s="10"/>
    </row>
    <row r="15" spans="2:38">
      <c r="D15" s="33" t="s">
        <v>47</v>
      </c>
      <c r="AH15" s="10"/>
      <c r="AI15" s="10"/>
      <c r="AJ15" s="10"/>
    </row>
    <row r="16" spans="2:38">
      <c r="B16" s="21">
        <v>1</v>
      </c>
      <c r="D16" s="2" t="s">
        <v>48</v>
      </c>
      <c r="F16" s="34" t="s">
        <v>49</v>
      </c>
      <c r="G16" s="34"/>
      <c r="H16" s="35">
        <v>101336.91666666667</v>
      </c>
      <c r="I16" s="35">
        <v>104296.97777777778</v>
      </c>
      <c r="J16" s="3"/>
      <c r="K16" s="35">
        <v>1569938.6044392167</v>
      </c>
      <c r="L16" s="35">
        <v>1601807.788900645</v>
      </c>
      <c r="N16" s="36">
        <v>102672.94442530281</v>
      </c>
      <c r="O16" s="36">
        <v>134571.28710393453</v>
      </c>
      <c r="P16" s="37"/>
      <c r="Q16" s="38">
        <f>O16+U16</f>
        <v>156102.69304056407</v>
      </c>
      <c r="R16" s="36"/>
      <c r="S16" s="38">
        <f>Q16+W16</f>
        <v>156990.09455561504</v>
      </c>
      <c r="T16" s="36"/>
      <c r="U16" s="36">
        <f>O16*V16</f>
        <v>21531.405936629526</v>
      </c>
      <c r="V16" s="39">
        <f>$V$52</f>
        <v>0.16</v>
      </c>
      <c r="W16" s="36">
        <f>(AB16/100)*L16</f>
        <v>887.4015150509573</v>
      </c>
      <c r="X16" s="39">
        <f>W16/O16</f>
        <v>6.5942857064715688E-3</v>
      </c>
      <c r="Y16" s="36">
        <f>U16+W16</f>
        <v>22418.807451680485</v>
      </c>
      <c r="Z16" s="39">
        <f>Y16/O16</f>
        <v>0.16659428570647158</v>
      </c>
      <c r="AA16" s="37"/>
      <c r="AB16" s="40">
        <f>ROUND((((O16/$O$44)*$W$53)/L16)*100,4)</f>
        <v>5.5399999999999998E-2</v>
      </c>
      <c r="AC16" s="37"/>
      <c r="AD16" s="41">
        <f>Q16/L16*100</f>
        <v>9.7454072905776492</v>
      </c>
      <c r="AE16" s="37"/>
      <c r="AF16" s="42">
        <f>(U16/L16)*100</f>
        <v>1.3441941090451928</v>
      </c>
      <c r="AG16" s="37"/>
      <c r="AH16" s="36">
        <v>23245</v>
      </c>
      <c r="AI16" s="43"/>
      <c r="AJ16" s="44" t="s">
        <v>0</v>
      </c>
      <c r="AK16" s="3" t="s">
        <v>0</v>
      </c>
    </row>
    <row r="17" spans="2:38">
      <c r="H17" s="45"/>
      <c r="I17" s="45"/>
      <c r="K17" s="45"/>
      <c r="L17" s="45"/>
      <c r="N17" s="45"/>
      <c r="O17" s="45"/>
      <c r="P17" s="10"/>
      <c r="Q17" s="46"/>
      <c r="R17" s="10"/>
      <c r="S17" s="46"/>
      <c r="T17" s="10"/>
      <c r="U17" s="45"/>
      <c r="V17" s="47"/>
      <c r="W17" s="45"/>
      <c r="X17" s="48"/>
      <c r="Y17" s="45"/>
      <c r="Z17" s="48"/>
      <c r="AA17" s="10"/>
      <c r="AB17" s="49"/>
      <c r="AC17" s="10"/>
      <c r="AD17" s="46"/>
      <c r="AE17" s="10"/>
      <c r="AF17" s="50"/>
      <c r="AG17" s="10"/>
      <c r="AH17" s="36"/>
      <c r="AI17" s="10"/>
      <c r="AJ17" s="10"/>
    </row>
    <row r="18" spans="2:38">
      <c r="V18" s="51"/>
      <c r="X18" s="51"/>
      <c r="Z18" s="51"/>
      <c r="AB18" s="52"/>
      <c r="AF18" s="53"/>
      <c r="AH18" s="36"/>
      <c r="AI18" s="10"/>
      <c r="AJ18" s="10"/>
    </row>
    <row r="19" spans="2:38">
      <c r="B19" s="54">
        <f>MAX(B$13:B18)+1</f>
        <v>2</v>
      </c>
      <c r="D19" s="33" t="s">
        <v>50</v>
      </c>
      <c r="H19" s="55">
        <f>SUM(H16:H16)</f>
        <v>101336.91666666667</v>
      </c>
      <c r="I19" s="55">
        <v>104296.97777777778</v>
      </c>
      <c r="K19" s="55">
        <f>SUM(K16:K16)</f>
        <v>1569938.6044392167</v>
      </c>
      <c r="L19" s="55">
        <v>1601807.788900645</v>
      </c>
      <c r="M19" s="55"/>
      <c r="N19" s="56">
        <f>SUM(N16:N16)</f>
        <v>102672.94442530281</v>
      </c>
      <c r="O19" s="56">
        <v>134571.28710393453</v>
      </c>
      <c r="P19" s="37"/>
      <c r="Q19" s="56">
        <f>SUM(Q16:Q16)</f>
        <v>156102.69304056407</v>
      </c>
      <c r="R19" s="56"/>
      <c r="S19" s="56">
        <f>SUM(S16:S16)</f>
        <v>156990.09455561504</v>
      </c>
      <c r="T19" s="56"/>
      <c r="U19" s="36">
        <f>SUM(U16)</f>
        <v>21531.405936629526</v>
      </c>
      <c r="V19" s="39">
        <f>U19/O19</f>
        <v>0.16</v>
      </c>
      <c r="W19" s="36">
        <f>SUM(W16)</f>
        <v>887.4015150509573</v>
      </c>
      <c r="X19" s="39">
        <f>W19/O19</f>
        <v>6.5942857064715688E-3</v>
      </c>
      <c r="Y19" s="36">
        <f>U19+W19</f>
        <v>22418.807451680485</v>
      </c>
      <c r="Z19" s="39">
        <f>Y19/O19</f>
        <v>0.16659428570647158</v>
      </c>
      <c r="AA19" s="37"/>
      <c r="AB19" s="57"/>
      <c r="AC19" s="37"/>
      <c r="AD19" s="41">
        <f>Q19/L19*100</f>
        <v>9.7454072905776492</v>
      </c>
      <c r="AE19" s="37"/>
      <c r="AF19" s="42">
        <f>(U19/L19)*100</f>
        <v>1.3441941090451928</v>
      </c>
      <c r="AG19" s="37"/>
      <c r="AH19" s="36"/>
      <c r="AI19" s="43"/>
      <c r="AJ19" s="10"/>
    </row>
    <row r="20" spans="2:38">
      <c r="V20" s="51"/>
      <c r="X20" s="51"/>
      <c r="Z20" s="51"/>
      <c r="AB20" s="52"/>
      <c r="AF20" s="53"/>
      <c r="AH20" s="36"/>
      <c r="AI20" s="10"/>
      <c r="AJ20" s="10"/>
    </row>
    <row r="21" spans="2:38">
      <c r="D21" s="33" t="s">
        <v>51</v>
      </c>
      <c r="H21" s="58"/>
      <c r="I21" s="58"/>
      <c r="V21" s="51"/>
      <c r="X21" s="51"/>
      <c r="Z21" s="51"/>
      <c r="AB21" s="52"/>
      <c r="AF21" s="53"/>
      <c r="AH21" s="36"/>
      <c r="AI21" s="10"/>
      <c r="AJ21" s="10"/>
    </row>
    <row r="22" spans="2:38">
      <c r="B22" s="54">
        <f>MAX(B$13:B21)+1</f>
        <v>3</v>
      </c>
      <c r="D22" s="2" t="s">
        <v>52</v>
      </c>
      <c r="F22" s="18">
        <v>24</v>
      </c>
      <c r="G22" s="18"/>
      <c r="H22" s="35">
        <v>17306.416666666664</v>
      </c>
      <c r="I22" s="35">
        <v>18646.79166666606</v>
      </c>
      <c r="K22" s="35">
        <v>513041.74113523914</v>
      </c>
      <c r="L22" s="35">
        <v>537395.79148303834</v>
      </c>
      <c r="N22" s="56">
        <v>33647.646251191611</v>
      </c>
      <c r="O22" s="56">
        <v>45261.337330470167</v>
      </c>
      <c r="P22" s="37"/>
      <c r="Q22" s="38">
        <f t="shared" ref="Q22:Q29" si="0">O22+U22</f>
        <v>50550.00761353151</v>
      </c>
      <c r="R22" s="36"/>
      <c r="S22" s="38">
        <f t="shared" ref="S22:S29" si="1">Q22+W22</f>
        <v>50848.262277804599</v>
      </c>
      <c r="T22" s="36"/>
      <c r="U22" s="36">
        <f t="shared" ref="U22:U29" si="2">O22*V22</f>
        <v>5288.6702830613431</v>
      </c>
      <c r="V22" s="39">
        <f>$V$50</f>
        <v>0.1168474153657184</v>
      </c>
      <c r="W22" s="36">
        <f t="shared" ref="W22:W29" si="3">(AB22/100)*L22</f>
        <v>298.25466427308629</v>
      </c>
      <c r="X22" s="39">
        <f>W22/O22</f>
        <v>6.5896122798011032E-3</v>
      </c>
      <c r="Y22" s="36">
        <f t="shared" ref="Y22:Y29" si="4">U22+W22</f>
        <v>5586.9249473344298</v>
      </c>
      <c r="Z22" s="39">
        <f>Y22/O22</f>
        <v>0.1234370276455195</v>
      </c>
      <c r="AA22" s="37"/>
      <c r="AB22" s="40">
        <f>ROUND((((O22/$O$44)*$W$53)/L22)*100,4)</f>
        <v>5.5500000000000001E-2</v>
      </c>
      <c r="AC22" s="37"/>
      <c r="AD22" s="41">
        <f>Q22/L22*100</f>
        <v>9.4064762721773203</v>
      </c>
      <c r="AE22" s="37"/>
      <c r="AF22" s="42">
        <f>(U22/L22)*100</f>
        <v>0.98412945670198237</v>
      </c>
      <c r="AG22" s="37"/>
      <c r="AH22" s="36">
        <v>1177</v>
      </c>
      <c r="AI22" s="43"/>
      <c r="AJ22" s="10"/>
      <c r="AK22" s="59"/>
      <c r="AL22" s="60"/>
    </row>
    <row r="23" spans="2:38">
      <c r="B23" s="54">
        <f>MAX(B$13:B22)+1</f>
        <v>4</v>
      </c>
      <c r="D23" s="61" t="s">
        <v>53</v>
      </c>
      <c r="E23" s="61"/>
      <c r="F23" s="54">
        <v>33</v>
      </c>
      <c r="G23" s="18"/>
      <c r="H23" s="35">
        <v>0</v>
      </c>
      <c r="I23" s="35">
        <v>0</v>
      </c>
      <c r="K23" s="35">
        <v>0</v>
      </c>
      <c r="L23" s="35">
        <v>0</v>
      </c>
      <c r="N23" s="36">
        <v>0</v>
      </c>
      <c r="O23" s="36">
        <v>0</v>
      </c>
      <c r="P23" s="37"/>
      <c r="Q23" s="38">
        <f t="shared" si="0"/>
        <v>0</v>
      </c>
      <c r="R23" s="36"/>
      <c r="S23" s="38">
        <f t="shared" si="1"/>
        <v>0</v>
      </c>
      <c r="T23" s="36"/>
      <c r="U23" s="36">
        <f t="shared" si="2"/>
        <v>0</v>
      </c>
      <c r="V23" s="39">
        <f>$V$50</f>
        <v>0.1168474153657184</v>
      </c>
      <c r="W23" s="36">
        <f t="shared" si="3"/>
        <v>0</v>
      </c>
      <c r="X23" s="39">
        <v>0</v>
      </c>
      <c r="Y23" s="36">
        <f t="shared" si="4"/>
        <v>0</v>
      </c>
      <c r="Z23" s="39">
        <f>V23+X23</f>
        <v>0.1168474153657184</v>
      </c>
      <c r="AA23" s="37"/>
      <c r="AB23" s="40">
        <v>0</v>
      </c>
      <c r="AC23" s="37"/>
      <c r="AD23" s="41">
        <f>AD24</f>
        <v>7.9539334589317043</v>
      </c>
      <c r="AE23" s="37"/>
      <c r="AF23" s="42">
        <f>AF24</f>
        <v>0.83216073554930636</v>
      </c>
      <c r="AG23" s="37"/>
      <c r="AH23" s="36">
        <v>0</v>
      </c>
      <c r="AI23" s="43"/>
      <c r="AJ23" s="10"/>
      <c r="AK23" s="59"/>
      <c r="AL23" s="60"/>
    </row>
    <row r="24" spans="2:38">
      <c r="B24" s="54">
        <f>MAX(B$13:B23)+1</f>
        <v>5</v>
      </c>
      <c r="D24" s="2" t="s">
        <v>54</v>
      </c>
      <c r="F24" s="18">
        <v>36</v>
      </c>
      <c r="G24" s="18"/>
      <c r="H24" s="35">
        <v>1058.6666666666667</v>
      </c>
      <c r="I24" s="35">
        <v>1044.4944444444445</v>
      </c>
      <c r="K24" s="35">
        <v>901191.51506367233</v>
      </c>
      <c r="L24" s="35">
        <v>860704.39038612752</v>
      </c>
      <c r="N24" s="56">
        <v>49005.26783999426</v>
      </c>
      <c r="O24" s="56">
        <v>61297.41050347397</v>
      </c>
      <c r="P24" s="37"/>
      <c r="Q24" s="38">
        <f t="shared" si="0"/>
        <v>68459.85448941635</v>
      </c>
      <c r="R24" s="36"/>
      <c r="S24" s="38">
        <f t="shared" si="1"/>
        <v>68863.524848507441</v>
      </c>
      <c r="T24" s="36"/>
      <c r="U24" s="36">
        <f t="shared" si="2"/>
        <v>7162.4439859423728</v>
      </c>
      <c r="V24" s="39">
        <f>$V$50</f>
        <v>0.1168474153657184</v>
      </c>
      <c r="W24" s="36">
        <f t="shared" si="3"/>
        <v>403.67035909109376</v>
      </c>
      <c r="X24" s="39">
        <f t="shared" ref="X24:X29" si="5">W24/O24</f>
        <v>6.5854390222278014E-3</v>
      </c>
      <c r="Y24" s="36">
        <f t="shared" si="4"/>
        <v>7566.1143450334666</v>
      </c>
      <c r="Z24" s="39">
        <f t="shared" ref="Z24:Z29" si="6">Y24/O24</f>
        <v>0.1234328543879462</v>
      </c>
      <c r="AA24" s="37"/>
      <c r="AB24" s="40">
        <f t="shared" ref="AB24:AB29" si="7">ROUND((((O24/$O$44)*$W$53)/L24)*100,4)</f>
        <v>4.6899999999999997E-2</v>
      </c>
      <c r="AC24" s="37"/>
      <c r="AD24" s="41">
        <f t="shared" ref="AD24:AD29" si="8">Q24/L24*100</f>
        <v>7.9539334589317043</v>
      </c>
      <c r="AE24" s="37"/>
      <c r="AF24" s="42">
        <f t="shared" ref="AF24:AF29" si="9">(U24/L24)*100</f>
        <v>0.83216073554930636</v>
      </c>
      <c r="AG24" s="37"/>
      <c r="AH24" s="36">
        <v>5487</v>
      </c>
      <c r="AI24" s="43"/>
      <c r="AJ24" s="10"/>
      <c r="AK24" s="59"/>
      <c r="AL24" s="60"/>
    </row>
    <row r="25" spans="2:38">
      <c r="B25" s="54">
        <f>MAX(B$13:B24)+1</f>
        <v>6</v>
      </c>
      <c r="D25" s="2" t="s">
        <v>55</v>
      </c>
      <c r="F25" s="18" t="s">
        <v>56</v>
      </c>
      <c r="G25" s="18"/>
      <c r="H25" s="35">
        <v>5259</v>
      </c>
      <c r="I25" s="35">
        <v>5260</v>
      </c>
      <c r="K25" s="35">
        <v>168033.04399999999</v>
      </c>
      <c r="L25" s="35">
        <v>153555.06536433662</v>
      </c>
      <c r="N25" s="56">
        <v>10140.337</v>
      </c>
      <c r="O25" s="56">
        <v>12299.348</v>
      </c>
      <c r="P25" s="37"/>
      <c r="Q25" s="38">
        <f t="shared" si="0"/>
        <v>13736.495024483518</v>
      </c>
      <c r="R25" s="36"/>
      <c r="S25" s="38">
        <f t="shared" si="1"/>
        <v>13817.572098995888</v>
      </c>
      <c r="T25" s="36"/>
      <c r="U25" s="36">
        <f t="shared" si="2"/>
        <v>1437.1470244835177</v>
      </c>
      <c r="V25" s="39">
        <f>$V$50</f>
        <v>0.1168474153657184</v>
      </c>
      <c r="W25" s="36">
        <f t="shared" si="3"/>
        <v>81.077074512369748</v>
      </c>
      <c r="X25" s="39">
        <f t="shared" si="5"/>
        <v>6.5919815027893954E-3</v>
      </c>
      <c r="Y25" s="36">
        <f t="shared" si="4"/>
        <v>1518.2240989958875</v>
      </c>
      <c r="Z25" s="39">
        <f t="shared" si="6"/>
        <v>0.12343939686850779</v>
      </c>
      <c r="AA25" s="37"/>
      <c r="AB25" s="40">
        <f t="shared" si="7"/>
        <v>5.28E-2</v>
      </c>
      <c r="AC25" s="37"/>
      <c r="AD25" s="41">
        <f t="shared" si="8"/>
        <v>8.9456476032824117</v>
      </c>
      <c r="AE25" s="37"/>
      <c r="AF25" s="42">
        <f t="shared" si="9"/>
        <v>0.93591639004133897</v>
      </c>
      <c r="AG25" s="37"/>
      <c r="AH25" s="36">
        <v>162</v>
      </c>
      <c r="AI25" s="43"/>
      <c r="AJ25" s="10"/>
    </row>
    <row r="26" spans="2:38">
      <c r="B26" s="54">
        <f>MAX(B$13:B25)+1</f>
        <v>7</v>
      </c>
      <c r="D26" s="2" t="s">
        <v>57</v>
      </c>
      <c r="F26" s="18">
        <v>47</v>
      </c>
      <c r="G26" s="18"/>
      <c r="H26" s="35">
        <v>1.0833333333333333</v>
      </c>
      <c r="I26" s="35">
        <v>1</v>
      </c>
      <c r="K26" s="35">
        <v>1616.6904507017675</v>
      </c>
      <c r="L26" s="35">
        <v>1734.4743654971489</v>
      </c>
      <c r="N26" s="56">
        <v>165.62561725051643</v>
      </c>
      <c r="O26" s="56">
        <v>290.56051169386154</v>
      </c>
      <c r="P26" s="37"/>
      <c r="Q26" s="38">
        <f t="shared" si="0"/>
        <v>331.45980931988947</v>
      </c>
      <c r="R26" s="36"/>
      <c r="S26" s="38">
        <f t="shared" si="1"/>
        <v>333.37466901939831</v>
      </c>
      <c r="T26" s="36"/>
      <c r="U26" s="36">
        <f t="shared" si="2"/>
        <v>40.899297626027952</v>
      </c>
      <c r="V26" s="39">
        <f>V27</f>
        <v>0.14076</v>
      </c>
      <c r="W26" s="36">
        <f t="shared" si="3"/>
        <v>1.9148596995088523</v>
      </c>
      <c r="X26" s="39">
        <f t="shared" si="5"/>
        <v>6.5902268974745411E-3</v>
      </c>
      <c r="Y26" s="36">
        <f t="shared" si="4"/>
        <v>42.814157325536804</v>
      </c>
      <c r="Z26" s="39">
        <f t="shared" si="6"/>
        <v>0.14735022689747454</v>
      </c>
      <c r="AA26" s="37"/>
      <c r="AB26" s="40">
        <f t="shared" si="7"/>
        <v>0.1104</v>
      </c>
      <c r="AC26" s="37"/>
      <c r="AD26" s="41">
        <f t="shared" si="8"/>
        <v>19.110101360586199</v>
      </c>
      <c r="AE26" s="37"/>
      <c r="AF26" s="42">
        <f t="shared" si="9"/>
        <v>2.3580226055577977</v>
      </c>
      <c r="AG26" s="37"/>
      <c r="AH26" s="36"/>
      <c r="AI26" s="43"/>
      <c r="AJ26" s="10"/>
    </row>
    <row r="27" spans="2:38">
      <c r="B27" s="54">
        <f>MAX(B$13:B25)+1</f>
        <v>7</v>
      </c>
      <c r="D27" s="2" t="s">
        <v>58</v>
      </c>
      <c r="F27" s="18">
        <v>48</v>
      </c>
      <c r="G27" s="18"/>
      <c r="H27" s="35">
        <v>63.666666666666671</v>
      </c>
      <c r="I27" s="35">
        <f>'[32]Exhibit No._(JRS-4)'!C917/12</f>
        <v>57.916666666666664</v>
      </c>
      <c r="K27" s="35">
        <v>856497.09877425549</v>
      </c>
      <c r="L27" s="35">
        <f>'[32]Exhibit No._(JRS-4)'!C927/1000</f>
        <v>358354.76980720815</v>
      </c>
      <c r="N27" s="56">
        <v>38996.209349631463</v>
      </c>
      <c r="O27" s="56">
        <f>'[32]Exhibit No._(JRS-4)'!I927/1000</f>
        <v>23069.501570523298</v>
      </c>
      <c r="P27" s="37"/>
      <c r="Q27" s="38">
        <f t="shared" si="0"/>
        <v>26316.764611590159</v>
      </c>
      <c r="R27" s="36"/>
      <c r="S27" s="38">
        <f t="shared" si="1"/>
        <v>26468.707033988416</v>
      </c>
      <c r="T27" s="36"/>
      <c r="U27" s="36">
        <f t="shared" si="2"/>
        <v>3247.2630410668594</v>
      </c>
      <c r="V27" s="39">
        <v>0.14076</v>
      </c>
      <c r="W27" s="36">
        <f t="shared" si="3"/>
        <v>151.94242239825627</v>
      </c>
      <c r="X27" s="39">
        <f t="shared" si="5"/>
        <v>6.5862897789000507E-3</v>
      </c>
      <c r="Y27" s="36">
        <f t="shared" si="4"/>
        <v>3399.2054634651158</v>
      </c>
      <c r="Z27" s="39">
        <f t="shared" si="6"/>
        <v>0.14734628977890005</v>
      </c>
      <c r="AA27" s="37"/>
      <c r="AB27" s="40">
        <f t="shared" si="7"/>
        <v>4.24E-2</v>
      </c>
      <c r="AC27" s="37"/>
      <c r="AD27" s="41">
        <f t="shared" si="8"/>
        <v>7.3437740554558149</v>
      </c>
      <c r="AE27" s="37"/>
      <c r="AF27" s="42">
        <f t="shared" si="9"/>
        <v>0.90615873281493076</v>
      </c>
      <c r="AG27" s="37"/>
      <c r="AH27" s="36">
        <v>2990</v>
      </c>
      <c r="AI27" s="43"/>
      <c r="AJ27" s="10"/>
    </row>
    <row r="28" spans="2:38">
      <c r="B28" s="54">
        <f>MAX(B$13:B26)+1</f>
        <v>8</v>
      </c>
      <c r="D28" s="2" t="s">
        <v>59</v>
      </c>
      <c r="F28" s="34" t="s">
        <v>60</v>
      </c>
      <c r="G28" s="18"/>
      <c r="H28" s="35">
        <v>63.666666666666671</v>
      </c>
      <c r="I28" s="35">
        <f>'[32]Exhibit No._(JRS-4)'!C1085/12</f>
        <v>1</v>
      </c>
      <c r="K28" s="35">
        <v>856497.09877425549</v>
      </c>
      <c r="L28" s="35">
        <f>'[32]Exhibit No._(JRS-4)'!C1096/1000</f>
        <v>473928.1405675243</v>
      </c>
      <c r="N28" s="56">
        <v>38996.209349631463</v>
      </c>
      <c r="O28" s="56">
        <f>'[32]Exhibit No._(JRS-4)'!I1096/1000</f>
        <v>25058.23438596668</v>
      </c>
      <c r="P28" s="37"/>
      <c r="Q28" s="38">
        <f t="shared" si="0"/>
        <v>29067.551887721347</v>
      </c>
      <c r="R28" s="36"/>
      <c r="S28" s="38">
        <f t="shared" si="1"/>
        <v>29232.478880638846</v>
      </c>
      <c r="T28" s="36"/>
      <c r="U28" s="36">
        <f t="shared" si="2"/>
        <v>4009.3175017546687</v>
      </c>
      <c r="V28" s="39">
        <f>$V$52</f>
        <v>0.16</v>
      </c>
      <c r="W28" s="36">
        <f t="shared" si="3"/>
        <v>164.92699291749847</v>
      </c>
      <c r="X28" s="39">
        <f t="shared" si="5"/>
        <v>6.5817483537412456E-3</v>
      </c>
      <c r="Y28" s="36">
        <f t="shared" si="4"/>
        <v>4174.2444946721671</v>
      </c>
      <c r="Z28" s="39">
        <f t="shared" si="6"/>
        <v>0.16658174835374123</v>
      </c>
      <c r="AA28" s="37"/>
      <c r="AB28" s="40">
        <f t="shared" si="7"/>
        <v>3.4799999999999998E-2</v>
      </c>
      <c r="AC28" s="37"/>
      <c r="AD28" s="41">
        <f t="shared" si="8"/>
        <v>6.1333247384114475</v>
      </c>
      <c r="AE28" s="37"/>
      <c r="AF28" s="42">
        <f t="shared" si="9"/>
        <v>0.84597582598778587</v>
      </c>
      <c r="AG28" s="37"/>
      <c r="AH28" s="36">
        <v>4527</v>
      </c>
      <c r="AI28" s="43"/>
      <c r="AJ28" s="10"/>
    </row>
    <row r="29" spans="2:38">
      <c r="B29" s="54">
        <f>MAX(B$13:B28)+1</f>
        <v>9</v>
      </c>
      <c r="D29" s="2" t="s">
        <v>61</v>
      </c>
      <c r="F29" s="18" t="s">
        <v>62</v>
      </c>
      <c r="G29" s="18"/>
      <c r="H29" s="35">
        <v>28</v>
      </c>
      <c r="I29" s="35">
        <v>29.083333333333332</v>
      </c>
      <c r="K29" s="35">
        <v>233.86177246899351</v>
      </c>
      <c r="L29" s="35">
        <v>282.5157422079173</v>
      </c>
      <c r="N29" s="56">
        <v>18.659249899021408</v>
      </c>
      <c r="O29" s="56">
        <v>24.725619439992212</v>
      </c>
      <c r="P29" s="37"/>
      <c r="Q29" s="38">
        <f t="shared" si="0"/>
        <v>25.961900411991824</v>
      </c>
      <c r="R29" s="36"/>
      <c r="S29" s="38">
        <f t="shared" si="1"/>
        <v>26.124911995245792</v>
      </c>
      <c r="T29" s="36"/>
      <c r="U29" s="36">
        <f t="shared" si="2"/>
        <v>1.2362809719996106</v>
      </c>
      <c r="V29" s="39">
        <f>$V$51</f>
        <v>0.05</v>
      </c>
      <c r="W29" s="36">
        <f t="shared" si="3"/>
        <v>0.16301158325396831</v>
      </c>
      <c r="X29" s="39">
        <f t="shared" si="5"/>
        <v>6.5928210069555147E-3</v>
      </c>
      <c r="Y29" s="36">
        <f t="shared" si="4"/>
        <v>1.3992925552535789</v>
      </c>
      <c r="Z29" s="39">
        <f t="shared" si="6"/>
        <v>5.6592821006955514E-2</v>
      </c>
      <c r="AA29" s="37"/>
      <c r="AB29" s="40">
        <f t="shared" si="7"/>
        <v>5.7700000000000001E-2</v>
      </c>
      <c r="AC29" s="37"/>
      <c r="AD29" s="41">
        <f t="shared" si="8"/>
        <v>9.189541159403845</v>
      </c>
      <c r="AE29" s="37"/>
      <c r="AF29" s="42">
        <f t="shared" si="9"/>
        <v>0.43759719806684982</v>
      </c>
      <c r="AG29" s="37"/>
      <c r="AH29" s="36"/>
      <c r="AI29" s="43"/>
      <c r="AJ29" s="10"/>
    </row>
    <row r="30" spans="2:38">
      <c r="B30" s="21"/>
      <c r="F30" s="18"/>
      <c r="G30" s="18"/>
      <c r="H30" s="45"/>
      <c r="I30" s="45"/>
      <c r="K30" s="45"/>
      <c r="L30" s="45"/>
      <c r="N30" s="45"/>
      <c r="O30" s="45"/>
      <c r="P30" s="10"/>
      <c r="Q30" s="46"/>
      <c r="R30" s="10"/>
      <c r="S30" s="46"/>
      <c r="T30" s="10"/>
      <c r="U30" s="45"/>
      <c r="V30" s="48"/>
      <c r="W30" s="45"/>
      <c r="X30" s="48"/>
      <c r="Y30" s="45"/>
      <c r="Z30" s="48"/>
      <c r="AA30" s="10"/>
      <c r="AB30" s="49"/>
      <c r="AC30" s="10"/>
      <c r="AD30" s="46"/>
      <c r="AE30" s="10"/>
      <c r="AF30" s="50"/>
      <c r="AG30" s="10"/>
      <c r="AH30" s="36"/>
      <c r="AI30" s="10"/>
      <c r="AJ30" s="10"/>
    </row>
    <row r="31" spans="2:38">
      <c r="B31" s="21"/>
      <c r="V31" s="51"/>
      <c r="X31" s="51"/>
      <c r="Z31" s="51"/>
      <c r="AB31" s="52"/>
      <c r="AF31" s="53"/>
      <c r="AH31" s="36"/>
      <c r="AI31" s="10"/>
      <c r="AJ31" s="10"/>
    </row>
    <row r="32" spans="2:38">
      <c r="B32" s="54">
        <f>MAX(B$13:B31)+1</f>
        <v>10</v>
      </c>
      <c r="D32" s="33" t="s">
        <v>63</v>
      </c>
      <c r="H32" s="55">
        <f>SUM(H22:H29)</f>
        <v>23780.5</v>
      </c>
      <c r="I32" s="55">
        <v>25040.286111110505</v>
      </c>
      <c r="K32" s="55">
        <f>SUM(K22:K29)</f>
        <v>3297111.0499705928</v>
      </c>
      <c r="L32" s="55">
        <v>2385955.1477159401</v>
      </c>
      <c r="M32" s="55"/>
      <c r="N32" s="36">
        <f>SUM(N22:N29)</f>
        <v>170969.95465759834</v>
      </c>
      <c r="O32" s="36">
        <v>167301.11792156796</v>
      </c>
      <c r="P32" s="37"/>
      <c r="Q32" s="38">
        <f>SUM(Q22:Q29)</f>
        <v>188488.09533647477</v>
      </c>
      <c r="R32" s="56"/>
      <c r="S32" s="38">
        <f>SUM(S22:S29)</f>
        <v>189590.04472094981</v>
      </c>
      <c r="T32" s="56"/>
      <c r="U32" s="36">
        <f>SUM(U22:U29)</f>
        <v>21186.977414906789</v>
      </c>
      <c r="V32" s="39">
        <f>U32/O32</f>
        <v>0.12663978387065772</v>
      </c>
      <c r="W32" s="36">
        <f>SUM(W22:W29)</f>
        <v>1101.9493844750675</v>
      </c>
      <c r="X32" s="39">
        <f>W32/O32</f>
        <v>6.5866229596365867E-3</v>
      </c>
      <c r="Y32" s="36">
        <f>U32+W32</f>
        <v>22288.926799381858</v>
      </c>
      <c r="Z32" s="39"/>
      <c r="AA32" s="37"/>
      <c r="AB32" s="40"/>
      <c r="AC32" s="37"/>
      <c r="AD32" s="41">
        <f>Q32/L32*100</f>
        <v>7.8999010319583434</v>
      </c>
      <c r="AE32" s="37"/>
      <c r="AF32" s="42">
        <f>(U32/L32)*100</f>
        <v>0.88798724633147219</v>
      </c>
      <c r="AG32" s="37"/>
      <c r="AH32" s="36"/>
      <c r="AI32" s="43"/>
      <c r="AJ32" s="10"/>
    </row>
    <row r="33" spans="2:37">
      <c r="B33" s="21"/>
      <c r="V33" s="51"/>
      <c r="X33" s="51"/>
      <c r="Z33" s="51"/>
      <c r="AB33" s="52"/>
      <c r="AF33" s="53"/>
      <c r="AH33" s="36"/>
      <c r="AI33" s="10"/>
      <c r="AJ33" s="10"/>
      <c r="AK33" s="3" t="s">
        <v>0</v>
      </c>
    </row>
    <row r="34" spans="2:37">
      <c r="B34" s="21"/>
      <c r="D34" s="33" t="s">
        <v>64</v>
      </c>
      <c r="V34" s="51"/>
      <c r="X34" s="51"/>
      <c r="Z34" s="51"/>
      <c r="AB34" s="52"/>
      <c r="AF34" s="53"/>
      <c r="AH34" s="36"/>
      <c r="AI34" s="10"/>
      <c r="AJ34" s="10"/>
    </row>
    <row r="35" spans="2:37">
      <c r="B35" s="54">
        <f>MAX(B$13:B34)+1</f>
        <v>11</v>
      </c>
      <c r="D35" s="2" t="s">
        <v>65</v>
      </c>
      <c r="F35" s="18" t="s">
        <v>66</v>
      </c>
      <c r="G35" s="18"/>
      <c r="H35" s="35">
        <v>2828</v>
      </c>
      <c r="I35" s="35">
        <v>2599.1666666666665</v>
      </c>
      <c r="K35" s="35">
        <v>3735.0893644456642</v>
      </c>
      <c r="L35" s="35">
        <v>3451.7298579341259</v>
      </c>
      <c r="N35" s="56">
        <v>473.92026673033644</v>
      </c>
      <c r="O35" s="56">
        <v>483.78807449751014</v>
      </c>
      <c r="P35" s="37"/>
      <c r="Q35" s="38">
        <f>O35+U35</f>
        <v>507.97747822238563</v>
      </c>
      <c r="R35" s="36"/>
      <c r="S35" s="38">
        <f>Q35+W35</f>
        <v>511.16687661111678</v>
      </c>
      <c r="T35" s="36"/>
      <c r="U35" s="36">
        <f>O35*V35</f>
        <v>24.189403724875508</v>
      </c>
      <c r="V35" s="39">
        <f>$V$51</f>
        <v>0.05</v>
      </c>
      <c r="W35" s="36">
        <f>(AB35/100)*L35</f>
        <v>3.1893983887311319</v>
      </c>
      <c r="X35" s="39">
        <f>W35/O35</f>
        <v>6.5925527247520993E-3</v>
      </c>
      <c r="Y35" s="36">
        <f>U35+W35</f>
        <v>27.378802113606639</v>
      </c>
      <c r="Z35" s="39">
        <f>Y35/O35</f>
        <v>5.6592552724752103E-2</v>
      </c>
      <c r="AA35" s="37"/>
      <c r="AB35" s="40">
        <f>ROUND((((O35/$O$44)*$W$53)/L35)*100,4)</f>
        <v>9.2399999999999996E-2</v>
      </c>
      <c r="AC35" s="37"/>
      <c r="AD35" s="41">
        <f>Q35/L35*100</f>
        <v>14.716605850679526</v>
      </c>
      <c r="AE35" s="37"/>
      <c r="AF35" s="42">
        <f>(U35/L35)*100</f>
        <v>0.70079075479426312</v>
      </c>
      <c r="AG35" s="37"/>
      <c r="AH35" s="36"/>
      <c r="AI35" s="43"/>
      <c r="AJ35" s="10"/>
    </row>
    <row r="36" spans="2:37">
      <c r="B36" s="54">
        <f>MAX(B$13:B35)+1</f>
        <v>12</v>
      </c>
      <c r="D36" s="2" t="s">
        <v>67</v>
      </c>
      <c r="F36" s="18" t="s">
        <v>68</v>
      </c>
      <c r="G36" s="18"/>
      <c r="H36" s="35">
        <v>178</v>
      </c>
      <c r="I36" s="35">
        <v>163</v>
      </c>
      <c r="K36" s="35">
        <v>2902.2385934150548</v>
      </c>
      <c r="L36" s="35">
        <v>3040.1869812590103</v>
      </c>
      <c r="N36" s="56">
        <v>522.31224201957195</v>
      </c>
      <c r="O36" s="56">
        <v>600.44497901647196</v>
      </c>
      <c r="P36" s="37"/>
      <c r="Q36" s="38">
        <f>O36+U36</f>
        <v>630.46722796729557</v>
      </c>
      <c r="R36" s="36"/>
      <c r="S36" s="38">
        <f>Q36+W36</f>
        <v>634.42251122991354</v>
      </c>
      <c r="T36" s="36"/>
      <c r="U36" s="36">
        <f>O36*V36</f>
        <v>30.022248950823599</v>
      </c>
      <c r="V36" s="39">
        <f t="shared" ref="V36:V39" si="10">$V$51</f>
        <v>0.05</v>
      </c>
      <c r="W36" s="36">
        <f>(AB36/100)*L36</f>
        <v>3.9552832626179719</v>
      </c>
      <c r="X36" s="39">
        <f>W36/O36</f>
        <v>6.587253455090457E-3</v>
      </c>
      <c r="Y36" s="36">
        <f>U36+W36</f>
        <v>33.97753221344157</v>
      </c>
      <c r="Z36" s="39">
        <f>Y36/O36</f>
        <v>5.6587253455090455E-2</v>
      </c>
      <c r="AA36" s="37"/>
      <c r="AB36" s="40">
        <f>ROUND((((O36/$O$44)*$W$53)/L36)*100,4)</f>
        <v>0.13009999999999999</v>
      </c>
      <c r="AC36" s="37"/>
      <c r="AD36" s="41">
        <f>Q36/L36*100</f>
        <v>20.737778033185471</v>
      </c>
      <c r="AE36" s="37"/>
      <c r="AF36" s="42">
        <f>(U36/L36)*100</f>
        <v>0.98751323967549864</v>
      </c>
      <c r="AG36" s="37"/>
      <c r="AH36" s="36"/>
      <c r="AI36" s="43"/>
      <c r="AJ36" s="10"/>
    </row>
    <row r="37" spans="2:37">
      <c r="B37" s="54">
        <f>MAX(B$13:B36)+1</f>
        <v>13</v>
      </c>
      <c r="D37" s="2" t="s">
        <v>67</v>
      </c>
      <c r="F37" s="18">
        <v>52</v>
      </c>
      <c r="G37" s="18"/>
      <c r="H37" s="35">
        <v>30</v>
      </c>
      <c r="I37" s="35">
        <v>18</v>
      </c>
      <c r="K37" s="35">
        <v>466.2387672357238</v>
      </c>
      <c r="L37" s="35">
        <v>286.69872495359812</v>
      </c>
      <c r="N37" s="56">
        <v>60.670270195709442</v>
      </c>
      <c r="O37" s="56">
        <v>46.625268810114008</v>
      </c>
      <c r="P37" s="37"/>
      <c r="Q37" s="38">
        <f>O37+U37</f>
        <v>48.956532250619709</v>
      </c>
      <c r="R37" s="36"/>
      <c r="S37" s="38">
        <f>Q37+W37</f>
        <v>49.263873283769968</v>
      </c>
      <c r="T37" s="36"/>
      <c r="U37" s="36">
        <f>O37*V37</f>
        <v>2.3312634405057007</v>
      </c>
      <c r="V37" s="39">
        <f t="shared" si="10"/>
        <v>0.05</v>
      </c>
      <c r="W37" s="36">
        <f>(AB37/100)*L37</f>
        <v>0.30734103315025718</v>
      </c>
      <c r="X37" s="39">
        <f>W37/O37</f>
        <v>6.5917267823577333E-3</v>
      </c>
      <c r="Y37" s="36">
        <f>U37+W37</f>
        <v>2.638604473655958</v>
      </c>
      <c r="Z37" s="39">
        <f>Y37/O37</f>
        <v>5.6591726782357743E-2</v>
      </c>
      <c r="AA37" s="37"/>
      <c r="AB37" s="40">
        <f>ROUND((((O37/$O$44)*$W$53)/L37)*100,4)</f>
        <v>0.1072</v>
      </c>
      <c r="AC37" s="37"/>
      <c r="AD37" s="41">
        <f>Q37/L37*100</f>
        <v>17.075950462822348</v>
      </c>
      <c r="AE37" s="37"/>
      <c r="AF37" s="42">
        <f>(U37/L37)*100</f>
        <v>0.81314049822963574</v>
      </c>
      <c r="AG37" s="37"/>
      <c r="AH37" s="36"/>
      <c r="AI37" s="43"/>
      <c r="AJ37" s="10"/>
    </row>
    <row r="38" spans="2:37">
      <c r="B38" s="54">
        <f>MAX(B$13:B37)+1</f>
        <v>14</v>
      </c>
      <c r="D38" s="2" t="s">
        <v>67</v>
      </c>
      <c r="F38" s="18">
        <v>53</v>
      </c>
      <c r="G38" s="18"/>
      <c r="H38" s="35">
        <v>272.33333333333337</v>
      </c>
      <c r="I38" s="35">
        <v>220</v>
      </c>
      <c r="K38" s="35">
        <v>4499.9316487570059</v>
      </c>
      <c r="L38" s="35">
        <v>4281.2354932644366</v>
      </c>
      <c r="N38" s="35">
        <v>278.83306975907675</v>
      </c>
      <c r="O38" s="35">
        <v>296.22757767019584</v>
      </c>
      <c r="P38" s="37"/>
      <c r="Q38" s="38">
        <f>O38+U38</f>
        <v>311.03895655370565</v>
      </c>
      <c r="R38" s="36"/>
      <c r="S38" s="38">
        <f>Q38+W38</f>
        <v>312.99119993863422</v>
      </c>
      <c r="T38" s="36"/>
      <c r="U38" s="36">
        <f>O38*V38</f>
        <v>14.811378883509793</v>
      </c>
      <c r="V38" s="39">
        <f t="shared" si="10"/>
        <v>0.05</v>
      </c>
      <c r="W38" s="36">
        <f>(AB38/100)*L38</f>
        <v>1.9522433849285832</v>
      </c>
      <c r="X38" s="39">
        <f>W38/O38</f>
        <v>6.590349893425885E-3</v>
      </c>
      <c r="Y38" s="36">
        <f>U38+W38</f>
        <v>16.763622268438375</v>
      </c>
      <c r="Z38" s="39">
        <f>Y38/O38</f>
        <v>5.6590349893425887E-2</v>
      </c>
      <c r="AA38" s="37"/>
      <c r="AB38" s="40">
        <f>ROUND((((O38/$O$44)*$W$53)/L38)*100,4)</f>
        <v>4.5600000000000002E-2</v>
      </c>
      <c r="AC38" s="37"/>
      <c r="AD38" s="41">
        <f>Q38/L38*100</f>
        <v>7.2651681282904352</v>
      </c>
      <c r="AE38" s="37"/>
      <c r="AF38" s="42">
        <f>(U38/L38)*100</f>
        <v>0.34596038706144927</v>
      </c>
      <c r="AG38" s="37"/>
      <c r="AH38" s="36"/>
      <c r="AI38" s="43"/>
      <c r="AJ38" s="10"/>
    </row>
    <row r="39" spans="2:37">
      <c r="B39" s="54">
        <f>MAX(B$13:B38)+1</f>
        <v>15</v>
      </c>
      <c r="D39" s="2" t="s">
        <v>67</v>
      </c>
      <c r="F39" s="18">
        <v>57</v>
      </c>
      <c r="G39" s="18"/>
      <c r="H39" s="35">
        <v>50.666666666666664</v>
      </c>
      <c r="I39" s="35">
        <v>41.083333333333336</v>
      </c>
      <c r="K39" s="35">
        <v>2174.0459905922153</v>
      </c>
      <c r="L39" s="35">
        <v>1789.527800522955</v>
      </c>
      <c r="N39" s="35">
        <v>235.8029580256418</v>
      </c>
      <c r="O39" s="35">
        <v>218.66521450321807</v>
      </c>
      <c r="P39" s="37"/>
      <c r="Q39" s="38">
        <f>O39+U39</f>
        <v>229.59847522837896</v>
      </c>
      <c r="R39" s="36"/>
      <c r="S39" s="38">
        <f>Q39+W39</f>
        <v>231.03904510779995</v>
      </c>
      <c r="T39" s="36"/>
      <c r="U39" s="36">
        <f>O39*V39</f>
        <v>10.933260725160904</v>
      </c>
      <c r="V39" s="39">
        <f t="shared" si="10"/>
        <v>0.05</v>
      </c>
      <c r="W39" s="36">
        <f>(AB39/100)*L39</f>
        <v>1.4405698794209789</v>
      </c>
      <c r="X39" s="39">
        <f>W39/O39</f>
        <v>6.5880157605030416E-3</v>
      </c>
      <c r="Y39" s="36">
        <f>U39+W39</f>
        <v>12.373830604581883</v>
      </c>
      <c r="Z39" s="39">
        <f>Y39/O39</f>
        <v>5.6588015760503048E-2</v>
      </c>
      <c r="AA39" s="37"/>
      <c r="AB39" s="40">
        <f>ROUND((((O39/$O$44)*$W$53)/L39)*100,4)</f>
        <v>8.0500000000000002E-2</v>
      </c>
      <c r="AC39" s="37"/>
      <c r="AD39" s="41">
        <f>Q39/L39*100</f>
        <v>12.830115025946132</v>
      </c>
      <c r="AE39" s="37"/>
      <c r="AF39" s="42">
        <f>(U39/L39)*100</f>
        <v>0.61095785837838723</v>
      </c>
      <c r="AG39" s="37"/>
      <c r="AH39" s="36"/>
      <c r="AI39" s="43"/>
      <c r="AJ39" s="10"/>
    </row>
    <row r="40" spans="2:37">
      <c r="B40" s="21"/>
      <c r="H40" s="45"/>
      <c r="I40" s="45"/>
      <c r="K40" s="45"/>
      <c r="L40" s="45"/>
      <c r="N40" s="45"/>
      <c r="O40" s="45"/>
      <c r="P40" s="10"/>
      <c r="Q40" s="46"/>
      <c r="R40" s="10"/>
      <c r="S40" s="46"/>
      <c r="T40" s="10"/>
      <c r="U40" s="45"/>
      <c r="V40" s="48"/>
      <c r="W40" s="45"/>
      <c r="X40" s="48"/>
      <c r="Y40" s="45"/>
      <c r="Z40" s="48"/>
      <c r="AA40" s="10"/>
      <c r="AB40" s="49"/>
      <c r="AC40" s="10"/>
      <c r="AD40" s="46"/>
      <c r="AE40" s="10"/>
      <c r="AF40" s="50"/>
      <c r="AG40" s="10"/>
      <c r="AH40" s="36"/>
      <c r="AI40" s="10"/>
      <c r="AJ40" s="10"/>
    </row>
    <row r="41" spans="2:37">
      <c r="B41" s="21"/>
      <c r="V41" s="51"/>
      <c r="X41" s="51"/>
      <c r="Z41" s="51"/>
      <c r="AB41" s="52"/>
      <c r="AF41" s="53"/>
      <c r="AH41" s="36"/>
      <c r="AI41" s="10"/>
      <c r="AJ41" s="10"/>
    </row>
    <row r="42" spans="2:37">
      <c r="B42" s="54">
        <f>MAX(B$13:B41)+1</f>
        <v>16</v>
      </c>
      <c r="D42" s="33" t="s">
        <v>69</v>
      </c>
      <c r="H42" s="62">
        <f>SUM(H35:H39)</f>
        <v>3359</v>
      </c>
      <c r="I42" s="62">
        <v>3041.25</v>
      </c>
      <c r="K42" s="62">
        <f>SUM(K35:K39)</f>
        <v>13777.544364445665</v>
      </c>
      <c r="L42" s="62">
        <v>12849.378857934127</v>
      </c>
      <c r="M42" s="55"/>
      <c r="N42" s="63">
        <f>SUM(N35:N39)</f>
        <v>1571.5388067303365</v>
      </c>
      <c r="O42" s="63">
        <v>1645.7511144975101</v>
      </c>
      <c r="P42" s="43"/>
      <c r="Q42" s="63">
        <f>SUM(Q35:Q39)</f>
        <v>1728.0386702223855</v>
      </c>
      <c r="R42" s="64"/>
      <c r="S42" s="63">
        <f>SUM(S35:S39)</f>
        <v>1738.8835061712343</v>
      </c>
      <c r="T42" s="64"/>
      <c r="U42" s="63">
        <f>SUM(U35:U39)</f>
        <v>82.287555724875503</v>
      </c>
      <c r="V42" s="65">
        <f>U42/O42</f>
        <v>4.9999999999999996E-2</v>
      </c>
      <c r="W42" s="63">
        <f>SUM(W35:W39)</f>
        <v>10.844835948848923</v>
      </c>
      <c r="X42" s="65">
        <f>W42/O42</f>
        <v>6.5895966001883145E-3</v>
      </c>
      <c r="Y42" s="63">
        <f>U42+W42</f>
        <v>93.132391673724428</v>
      </c>
      <c r="Z42" s="65">
        <f>Y42/O42</f>
        <v>5.6589596600188315E-2</v>
      </c>
      <c r="AA42" s="43"/>
      <c r="AB42" s="40"/>
      <c r="AC42" s="43"/>
      <c r="AD42" s="66">
        <f>Q42/L42*100</f>
        <v>13.448421821225784</v>
      </c>
      <c r="AE42" s="43"/>
      <c r="AF42" s="67">
        <f>(U42/L42)*100</f>
        <v>0.64040103910598967</v>
      </c>
      <c r="AG42" s="43"/>
      <c r="AH42" s="36">
        <v>-117</v>
      </c>
      <c r="AI42" s="43"/>
      <c r="AJ42" s="10"/>
    </row>
    <row r="43" spans="2:37">
      <c r="B43" s="21"/>
      <c r="D43" s="33"/>
      <c r="H43" s="68"/>
      <c r="I43" s="68"/>
      <c r="K43" s="68"/>
      <c r="L43" s="68"/>
      <c r="M43" s="55"/>
      <c r="N43" s="64"/>
      <c r="O43" s="64"/>
      <c r="P43" s="64"/>
      <c r="Q43" s="64"/>
      <c r="R43" s="64"/>
      <c r="S43" s="64"/>
      <c r="T43" s="64"/>
      <c r="U43" s="64"/>
      <c r="V43" s="69"/>
      <c r="W43" s="64"/>
      <c r="X43" s="69"/>
      <c r="Y43" s="64"/>
      <c r="Z43" s="70"/>
      <c r="AA43" s="64"/>
      <c r="AB43" s="71"/>
      <c r="AC43" s="64"/>
      <c r="AD43" s="64"/>
      <c r="AE43" s="64"/>
      <c r="AF43" s="72"/>
      <c r="AG43" s="64"/>
      <c r="AH43" s="36"/>
      <c r="AI43" s="64"/>
      <c r="AJ43" s="10"/>
    </row>
    <row r="44" spans="2:37" ht="16.5" thickBot="1">
      <c r="B44" s="54">
        <f>MAX(B$13:B43)+1</f>
        <v>17</v>
      </c>
      <c r="D44" s="73" t="s">
        <v>70</v>
      </c>
      <c r="H44" s="74">
        <f>H42+H32+H19</f>
        <v>128476.41666666667</v>
      </c>
      <c r="I44" s="74">
        <v>132378.51388888829</v>
      </c>
      <c r="K44" s="74">
        <f>K42+K32+K19</f>
        <v>4880827.1987742558</v>
      </c>
      <c r="L44" s="74">
        <v>4000612.315474519</v>
      </c>
      <c r="N44" s="75">
        <f>N42+N32+N19</f>
        <v>275214.43788963149</v>
      </c>
      <c r="O44" s="75">
        <v>303518.15613999998</v>
      </c>
      <c r="P44" s="43"/>
      <c r="Q44" s="75">
        <f>Q42+Q32+Q19</f>
        <v>346318.82704726123</v>
      </c>
      <c r="R44" s="76"/>
      <c r="S44" s="75">
        <f>S42+S32+S19</f>
        <v>348319.02278273611</v>
      </c>
      <c r="T44" s="76"/>
      <c r="U44" s="75">
        <f>U42+U32+U19</f>
        <v>42800.670907261192</v>
      </c>
      <c r="V44" s="77">
        <f>U44/O44</f>
        <v>0.14101519148501637</v>
      </c>
      <c r="W44" s="75">
        <f>W42+W32+W19</f>
        <v>2000.1957354748738</v>
      </c>
      <c r="X44" s="77">
        <f>W44/O44</f>
        <v>6.5900365266856357E-3</v>
      </c>
      <c r="Y44" s="75">
        <f>U44+W44</f>
        <v>44800.866642736066</v>
      </c>
      <c r="Z44" s="77">
        <f>Y44/O44</f>
        <v>0.14760522801170201</v>
      </c>
      <c r="AA44" s="43"/>
      <c r="AB44" s="78">
        <f>ROUND((((O44/$O$44)*$W$53)/L44)*100,4)</f>
        <v>0.05</v>
      </c>
      <c r="AC44" s="43"/>
      <c r="AD44" s="79">
        <f>Q44/L44*100</f>
        <v>8.6566455266781777</v>
      </c>
      <c r="AE44" s="43"/>
      <c r="AF44" s="79">
        <f>(U44/L44)*100</f>
        <v>1.0698530007945679</v>
      </c>
      <c r="AG44" s="43"/>
      <c r="AH44" s="36" t="s">
        <v>0</v>
      </c>
      <c r="AI44" s="43"/>
      <c r="AJ44" s="44" t="s">
        <v>0</v>
      </c>
    </row>
    <row r="45" spans="2:37" ht="16.5" thickTop="1">
      <c r="B45" s="130" t="s">
        <v>0</v>
      </c>
      <c r="C45" s="131"/>
      <c r="D45" s="131"/>
      <c r="H45" s="80"/>
      <c r="I45" s="80"/>
      <c r="K45" s="80"/>
      <c r="L45" s="80"/>
      <c r="N45" s="76"/>
      <c r="O45" s="76"/>
      <c r="P45" s="43"/>
      <c r="Q45" s="76"/>
      <c r="R45" s="76"/>
      <c r="S45" s="76"/>
      <c r="T45" s="76"/>
      <c r="U45" s="76"/>
      <c r="V45" s="51"/>
      <c r="W45" s="76"/>
      <c r="X45" s="51"/>
      <c r="Y45" s="43"/>
      <c r="AA45" s="43"/>
      <c r="AB45" s="43"/>
      <c r="AC45" s="43"/>
      <c r="AD45" s="43"/>
      <c r="AE45" s="43"/>
      <c r="AF45" s="42"/>
      <c r="AG45" s="43"/>
      <c r="AH45" s="36"/>
      <c r="AI45" s="43"/>
      <c r="AJ45" s="10"/>
    </row>
    <row r="46" spans="2:37">
      <c r="B46" s="54">
        <v>18</v>
      </c>
      <c r="D46" s="2" t="s">
        <v>71</v>
      </c>
      <c r="H46" s="80"/>
      <c r="I46" s="80"/>
      <c r="K46" s="80"/>
      <c r="L46" s="80"/>
      <c r="N46" s="76">
        <v>311.00673999999998</v>
      </c>
      <c r="O46" s="76">
        <v>545.05217999999991</v>
      </c>
      <c r="P46" s="81"/>
      <c r="Q46" s="38">
        <f>O46</f>
        <v>545.05217999999991</v>
      </c>
      <c r="R46" s="76"/>
      <c r="S46" s="38">
        <f>Q46</f>
        <v>545.05217999999991</v>
      </c>
      <c r="T46" s="76"/>
      <c r="U46" s="82" t="s">
        <v>0</v>
      </c>
      <c r="V46" s="39"/>
      <c r="W46" s="59"/>
      <c r="X46" s="39"/>
      <c r="Y46" s="43"/>
      <c r="AA46" s="43"/>
      <c r="AB46" s="43"/>
      <c r="AC46" s="43"/>
      <c r="AD46" s="41"/>
      <c r="AE46" s="37"/>
      <c r="AF46" s="42"/>
      <c r="AG46" s="43"/>
      <c r="AH46" s="42"/>
      <c r="AI46" s="43"/>
      <c r="AJ46" s="10"/>
    </row>
    <row r="47" spans="2:37">
      <c r="B47" s="54"/>
      <c r="H47" s="80"/>
      <c r="I47" s="80"/>
      <c r="K47" s="80"/>
      <c r="L47" s="80"/>
      <c r="N47" s="76"/>
      <c r="O47" s="76"/>
      <c r="P47" s="81"/>
      <c r="Q47" s="38"/>
      <c r="R47" s="76"/>
      <c r="S47" s="38"/>
      <c r="T47" s="76"/>
      <c r="U47" s="59"/>
      <c r="V47" s="39"/>
      <c r="W47" s="59"/>
      <c r="X47" s="39"/>
      <c r="Y47" s="43"/>
      <c r="AA47" s="43"/>
      <c r="AB47" s="43"/>
      <c r="AC47" s="43"/>
      <c r="AD47" s="41"/>
      <c r="AE47" s="37"/>
      <c r="AF47" s="42"/>
      <c r="AG47" s="43"/>
      <c r="AH47" s="42"/>
      <c r="AI47" s="43"/>
      <c r="AJ47" s="10"/>
    </row>
    <row r="48" spans="2:37" ht="16.5" thickBot="1">
      <c r="B48" s="54">
        <v>19</v>
      </c>
      <c r="D48" s="83" t="s">
        <v>72</v>
      </c>
      <c r="H48" s="84">
        <f>SUM(H44:H46)</f>
        <v>128476.41666666667</v>
      </c>
      <c r="I48" s="84">
        <v>132378.51388888829</v>
      </c>
      <c r="K48" s="84">
        <f>SUM(K44:K46)</f>
        <v>4880827.1987742558</v>
      </c>
      <c r="L48" s="84">
        <v>4000612.315474519</v>
      </c>
      <c r="N48" s="75">
        <f>SUM(N44:N46)</f>
        <v>275525.44462963147</v>
      </c>
      <c r="O48" s="75">
        <v>304063.20831999998</v>
      </c>
      <c r="Q48" s="85">
        <f>SUM(Q44:Q46)</f>
        <v>346863.87922726123</v>
      </c>
      <c r="R48" s="76"/>
      <c r="S48" s="85">
        <f>SUM(S44:S46)</f>
        <v>348864.07496273611</v>
      </c>
      <c r="T48" s="76"/>
      <c r="U48" s="75">
        <f>SUM(U44:U46)</f>
        <v>42800.670907261192</v>
      </c>
      <c r="V48" s="86">
        <f>U48/O48</f>
        <v>0.14076241299873815</v>
      </c>
      <c r="W48" s="75">
        <f>SUM(W44:W46)</f>
        <v>2000.1957354748738</v>
      </c>
      <c r="X48" s="77">
        <f>W48/O48</f>
        <v>6.5782234770404794E-3</v>
      </c>
      <c r="AD48" s="79">
        <f>Q48/L48*100</f>
        <v>8.6702697455981603</v>
      </c>
      <c r="AE48" s="37"/>
      <c r="AF48" s="42">
        <f>(U48/L48)*100</f>
        <v>1.0698530007945679</v>
      </c>
      <c r="AH48" s="10"/>
      <c r="AI48" s="10"/>
      <c r="AJ48" s="10"/>
    </row>
    <row r="49" spans="14:35" ht="18.75" customHeight="1" thickTop="1">
      <c r="V49" s="82" t="s">
        <v>0</v>
      </c>
      <c r="X49" s="82" t="s">
        <v>0</v>
      </c>
    </row>
    <row r="50" spans="14:35" ht="18.75" customHeight="1">
      <c r="U50" s="1">
        <v>35529</v>
      </c>
      <c r="V50" s="87">
        <f>(U50/O48)</f>
        <v>0.1168474153657184</v>
      </c>
      <c r="X50" s="82"/>
      <c r="AD50" s="51">
        <f>V50/V48</f>
        <v>0.83010381021790147</v>
      </c>
    </row>
    <row r="51" spans="14:35" ht="18.75" customHeight="1">
      <c r="U51" s="88" t="s">
        <v>73</v>
      </c>
      <c r="V51" s="87">
        <v>0.05</v>
      </c>
      <c r="X51" s="82"/>
    </row>
    <row r="52" spans="14:35" ht="18.75" customHeight="1">
      <c r="U52" s="89" t="s">
        <v>0</v>
      </c>
      <c r="V52" s="87">
        <v>0.16</v>
      </c>
      <c r="X52" s="82"/>
    </row>
    <row r="53" spans="14:35">
      <c r="N53" s="90"/>
      <c r="O53" s="90"/>
      <c r="P53" s="10"/>
      <c r="S53" s="59"/>
      <c r="U53" s="59"/>
      <c r="V53" s="91"/>
      <c r="W53" s="59">
        <v>2000</v>
      </c>
      <c r="X53" s="91"/>
      <c r="Y53" s="10"/>
      <c r="AA53" s="10"/>
      <c r="AB53" s="10"/>
      <c r="AC53" s="10"/>
      <c r="AD53" s="10"/>
      <c r="AE53" s="10"/>
      <c r="AF53" s="10"/>
      <c r="AG53" s="10"/>
      <c r="AH53" s="10"/>
      <c r="AI53" s="10"/>
    </row>
    <row r="54" spans="14:35">
      <c r="P54" s="10"/>
      <c r="U54" s="87"/>
      <c r="Y54" s="10"/>
      <c r="Z54" s="10"/>
      <c r="AA54" s="10"/>
      <c r="AB54" s="10"/>
      <c r="AC54" s="10"/>
      <c r="AD54" s="76"/>
      <c r="AE54" s="10"/>
      <c r="AF54" s="10"/>
      <c r="AG54" s="10"/>
      <c r="AH54" s="10"/>
      <c r="AI54" s="10"/>
    </row>
    <row r="55" spans="14:35">
      <c r="P55" s="92"/>
      <c r="U55" s="93"/>
      <c r="V55" s="94"/>
      <c r="W55" s="93"/>
    </row>
    <row r="56" spans="14:35">
      <c r="P56" s="10"/>
      <c r="U56" s="95"/>
      <c r="V56" s="96"/>
      <c r="W56" s="95"/>
    </row>
    <row r="57" spans="14:35" hidden="1">
      <c r="P57" s="32"/>
      <c r="U57" s="97"/>
      <c r="V57" s="98"/>
      <c r="W57" s="97"/>
    </row>
    <row r="58" spans="14:35" hidden="1">
      <c r="P58" s="32"/>
      <c r="U58" s="97"/>
      <c r="V58" s="98"/>
      <c r="W58" s="97"/>
    </row>
    <row r="59" spans="14:35">
      <c r="P59" s="3"/>
      <c r="U59" s="97"/>
      <c r="V59" s="98"/>
      <c r="W59" s="97"/>
    </row>
    <row r="60" spans="14:35">
      <c r="P60" s="99"/>
      <c r="V60" s="51"/>
    </row>
    <row r="61" spans="14:35">
      <c r="P61" s="3"/>
      <c r="V61" s="100"/>
      <c r="AD61" s="3"/>
    </row>
    <row r="63" spans="14:35">
      <c r="P63" s="3"/>
      <c r="V63" s="100"/>
      <c r="X63" s="60"/>
    </row>
  </sheetData>
  <mergeCells count="4">
    <mergeCell ref="Q9:S9"/>
    <mergeCell ref="U9:Z9"/>
    <mergeCell ref="W11:X11"/>
    <mergeCell ref="B45:D45"/>
  </mergeCells>
  <printOptions horizontalCentered="1"/>
  <pageMargins left="0.25" right="0.25" top="0.5" bottom="0.25" header="0.5" footer="0.25"/>
  <pageSetup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showGridLines="0" tabSelected="1" workbookViewId="0">
      <selection activeCell="D15" sqref="D15"/>
    </sheetView>
  </sheetViews>
  <sheetFormatPr defaultRowHeight="15.75"/>
  <cols>
    <col min="1" max="1" width="10.375" style="102" customWidth="1"/>
    <col min="2" max="2" width="36.625" style="102" customWidth="1"/>
    <col min="3" max="6" width="10.375" customWidth="1"/>
  </cols>
  <sheetData>
    <row r="1" spans="1:6">
      <c r="A1" s="101"/>
      <c r="B1" s="101"/>
    </row>
    <row r="2" spans="1:6">
      <c r="A2" s="135" t="s">
        <v>91</v>
      </c>
      <c r="B2" s="135"/>
      <c r="C2" s="135"/>
      <c r="D2" s="135"/>
      <c r="E2" s="135"/>
      <c r="F2" s="135"/>
    </row>
    <row r="3" spans="1:6">
      <c r="A3" s="124" t="s">
        <v>74</v>
      </c>
      <c r="B3" s="124" t="s">
        <v>75</v>
      </c>
      <c r="C3" s="125" t="s">
        <v>87</v>
      </c>
      <c r="D3" s="126" t="s">
        <v>76</v>
      </c>
      <c r="E3" s="125" t="s">
        <v>77</v>
      </c>
      <c r="F3" s="127" t="s">
        <v>78</v>
      </c>
    </row>
    <row r="4" spans="1:6">
      <c r="A4" s="106" t="s">
        <v>79</v>
      </c>
      <c r="B4" s="106"/>
      <c r="C4" s="132" t="s">
        <v>94</v>
      </c>
      <c r="D4" s="133"/>
      <c r="E4" s="132" t="s">
        <v>90</v>
      </c>
      <c r="F4" s="134"/>
    </row>
    <row r="5" spans="1:6">
      <c r="A5" s="107" t="s">
        <v>26</v>
      </c>
      <c r="B5" s="108" t="s">
        <v>27</v>
      </c>
      <c r="C5" s="109" t="s">
        <v>88</v>
      </c>
      <c r="D5" s="110" t="s">
        <v>89</v>
      </c>
      <c r="E5" s="109" t="s">
        <v>88</v>
      </c>
      <c r="F5" s="111" t="s">
        <v>89</v>
      </c>
    </row>
    <row r="6" spans="1:6" ht="7.5" customHeight="1">
      <c r="A6" s="123"/>
      <c r="B6" s="112"/>
      <c r="C6" s="113"/>
      <c r="D6" s="106"/>
      <c r="E6" s="113"/>
      <c r="F6" s="114"/>
    </row>
    <row r="7" spans="1:6">
      <c r="A7" s="115" t="s">
        <v>80</v>
      </c>
      <c r="B7" s="112" t="s">
        <v>47</v>
      </c>
      <c r="C7" s="116">
        <f>'[33]Summary Table'!$N$51</f>
        <v>6.7097678769927921E-2</v>
      </c>
      <c r="D7" s="117">
        <f>'[33]Summary Table'!D13/'[33]Summary Table'!G13</f>
        <v>0.94574153134873573</v>
      </c>
      <c r="E7" s="116">
        <f>'[33]Summary Table'!P51</f>
        <v>1.3514045135005977E-2</v>
      </c>
      <c r="F7" s="118">
        <f>('[33]Summary Table'!D51+'[33]Summary Table'!T51)/'[33]Summary Table'!G51</f>
        <v>0.94978563377938452</v>
      </c>
    </row>
    <row r="8" spans="1:6">
      <c r="A8" s="115" t="s">
        <v>81</v>
      </c>
      <c r="B8" s="112" t="s">
        <v>82</v>
      </c>
      <c r="C8" s="116">
        <f>'[33]Summary Table'!$N$52</f>
        <v>-8.0155948785287409E-2</v>
      </c>
      <c r="D8" s="117">
        <f>'[33]Summary Table'!D14/'[33]Summary Table'!G14</f>
        <v>1.0971616781479747</v>
      </c>
      <c r="E8" s="116">
        <f>'[33]Summary Table'!P52</f>
        <v>6.7963173860581495E-3</v>
      </c>
      <c r="F8" s="118">
        <f>('[33]Summary Table'!D52+'[33]Summary Table'!T52)/'[33]Summary Table'!G52</f>
        <v>1.0945293564235368</v>
      </c>
    </row>
    <row r="9" spans="1:6">
      <c r="A9" s="115" t="s">
        <v>83</v>
      </c>
      <c r="B9" s="112" t="s">
        <v>92</v>
      </c>
      <c r="C9" s="116">
        <f>'[33]Summary Table'!$N$53</f>
        <v>-3.8132214419300703E-2</v>
      </c>
      <c r="D9" s="117">
        <f>'[33]Summary Table'!D15/'[33]Summary Table'!G15</f>
        <v>1.048718573413419</v>
      </c>
      <c r="E9" s="116">
        <f>'[33]Summary Table'!P53</f>
        <v>6.7963173860581495E-3</v>
      </c>
      <c r="F9" s="118">
        <f>('[33]Summary Table'!D53+'[33]Summary Table'!T53)/'[33]Summary Table'!G53</f>
        <v>1.0467096751537788</v>
      </c>
    </row>
    <row r="10" spans="1:6">
      <c r="A10" s="106" t="s">
        <v>84</v>
      </c>
      <c r="B10" s="112" t="s">
        <v>93</v>
      </c>
      <c r="C10" s="116">
        <f>'[33]Summary Table'!$N$54</f>
        <v>1.9570881663526257E-2</v>
      </c>
      <c r="D10" s="117">
        <f>'[33]Summary Table'!D16/'[33]Summary Table'!G16</f>
        <v>0.98927840411026524</v>
      </c>
      <c r="E10" s="116">
        <f>'[33]Summary Table'!P54</f>
        <v>1.3514045135005977E-2</v>
      </c>
      <c r="F10" s="118">
        <f>('[33]Summary Table'!D54+'[33]Summary Table'!T54)/'[33]Summary Table'!G54</f>
        <v>0.99405942574719475</v>
      </c>
    </row>
    <row r="11" spans="1:6">
      <c r="A11" s="106" t="s">
        <v>84</v>
      </c>
      <c r="B11" s="112" t="s">
        <v>95</v>
      </c>
      <c r="C11" s="116">
        <f>'[33]Summary Table'!$N$55</f>
        <v>4.8620112691573236E-2</v>
      </c>
      <c r="D11" s="117">
        <f>'[33]Summary Table'!D17/'[33]Summary Table'!G17</f>
        <v>0.96158395253954276</v>
      </c>
      <c r="E11" s="116">
        <f>'[33]Summary Table'!P55</f>
        <v>1.3514045135005977E-2</v>
      </c>
      <c r="F11" s="118">
        <f>('[33]Summary Table'!D55+'[33]Summary Table'!T55)/'[33]Summary Table'!G55</f>
        <v>0.96652165342656093</v>
      </c>
    </row>
    <row r="12" spans="1:6">
      <c r="A12" s="115" t="s">
        <v>56</v>
      </c>
      <c r="B12" s="112" t="s">
        <v>55</v>
      </c>
      <c r="C12" s="116">
        <f>'[33]Summary Table'!$N$56</f>
        <v>-6.0049825116812762E-2</v>
      </c>
      <c r="D12" s="117">
        <f>'[33]Summary Table'!D18/'[33]Summary Table'!G18</f>
        <v>1.0740606002445523</v>
      </c>
      <c r="E12" s="116">
        <f>'[33]Summary Table'!P56</f>
        <v>6.7963173860581495E-3</v>
      </c>
      <c r="F12" s="118">
        <f>('[33]Summary Table'!D56+'[33]Summary Table'!T56)/'[33]Summary Table'!G56</f>
        <v>1.0711166871277813</v>
      </c>
    </row>
    <row r="13" spans="1:6">
      <c r="A13" s="106" t="s">
        <v>96</v>
      </c>
      <c r="B13" s="112" t="s">
        <v>85</v>
      </c>
      <c r="C13" s="116">
        <f>'[33]Summary Table'!$N$57</f>
        <v>-0.3209626510859554</v>
      </c>
      <c r="D13" s="117">
        <f>'[33]Summary Table'!D19/'[33]Summary Table'!G19</f>
        <v>1.4877033984599177</v>
      </c>
      <c r="E13" s="116">
        <f>'[33]Summary Table'!P57</f>
        <v>-0.3209626510859554</v>
      </c>
      <c r="F13" s="118">
        <f>('[33]Summary Table'!D57+'[33]Summary Table'!T57)/'[33]Summary Table'!G57</f>
        <v>1</v>
      </c>
    </row>
    <row r="14" spans="1:6">
      <c r="A14" s="112"/>
      <c r="B14" s="106"/>
      <c r="C14" s="116"/>
      <c r="D14" s="117"/>
      <c r="E14" s="116"/>
      <c r="F14" s="118"/>
    </row>
    <row r="15" spans="1:6">
      <c r="A15" s="108"/>
      <c r="B15" s="108" t="s">
        <v>86</v>
      </c>
      <c r="C15" s="119">
        <f>'[33]Summary Table'!$N$59</f>
        <v>9.0093634233373177E-3</v>
      </c>
      <c r="D15" s="120">
        <v>1</v>
      </c>
      <c r="E15" s="121">
        <f>'[33]Summary Table'!$P$59</f>
        <v>9.0093634233373177E-3</v>
      </c>
      <c r="F15" s="122">
        <v>1</v>
      </c>
    </row>
    <row r="17" spans="1:7">
      <c r="D17" s="105"/>
      <c r="F17" s="105"/>
    </row>
    <row r="18" spans="1:7">
      <c r="D18" s="105"/>
      <c r="F18" s="105"/>
    </row>
    <row r="19" spans="1:7">
      <c r="D19" s="105"/>
      <c r="F19" s="105"/>
    </row>
    <row r="20" spans="1:7">
      <c r="D20" s="105" t="s">
        <v>0</v>
      </c>
      <c r="F20" s="105"/>
    </row>
    <row r="21" spans="1:7">
      <c r="D21" s="105"/>
      <c r="F21" s="105"/>
    </row>
    <row r="22" spans="1:7">
      <c r="A22" s="104"/>
      <c r="B22" s="104"/>
      <c r="D22" s="105"/>
      <c r="F22" s="105"/>
      <c r="G22" t="s">
        <v>0</v>
      </c>
    </row>
    <row r="23" spans="1:7">
      <c r="A23" s="104"/>
      <c r="B23" s="104"/>
      <c r="D23" s="105"/>
    </row>
    <row r="24" spans="1:7">
      <c r="A24" s="103"/>
      <c r="B24" s="103"/>
    </row>
    <row r="25" spans="1:7">
      <c r="A25" s="103"/>
      <c r="B25" s="103"/>
    </row>
    <row r="26" spans="1:7">
      <c r="A26" s="103"/>
      <c r="B26" s="103"/>
    </row>
    <row r="27" spans="1:7">
      <c r="A27" s="103"/>
      <c r="B27" s="103"/>
    </row>
    <row r="28" spans="1:7">
      <c r="A28" s="103"/>
      <c r="B28" s="103"/>
    </row>
    <row r="29" spans="1:7">
      <c r="A29" s="103"/>
      <c r="B29" s="103"/>
    </row>
    <row r="30" spans="1:7">
      <c r="A30" s="103"/>
      <c r="B30" s="103"/>
    </row>
    <row r="31" spans="1:7">
      <c r="A31" s="103"/>
      <c r="B31" s="103"/>
    </row>
    <row r="32" spans="1:7">
      <c r="A32" s="103"/>
      <c r="B32" s="103"/>
    </row>
    <row r="33" spans="1:2">
      <c r="A33" s="103"/>
      <c r="B33" s="103"/>
    </row>
    <row r="34" spans="1:2">
      <c r="A34" s="103"/>
      <c r="B34" s="103"/>
    </row>
    <row r="35" spans="1:2">
      <c r="A35" s="103"/>
      <c r="B35" s="103"/>
    </row>
  </sheetData>
  <mergeCells count="3">
    <mergeCell ref="C4:D4"/>
    <mergeCell ref="E4:F4"/>
    <mergeCell ref="A2:F2"/>
  </mergeCells>
  <pageMargins left="0.7" right="0.7" top="0.75" bottom="0.75" header="0.3" footer="0.3"/>
  <pageSetup orientation="portrait" r:id="rId1"/>
  <ignoredErrors>
    <ignoredError sqref="C7:F15" unlockedFormula="1"/>
    <ignoredError sqref="A7 A8:A9 A12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2019-12-13T08:00:00+00:00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E6ED7DC-3068-4BC7-B9DE-898F5F3B4090}"/>
</file>

<file path=customXml/itemProps2.xml><?xml version="1.0" encoding="utf-8"?>
<ds:datastoreItem xmlns:ds="http://schemas.openxmlformats.org/officeDocument/2006/customXml" ds:itemID="{6D7097F5-32E9-4417-8F64-D804FFE1FD9F}"/>
</file>

<file path=customXml/itemProps3.xml><?xml version="1.0" encoding="utf-8"?>
<ds:datastoreItem xmlns:ds="http://schemas.openxmlformats.org/officeDocument/2006/customXml" ds:itemID="{635321DD-94F8-4C57-AF5F-C92BFA85C94D}"/>
</file>

<file path=customXml/itemProps4.xml><?xml version="1.0" encoding="utf-8"?>
<ds:datastoreItem xmlns:ds="http://schemas.openxmlformats.org/officeDocument/2006/customXml" ds:itemID="{AEA29F10-FC57-4713-99AB-590CDCBFB8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Rate Spread in between</vt:lpstr>
      <vt:lpstr>Table 1</vt:lpstr>
      <vt:lpstr>'Rate Spread in between'!Print_Area</vt:lpstr>
      <vt:lpstr>'Rate Spread in between'!TABLEA</vt:lpstr>
    </vt:vector>
  </TitlesOfParts>
  <Company>PacifiCorp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Zimmerman, Michael</dc:creator>
  <cp:lastModifiedBy>Meredith, Robert</cp:lastModifiedBy>
  <cp:lastPrinted>2012-12-26T18:45:39Z</cp:lastPrinted>
  <dcterms:created xsi:type="dcterms:W3CDTF">2012-12-21T16:22:52Z</dcterms:created>
  <dcterms:modified xsi:type="dcterms:W3CDTF">2019-12-06T23:17:30Z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