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activeTab="0"/>
  </bookViews>
  <sheets>
    <sheet name="E-DDC-11" sheetId="1" r:id="rId1"/>
    <sheet name="Acerno_Cache_XXXXX" sheetId="2" state="veryHidden" r:id="rId2"/>
    <sheet name="E-DDC-12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<sst xmlns="http://schemas.openxmlformats.org/spreadsheetml/2006/main" count="65" uniqueCount="34">
  <si>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Avista Corporation</t>
  </si>
  <si>
    <t>Normal amortization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</si>
  <si>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</si>
  <si>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</si>
  <si>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</si>
  <si>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</si>
  <si>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</si>
  <si>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</t>
  </si>
  <si>
    <t xml:space="preserve">    Divide by 12</t>
  </si>
  <si>
    <t>÷12</t>
  </si>
  <si>
    <t>Ave Monthly Average</t>
  </si>
  <si>
    <t xml:space="preserve">     Divide by 2</t>
  </si>
  <si>
    <t>÷2</t>
  </si>
  <si>
    <t>Beg/End Mo Avg</t>
  </si>
  <si>
    <t>Ferc Acct:283120</t>
  </si>
  <si>
    <t>Service:ED</t>
  </si>
  <si>
    <t>Jurisdiction:WA</t>
  </si>
  <si>
    <t>Ferc Acct Desc:ADFIT WNP3</t>
  </si>
  <si>
    <t>Accounting Period</t>
  </si>
  <si>
    <t>Beginning Balance</t>
  </si>
  <si>
    <t>Monthly Activity</t>
  </si>
  <si>
    <t>Ending Balance</t>
  </si>
  <si>
    <t>Ferc Acct:124900</t>
  </si>
  <si>
    <t>Ferc Acct Desc:OTHER INVEST-WNP3 EXCHANGE POW</t>
  </si>
  <si>
    <t>Ferc Acct:124930</t>
  </si>
  <si>
    <t>Ferc Acct Desc:OTHER INVEST-AMT WNP3 EXCHANGE</t>
  </si>
  <si>
    <t>Total Rate Year Rate Base</t>
  </si>
  <si>
    <t xml:space="preserve">RATE BASE </t>
  </si>
  <si>
    <t>GL Account Balance  Ferc Account : '124900' , Accounting Period : '2018%'</t>
  </si>
  <si>
    <t>GL Account Balance  Ferc Account : '124930' , Accounting Period : '2018%'</t>
  </si>
  <si>
    <t>GL Account Balance  Ferc Account : '283120' , Accounting Period : '2018%'</t>
  </si>
  <si>
    <t>Amount recorded for 12ME 12/31/2019</t>
  </si>
  <si>
    <t xml:space="preserve">Accum. amort. (AMA 2021) </t>
  </si>
  <si>
    <t>Deferred FIT (AMA 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</si>
</sst>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\ ;\(#,##0\)"/>
    <numFmt numFmtId="168" formatCode="mmm"/>
    <numFmt numFmtId="169" formatCode="#,###,###,##0.00"/>
    <numFmt numFmtId="170" formatCode="###,###,##0.00"/>
    <numFmt numFmtId="171" formatCode="#,##0.000"/>
    <numFmt numFmtId="172" formatCode="#,##0.0000"/>
    <numFmt numFmtId="173" formatCode="#,##0.0"/>
  </numFmts>
  <fonts count="40">
    <font>
      <sz val="10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33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center"/>
    </xf>
    <xf numFmtId="169" fontId="3" fillId="0" borderId="15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top"/>
    </xf>
    <xf numFmtId="169" fontId="4" fillId="0" borderId="15" xfId="0" applyNumberFormat="1" applyFont="1" applyFill="1" applyBorder="1" applyAlignment="1">
      <alignment horizontal="right" vertical="top"/>
    </xf>
    <xf numFmtId="170" fontId="4" fillId="0" borderId="15" xfId="0" applyNumberFormat="1" applyFont="1" applyFill="1" applyBorder="1" applyAlignment="1">
      <alignment horizontal="right" vertical="top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0" fontId="2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5" fontId="5" fillId="0" borderId="17" xfId="42" applyNumberFormat="1" applyFont="1" applyBorder="1" applyAlignment="1">
      <alignment horizontal="right"/>
    </xf>
    <xf numFmtId="4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69" fontId="3" fillId="34" borderId="15" xfId="0" applyNumberFormat="1" applyFont="1" applyFill="1" applyBorder="1" applyAlignment="1">
      <alignment horizontal="right" vertical="center"/>
    </xf>
    <xf numFmtId="44" fontId="0" fillId="0" borderId="0" xfId="44" applyFont="1" applyFill="1" applyAlignment="1">
      <alignment/>
    </xf>
    <xf numFmtId="0" fontId="0" fillId="0" borderId="0" xfId="0" applyAlignment="1">
      <alignment shrinkToFit="1"/>
    </xf>
    <xf numFmtId="166" fontId="0" fillId="0" borderId="0" xfId="44" applyNumberFormat="1" applyFon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4.421875" style="0" bestFit="1" customWidth="1"/>
  </cols>
  <sheetData>
    <row r="1" ht="12">
      <c r="A1" t="s">
        <v>0</v>
      </c>
    </row>
    <row r="2" ht="12">
      <c r="A2" t="s">
        <v>5</v>
      </c>
    </row>
    <row r="3" ht="12">
      <c r="A3" s="20"/>
    </row>
    <row r="6" spans="4:5" ht="12">
      <c r="D6" s="2"/>
      <c r="E6" s="2" t="s">
        <v>2</v>
      </c>
    </row>
    <row r="7" spans="1:5" ht="12">
      <c r="A7" t="s">
        <v>1</v>
      </c>
      <c r="D7" s="5"/>
      <c r="E7" s="3">
        <f>-'E-DDC-12'!I46</f>
        <v>1633353.84</v>
      </c>
    </row>
    <row r="8" spans="1:5" ht="12">
      <c r="A8" s="20" t="s">
        <v>31</v>
      </c>
      <c r="D8" s="5"/>
      <c r="E8" s="6">
        <f>-'E-DDC-12'!I46</f>
        <v>1633353.84</v>
      </c>
    </row>
    <row r="9" spans="1:5" ht="12">
      <c r="A9" t="s">
        <v>3</v>
      </c>
      <c r="D9" s="5"/>
      <c r="E9" s="43">
        <f>E7-E8</f>
        <v>0</v>
      </c>
    </row>
    <row r="10" spans="4:5" ht="12">
      <c r="D10" s="5"/>
      <c r="E10" s="3"/>
    </row>
    <row r="11" spans="1:5" ht="12">
      <c r="A11" t="s">
        <v>4</v>
      </c>
      <c r="D11" s="5"/>
      <c r="E11" s="1">
        <f>'E-DDC-12'!O46</f>
        <v>293536</v>
      </c>
    </row>
    <row r="12" spans="1:6" ht="12">
      <c r="A12" s="20" t="s">
        <v>31</v>
      </c>
      <c r="D12" s="3"/>
      <c r="E12" s="8">
        <f>E11</f>
        <v>293536</v>
      </c>
      <c r="F12" s="1"/>
    </row>
    <row r="13" spans="1:6" ht="12">
      <c r="A13" s="4" t="s">
        <v>3</v>
      </c>
      <c r="B13" s="4"/>
      <c r="C13" s="4"/>
      <c r="D13" s="5"/>
      <c r="E13" s="41">
        <f>E11-E12</f>
        <v>0</v>
      </c>
      <c r="F13" s="4"/>
    </row>
    <row r="14" spans="1:6" ht="12">
      <c r="A14" s="4"/>
      <c r="B14" s="4"/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 t="s">
        <v>27</v>
      </c>
      <c r="B16" s="4"/>
      <c r="C16" s="4"/>
      <c r="D16" s="4"/>
      <c r="E16" s="4"/>
      <c r="F16" s="4"/>
    </row>
    <row r="17" spans="1:6" ht="12">
      <c r="A17" s="4" t="s">
        <v>6</v>
      </c>
      <c r="B17" s="4"/>
      <c r="C17" s="4"/>
      <c r="D17" s="4"/>
      <c r="E17" s="19">
        <f>'E-DDC-12'!D73</f>
        <v>0</v>
      </c>
      <c r="F17" s="4"/>
    </row>
    <row r="18" spans="1:6" ht="12">
      <c r="A18" s="4"/>
      <c r="B18" s="4"/>
      <c r="C18" s="4"/>
      <c r="D18" s="4"/>
      <c r="E18" s="7"/>
      <c r="F18" s="4"/>
    </row>
    <row r="19" spans="1:6" ht="12">
      <c r="A19" s="36" t="s">
        <v>32</v>
      </c>
      <c r="B19" s="4"/>
      <c r="C19" s="4"/>
      <c r="D19" s="4"/>
      <c r="E19" s="7">
        <f>'E-DDC-12'!J73</f>
        <v>0</v>
      </c>
      <c r="F19" s="4"/>
    </row>
    <row r="20" spans="1:6" ht="12">
      <c r="A20" s="4"/>
      <c r="B20" s="4"/>
      <c r="C20" s="4"/>
      <c r="D20" s="4"/>
      <c r="E20" s="7"/>
      <c r="F20" s="4"/>
    </row>
    <row r="21" spans="1:6" ht="12">
      <c r="A21" s="36" t="s">
        <v>33</v>
      </c>
      <c r="B21" s="4"/>
      <c r="C21" s="4"/>
      <c r="D21" s="4"/>
      <c r="E21" s="8">
        <f>'E-DDC-12'!P73</f>
        <v>0</v>
      </c>
      <c r="F21" s="4"/>
    </row>
    <row r="22" spans="1:6" ht="12.75" thickBot="1">
      <c r="A22" s="4"/>
      <c r="B22" s="4"/>
      <c r="C22" s="4"/>
      <c r="D22" s="4"/>
      <c r="E22" s="4"/>
      <c r="F22" s="4"/>
    </row>
    <row r="23" spans="1:6" ht="13.5" thickBot="1" thickTop="1">
      <c r="A23" s="36" t="s">
        <v>26</v>
      </c>
      <c r="B23" s="4"/>
      <c r="C23" s="4"/>
      <c r="D23" s="4"/>
      <c r="E23" s="37">
        <f>E17+E19+E21</f>
        <v>0</v>
      </c>
      <c r="F23" s="4"/>
    </row>
    <row r="24" spans="1:6" ht="12.75" thickTop="1">
      <c r="A24" s="4"/>
      <c r="B24" s="4"/>
      <c r="C24" s="4"/>
      <c r="D24" s="4"/>
      <c r="E24" s="4"/>
      <c r="F24" s="4"/>
    </row>
  </sheetData>
  <sheetProtection/>
  <printOptions/>
  <pageMargins left="1.24" right="0.75" top="1" bottom="1" header="0.5" footer="0.5"/>
  <pageSetup horizontalDpi="600" verticalDpi="600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SheetLayoutView="100" workbookViewId="0" topLeftCell="A5">
      <selection activeCell="D71" sqref="D71"/>
    </sheetView>
  </sheetViews>
  <sheetFormatPr defaultColWidth="9.140625" defaultRowHeight="12.75"/>
  <cols>
    <col min="1" max="1" width="14.421875" style="9" customWidth="1"/>
    <col min="2" max="2" width="12.140625" style="9" customWidth="1"/>
    <col min="3" max="3" width="11.57421875" style="9" customWidth="1"/>
    <col min="4" max="4" width="15.8515625" style="9" customWidth="1"/>
    <col min="5" max="5" width="5.28125" style="9" customWidth="1"/>
    <col min="6" max="6" width="4.00390625" style="9" customWidth="1"/>
    <col min="7" max="7" width="13.8515625" style="9" customWidth="1"/>
    <col min="8" max="8" width="12.7109375" style="9" customWidth="1"/>
    <col min="9" max="9" width="13.7109375" style="9" customWidth="1"/>
    <col min="10" max="10" width="13.8515625" style="9" customWidth="1"/>
    <col min="11" max="11" width="4.421875" style="9" customWidth="1"/>
    <col min="12" max="12" width="4.00390625" style="9" customWidth="1"/>
    <col min="13" max="13" width="14.28125" style="9" customWidth="1"/>
    <col min="14" max="14" width="12.00390625" style="9" customWidth="1"/>
    <col min="15" max="15" width="13.57421875" style="9" customWidth="1"/>
    <col min="16" max="16" width="13.8515625" style="9" customWidth="1"/>
    <col min="17" max="17" width="6.28125" style="9" customWidth="1"/>
    <col min="18" max="18" width="9.140625" style="9" customWidth="1"/>
    <col min="19" max="16384" width="9.140625" style="9" customWidth="1"/>
  </cols>
  <sheetData>
    <row r="1" spans="1:16" ht="12.75">
      <c r="A1" s="28" t="s">
        <v>28</v>
      </c>
      <c r="B1" s="28"/>
      <c r="C1" s="28"/>
      <c r="D1" s="28"/>
      <c r="G1" s="28" t="s">
        <v>29</v>
      </c>
      <c r="H1" s="28"/>
      <c r="I1" s="28"/>
      <c r="J1" s="28"/>
      <c r="M1" s="28" t="s">
        <v>30</v>
      </c>
      <c r="N1" s="28"/>
      <c r="O1" s="28"/>
      <c r="P1" s="28"/>
    </row>
    <row r="2" spans="1:16" ht="12.75">
      <c r="A2" s="28"/>
      <c r="B2" s="28"/>
      <c r="C2" s="28"/>
      <c r="D2" s="28"/>
      <c r="G2" s="28"/>
      <c r="H2" s="28"/>
      <c r="I2" s="28"/>
      <c r="J2" s="28"/>
      <c r="M2" s="28"/>
      <c r="N2" s="28"/>
      <c r="O2" s="28"/>
      <c r="P2" s="28"/>
    </row>
    <row r="3" spans="1:16" ht="15" customHeight="1">
      <c r="A3" s="21" t="s">
        <v>22</v>
      </c>
      <c r="B3" s="22" t="s">
        <v>15</v>
      </c>
      <c r="C3" s="22" t="s">
        <v>16</v>
      </c>
      <c r="D3" s="22"/>
      <c r="G3" s="21" t="s">
        <v>24</v>
      </c>
      <c r="H3" s="22" t="s">
        <v>15</v>
      </c>
      <c r="I3" s="22" t="s">
        <v>16</v>
      </c>
      <c r="J3" s="22"/>
      <c r="M3" s="23" t="s">
        <v>14</v>
      </c>
      <c r="N3" s="22" t="s">
        <v>15</v>
      </c>
      <c r="O3" s="22" t="s">
        <v>16</v>
      </c>
      <c r="P3" s="22"/>
    </row>
    <row r="4" spans="1:16" ht="12.75">
      <c r="A4" s="22" t="s">
        <v>23</v>
      </c>
      <c r="B4" s="28"/>
      <c r="C4" s="28"/>
      <c r="D4" s="28"/>
      <c r="G4" s="22" t="s">
        <v>25</v>
      </c>
      <c r="H4" s="28"/>
      <c r="I4" s="28"/>
      <c r="J4" s="28"/>
      <c r="M4" s="22" t="s">
        <v>17</v>
      </c>
      <c r="N4" s="28"/>
      <c r="O4" s="28"/>
      <c r="P4" s="28"/>
    </row>
    <row r="5" spans="1:16" ht="24.75" customHeight="1">
      <c r="A5" s="26" t="s">
        <v>18</v>
      </c>
      <c r="B5" s="26" t="s">
        <v>19</v>
      </c>
      <c r="C5" s="26" t="s">
        <v>20</v>
      </c>
      <c r="D5" s="26" t="s">
        <v>21</v>
      </c>
      <c r="G5" s="26" t="s">
        <v>18</v>
      </c>
      <c r="H5" s="26" t="s">
        <v>19</v>
      </c>
      <c r="I5" s="26" t="s">
        <v>20</v>
      </c>
      <c r="J5" s="26" t="s">
        <v>21</v>
      </c>
      <c r="M5" s="26" t="s">
        <v>18</v>
      </c>
      <c r="N5" s="26" t="s">
        <v>19</v>
      </c>
      <c r="O5" s="26" t="s">
        <v>20</v>
      </c>
      <c r="P5" s="26" t="s">
        <v>21</v>
      </c>
    </row>
    <row r="6" spans="1:16" ht="12.75" hidden="1">
      <c r="A6" s="23">
        <v>201701</v>
      </c>
      <c r="B6" s="24">
        <v>79626000</v>
      </c>
      <c r="C6" s="25">
        <v>0</v>
      </c>
      <c r="D6" s="24">
        <v>79626000</v>
      </c>
      <c r="G6" s="23">
        <v>201701</v>
      </c>
      <c r="H6" s="24">
        <v>-73092977.12000002</v>
      </c>
      <c r="I6" s="25">
        <v>-204169.23</v>
      </c>
      <c r="J6" s="24">
        <v>-73297146.35000002</v>
      </c>
      <c r="M6" s="23">
        <v>201701</v>
      </c>
      <c r="N6" s="24">
        <v>-1174131</v>
      </c>
      <c r="O6" s="25">
        <v>36692</v>
      </c>
      <c r="P6" s="24">
        <v>-1137439</v>
      </c>
    </row>
    <row r="7" spans="1:16" ht="12.75" hidden="1">
      <c r="A7" s="23">
        <v>201702</v>
      </c>
      <c r="B7" s="24">
        <v>79626000</v>
      </c>
      <c r="C7" s="25">
        <v>0</v>
      </c>
      <c r="D7" s="24">
        <v>79626000</v>
      </c>
      <c r="G7" s="23">
        <v>201702</v>
      </c>
      <c r="H7" s="24">
        <v>-73297146.35000002</v>
      </c>
      <c r="I7" s="25">
        <v>-204169.23</v>
      </c>
      <c r="J7" s="24">
        <v>-73501315.58000003</v>
      </c>
      <c r="M7" s="23">
        <v>201702</v>
      </c>
      <c r="N7" s="24">
        <v>-1137439</v>
      </c>
      <c r="O7" s="25">
        <v>36692</v>
      </c>
      <c r="P7" s="24">
        <v>-1100747</v>
      </c>
    </row>
    <row r="8" spans="1:16" ht="12.75" hidden="1">
      <c r="A8" s="23">
        <v>201703</v>
      </c>
      <c r="B8" s="24">
        <v>79626000</v>
      </c>
      <c r="C8" s="25">
        <v>0</v>
      </c>
      <c r="D8" s="24">
        <v>79626000</v>
      </c>
      <c r="G8" s="23">
        <v>201703</v>
      </c>
      <c r="H8" s="24">
        <v>-73501315.58000003</v>
      </c>
      <c r="I8" s="25">
        <v>-204169.23</v>
      </c>
      <c r="J8" s="24">
        <v>-73705484.81000003</v>
      </c>
      <c r="M8" s="23">
        <v>201703</v>
      </c>
      <c r="N8" s="24">
        <v>-1100747</v>
      </c>
      <c r="O8" s="25">
        <v>36692</v>
      </c>
      <c r="P8" s="24">
        <v>-1064055</v>
      </c>
    </row>
    <row r="9" spans="1:16" ht="12.75" hidden="1">
      <c r="A9" s="23">
        <v>201704</v>
      </c>
      <c r="B9" s="24">
        <v>79626000</v>
      </c>
      <c r="C9" s="25">
        <v>0</v>
      </c>
      <c r="D9" s="24">
        <v>79626000</v>
      </c>
      <c r="G9" s="23">
        <v>201704</v>
      </c>
      <c r="H9" s="24">
        <v>-73705484.81000003</v>
      </c>
      <c r="I9" s="25">
        <v>-204169.23</v>
      </c>
      <c r="J9" s="24">
        <v>-73909654.04000004</v>
      </c>
      <c r="M9" s="23">
        <v>201704</v>
      </c>
      <c r="N9" s="24">
        <v>-1064055</v>
      </c>
      <c r="O9" s="25">
        <v>36692</v>
      </c>
      <c r="P9" s="24">
        <v>-1027363</v>
      </c>
    </row>
    <row r="10" spans="1:16" ht="12.75" hidden="1">
      <c r="A10" s="23">
        <v>201705</v>
      </c>
      <c r="B10" s="24">
        <v>79626000</v>
      </c>
      <c r="C10" s="25">
        <v>0</v>
      </c>
      <c r="D10" s="24">
        <v>79626000</v>
      </c>
      <c r="G10" s="23">
        <v>201705</v>
      </c>
      <c r="H10" s="24">
        <v>-73909654.04000004</v>
      </c>
      <c r="I10" s="25">
        <v>-204169.23</v>
      </c>
      <c r="J10" s="24">
        <v>-74113823.27000004</v>
      </c>
      <c r="M10" s="23">
        <v>201705</v>
      </c>
      <c r="N10" s="24">
        <v>-1027363</v>
      </c>
      <c r="O10" s="25">
        <v>36692</v>
      </c>
      <c r="P10" s="24">
        <v>-990671</v>
      </c>
    </row>
    <row r="11" spans="1:16" ht="12.75" hidden="1">
      <c r="A11" s="23">
        <v>201706</v>
      </c>
      <c r="B11" s="24">
        <v>79626000</v>
      </c>
      <c r="C11" s="25">
        <v>0</v>
      </c>
      <c r="D11" s="24">
        <v>79626000</v>
      </c>
      <c r="G11" s="23">
        <v>201706</v>
      </c>
      <c r="H11" s="24">
        <v>-74113823.27000004</v>
      </c>
      <c r="I11" s="25">
        <v>-204169.23</v>
      </c>
      <c r="J11" s="24">
        <v>-74317992.50000004</v>
      </c>
      <c r="M11" s="23">
        <v>201706</v>
      </c>
      <c r="N11" s="24">
        <v>-990671</v>
      </c>
      <c r="O11" s="25">
        <v>36692</v>
      </c>
      <c r="P11" s="24">
        <v>-953979</v>
      </c>
    </row>
    <row r="12" spans="1:16" ht="12.75" hidden="1">
      <c r="A12" s="23">
        <v>201707</v>
      </c>
      <c r="B12" s="24">
        <v>79626000</v>
      </c>
      <c r="C12" s="25">
        <v>0</v>
      </c>
      <c r="D12" s="24">
        <v>79626000</v>
      </c>
      <c r="G12" s="23">
        <v>201707</v>
      </c>
      <c r="H12" s="24">
        <v>-74317992.50000004</v>
      </c>
      <c r="I12" s="25">
        <v>-204169.23</v>
      </c>
      <c r="J12" s="24">
        <v>-74522161.73000005</v>
      </c>
      <c r="M12" s="23">
        <v>201707</v>
      </c>
      <c r="N12" s="24">
        <v>-953979</v>
      </c>
      <c r="O12" s="25">
        <v>36692</v>
      </c>
      <c r="P12" s="24">
        <v>-917287</v>
      </c>
    </row>
    <row r="13" spans="1:16" ht="12.75" hidden="1">
      <c r="A13" s="23">
        <v>201708</v>
      </c>
      <c r="B13" s="24">
        <v>79626000</v>
      </c>
      <c r="C13" s="25">
        <v>0</v>
      </c>
      <c r="D13" s="24">
        <v>79626000</v>
      </c>
      <c r="G13" s="23">
        <v>201708</v>
      </c>
      <c r="H13" s="24">
        <v>-74522161.73000005</v>
      </c>
      <c r="I13" s="25">
        <v>-204169.23</v>
      </c>
      <c r="J13" s="24">
        <v>-74726330.96000005</v>
      </c>
      <c r="M13" s="23">
        <v>201708</v>
      </c>
      <c r="N13" s="24">
        <v>-917287</v>
      </c>
      <c r="O13" s="25">
        <v>36692</v>
      </c>
      <c r="P13" s="24">
        <v>-880595</v>
      </c>
    </row>
    <row r="14" spans="1:16" ht="12.75" hidden="1">
      <c r="A14" s="23">
        <v>201709</v>
      </c>
      <c r="B14" s="24">
        <v>79626000</v>
      </c>
      <c r="C14" s="25">
        <v>0</v>
      </c>
      <c r="D14" s="24">
        <v>79626000</v>
      </c>
      <c r="G14" s="23">
        <v>201709</v>
      </c>
      <c r="H14" s="24">
        <v>-74726330.96000005</v>
      </c>
      <c r="I14" s="25">
        <v>-204169.23</v>
      </c>
      <c r="J14" s="24">
        <v>-74930500.19000006</v>
      </c>
      <c r="M14" s="23">
        <v>201709</v>
      </c>
      <c r="N14" s="24">
        <v>-880595</v>
      </c>
      <c r="O14" s="25">
        <v>36692</v>
      </c>
      <c r="P14" s="24">
        <v>-843903</v>
      </c>
    </row>
    <row r="15" spans="1:16" ht="12.75" hidden="1">
      <c r="A15" s="23">
        <v>201710</v>
      </c>
      <c r="B15" s="24">
        <v>79626000</v>
      </c>
      <c r="C15" s="25">
        <v>0</v>
      </c>
      <c r="D15" s="24">
        <v>79626000</v>
      </c>
      <c r="G15" s="23">
        <v>201710</v>
      </c>
      <c r="H15" s="24">
        <v>-74930500.19000006</v>
      </c>
      <c r="I15" s="25">
        <v>-204169.23</v>
      </c>
      <c r="J15" s="24">
        <v>-75134669.42000006</v>
      </c>
      <c r="M15" s="23">
        <v>201710</v>
      </c>
      <c r="N15" s="24">
        <v>-843903</v>
      </c>
      <c r="O15" s="25">
        <v>36692</v>
      </c>
      <c r="P15" s="24">
        <v>-807211</v>
      </c>
    </row>
    <row r="16" spans="1:16" ht="12.75" hidden="1">
      <c r="A16" s="23">
        <v>201711</v>
      </c>
      <c r="B16" s="24">
        <v>79626000</v>
      </c>
      <c r="C16" s="25">
        <v>0</v>
      </c>
      <c r="D16" s="24">
        <v>79626000</v>
      </c>
      <c r="G16" s="23">
        <v>201711</v>
      </c>
      <c r="H16" s="24">
        <v>-75134669.42000006</v>
      </c>
      <c r="I16" s="25">
        <v>-204169.23</v>
      </c>
      <c r="J16" s="24">
        <v>-75338838.65000007</v>
      </c>
      <c r="M16" s="23">
        <v>201711</v>
      </c>
      <c r="N16" s="24">
        <v>-807211</v>
      </c>
      <c r="O16" s="25">
        <v>36692</v>
      </c>
      <c r="P16" s="24">
        <v>-770519</v>
      </c>
    </row>
    <row r="17" spans="1:16" ht="12.75" hidden="1">
      <c r="A17" s="23">
        <v>201712</v>
      </c>
      <c r="B17" s="24">
        <v>79626000</v>
      </c>
      <c r="C17" s="25">
        <v>0</v>
      </c>
      <c r="D17" s="40">
        <v>79626000</v>
      </c>
      <c r="G17" s="23">
        <v>201712</v>
      </c>
      <c r="H17" s="24">
        <v>-75338838.65000007</v>
      </c>
      <c r="I17" s="25">
        <v>-204169.23</v>
      </c>
      <c r="J17" s="40">
        <v>-75543007.88000007</v>
      </c>
      <c r="M17" s="23">
        <v>201712</v>
      </c>
      <c r="N17" s="24">
        <v>-770519</v>
      </c>
      <c r="O17" s="25">
        <v>36692</v>
      </c>
      <c r="P17" s="40">
        <v>-733827</v>
      </c>
    </row>
    <row r="18" spans="1:16" ht="12.75" hidden="1">
      <c r="A18" s="29"/>
      <c r="B18" s="30"/>
      <c r="C18" s="31">
        <v>0</v>
      </c>
      <c r="D18" s="30"/>
      <c r="G18" s="29"/>
      <c r="H18" s="30"/>
      <c r="I18" s="31">
        <v>-2450030.7600000002</v>
      </c>
      <c r="J18" s="30"/>
      <c r="M18" s="29"/>
      <c r="N18" s="30"/>
      <c r="O18" s="31">
        <v>440304</v>
      </c>
      <c r="P18" s="30"/>
    </row>
    <row r="19" ht="12.75" hidden="1"/>
    <row r="20" spans="1:16" ht="12.75" hidden="1">
      <c r="A20" s="23">
        <v>201801</v>
      </c>
      <c r="B20" s="32">
        <v>79626000</v>
      </c>
      <c r="C20" s="33">
        <v>0</v>
      </c>
      <c r="D20" s="34">
        <v>79626000</v>
      </c>
      <c r="G20" s="23">
        <v>201801</v>
      </c>
      <c r="H20" s="32">
        <v>-75543007.88000007</v>
      </c>
      <c r="I20" s="33">
        <v>-204169.23</v>
      </c>
      <c r="J20" s="34">
        <v>-75747177.11000007</v>
      </c>
      <c r="M20" s="23">
        <v>201801</v>
      </c>
      <c r="N20" s="32">
        <v>-733827</v>
      </c>
      <c r="O20" s="33">
        <v>36692</v>
      </c>
      <c r="P20" s="34">
        <v>-697135</v>
      </c>
    </row>
    <row r="21" spans="1:16" ht="12.75" hidden="1">
      <c r="A21" s="23">
        <v>201802</v>
      </c>
      <c r="B21" s="34">
        <v>79626000</v>
      </c>
      <c r="C21" s="33">
        <v>0</v>
      </c>
      <c r="D21" s="34">
        <v>79626000</v>
      </c>
      <c r="G21" s="23">
        <v>201802</v>
      </c>
      <c r="H21" s="34">
        <v>-75747177.11000007</v>
      </c>
      <c r="I21" s="33">
        <v>-204169.23</v>
      </c>
      <c r="J21" s="34">
        <v>-75951346.34000008</v>
      </c>
      <c r="M21" s="23">
        <v>201802</v>
      </c>
      <c r="N21" s="34">
        <v>-697135</v>
      </c>
      <c r="O21" s="33">
        <v>36692</v>
      </c>
      <c r="P21" s="34">
        <v>-660443</v>
      </c>
    </row>
    <row r="22" spans="1:16" ht="12.75" hidden="1">
      <c r="A22" s="23">
        <v>201803</v>
      </c>
      <c r="B22" s="34">
        <v>79626000</v>
      </c>
      <c r="C22" s="33">
        <v>0</v>
      </c>
      <c r="D22" s="34">
        <v>79626000</v>
      </c>
      <c r="G22" s="23">
        <v>201803</v>
      </c>
      <c r="H22" s="34">
        <v>-75951346.34000008</v>
      </c>
      <c r="I22" s="33">
        <v>-204169.23</v>
      </c>
      <c r="J22" s="34">
        <v>-76155515.57000008</v>
      </c>
      <c r="M22" s="23">
        <v>201803</v>
      </c>
      <c r="N22" s="34">
        <v>-660443</v>
      </c>
      <c r="O22" s="33">
        <v>36692</v>
      </c>
      <c r="P22" s="34">
        <v>-623751</v>
      </c>
    </row>
    <row r="23" spans="1:16" ht="12.75" hidden="1">
      <c r="A23" s="23">
        <v>201804</v>
      </c>
      <c r="B23" s="34">
        <v>79626000</v>
      </c>
      <c r="C23" s="33">
        <v>0</v>
      </c>
      <c r="D23" s="34">
        <v>79626000</v>
      </c>
      <c r="G23" s="23">
        <v>201804</v>
      </c>
      <c r="H23" s="34">
        <v>-76155515.57000008</v>
      </c>
      <c r="I23" s="33">
        <v>-204169.23</v>
      </c>
      <c r="J23" s="34">
        <v>-76359684.80000009</v>
      </c>
      <c r="M23" s="23">
        <v>201804</v>
      </c>
      <c r="N23" s="34">
        <v>-623751</v>
      </c>
      <c r="O23" s="33">
        <v>36692</v>
      </c>
      <c r="P23" s="34">
        <v>-587059</v>
      </c>
    </row>
    <row r="24" spans="1:16" ht="12.75" hidden="1">
      <c r="A24" s="23">
        <v>201805</v>
      </c>
      <c r="B24" s="34">
        <v>79626000</v>
      </c>
      <c r="C24" s="33">
        <v>0</v>
      </c>
      <c r="D24" s="34">
        <v>79626000</v>
      </c>
      <c r="G24" s="23">
        <v>201805</v>
      </c>
      <c r="H24" s="34">
        <v>-76359684.80000009</v>
      </c>
      <c r="I24" s="33">
        <v>-204169.23</v>
      </c>
      <c r="J24" s="34">
        <v>-76563854.03000009</v>
      </c>
      <c r="M24" s="23">
        <v>201805</v>
      </c>
      <c r="N24" s="34">
        <v>-587059</v>
      </c>
      <c r="O24" s="33">
        <v>36692</v>
      </c>
      <c r="P24" s="34">
        <v>-550367</v>
      </c>
    </row>
    <row r="25" spans="1:16" ht="12.75" hidden="1">
      <c r="A25" s="23">
        <v>201806</v>
      </c>
      <c r="B25" s="34">
        <v>79626000</v>
      </c>
      <c r="C25" s="33">
        <v>0</v>
      </c>
      <c r="D25" s="34">
        <v>79626000</v>
      </c>
      <c r="G25" s="23">
        <v>201806</v>
      </c>
      <c r="H25" s="34">
        <v>-76563854.03000009</v>
      </c>
      <c r="I25" s="33">
        <v>-204169.23</v>
      </c>
      <c r="J25" s="34">
        <v>-76768023.2600001</v>
      </c>
      <c r="M25" s="23">
        <v>201806</v>
      </c>
      <c r="N25" s="34">
        <v>-550367</v>
      </c>
      <c r="O25" s="33">
        <v>36692</v>
      </c>
      <c r="P25" s="34">
        <v>-513675</v>
      </c>
    </row>
    <row r="26" spans="1:16" ht="12.75" hidden="1">
      <c r="A26" s="23">
        <v>201807</v>
      </c>
      <c r="B26" s="34">
        <v>79626000</v>
      </c>
      <c r="C26" s="33">
        <v>0</v>
      </c>
      <c r="D26" s="34">
        <v>79626000</v>
      </c>
      <c r="G26" s="23">
        <v>201807</v>
      </c>
      <c r="H26" s="34">
        <v>-76768023.2600001</v>
      </c>
      <c r="I26" s="33">
        <v>-204169.23</v>
      </c>
      <c r="J26" s="34">
        <v>-76972192.4900001</v>
      </c>
      <c r="M26" s="23">
        <v>201807</v>
      </c>
      <c r="N26" s="34">
        <v>-513675</v>
      </c>
      <c r="O26" s="33">
        <v>36692</v>
      </c>
      <c r="P26" s="34">
        <v>-476983</v>
      </c>
    </row>
    <row r="27" spans="1:16" ht="12.75" hidden="1">
      <c r="A27" s="23">
        <v>201808</v>
      </c>
      <c r="B27" s="34">
        <v>79626000</v>
      </c>
      <c r="C27" s="33">
        <v>0</v>
      </c>
      <c r="D27" s="34">
        <v>79626000</v>
      </c>
      <c r="G27" s="23">
        <v>201808</v>
      </c>
      <c r="H27" s="34">
        <v>-76972192.4900001</v>
      </c>
      <c r="I27" s="33">
        <v>-204169.23</v>
      </c>
      <c r="J27" s="34">
        <v>-77176361.7200001</v>
      </c>
      <c r="M27" s="23">
        <v>201808</v>
      </c>
      <c r="N27" s="34">
        <v>-476983</v>
      </c>
      <c r="O27" s="33">
        <v>36692</v>
      </c>
      <c r="P27" s="34">
        <v>-440291</v>
      </c>
    </row>
    <row r="28" spans="1:16" ht="12.75" hidden="1">
      <c r="A28" s="23">
        <v>201809</v>
      </c>
      <c r="B28" s="34">
        <v>79626000</v>
      </c>
      <c r="C28" s="33">
        <v>0</v>
      </c>
      <c r="D28" s="38">
        <v>79626000</v>
      </c>
      <c r="G28" s="23">
        <v>201809</v>
      </c>
      <c r="H28" s="34">
        <v>-77176361.7200001</v>
      </c>
      <c r="I28" s="33">
        <v>-204169.23</v>
      </c>
      <c r="J28" s="38">
        <v>-77380530.9500001</v>
      </c>
      <c r="M28" s="23">
        <v>201809</v>
      </c>
      <c r="N28" s="34">
        <v>-440291</v>
      </c>
      <c r="O28" s="33">
        <v>36692</v>
      </c>
      <c r="P28" s="38">
        <v>-403599</v>
      </c>
    </row>
    <row r="29" spans="1:16" ht="12.75" hidden="1">
      <c r="A29" s="23">
        <v>201810</v>
      </c>
      <c r="B29" s="34">
        <v>79626000</v>
      </c>
      <c r="C29" s="33">
        <v>0</v>
      </c>
      <c r="D29" s="34">
        <v>79626000</v>
      </c>
      <c r="G29" s="23">
        <v>201810</v>
      </c>
      <c r="H29" s="34">
        <v>-77380530.9500001</v>
      </c>
      <c r="I29" s="33">
        <v>-204169.23</v>
      </c>
      <c r="J29" s="34">
        <v>-77584700.18000011</v>
      </c>
      <c r="M29" s="23">
        <v>201810</v>
      </c>
      <c r="N29" s="34">
        <v>-403599</v>
      </c>
      <c r="O29" s="33">
        <v>36692</v>
      </c>
      <c r="P29" s="34">
        <v>-366907</v>
      </c>
    </row>
    <row r="30" spans="1:16" ht="12.75" hidden="1">
      <c r="A30" s="23">
        <v>201811</v>
      </c>
      <c r="B30" s="34">
        <v>79626000</v>
      </c>
      <c r="C30" s="33">
        <v>0</v>
      </c>
      <c r="D30" s="34">
        <v>79626000</v>
      </c>
      <c r="G30" s="23">
        <v>201811</v>
      </c>
      <c r="H30" s="34">
        <v>-77584700.18000011</v>
      </c>
      <c r="I30" s="33">
        <v>-204169.23</v>
      </c>
      <c r="J30" s="34">
        <v>-77788869.41000012</v>
      </c>
      <c r="M30" s="23">
        <v>201811</v>
      </c>
      <c r="N30" s="34">
        <v>-366907</v>
      </c>
      <c r="O30" s="33">
        <v>36692</v>
      </c>
      <c r="P30" s="34">
        <v>-330215</v>
      </c>
    </row>
    <row r="31" spans="1:16" ht="12.75" hidden="1">
      <c r="A31" s="23">
        <v>201812</v>
      </c>
      <c r="B31" s="34">
        <v>79626000</v>
      </c>
      <c r="C31" s="33">
        <v>0</v>
      </c>
      <c r="D31" s="38">
        <v>79626000</v>
      </c>
      <c r="G31" s="23">
        <v>201812</v>
      </c>
      <c r="H31" s="34">
        <v>-77788869.41000012</v>
      </c>
      <c r="I31" s="33">
        <v>-204169.23</v>
      </c>
      <c r="J31" s="38">
        <v>-77993038.64000012</v>
      </c>
      <c r="M31" s="23">
        <v>201812</v>
      </c>
      <c r="N31" s="34">
        <v>-330215</v>
      </c>
      <c r="O31" s="33">
        <v>36692</v>
      </c>
      <c r="P31" s="38">
        <v>-293523</v>
      </c>
    </row>
    <row r="32" spans="3:15" ht="12.75" hidden="1">
      <c r="C32" s="35">
        <v>0</v>
      </c>
      <c r="I32" s="35">
        <v>-2450030.76</v>
      </c>
      <c r="O32" s="35">
        <v>440304</v>
      </c>
    </row>
    <row r="34" spans="1:16" ht="12.75">
      <c r="A34" s="27">
        <v>201901</v>
      </c>
      <c r="B34" s="34">
        <f>D31</f>
        <v>79626000</v>
      </c>
      <c r="C34" s="33">
        <v>0</v>
      </c>
      <c r="D34" s="34">
        <f>D31</f>
        <v>79626000</v>
      </c>
      <c r="G34" s="27">
        <v>201901</v>
      </c>
      <c r="H34" s="34">
        <f>J31</f>
        <v>-77993038.64000012</v>
      </c>
      <c r="I34" s="33">
        <f>I31</f>
        <v>-204169.23</v>
      </c>
      <c r="J34" s="34">
        <f>H34+I34</f>
        <v>-78197207.87000012</v>
      </c>
      <c r="M34" s="27">
        <v>201901</v>
      </c>
      <c r="N34" s="34">
        <f>P31</f>
        <v>-293523</v>
      </c>
      <c r="O34" s="33">
        <f>O20</f>
        <v>36692</v>
      </c>
      <c r="P34" s="34">
        <f>N34+O34</f>
        <v>-256831</v>
      </c>
    </row>
    <row r="35" spans="1:16" ht="12.75">
      <c r="A35" s="27">
        <f>A34+1</f>
        <v>201902</v>
      </c>
      <c r="B35" s="34">
        <f>D34</f>
        <v>79626000</v>
      </c>
      <c r="C35" s="33">
        <f>C34</f>
        <v>0</v>
      </c>
      <c r="D35" s="34">
        <f>B35+C35</f>
        <v>79626000</v>
      </c>
      <c r="G35" s="27">
        <v>201902</v>
      </c>
      <c r="H35" s="34">
        <f>J34</f>
        <v>-78197207.87000012</v>
      </c>
      <c r="I35" s="33">
        <f>I34</f>
        <v>-204169.23</v>
      </c>
      <c r="J35" s="34">
        <f>H35+I35</f>
        <v>-78401377.10000013</v>
      </c>
      <c r="M35" s="27">
        <v>201902</v>
      </c>
      <c r="N35" s="34">
        <f>P34</f>
        <v>-256831</v>
      </c>
      <c r="O35" s="33">
        <f>O34</f>
        <v>36692</v>
      </c>
      <c r="P35" s="34">
        <f>N35+O35</f>
        <v>-220139</v>
      </c>
    </row>
    <row r="36" spans="1:16" ht="12.75">
      <c r="A36" s="27">
        <f aca="true" t="shared" si="0" ref="A36:A45">A35+1</f>
        <v>201903</v>
      </c>
      <c r="B36" s="34">
        <f aca="true" t="shared" si="1" ref="B36:B41">D35</f>
        <v>79626000</v>
      </c>
      <c r="C36" s="33">
        <f aca="true" t="shared" si="2" ref="C36:C45">C35</f>
        <v>0</v>
      </c>
      <c r="D36" s="34">
        <f aca="true" t="shared" si="3" ref="D36:D41">B36+C36</f>
        <v>79626000</v>
      </c>
      <c r="G36" s="27">
        <v>201903</v>
      </c>
      <c r="H36" s="34">
        <f aca="true" t="shared" si="4" ref="H36:H41">J35</f>
        <v>-78401377.10000013</v>
      </c>
      <c r="I36" s="33">
        <f aca="true" t="shared" si="5" ref="I36:I45">I35</f>
        <v>-204169.23</v>
      </c>
      <c r="J36" s="38">
        <f aca="true" t="shared" si="6" ref="J36:J41">H36+I36</f>
        <v>-78605546.33000013</v>
      </c>
      <c r="K36" s="28"/>
      <c r="L36" s="28"/>
      <c r="M36" s="27">
        <v>201903</v>
      </c>
      <c r="N36" s="38">
        <f aca="true" t="shared" si="7" ref="N36:N41">P35</f>
        <v>-220139</v>
      </c>
      <c r="O36" s="33">
        <f aca="true" t="shared" si="8" ref="O36:O45">O35</f>
        <v>36692</v>
      </c>
      <c r="P36" s="38">
        <f aca="true" t="shared" si="9" ref="P36:P41">N36+O36</f>
        <v>-183447</v>
      </c>
    </row>
    <row r="37" spans="1:16" ht="12.75">
      <c r="A37" s="27">
        <f t="shared" si="0"/>
        <v>201904</v>
      </c>
      <c r="B37" s="34">
        <f t="shared" si="1"/>
        <v>79626000</v>
      </c>
      <c r="C37" s="33">
        <f t="shared" si="2"/>
        <v>0</v>
      </c>
      <c r="D37" s="34">
        <f t="shared" si="3"/>
        <v>79626000</v>
      </c>
      <c r="G37" s="27">
        <v>201904</v>
      </c>
      <c r="H37" s="34">
        <f t="shared" si="4"/>
        <v>-78605546.33000013</v>
      </c>
      <c r="I37" s="33">
        <f t="shared" si="5"/>
        <v>-204169.23</v>
      </c>
      <c r="J37" s="38">
        <f t="shared" si="6"/>
        <v>-78809715.56000014</v>
      </c>
      <c r="K37" s="28"/>
      <c r="L37" s="28"/>
      <c r="M37" s="27">
        <v>201904</v>
      </c>
      <c r="N37" s="38">
        <f t="shared" si="7"/>
        <v>-183447</v>
      </c>
      <c r="O37" s="33">
        <f t="shared" si="8"/>
        <v>36692</v>
      </c>
      <c r="P37" s="38">
        <f t="shared" si="9"/>
        <v>-146755</v>
      </c>
    </row>
    <row r="38" spans="1:16" ht="12.75">
      <c r="A38" s="27">
        <f t="shared" si="0"/>
        <v>201905</v>
      </c>
      <c r="B38" s="34">
        <f t="shared" si="1"/>
        <v>79626000</v>
      </c>
      <c r="C38" s="33">
        <f t="shared" si="2"/>
        <v>0</v>
      </c>
      <c r="D38" s="34">
        <f t="shared" si="3"/>
        <v>79626000</v>
      </c>
      <c r="G38" s="27">
        <v>201905</v>
      </c>
      <c r="H38" s="34">
        <f t="shared" si="4"/>
        <v>-78809715.56000014</v>
      </c>
      <c r="I38" s="33">
        <f t="shared" si="5"/>
        <v>-204169.23</v>
      </c>
      <c r="J38" s="38">
        <f t="shared" si="6"/>
        <v>-79013884.79000014</v>
      </c>
      <c r="K38" s="28"/>
      <c r="L38" s="28"/>
      <c r="M38" s="27">
        <v>201905</v>
      </c>
      <c r="N38" s="38">
        <f t="shared" si="7"/>
        <v>-146755</v>
      </c>
      <c r="O38" s="33">
        <f t="shared" si="8"/>
        <v>36692</v>
      </c>
      <c r="P38" s="38">
        <f t="shared" si="9"/>
        <v>-110063</v>
      </c>
    </row>
    <row r="39" spans="1:16" s="28" customFormat="1" ht="12.75">
      <c r="A39" s="27">
        <f t="shared" si="0"/>
        <v>201906</v>
      </c>
      <c r="B39" s="34">
        <f t="shared" si="1"/>
        <v>79626000</v>
      </c>
      <c r="C39" s="39">
        <f t="shared" si="2"/>
        <v>0</v>
      </c>
      <c r="D39" s="38">
        <f t="shared" si="3"/>
        <v>79626000</v>
      </c>
      <c r="G39" s="27">
        <v>201906</v>
      </c>
      <c r="H39" s="34">
        <f t="shared" si="4"/>
        <v>-79013884.79000014</v>
      </c>
      <c r="I39" s="33">
        <f t="shared" si="5"/>
        <v>-204169.23</v>
      </c>
      <c r="J39" s="38">
        <f t="shared" si="6"/>
        <v>-79218054.02000014</v>
      </c>
      <c r="M39" s="27">
        <v>201906</v>
      </c>
      <c r="N39" s="38">
        <f t="shared" si="7"/>
        <v>-110063</v>
      </c>
      <c r="O39" s="33">
        <f t="shared" si="8"/>
        <v>36692</v>
      </c>
      <c r="P39" s="38">
        <f t="shared" si="9"/>
        <v>-73371</v>
      </c>
    </row>
    <row r="40" spans="1:16" s="28" customFormat="1" ht="12.75">
      <c r="A40" s="27">
        <f t="shared" si="0"/>
        <v>201907</v>
      </c>
      <c r="B40" s="34">
        <f t="shared" si="1"/>
        <v>79626000</v>
      </c>
      <c r="C40" s="39">
        <f t="shared" si="2"/>
        <v>0</v>
      </c>
      <c r="D40" s="38">
        <f t="shared" si="3"/>
        <v>79626000</v>
      </c>
      <c r="G40" s="27">
        <v>201907</v>
      </c>
      <c r="H40" s="34">
        <f t="shared" si="4"/>
        <v>-79218054.02000014</v>
      </c>
      <c r="I40" s="33">
        <f t="shared" si="5"/>
        <v>-204169.23</v>
      </c>
      <c r="J40" s="38">
        <f t="shared" si="6"/>
        <v>-79422223.25000015</v>
      </c>
      <c r="M40" s="27">
        <v>201907</v>
      </c>
      <c r="N40" s="38">
        <f t="shared" si="7"/>
        <v>-73371</v>
      </c>
      <c r="O40" s="33">
        <f t="shared" si="8"/>
        <v>36692</v>
      </c>
      <c r="P40" s="38">
        <f t="shared" si="9"/>
        <v>-36679</v>
      </c>
    </row>
    <row r="41" spans="1:16" s="28" customFormat="1" ht="12.75">
      <c r="A41" s="27">
        <f t="shared" si="0"/>
        <v>201908</v>
      </c>
      <c r="B41" s="34">
        <f t="shared" si="1"/>
        <v>79626000</v>
      </c>
      <c r="C41" s="39">
        <f t="shared" si="2"/>
        <v>0</v>
      </c>
      <c r="D41" s="38">
        <f t="shared" si="3"/>
        <v>79626000</v>
      </c>
      <c r="G41" s="27">
        <v>201908</v>
      </c>
      <c r="H41" s="34">
        <f t="shared" si="4"/>
        <v>-79422223.25000015</v>
      </c>
      <c r="I41" s="33">
        <f t="shared" si="5"/>
        <v>-204169.23</v>
      </c>
      <c r="J41" s="38">
        <f t="shared" si="6"/>
        <v>-79626392.48000015</v>
      </c>
      <c r="M41" s="27">
        <v>201908</v>
      </c>
      <c r="N41" s="38">
        <f t="shared" si="7"/>
        <v>-36679</v>
      </c>
      <c r="O41" s="33">
        <f t="shared" si="8"/>
        <v>36692</v>
      </c>
      <c r="P41" s="38">
        <f t="shared" si="9"/>
        <v>13</v>
      </c>
    </row>
    <row r="42" spans="1:16" s="28" customFormat="1" ht="12.75">
      <c r="A42" s="27">
        <f t="shared" si="0"/>
        <v>201909</v>
      </c>
      <c r="B42" s="34">
        <v>0</v>
      </c>
      <c r="C42" s="39">
        <f t="shared" si="2"/>
        <v>0</v>
      </c>
      <c r="D42" s="38">
        <f>B42+C42</f>
        <v>0</v>
      </c>
      <c r="G42" s="27">
        <v>201909</v>
      </c>
      <c r="H42" s="34">
        <v>0</v>
      </c>
      <c r="I42" s="33">
        <v>0</v>
      </c>
      <c r="J42" s="38">
        <f>H42+I42</f>
        <v>0</v>
      </c>
      <c r="M42" s="27">
        <v>201909</v>
      </c>
      <c r="N42" s="38">
        <v>0</v>
      </c>
      <c r="O42" s="33">
        <v>0</v>
      </c>
      <c r="P42" s="38">
        <f>N42+O42</f>
        <v>0</v>
      </c>
    </row>
    <row r="43" spans="1:16" s="28" customFormat="1" ht="12.75">
      <c r="A43" s="27">
        <f t="shared" si="0"/>
        <v>201910</v>
      </c>
      <c r="B43" s="34">
        <f>D42</f>
        <v>0</v>
      </c>
      <c r="C43" s="39">
        <f t="shared" si="2"/>
        <v>0</v>
      </c>
      <c r="D43" s="38">
        <f>B43+C43</f>
        <v>0</v>
      </c>
      <c r="G43" s="27">
        <v>201910</v>
      </c>
      <c r="H43" s="34">
        <f>J42</f>
        <v>0</v>
      </c>
      <c r="I43" s="33">
        <f t="shared" si="5"/>
        <v>0</v>
      </c>
      <c r="J43" s="38">
        <f>H43+I43</f>
        <v>0</v>
      </c>
      <c r="M43" s="27">
        <v>201910</v>
      </c>
      <c r="N43" s="38">
        <f>P42</f>
        <v>0</v>
      </c>
      <c r="O43" s="33">
        <f t="shared" si="8"/>
        <v>0</v>
      </c>
      <c r="P43" s="38">
        <f>N43+O43</f>
        <v>0</v>
      </c>
    </row>
    <row r="44" spans="1:16" s="28" customFormat="1" ht="12.75">
      <c r="A44" s="27">
        <f t="shared" si="0"/>
        <v>201911</v>
      </c>
      <c r="B44" s="34">
        <f>D43</f>
        <v>0</v>
      </c>
      <c r="C44" s="39">
        <f t="shared" si="2"/>
        <v>0</v>
      </c>
      <c r="D44" s="38">
        <f>B44+C44</f>
        <v>0</v>
      </c>
      <c r="G44" s="27">
        <v>201911</v>
      </c>
      <c r="H44" s="34">
        <f>J43</f>
        <v>0</v>
      </c>
      <c r="I44" s="33">
        <f t="shared" si="5"/>
        <v>0</v>
      </c>
      <c r="J44" s="38">
        <f>H44+I44</f>
        <v>0</v>
      </c>
      <c r="M44" s="27">
        <v>201911</v>
      </c>
      <c r="N44" s="38">
        <f>P43</f>
        <v>0</v>
      </c>
      <c r="O44" s="33">
        <f t="shared" si="8"/>
        <v>0</v>
      </c>
      <c r="P44" s="38">
        <f>N44+O44</f>
        <v>0</v>
      </c>
    </row>
    <row r="45" spans="1:16" s="28" customFormat="1" ht="12.75">
      <c r="A45" s="27">
        <f t="shared" si="0"/>
        <v>201912</v>
      </c>
      <c r="B45" s="34">
        <f>D44</f>
        <v>0</v>
      </c>
      <c r="C45" s="44">
        <f t="shared" si="2"/>
        <v>0</v>
      </c>
      <c r="D45" s="38">
        <f>B45+C45</f>
        <v>0</v>
      </c>
      <c r="G45" s="27">
        <v>201912</v>
      </c>
      <c r="H45" s="34">
        <f>J44</f>
        <v>0</v>
      </c>
      <c r="I45" s="45">
        <f t="shared" si="5"/>
        <v>0</v>
      </c>
      <c r="J45" s="38">
        <f>H45+I45</f>
        <v>0</v>
      </c>
      <c r="M45" s="27">
        <v>201912</v>
      </c>
      <c r="N45" s="38">
        <f>P44</f>
        <v>0</v>
      </c>
      <c r="O45" s="45">
        <f t="shared" si="8"/>
        <v>0</v>
      </c>
      <c r="P45" s="38">
        <f>N45+O45</f>
        <v>0</v>
      </c>
    </row>
    <row r="46" spans="1:16" s="28" customFormat="1" ht="12.75">
      <c r="A46" s="27"/>
      <c r="B46" s="34"/>
      <c r="C46" s="39">
        <f>SUM(C34:C45)</f>
        <v>0</v>
      </c>
      <c r="D46" s="38"/>
      <c r="G46" s="27"/>
      <c r="H46" s="34"/>
      <c r="I46" s="33">
        <f>SUM(I34:I45)</f>
        <v>-1633353.84</v>
      </c>
      <c r="J46" s="38"/>
      <c r="M46" s="27"/>
      <c r="N46" s="38"/>
      <c r="O46" s="33">
        <f>SUM(O34:O45)</f>
        <v>293536</v>
      </c>
      <c r="P46" s="38"/>
    </row>
    <row r="47" spans="1:16" s="28" customFormat="1" ht="12.75">
      <c r="A47" s="27"/>
      <c r="B47" s="34"/>
      <c r="C47" s="39"/>
      <c r="D47" s="38"/>
      <c r="G47" s="27"/>
      <c r="H47" s="34"/>
      <c r="I47" s="33"/>
      <c r="J47" s="38"/>
      <c r="M47" s="27"/>
      <c r="N47" s="38"/>
      <c r="O47" s="33"/>
      <c r="P47" s="38"/>
    </row>
    <row r="48" spans="1:16" s="28" customFormat="1" ht="12.75">
      <c r="A48" s="27">
        <v>202001</v>
      </c>
      <c r="B48" s="34">
        <v>0</v>
      </c>
      <c r="C48" s="39">
        <v>0</v>
      </c>
      <c r="D48" s="38">
        <v>0</v>
      </c>
      <c r="G48" s="27">
        <v>202001</v>
      </c>
      <c r="H48" s="34">
        <v>0</v>
      </c>
      <c r="I48" s="33">
        <v>0</v>
      </c>
      <c r="J48" s="38">
        <v>0</v>
      </c>
      <c r="M48" s="27">
        <v>202001</v>
      </c>
      <c r="N48" s="38">
        <v>0</v>
      </c>
      <c r="O48" s="33">
        <v>0</v>
      </c>
      <c r="P48" s="38">
        <v>0</v>
      </c>
    </row>
    <row r="49" spans="1:16" s="28" customFormat="1" ht="12.75">
      <c r="A49" s="27">
        <f>A48+1</f>
        <v>202002</v>
      </c>
      <c r="B49" s="34">
        <v>0</v>
      </c>
      <c r="C49" s="39">
        <v>0</v>
      </c>
      <c r="D49" s="38">
        <v>0</v>
      </c>
      <c r="G49" s="27">
        <v>202002</v>
      </c>
      <c r="H49" s="34">
        <v>0</v>
      </c>
      <c r="I49" s="33">
        <v>0</v>
      </c>
      <c r="J49" s="38">
        <v>0</v>
      </c>
      <c r="M49" s="27">
        <v>202002</v>
      </c>
      <c r="N49" s="38">
        <v>0</v>
      </c>
      <c r="O49" s="33">
        <v>0</v>
      </c>
      <c r="P49" s="38">
        <v>0</v>
      </c>
    </row>
    <row r="50" spans="1:16" s="28" customFormat="1" ht="12.75">
      <c r="A50" s="27">
        <f aca="true" t="shared" si="10" ref="A50:A59">A49+1</f>
        <v>202003</v>
      </c>
      <c r="B50" s="34">
        <v>0</v>
      </c>
      <c r="C50" s="39">
        <v>0</v>
      </c>
      <c r="D50" s="38">
        <v>0</v>
      </c>
      <c r="G50" s="27">
        <v>202003</v>
      </c>
      <c r="H50" s="34">
        <v>0</v>
      </c>
      <c r="I50" s="33">
        <v>0</v>
      </c>
      <c r="J50" s="38">
        <v>0</v>
      </c>
      <c r="M50" s="27">
        <v>202003</v>
      </c>
      <c r="N50" s="38">
        <v>0</v>
      </c>
      <c r="O50" s="33">
        <v>0</v>
      </c>
      <c r="P50" s="38">
        <v>0</v>
      </c>
    </row>
    <row r="51" spans="1:16" s="28" customFormat="1" ht="12.75">
      <c r="A51" s="27">
        <f t="shared" si="10"/>
        <v>202004</v>
      </c>
      <c r="B51" s="34">
        <v>0</v>
      </c>
      <c r="C51" s="39">
        <v>0</v>
      </c>
      <c r="D51" s="38">
        <v>0</v>
      </c>
      <c r="G51" s="27">
        <v>202004</v>
      </c>
      <c r="H51" s="34">
        <v>0</v>
      </c>
      <c r="I51" s="33">
        <v>0</v>
      </c>
      <c r="J51" s="38">
        <v>0</v>
      </c>
      <c r="M51" s="27">
        <v>202004</v>
      </c>
      <c r="N51" s="38">
        <v>0</v>
      </c>
      <c r="O51" s="33">
        <v>0</v>
      </c>
      <c r="P51" s="38">
        <v>0</v>
      </c>
    </row>
    <row r="52" spans="1:16" s="28" customFormat="1" ht="12.75">
      <c r="A52" s="27">
        <f t="shared" si="10"/>
        <v>202005</v>
      </c>
      <c r="B52" s="34">
        <v>0</v>
      </c>
      <c r="C52" s="39">
        <v>0</v>
      </c>
      <c r="D52" s="38">
        <v>0</v>
      </c>
      <c r="G52" s="27">
        <v>202005</v>
      </c>
      <c r="H52" s="34">
        <v>0</v>
      </c>
      <c r="I52" s="33">
        <v>0</v>
      </c>
      <c r="J52" s="38">
        <v>0</v>
      </c>
      <c r="M52" s="27">
        <v>202005</v>
      </c>
      <c r="N52" s="38">
        <v>0</v>
      </c>
      <c r="O52" s="33">
        <v>0</v>
      </c>
      <c r="P52" s="38">
        <v>0</v>
      </c>
    </row>
    <row r="53" spans="1:16" s="28" customFormat="1" ht="12.75">
      <c r="A53" s="27">
        <f t="shared" si="10"/>
        <v>202006</v>
      </c>
      <c r="B53" s="34">
        <v>0</v>
      </c>
      <c r="C53" s="39">
        <v>0</v>
      </c>
      <c r="D53" s="38">
        <v>0</v>
      </c>
      <c r="G53" s="27">
        <v>202006</v>
      </c>
      <c r="H53" s="34">
        <v>0</v>
      </c>
      <c r="I53" s="33">
        <v>0</v>
      </c>
      <c r="J53" s="38">
        <v>0</v>
      </c>
      <c r="M53" s="27">
        <v>202006</v>
      </c>
      <c r="N53" s="38">
        <v>0</v>
      </c>
      <c r="O53" s="33">
        <v>0</v>
      </c>
      <c r="P53" s="38">
        <v>0</v>
      </c>
    </row>
    <row r="54" spans="1:16" s="28" customFormat="1" ht="12.75">
      <c r="A54" s="27">
        <f t="shared" si="10"/>
        <v>202007</v>
      </c>
      <c r="B54" s="34">
        <v>0</v>
      </c>
      <c r="C54" s="39">
        <v>0</v>
      </c>
      <c r="D54" s="38">
        <v>0</v>
      </c>
      <c r="G54" s="27">
        <v>202007</v>
      </c>
      <c r="H54" s="34">
        <v>0</v>
      </c>
      <c r="I54" s="33">
        <v>0</v>
      </c>
      <c r="J54" s="38">
        <v>0</v>
      </c>
      <c r="M54" s="27">
        <v>202007</v>
      </c>
      <c r="N54" s="38">
        <v>0</v>
      </c>
      <c r="O54" s="33">
        <v>0</v>
      </c>
      <c r="P54" s="38">
        <v>0</v>
      </c>
    </row>
    <row r="55" spans="1:16" s="28" customFormat="1" ht="12.75">
      <c r="A55" s="27">
        <f t="shared" si="10"/>
        <v>202008</v>
      </c>
      <c r="B55" s="34">
        <v>0</v>
      </c>
      <c r="C55" s="39">
        <v>0</v>
      </c>
      <c r="D55" s="38">
        <v>0</v>
      </c>
      <c r="G55" s="27">
        <v>202008</v>
      </c>
      <c r="H55" s="34">
        <v>0</v>
      </c>
      <c r="I55" s="33">
        <v>0</v>
      </c>
      <c r="J55" s="38">
        <v>0</v>
      </c>
      <c r="M55" s="27">
        <v>202008</v>
      </c>
      <c r="N55" s="38">
        <v>0</v>
      </c>
      <c r="O55" s="33">
        <v>0</v>
      </c>
      <c r="P55" s="38">
        <v>0</v>
      </c>
    </row>
    <row r="56" spans="1:16" s="28" customFormat="1" ht="12.75">
      <c r="A56" s="27">
        <f t="shared" si="10"/>
        <v>202009</v>
      </c>
      <c r="B56" s="34">
        <v>0</v>
      </c>
      <c r="C56" s="39">
        <v>0</v>
      </c>
      <c r="D56" s="38">
        <v>0</v>
      </c>
      <c r="G56" s="27">
        <v>202009</v>
      </c>
      <c r="H56" s="34">
        <v>0</v>
      </c>
      <c r="I56" s="33">
        <v>0</v>
      </c>
      <c r="J56" s="38">
        <v>0</v>
      </c>
      <c r="M56" s="27">
        <v>202009</v>
      </c>
      <c r="N56" s="38">
        <v>0</v>
      </c>
      <c r="O56" s="33">
        <v>0</v>
      </c>
      <c r="P56" s="38">
        <v>0</v>
      </c>
    </row>
    <row r="57" spans="1:16" s="28" customFormat="1" ht="12.75">
      <c r="A57" s="27">
        <f t="shared" si="10"/>
        <v>202010</v>
      </c>
      <c r="B57" s="34">
        <v>0</v>
      </c>
      <c r="C57" s="39">
        <v>0</v>
      </c>
      <c r="D57" s="38">
        <v>0</v>
      </c>
      <c r="G57" s="27">
        <v>202010</v>
      </c>
      <c r="H57" s="34">
        <v>0</v>
      </c>
      <c r="I57" s="33">
        <v>0</v>
      </c>
      <c r="J57" s="38">
        <v>0</v>
      </c>
      <c r="M57" s="27">
        <v>202010</v>
      </c>
      <c r="N57" s="38">
        <v>0</v>
      </c>
      <c r="O57" s="33">
        <v>0</v>
      </c>
      <c r="P57" s="38">
        <v>0</v>
      </c>
    </row>
    <row r="58" spans="1:16" s="28" customFormat="1" ht="12.75">
      <c r="A58" s="27">
        <f t="shared" si="10"/>
        <v>202011</v>
      </c>
      <c r="B58" s="34">
        <v>0</v>
      </c>
      <c r="C58" s="39">
        <v>0</v>
      </c>
      <c r="D58" s="38">
        <v>0</v>
      </c>
      <c r="G58" s="27">
        <v>202011</v>
      </c>
      <c r="H58" s="34">
        <v>0</v>
      </c>
      <c r="I58" s="33">
        <v>0</v>
      </c>
      <c r="J58" s="38">
        <v>0</v>
      </c>
      <c r="M58" s="27">
        <v>202011</v>
      </c>
      <c r="N58" s="38">
        <v>0</v>
      </c>
      <c r="O58" s="33">
        <v>0</v>
      </c>
      <c r="P58" s="38">
        <v>0</v>
      </c>
    </row>
    <row r="59" spans="1:16" s="28" customFormat="1" ht="12.75">
      <c r="A59" s="27">
        <f t="shared" si="10"/>
        <v>202012</v>
      </c>
      <c r="B59" s="34">
        <v>0</v>
      </c>
      <c r="C59" s="44">
        <v>0</v>
      </c>
      <c r="D59" s="38">
        <v>0</v>
      </c>
      <c r="G59" s="27">
        <v>202012</v>
      </c>
      <c r="H59" s="34">
        <v>0</v>
      </c>
      <c r="I59" s="45">
        <v>0</v>
      </c>
      <c r="J59" s="38">
        <v>0</v>
      </c>
      <c r="M59" s="27">
        <v>202012</v>
      </c>
      <c r="N59" s="38">
        <v>0</v>
      </c>
      <c r="O59" s="45">
        <v>0</v>
      </c>
      <c r="P59" s="38">
        <v>0</v>
      </c>
    </row>
    <row r="60" spans="1:16" s="28" customFormat="1" ht="12.75">
      <c r="A60" s="27"/>
      <c r="B60" s="34"/>
      <c r="C60" s="39">
        <f>SUM(C48:C59)</f>
        <v>0</v>
      </c>
      <c r="D60" s="38"/>
      <c r="G60" s="27"/>
      <c r="H60" s="34"/>
      <c r="I60" s="33">
        <f>SUM(I48:I59)</f>
        <v>0</v>
      </c>
      <c r="J60" s="38"/>
      <c r="M60" s="27"/>
      <c r="N60" s="38"/>
      <c r="O60" s="33">
        <f>SUM(O48:O59)</f>
        <v>0</v>
      </c>
      <c r="P60" s="38"/>
    </row>
    <row r="61" spans="1:16" s="28" customFormat="1" ht="12.75">
      <c r="A61" s="27"/>
      <c r="B61" s="34"/>
      <c r="C61" s="39"/>
      <c r="D61" s="38"/>
      <c r="G61" s="27"/>
      <c r="H61" s="34"/>
      <c r="I61" s="33"/>
      <c r="J61" s="38"/>
      <c r="M61" s="27"/>
      <c r="N61" s="38"/>
      <c r="O61" s="33"/>
      <c r="P61" s="38"/>
    </row>
    <row r="62" spans="1:16" s="28" customFormat="1" ht="12.75">
      <c r="A62" s="27">
        <v>202101</v>
      </c>
      <c r="B62" s="34">
        <v>0</v>
      </c>
      <c r="C62" s="39">
        <v>0</v>
      </c>
      <c r="D62" s="38">
        <v>0</v>
      </c>
      <c r="G62" s="27">
        <v>202101</v>
      </c>
      <c r="H62" s="34">
        <v>0</v>
      </c>
      <c r="I62" s="33">
        <v>0</v>
      </c>
      <c r="J62" s="38">
        <v>0</v>
      </c>
      <c r="M62" s="27">
        <v>202101</v>
      </c>
      <c r="N62" s="38">
        <v>0</v>
      </c>
      <c r="O62" s="33">
        <v>0</v>
      </c>
      <c r="P62" s="38">
        <v>0</v>
      </c>
    </row>
    <row r="63" spans="1:16" s="28" customFormat="1" ht="12.75">
      <c r="A63" s="27">
        <v>202102</v>
      </c>
      <c r="B63" s="34">
        <v>0</v>
      </c>
      <c r="C63" s="44">
        <v>0</v>
      </c>
      <c r="D63" s="38">
        <v>0</v>
      </c>
      <c r="G63" s="27">
        <v>202102</v>
      </c>
      <c r="H63" s="34">
        <v>0</v>
      </c>
      <c r="I63" s="45">
        <v>0</v>
      </c>
      <c r="J63" s="38">
        <v>0</v>
      </c>
      <c r="M63" s="27">
        <v>202102</v>
      </c>
      <c r="N63" s="38">
        <v>0</v>
      </c>
      <c r="O63" s="45">
        <v>0</v>
      </c>
      <c r="P63" s="38">
        <v>0</v>
      </c>
    </row>
    <row r="64" spans="1:16" s="28" customFormat="1" ht="12.75">
      <c r="A64" s="27"/>
      <c r="B64" s="34"/>
      <c r="C64" s="39">
        <f>SUM(C62:C63)</f>
        <v>0</v>
      </c>
      <c r="D64" s="38"/>
      <c r="G64" s="27"/>
      <c r="H64" s="34"/>
      <c r="I64" s="33">
        <f>SUM(I62:I63)</f>
        <v>0</v>
      </c>
      <c r="J64" s="38"/>
      <c r="M64" s="27"/>
      <c r="N64" s="38"/>
      <c r="O64" s="33">
        <f>SUM(O62:O63)</f>
        <v>0</v>
      </c>
      <c r="P64" s="38"/>
    </row>
    <row r="66" spans="1:16" ht="12.75">
      <c r="A66" s="11" t="s">
        <v>7</v>
      </c>
      <c r="C66" s="10"/>
      <c r="D66" s="12">
        <f>B50+D63</f>
        <v>0</v>
      </c>
      <c r="G66" s="11" t="s">
        <v>7</v>
      </c>
      <c r="I66" s="10"/>
      <c r="J66" s="12">
        <f>H50+J63</f>
        <v>0</v>
      </c>
      <c r="M66" s="11" t="s">
        <v>7</v>
      </c>
      <c r="O66" s="10"/>
      <c r="P66" s="12">
        <f>N50+P63</f>
        <v>0</v>
      </c>
    </row>
    <row r="67" spans="1:16" ht="12.75">
      <c r="A67" s="11" t="s">
        <v>11</v>
      </c>
      <c r="C67" s="10"/>
      <c r="D67" s="13" t="s">
        <v>12</v>
      </c>
      <c r="G67" s="11" t="s">
        <v>11</v>
      </c>
      <c r="I67" s="10"/>
      <c r="J67" s="13" t="s">
        <v>12</v>
      </c>
      <c r="M67" s="11" t="s">
        <v>11</v>
      </c>
      <c r="O67" s="10"/>
      <c r="P67" s="13" t="s">
        <v>12</v>
      </c>
    </row>
    <row r="68" spans="1:16" ht="12.75">
      <c r="A68" s="16" t="s">
        <v>13</v>
      </c>
      <c r="C68" s="17"/>
      <c r="D68" s="18">
        <f>D66/2</f>
        <v>0</v>
      </c>
      <c r="G68" s="16" t="s">
        <v>13</v>
      </c>
      <c r="I68" s="17"/>
      <c r="J68" s="18">
        <f>J66/2</f>
        <v>0</v>
      </c>
      <c r="M68" s="16" t="s">
        <v>13</v>
      </c>
      <c r="O68" s="17"/>
      <c r="P68" s="18">
        <f>P66/2</f>
        <v>0</v>
      </c>
    </row>
    <row r="69" spans="1:16" ht="12.75">
      <c r="A69" s="16"/>
      <c r="C69" s="17"/>
      <c r="D69" s="18"/>
      <c r="G69" s="16"/>
      <c r="I69" s="17"/>
      <c r="J69" s="18"/>
      <c r="M69" s="16"/>
      <c r="O69" s="17"/>
      <c r="P69" s="18"/>
    </row>
    <row r="70" spans="1:16" ht="12.75">
      <c r="A70" s="9" t="s">
        <v>7</v>
      </c>
      <c r="C70" s="10"/>
      <c r="D70" s="14">
        <f>SUM(D50:D62)+SUM(D68)+D68</f>
        <v>0</v>
      </c>
      <c r="G70" s="9" t="s">
        <v>7</v>
      </c>
      <c r="I70" s="10"/>
      <c r="J70" s="14">
        <f>SUM(J50:J62)+SUM(J68)+J68</f>
        <v>0</v>
      </c>
      <c r="M70" s="9" t="s">
        <v>7</v>
      </c>
      <c r="O70" s="10"/>
      <c r="P70" s="14">
        <f>SUM(P50:P62)+SUM(P68)+P68</f>
        <v>0</v>
      </c>
    </row>
    <row r="71" spans="1:16" ht="12.75">
      <c r="A71" s="9" t="s">
        <v>8</v>
      </c>
      <c r="C71" s="10"/>
      <c r="D71" s="13" t="s">
        <v>9</v>
      </c>
      <c r="G71" s="9" t="s">
        <v>8</v>
      </c>
      <c r="I71" s="10"/>
      <c r="J71" s="13" t="s">
        <v>9</v>
      </c>
      <c r="M71" s="9" t="s">
        <v>8</v>
      </c>
      <c r="O71" s="10"/>
      <c r="P71" s="13" t="s">
        <v>9</v>
      </c>
    </row>
    <row r="72" spans="3:16" ht="12.75">
      <c r="C72" s="10"/>
      <c r="D72" s="14"/>
      <c r="I72" s="10"/>
      <c r="J72" s="14"/>
      <c r="O72" s="10"/>
      <c r="P72" s="14"/>
    </row>
    <row r="73" spans="1:16" ht="12.75">
      <c r="A73" s="9" t="s">
        <v>10</v>
      </c>
      <c r="C73" s="10"/>
      <c r="D73" s="15">
        <f>D70/12</f>
        <v>0</v>
      </c>
      <c r="G73" s="9" t="s">
        <v>10</v>
      </c>
      <c r="I73" s="10"/>
      <c r="J73" s="15">
        <f>J70/12</f>
        <v>0</v>
      </c>
      <c r="M73" s="9" t="s">
        <v>10</v>
      </c>
      <c r="O73" s="10"/>
      <c r="P73" s="15">
        <f>P70/12</f>
        <v>0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Anderson, Joel</cp:lastModifiedBy>
  <cp:lastPrinted>2019-03-02T00:05:20Z</cp:lastPrinted>
  <dcterms:created xsi:type="dcterms:W3CDTF">2003-04-10T16:57:11Z</dcterms:created>
  <dcterms:modified xsi:type="dcterms:W3CDTF">2020-09-11T17:52:16Z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