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20" windowWidth="20112" windowHeight="5952" activeTab="4"/>
  </bookViews>
  <sheets>
    <sheet name="JAP-16" sheetId="1" r:id="rId1"/>
    <sheet name="Decoupling Revenue" sheetId="2" r:id="rId2"/>
    <sheet name="Basic Charge Revenue" sheetId="3" r:id="rId3"/>
    <sheet name="Non-Decoupled Revenue" sheetId="13" r:id="rId4"/>
    <sheet name="Exh A-1" sheetId="4" r:id="rId5"/>
    <sheet name="F2018 Forecast" sheetId="5" r:id="rId6"/>
    <sheet name="Exhibit No.__(JAP-Res RD)" sheetId="7" r:id="rId7"/>
    <sheet name="Exhibit No.__(JAP-SV RD)" sheetId="8" r:id="rId8"/>
    <sheet name="Exhibit No.__(JAP-PV RD)" sheetId="9" r:id="rId9"/>
    <sheet name="Exhibit No.__(JAP-HV RD)" sheetId="10" r:id="rId10"/>
    <sheet name="Exhibit No.__(JAP-TRANSP RD)" sheetId="11" r:id="rId11"/>
    <sheet name="Exhibit No.__(JAP-LIGHT RD) " sheetId="12" r:id="rId12"/>
  </sheets>
  <externalReferences>
    <externalReference r:id="rId13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2">'Basic Charge Revenue'!$A$3:$E$56</definedName>
    <definedName name="_xlnm.Print_Area" localSheetId="1">'Decoupling Revenue'!$A$1:$P$51</definedName>
    <definedName name="_xlnm.Print_Area" localSheetId="4">'Exh A-1'!$A$1:$G$43</definedName>
    <definedName name="_xlnm.Print_Area" localSheetId="9">'Exhibit No.__(JAP-HV RD)'!$A$1:$I$38</definedName>
    <definedName name="_xlnm.Print_Area" localSheetId="11">'Exhibit No.__(JAP-LIGHT RD) '!$A$1:$Q$26,'Exhibit No.__(JAP-LIGHT RD) '!$A$27:$L$291</definedName>
    <definedName name="_xlnm.Print_Area" localSheetId="8">'Exhibit No.__(JAP-PV RD)'!$A$1:$J$75</definedName>
    <definedName name="_xlnm.Print_Area" localSheetId="6">'Exhibit No.__(JAP-Res RD)'!$A$1:$I$24</definedName>
    <definedName name="_xlnm.Print_Area" localSheetId="7">'Exhibit No.__(JAP-SV RD)'!$A$1:$J$136</definedName>
    <definedName name="_xlnm.Print_Area" localSheetId="10">'Exhibit No.__(JAP-TRANSP RD)'!$A$1:$M$59</definedName>
    <definedName name="_xlnm.Print_Area" localSheetId="5">'F2018 Forecast'!$A$1:$AO$63</definedName>
    <definedName name="_xlnm.Print_Area" localSheetId="0">'JAP-16'!$A$1:$F$63</definedName>
    <definedName name="_xlnm.Print_Area" localSheetId="3">'Non-Decoupled Revenue'!$A$1:$E$56</definedName>
    <definedName name="_xlnm.Print_Titles" localSheetId="9">'Exhibit No.__(JAP-HV RD)'!$1:$10</definedName>
    <definedName name="_xlnm.Print_Titles" localSheetId="11">'Exhibit No.__(JAP-LIGHT RD) '!$1:$10</definedName>
    <definedName name="_xlnm.Print_Titles" localSheetId="8">'Exhibit No.__(JAP-PV RD)'!$1:$10</definedName>
    <definedName name="_xlnm.Print_Titles" localSheetId="6">'Exhibit No.__(JAP-Res RD)'!$1:$10</definedName>
    <definedName name="_xlnm.Print_Titles" localSheetId="7">'Exhibit No.__(JAP-SV RD)'!$1:$10</definedName>
    <definedName name="_xlnm.Print_Titles" localSheetId="10">'Exhibit No.__(JAP-TRANSP RD)'!$1:$10</definedName>
    <definedName name="_xlnm.Print_Titles" localSheetId="5">'F2018 Forecast'!$A:$A,'F2018 Forecast'!$1:$5</definedName>
  </definedNames>
  <calcPr calcId="145621"/>
</workbook>
</file>

<file path=xl/calcChain.xml><?xml version="1.0" encoding="utf-8"?>
<calcChain xmlns="http://schemas.openxmlformats.org/spreadsheetml/2006/main">
  <c r="I58" i="11" l="1"/>
  <c r="F58" i="11"/>
  <c r="F57" i="11"/>
  <c r="I56" i="11"/>
  <c r="F56" i="11"/>
  <c r="F55" i="11"/>
  <c r="I54" i="11"/>
  <c r="G54" i="11"/>
  <c r="F54" i="11"/>
  <c r="D54" i="11"/>
  <c r="C54" i="11"/>
  <c r="I52" i="11"/>
  <c r="G52" i="11"/>
  <c r="F52" i="11"/>
  <c r="D52" i="11"/>
  <c r="C52" i="11"/>
  <c r="I50" i="11"/>
  <c r="G50" i="11"/>
  <c r="F50" i="11"/>
  <c r="C50" i="11"/>
  <c r="I49" i="11"/>
  <c r="G49" i="11"/>
  <c r="F49" i="11"/>
  <c r="D49" i="11"/>
  <c r="C49" i="11"/>
  <c r="I48" i="11"/>
  <c r="G48" i="11"/>
  <c r="F48" i="11"/>
  <c r="D48" i="11"/>
  <c r="C48" i="11"/>
  <c r="I47" i="11"/>
  <c r="G47" i="11"/>
  <c r="F47" i="11"/>
  <c r="D47" i="11"/>
  <c r="C47" i="11"/>
  <c r="C45" i="11"/>
  <c r="I41" i="11"/>
  <c r="F41" i="11"/>
  <c r="I39" i="11"/>
  <c r="F39" i="11"/>
  <c r="C39" i="11"/>
  <c r="I38" i="11"/>
  <c r="G38" i="11"/>
  <c r="F38" i="11"/>
  <c r="D38" i="11"/>
  <c r="C38" i="11"/>
  <c r="C37" i="11"/>
  <c r="C36" i="11"/>
  <c r="H291" i="12" l="1"/>
  <c r="F291" i="12"/>
  <c r="C291" i="12"/>
  <c r="H290" i="12"/>
  <c r="G290" i="12"/>
  <c r="F290" i="12"/>
  <c r="D290" i="12"/>
  <c r="C290" i="12"/>
  <c r="C289" i="12"/>
  <c r="C288" i="12"/>
  <c r="C287" i="12"/>
  <c r="H285" i="12"/>
  <c r="F285" i="12"/>
  <c r="C285" i="12"/>
  <c r="H284" i="12"/>
  <c r="G284" i="12"/>
  <c r="F284" i="12"/>
  <c r="D284" i="12"/>
  <c r="C284" i="12"/>
  <c r="H282" i="12"/>
  <c r="G282" i="12"/>
  <c r="F282" i="12"/>
  <c r="D282" i="12"/>
  <c r="C282" i="12"/>
  <c r="H281" i="12"/>
  <c r="G281" i="12"/>
  <c r="F281" i="12"/>
  <c r="D281" i="12"/>
  <c r="C281" i="12"/>
  <c r="H280" i="12"/>
  <c r="G280" i="12"/>
  <c r="F280" i="12"/>
  <c r="D280" i="12"/>
  <c r="C280" i="12"/>
  <c r="H279" i="12"/>
  <c r="G279" i="12"/>
  <c r="F279" i="12"/>
  <c r="D279" i="12"/>
  <c r="C279" i="12"/>
  <c r="H278" i="12"/>
  <c r="G278" i="12"/>
  <c r="F278" i="12"/>
  <c r="D278" i="12"/>
  <c r="C278" i="12"/>
  <c r="H277" i="12"/>
  <c r="G277" i="12"/>
  <c r="F277" i="12"/>
  <c r="D277" i="12"/>
  <c r="C277" i="12"/>
  <c r="H276" i="12"/>
  <c r="G276" i="12"/>
  <c r="F276" i="12"/>
  <c r="D276" i="12"/>
  <c r="C276" i="12"/>
  <c r="H275" i="12"/>
  <c r="G275" i="12"/>
  <c r="F275" i="12"/>
  <c r="D275" i="12"/>
  <c r="C275" i="12"/>
  <c r="H274" i="12"/>
  <c r="G274" i="12"/>
  <c r="F274" i="12"/>
  <c r="D274" i="12"/>
  <c r="C274" i="12"/>
  <c r="H273" i="12"/>
  <c r="G273" i="12"/>
  <c r="F273" i="12"/>
  <c r="D273" i="12"/>
  <c r="C273" i="12"/>
  <c r="H272" i="12"/>
  <c r="G272" i="12"/>
  <c r="F272" i="12"/>
  <c r="D272" i="12"/>
  <c r="C272" i="12"/>
  <c r="H271" i="12"/>
  <c r="G271" i="12"/>
  <c r="F271" i="12"/>
  <c r="D271" i="12"/>
  <c r="C271" i="12"/>
  <c r="H270" i="12"/>
  <c r="G270" i="12"/>
  <c r="F270" i="12"/>
  <c r="D270" i="12"/>
  <c r="C270" i="12"/>
  <c r="H269" i="12"/>
  <c r="G269" i="12"/>
  <c r="F269" i="12"/>
  <c r="D269" i="12"/>
  <c r="C269" i="12"/>
  <c r="H268" i="12"/>
  <c r="G268" i="12"/>
  <c r="F268" i="12"/>
  <c r="D268" i="12"/>
  <c r="C268" i="12"/>
  <c r="H266" i="12"/>
  <c r="G266" i="12"/>
  <c r="F266" i="12"/>
  <c r="D266" i="12"/>
  <c r="C266" i="12"/>
  <c r="H265" i="12"/>
  <c r="G265" i="12"/>
  <c r="F265" i="12"/>
  <c r="D265" i="12"/>
  <c r="C265" i="12"/>
  <c r="H263" i="12"/>
  <c r="G263" i="12"/>
  <c r="F263" i="12"/>
  <c r="D263" i="12"/>
  <c r="C263" i="12"/>
  <c r="H262" i="12"/>
  <c r="G262" i="12"/>
  <c r="F262" i="12"/>
  <c r="D262" i="12"/>
  <c r="C262" i="12"/>
  <c r="H261" i="12"/>
  <c r="G261" i="12"/>
  <c r="F261" i="12"/>
  <c r="D261" i="12"/>
  <c r="C261" i="12"/>
  <c r="H260" i="12"/>
  <c r="G260" i="12"/>
  <c r="F260" i="12"/>
  <c r="D260" i="12"/>
  <c r="C260" i="12"/>
  <c r="H259" i="12"/>
  <c r="G259" i="12"/>
  <c r="F259" i="12"/>
  <c r="D259" i="12"/>
  <c r="C259" i="12"/>
  <c r="H257" i="12"/>
  <c r="G257" i="12"/>
  <c r="F257" i="12"/>
  <c r="D257" i="12"/>
  <c r="C257" i="12"/>
  <c r="H256" i="12"/>
  <c r="G256" i="12"/>
  <c r="F256" i="12"/>
  <c r="D256" i="12"/>
  <c r="C256" i="12"/>
  <c r="H255" i="12"/>
  <c r="G255" i="12"/>
  <c r="F255" i="12"/>
  <c r="D255" i="12"/>
  <c r="C255" i="12"/>
  <c r="H254" i="12"/>
  <c r="G254" i="12"/>
  <c r="F254" i="12"/>
  <c r="D254" i="12"/>
  <c r="C254" i="12"/>
  <c r="H252" i="12"/>
  <c r="G252" i="12"/>
  <c r="F252" i="12"/>
  <c r="D252" i="12"/>
  <c r="C252" i="12"/>
  <c r="H251" i="12"/>
  <c r="G251" i="12"/>
  <c r="F251" i="12"/>
  <c r="D251" i="12"/>
  <c r="C251" i="12"/>
  <c r="H250" i="12"/>
  <c r="G250" i="12"/>
  <c r="F250" i="12"/>
  <c r="D250" i="12"/>
  <c r="C250" i="12"/>
  <c r="H249" i="12"/>
  <c r="G249" i="12"/>
  <c r="F249" i="12"/>
  <c r="D249" i="12"/>
  <c r="C249" i="12"/>
  <c r="H248" i="12"/>
  <c r="G248" i="12"/>
  <c r="F248" i="12"/>
  <c r="D248" i="12"/>
  <c r="C248" i="12"/>
  <c r="H247" i="12"/>
  <c r="G247" i="12"/>
  <c r="F247" i="12"/>
  <c r="D247" i="12"/>
  <c r="C247" i="12"/>
  <c r="H241" i="12"/>
  <c r="F241" i="12"/>
  <c r="C241" i="12"/>
  <c r="H240" i="12"/>
  <c r="G240" i="12"/>
  <c r="F240" i="12"/>
  <c r="E240" i="12"/>
  <c r="D240" i="12"/>
  <c r="C240" i="12"/>
  <c r="C239" i="12"/>
  <c r="C238" i="12"/>
  <c r="C237" i="12"/>
  <c r="H235" i="12"/>
  <c r="F235" i="12"/>
  <c r="C235" i="12"/>
  <c r="H234" i="12"/>
  <c r="G234" i="12"/>
  <c r="F234" i="12"/>
  <c r="D234" i="12"/>
  <c r="C234" i="12"/>
  <c r="H228" i="12"/>
  <c r="F228" i="12"/>
  <c r="C228" i="12"/>
  <c r="H227" i="12"/>
  <c r="G227" i="12"/>
  <c r="F227" i="12"/>
  <c r="D227" i="12"/>
  <c r="C227" i="12"/>
  <c r="C226" i="12"/>
  <c r="C224" i="12"/>
  <c r="H222" i="12"/>
  <c r="F222" i="12"/>
  <c r="C222" i="12"/>
  <c r="H221" i="12"/>
  <c r="G221" i="12"/>
  <c r="F221" i="12"/>
  <c r="D221" i="12"/>
  <c r="C221" i="12"/>
  <c r="H220" i="12"/>
  <c r="G220" i="12"/>
  <c r="F220" i="12"/>
  <c r="D220" i="12"/>
  <c r="C220" i="12"/>
  <c r="H219" i="12"/>
  <c r="G219" i="12"/>
  <c r="F219" i="12"/>
  <c r="D219" i="12"/>
  <c r="C219" i="12"/>
  <c r="H218" i="12"/>
  <c r="G218" i="12"/>
  <c r="F218" i="12"/>
  <c r="D218" i="12"/>
  <c r="C218" i="12"/>
  <c r="H217" i="12"/>
  <c r="G217" i="12"/>
  <c r="F217" i="12"/>
  <c r="D217" i="12"/>
  <c r="C217" i="12"/>
  <c r="H216" i="12"/>
  <c r="G216" i="12"/>
  <c r="F216" i="12"/>
  <c r="D216" i="12"/>
  <c r="C216" i="12"/>
  <c r="H215" i="12"/>
  <c r="G215" i="12"/>
  <c r="F215" i="12"/>
  <c r="D215" i="12"/>
  <c r="C215" i="12"/>
  <c r="H214" i="12"/>
  <c r="G214" i="12"/>
  <c r="F214" i="12"/>
  <c r="D214" i="12"/>
  <c r="C214" i="12"/>
  <c r="H213" i="12"/>
  <c r="G213" i="12"/>
  <c r="F213" i="12"/>
  <c r="D213" i="12"/>
  <c r="C213" i="12"/>
  <c r="H212" i="12"/>
  <c r="G212" i="12"/>
  <c r="F212" i="12"/>
  <c r="D212" i="12"/>
  <c r="C212" i="12"/>
  <c r="H211" i="12"/>
  <c r="G211" i="12"/>
  <c r="F211" i="12"/>
  <c r="D211" i="12"/>
  <c r="C211" i="12"/>
  <c r="H210" i="12"/>
  <c r="G210" i="12"/>
  <c r="F210" i="12"/>
  <c r="D210" i="12"/>
  <c r="C210" i="12"/>
  <c r="H208" i="12"/>
  <c r="G208" i="12"/>
  <c r="F208" i="12"/>
  <c r="D208" i="12"/>
  <c r="C208" i="12"/>
  <c r="H206" i="12"/>
  <c r="G206" i="12"/>
  <c r="F206" i="12"/>
  <c r="D206" i="12"/>
  <c r="C206" i="12"/>
  <c r="H205" i="12"/>
  <c r="G205" i="12"/>
  <c r="F205" i="12"/>
  <c r="D205" i="12"/>
  <c r="C205" i="12"/>
  <c r="H204" i="12"/>
  <c r="G204" i="12"/>
  <c r="F204" i="12"/>
  <c r="D204" i="12"/>
  <c r="C204" i="12"/>
  <c r="H203" i="12"/>
  <c r="G203" i="12"/>
  <c r="F203" i="12"/>
  <c r="D203" i="12"/>
  <c r="C203" i="12"/>
  <c r="H202" i="12"/>
  <c r="G202" i="12"/>
  <c r="F202" i="12"/>
  <c r="D202" i="12"/>
  <c r="C202" i="12"/>
  <c r="H201" i="12"/>
  <c r="G201" i="12"/>
  <c r="F201" i="12"/>
  <c r="D201" i="12"/>
  <c r="C201" i="12"/>
  <c r="H195" i="12"/>
  <c r="F195" i="12"/>
  <c r="C195" i="12"/>
  <c r="H194" i="12"/>
  <c r="G194" i="12"/>
  <c r="F194" i="12"/>
  <c r="D194" i="12"/>
  <c r="C194" i="12"/>
  <c r="C193" i="12"/>
  <c r="C191" i="12"/>
  <c r="H189" i="12"/>
  <c r="G189" i="12"/>
  <c r="F189" i="12"/>
  <c r="D189" i="12"/>
  <c r="C189" i="12"/>
  <c r="H188" i="12"/>
  <c r="G188" i="12"/>
  <c r="F188" i="12"/>
  <c r="D188" i="12"/>
  <c r="C188" i="12"/>
  <c r="H187" i="12"/>
  <c r="G187" i="12"/>
  <c r="F187" i="12"/>
  <c r="D187" i="12"/>
  <c r="C187" i="12"/>
  <c r="H186" i="12"/>
  <c r="G186" i="12"/>
  <c r="F186" i="12"/>
  <c r="D186" i="12"/>
  <c r="C186" i="12"/>
  <c r="H185" i="12"/>
  <c r="G185" i="12"/>
  <c r="F185" i="12"/>
  <c r="D185" i="12"/>
  <c r="C185" i="12"/>
  <c r="H184" i="12"/>
  <c r="G184" i="12"/>
  <c r="F184" i="12"/>
  <c r="D184" i="12"/>
  <c r="C184" i="12"/>
  <c r="H183" i="12"/>
  <c r="G183" i="12"/>
  <c r="F183" i="12"/>
  <c r="D183" i="12"/>
  <c r="C183" i="12"/>
  <c r="H182" i="12"/>
  <c r="G182" i="12"/>
  <c r="F182" i="12"/>
  <c r="D182" i="12"/>
  <c r="C182" i="12"/>
  <c r="H181" i="12"/>
  <c r="G181" i="12"/>
  <c r="F181" i="12"/>
  <c r="D181" i="12"/>
  <c r="C181" i="12"/>
  <c r="H180" i="12"/>
  <c r="G180" i="12"/>
  <c r="F180" i="12"/>
  <c r="D180" i="12"/>
  <c r="C180" i="12"/>
  <c r="H178" i="12"/>
  <c r="G178" i="12"/>
  <c r="F178" i="12"/>
  <c r="D178" i="12"/>
  <c r="C178" i="12"/>
  <c r="H177" i="12"/>
  <c r="G177" i="12"/>
  <c r="F177" i="12"/>
  <c r="D177" i="12"/>
  <c r="C177" i="12"/>
  <c r="H176" i="12"/>
  <c r="G176" i="12"/>
  <c r="F176" i="12"/>
  <c r="D176" i="12"/>
  <c r="C176" i="12"/>
  <c r="H175" i="12"/>
  <c r="G175" i="12"/>
  <c r="F175" i="12"/>
  <c r="D175" i="12"/>
  <c r="C175" i="12"/>
  <c r="H174" i="12"/>
  <c r="G174" i="12"/>
  <c r="F174" i="12"/>
  <c r="D174" i="12"/>
  <c r="C174" i="12"/>
  <c r="H173" i="12"/>
  <c r="G173" i="12"/>
  <c r="F173" i="12"/>
  <c r="D173" i="12"/>
  <c r="C173" i="12"/>
  <c r="H172" i="12"/>
  <c r="G172" i="12"/>
  <c r="F172" i="12"/>
  <c r="D172" i="12"/>
  <c r="C172" i="12"/>
  <c r="H171" i="12"/>
  <c r="G171" i="12"/>
  <c r="F171" i="12"/>
  <c r="D171" i="12"/>
  <c r="C171" i="12"/>
  <c r="H170" i="12"/>
  <c r="G170" i="12"/>
  <c r="F170" i="12"/>
  <c r="D170" i="12"/>
  <c r="C170" i="12"/>
  <c r="H162" i="12"/>
  <c r="F162" i="12"/>
  <c r="C162" i="12"/>
  <c r="H161" i="12"/>
  <c r="G161" i="12"/>
  <c r="F161" i="12"/>
  <c r="D161" i="12"/>
  <c r="C161" i="12"/>
  <c r="C160" i="12"/>
  <c r="C158" i="12"/>
  <c r="H156" i="12"/>
  <c r="F156" i="12"/>
  <c r="C156" i="12"/>
  <c r="H155" i="12"/>
  <c r="G155" i="12"/>
  <c r="F155" i="12"/>
  <c r="D155" i="12"/>
  <c r="C155" i="12"/>
  <c r="H154" i="12"/>
  <c r="G154" i="12"/>
  <c r="F154" i="12"/>
  <c r="D154" i="12"/>
  <c r="C154" i="12"/>
  <c r="H153" i="12"/>
  <c r="G153" i="12"/>
  <c r="F153" i="12"/>
  <c r="D153" i="12"/>
  <c r="C153" i="12"/>
  <c r="H152" i="12"/>
  <c r="G152" i="12"/>
  <c r="F152" i="12"/>
  <c r="D152" i="12"/>
  <c r="C152" i="12"/>
  <c r="H151" i="12"/>
  <c r="G151" i="12"/>
  <c r="F151" i="12"/>
  <c r="D151" i="12"/>
  <c r="C151" i="12"/>
  <c r="H150" i="12"/>
  <c r="G150" i="12"/>
  <c r="F150" i="12"/>
  <c r="D150" i="12"/>
  <c r="C150" i="12"/>
  <c r="H149" i="12"/>
  <c r="G149" i="12"/>
  <c r="F149" i="12"/>
  <c r="D149" i="12"/>
  <c r="C149" i="12"/>
  <c r="H148" i="12"/>
  <c r="G148" i="12"/>
  <c r="F148" i="12"/>
  <c r="D148" i="12"/>
  <c r="C148" i="12"/>
  <c r="H147" i="12"/>
  <c r="G147" i="12"/>
  <c r="F147" i="12"/>
  <c r="D147" i="12"/>
  <c r="C147" i="12"/>
  <c r="H145" i="12"/>
  <c r="G145" i="12"/>
  <c r="F145" i="12"/>
  <c r="D145" i="12"/>
  <c r="C145" i="12"/>
  <c r="H144" i="12"/>
  <c r="G144" i="12"/>
  <c r="F144" i="12"/>
  <c r="D144" i="12"/>
  <c r="C144" i="12"/>
  <c r="H143" i="12"/>
  <c r="G143" i="12"/>
  <c r="F143" i="12"/>
  <c r="D143" i="12"/>
  <c r="C143" i="12"/>
  <c r="H142" i="12"/>
  <c r="G142" i="12"/>
  <c r="F142" i="12"/>
  <c r="D142" i="12"/>
  <c r="C142" i="12"/>
  <c r="H141" i="12"/>
  <c r="G141" i="12"/>
  <c r="F141" i="12"/>
  <c r="D141" i="12"/>
  <c r="C141" i="12"/>
  <c r="H140" i="12"/>
  <c r="G140" i="12"/>
  <c r="F140" i="12"/>
  <c r="D140" i="12"/>
  <c r="C140" i="12"/>
  <c r="H138" i="12"/>
  <c r="G138" i="12"/>
  <c r="F138" i="12"/>
  <c r="D138" i="12"/>
  <c r="C138" i="12"/>
  <c r="H137" i="12"/>
  <c r="G137" i="12"/>
  <c r="F137" i="12"/>
  <c r="D137" i="12"/>
  <c r="C137" i="12"/>
  <c r="H136" i="12"/>
  <c r="G136" i="12"/>
  <c r="F136" i="12"/>
  <c r="D136" i="12"/>
  <c r="C136" i="12"/>
  <c r="H135" i="12"/>
  <c r="G135" i="12"/>
  <c r="F135" i="12"/>
  <c r="D135" i="12"/>
  <c r="C135" i="12"/>
  <c r="H134" i="12"/>
  <c r="G134" i="12"/>
  <c r="F134" i="12"/>
  <c r="D134" i="12"/>
  <c r="C134" i="12"/>
  <c r="H133" i="12"/>
  <c r="G133" i="12"/>
  <c r="F133" i="12"/>
  <c r="D133" i="12"/>
  <c r="C133" i="12"/>
  <c r="H132" i="12"/>
  <c r="G132" i="12"/>
  <c r="F132" i="12"/>
  <c r="D132" i="12"/>
  <c r="C132" i="12"/>
  <c r="H131" i="12"/>
  <c r="G131" i="12"/>
  <c r="F131" i="12"/>
  <c r="D131" i="12"/>
  <c r="C131" i="12"/>
  <c r="H130" i="12"/>
  <c r="G130" i="12"/>
  <c r="F130" i="12"/>
  <c r="D130" i="12"/>
  <c r="C130" i="12"/>
  <c r="H128" i="12"/>
  <c r="G128" i="12"/>
  <c r="F128" i="12"/>
  <c r="D128" i="12"/>
  <c r="C128" i="12"/>
  <c r="H127" i="12"/>
  <c r="G127" i="12"/>
  <c r="F127" i="12"/>
  <c r="D127" i="12"/>
  <c r="C127" i="12"/>
  <c r="H126" i="12"/>
  <c r="G126" i="12"/>
  <c r="F126" i="12"/>
  <c r="D126" i="12"/>
  <c r="C126" i="12"/>
  <c r="H125" i="12"/>
  <c r="G125" i="12"/>
  <c r="F125" i="12"/>
  <c r="D125" i="12"/>
  <c r="C125" i="12"/>
  <c r="H124" i="12"/>
  <c r="G124" i="12"/>
  <c r="F124" i="12"/>
  <c r="D124" i="12"/>
  <c r="C124" i="12"/>
  <c r="H123" i="12"/>
  <c r="G123" i="12"/>
  <c r="F123" i="12"/>
  <c r="D123" i="12"/>
  <c r="C123" i="12"/>
  <c r="H122" i="12"/>
  <c r="G122" i="12"/>
  <c r="F122" i="12"/>
  <c r="D122" i="12"/>
  <c r="C122" i="12"/>
  <c r="H121" i="12"/>
  <c r="G121" i="12"/>
  <c r="F121" i="12"/>
  <c r="D121" i="12"/>
  <c r="C121" i="12"/>
  <c r="H120" i="12"/>
  <c r="G120" i="12"/>
  <c r="F120" i="12"/>
  <c r="D120" i="12"/>
  <c r="C120" i="12"/>
  <c r="H119" i="12"/>
  <c r="G119" i="12"/>
  <c r="F119" i="12"/>
  <c r="D119" i="12"/>
  <c r="C119" i="12"/>
  <c r="H118" i="12"/>
  <c r="G118" i="12"/>
  <c r="F118" i="12"/>
  <c r="D118" i="12"/>
  <c r="C118" i="12"/>
  <c r="H117" i="12"/>
  <c r="G117" i="12"/>
  <c r="F117" i="12"/>
  <c r="D117" i="12"/>
  <c r="C117" i="12"/>
  <c r="H116" i="12"/>
  <c r="G116" i="12"/>
  <c r="F116" i="12"/>
  <c r="D116" i="12"/>
  <c r="C116" i="12"/>
  <c r="H115" i="12"/>
  <c r="G115" i="12"/>
  <c r="F115" i="12"/>
  <c r="D115" i="12"/>
  <c r="C115" i="12"/>
  <c r="H114" i="12"/>
  <c r="G114" i="12"/>
  <c r="F114" i="12"/>
  <c r="D114" i="12"/>
  <c r="C114" i="12"/>
  <c r="H112" i="12"/>
  <c r="G112" i="12"/>
  <c r="F112" i="12"/>
  <c r="D112" i="12"/>
  <c r="C112" i="12"/>
  <c r="H111" i="12"/>
  <c r="G111" i="12"/>
  <c r="F111" i="12"/>
  <c r="D111" i="12"/>
  <c r="C111" i="12"/>
  <c r="H110" i="12"/>
  <c r="G110" i="12"/>
  <c r="F110" i="12"/>
  <c r="D110" i="12"/>
  <c r="C110" i="12"/>
  <c r="H109" i="12"/>
  <c r="G109" i="12"/>
  <c r="F109" i="12"/>
  <c r="D109" i="12"/>
  <c r="C109" i="12"/>
  <c r="H108" i="12"/>
  <c r="G108" i="12"/>
  <c r="F108" i="12"/>
  <c r="D108" i="12"/>
  <c r="C108" i="12"/>
  <c r="H107" i="12"/>
  <c r="G107" i="12"/>
  <c r="F107" i="12"/>
  <c r="D107" i="12"/>
  <c r="C107" i="12"/>
  <c r="H106" i="12"/>
  <c r="G106" i="12"/>
  <c r="F106" i="12"/>
  <c r="D106" i="12"/>
  <c r="C106" i="12"/>
  <c r="H105" i="12"/>
  <c r="G105" i="12"/>
  <c r="F105" i="12"/>
  <c r="D105" i="12"/>
  <c r="C105" i="12"/>
  <c r="H104" i="12"/>
  <c r="G104" i="12"/>
  <c r="F104" i="12"/>
  <c r="D104" i="12"/>
  <c r="C104" i="12"/>
  <c r="H99" i="12"/>
  <c r="F99" i="12"/>
  <c r="C99" i="12"/>
  <c r="H98" i="12"/>
  <c r="G98" i="12"/>
  <c r="F98" i="12"/>
  <c r="D98" i="12"/>
  <c r="C98" i="12"/>
  <c r="C97" i="12"/>
  <c r="C95" i="12"/>
  <c r="H93" i="12"/>
  <c r="F93" i="12"/>
  <c r="C93" i="12"/>
  <c r="H91" i="12"/>
  <c r="G91" i="12"/>
  <c r="F91" i="12"/>
  <c r="D91" i="12"/>
  <c r="C91" i="12"/>
  <c r="H90" i="12"/>
  <c r="G90" i="12"/>
  <c r="D90" i="12"/>
  <c r="H88" i="12"/>
  <c r="G88" i="12"/>
  <c r="F88" i="12"/>
  <c r="D88" i="12"/>
  <c r="C88" i="12"/>
  <c r="H87" i="12"/>
  <c r="G87" i="12"/>
  <c r="F87" i="12"/>
  <c r="D87" i="12"/>
  <c r="C87" i="12"/>
  <c r="H86" i="12"/>
  <c r="G86" i="12"/>
  <c r="F86" i="12"/>
  <c r="D86" i="12"/>
  <c r="C86" i="12"/>
  <c r="H85" i="12"/>
  <c r="G85" i="12"/>
  <c r="F85" i="12"/>
  <c r="D85" i="12"/>
  <c r="C85" i="12"/>
  <c r="H84" i="12"/>
  <c r="G84" i="12"/>
  <c r="F84" i="12"/>
  <c r="D84" i="12"/>
  <c r="C84" i="12"/>
  <c r="H83" i="12"/>
  <c r="G83" i="12"/>
  <c r="F83" i="12"/>
  <c r="D83" i="12"/>
  <c r="C83" i="12"/>
  <c r="H82" i="12"/>
  <c r="G82" i="12"/>
  <c r="F82" i="12"/>
  <c r="D82" i="12"/>
  <c r="C82" i="12"/>
  <c r="H80" i="12"/>
  <c r="G80" i="12"/>
  <c r="F80" i="12"/>
  <c r="D80" i="12"/>
  <c r="C80" i="12"/>
  <c r="H79" i="12"/>
  <c r="G79" i="12"/>
  <c r="F79" i="12"/>
  <c r="D79" i="12"/>
  <c r="C79" i="12"/>
  <c r="H78" i="12"/>
  <c r="G78" i="12"/>
  <c r="F78" i="12"/>
  <c r="D78" i="12"/>
  <c r="C78" i="12"/>
  <c r="H77" i="12"/>
  <c r="G77" i="12"/>
  <c r="F77" i="12"/>
  <c r="D77" i="12"/>
  <c r="C77" i="12"/>
  <c r="H76" i="12"/>
  <c r="G76" i="12"/>
  <c r="F76" i="12"/>
  <c r="D76" i="12"/>
  <c r="C76" i="12"/>
  <c r="H75" i="12"/>
  <c r="G75" i="12"/>
  <c r="F75" i="12"/>
  <c r="D75" i="12"/>
  <c r="C75" i="12"/>
  <c r="H74" i="12"/>
  <c r="G74" i="12"/>
  <c r="F74" i="12"/>
  <c r="D74" i="12"/>
  <c r="C74" i="12"/>
  <c r="H73" i="12"/>
  <c r="G73" i="12"/>
  <c r="F73" i="12"/>
  <c r="D73" i="12"/>
  <c r="C73" i="12"/>
  <c r="H69" i="12"/>
  <c r="F69" i="12"/>
  <c r="C69" i="12"/>
  <c r="H68" i="12"/>
  <c r="G68" i="12"/>
  <c r="F68" i="12"/>
  <c r="D68" i="12"/>
  <c r="C68" i="12"/>
  <c r="C67" i="12"/>
  <c r="C65" i="12"/>
  <c r="H63" i="12"/>
  <c r="F63" i="12"/>
  <c r="C63" i="12"/>
  <c r="H61" i="12"/>
  <c r="G61" i="12"/>
  <c r="F61" i="12"/>
  <c r="D61" i="12"/>
  <c r="C61" i="12"/>
  <c r="H60" i="12"/>
  <c r="G60" i="12"/>
  <c r="D60" i="12"/>
  <c r="H58" i="12"/>
  <c r="G58" i="12"/>
  <c r="F58" i="12"/>
  <c r="D58" i="12"/>
  <c r="C58" i="12"/>
  <c r="H57" i="12"/>
  <c r="G57" i="12"/>
  <c r="F57" i="12"/>
  <c r="D57" i="12"/>
  <c r="C57" i="12"/>
  <c r="H56" i="12"/>
  <c r="G56" i="12"/>
  <c r="F56" i="12"/>
  <c r="D56" i="12"/>
  <c r="C56" i="12"/>
  <c r="H55" i="12"/>
  <c r="G55" i="12"/>
  <c r="F55" i="12"/>
  <c r="D55" i="12"/>
  <c r="C55" i="12"/>
  <c r="H54" i="12"/>
  <c r="G54" i="12"/>
  <c r="F54" i="12"/>
  <c r="D54" i="12"/>
  <c r="C54" i="12"/>
  <c r="H53" i="12"/>
  <c r="G53" i="12"/>
  <c r="F53" i="12"/>
  <c r="D53" i="12"/>
  <c r="C53" i="12"/>
  <c r="H52" i="12"/>
  <c r="G52" i="12"/>
  <c r="F52" i="12"/>
  <c r="D52" i="12"/>
  <c r="C52" i="12"/>
  <c r="H51" i="12"/>
  <c r="G51" i="12"/>
  <c r="F51" i="12"/>
  <c r="D51" i="12"/>
  <c r="C51" i="12"/>
  <c r="H50" i="12"/>
  <c r="G50" i="12"/>
  <c r="F50" i="12"/>
  <c r="D50" i="12"/>
  <c r="C50" i="12"/>
  <c r="H46" i="12"/>
  <c r="F46" i="12"/>
  <c r="C46" i="12"/>
  <c r="C45" i="12"/>
  <c r="C44" i="12"/>
  <c r="C42" i="12"/>
  <c r="H40" i="12"/>
  <c r="F40" i="12"/>
  <c r="C40" i="12"/>
  <c r="H39" i="12"/>
  <c r="G39" i="12"/>
  <c r="F39" i="12"/>
  <c r="D39" i="12"/>
  <c r="C39" i="12"/>
  <c r="H38" i="12"/>
  <c r="G38" i="12"/>
  <c r="F38" i="12"/>
  <c r="D38" i="12"/>
  <c r="C38" i="12"/>
  <c r="H37" i="12"/>
  <c r="G37" i="12"/>
  <c r="F37" i="12"/>
  <c r="D37" i="12"/>
  <c r="C37" i="12"/>
  <c r="H36" i="12"/>
  <c r="G36" i="12"/>
  <c r="F36" i="12"/>
  <c r="D36" i="12"/>
  <c r="C36" i="12"/>
  <c r="H34" i="12"/>
  <c r="G34" i="12"/>
  <c r="F34" i="12"/>
  <c r="D34" i="12"/>
  <c r="C34" i="12"/>
  <c r="H33" i="12"/>
  <c r="G33" i="12"/>
  <c r="F33" i="12"/>
  <c r="D33" i="12"/>
  <c r="C33" i="12"/>
  <c r="H32" i="12"/>
  <c r="G32" i="12"/>
  <c r="F32" i="12"/>
  <c r="D32" i="12"/>
  <c r="C32" i="12"/>
  <c r="H30" i="12"/>
  <c r="G30" i="12"/>
  <c r="F30" i="12"/>
  <c r="D30" i="12"/>
  <c r="C30" i="12"/>
  <c r="P26" i="12"/>
  <c r="O26" i="12"/>
  <c r="N26" i="12"/>
  <c r="P25" i="12"/>
  <c r="O25" i="12"/>
  <c r="N25" i="12"/>
  <c r="H25" i="12"/>
  <c r="P24" i="12"/>
  <c r="O24" i="12"/>
  <c r="H24" i="12"/>
  <c r="C23" i="12"/>
  <c r="P22" i="12"/>
  <c r="O22" i="12"/>
  <c r="N22" i="12"/>
  <c r="L22" i="12"/>
  <c r="K22" i="12"/>
  <c r="J22" i="12"/>
  <c r="H22" i="12"/>
  <c r="F22" i="12"/>
  <c r="C22" i="12"/>
  <c r="P21" i="12"/>
  <c r="O21" i="12"/>
  <c r="N21" i="12"/>
  <c r="L21" i="12"/>
  <c r="K21" i="12"/>
  <c r="J21" i="12"/>
  <c r="H21" i="12"/>
  <c r="F21" i="12"/>
  <c r="C21" i="12"/>
  <c r="P20" i="12"/>
  <c r="O20" i="12"/>
  <c r="N20" i="12"/>
  <c r="L20" i="12"/>
  <c r="K20" i="12"/>
  <c r="J20" i="12"/>
  <c r="H20" i="12"/>
  <c r="F20" i="12"/>
  <c r="C20" i="12"/>
  <c r="P19" i="12"/>
  <c r="O19" i="12"/>
  <c r="N19" i="12"/>
  <c r="L19" i="12"/>
  <c r="K19" i="12"/>
  <c r="J19" i="12"/>
  <c r="H19" i="12"/>
  <c r="F19" i="12"/>
  <c r="C19" i="12"/>
  <c r="P18" i="12"/>
  <c r="O18" i="12"/>
  <c r="N18" i="12"/>
  <c r="L18" i="12"/>
  <c r="K18" i="12"/>
  <c r="J18" i="12"/>
  <c r="H18" i="12"/>
  <c r="F18" i="12"/>
  <c r="C18" i="12"/>
  <c r="P17" i="12"/>
  <c r="O17" i="12"/>
  <c r="N17" i="12"/>
  <c r="L17" i="12"/>
  <c r="K17" i="12"/>
  <c r="J17" i="12"/>
  <c r="H17" i="12"/>
  <c r="F17" i="12"/>
  <c r="C17" i="12"/>
  <c r="P16" i="12"/>
  <c r="O16" i="12"/>
  <c r="N16" i="12"/>
  <c r="L16" i="12"/>
  <c r="K16" i="12"/>
  <c r="J16" i="12"/>
  <c r="H16" i="12"/>
  <c r="F16" i="12"/>
  <c r="C16" i="12"/>
  <c r="P15" i="12"/>
  <c r="O15" i="12"/>
  <c r="N15" i="12"/>
  <c r="L15" i="12"/>
  <c r="K15" i="12"/>
  <c r="J15" i="12"/>
  <c r="H15" i="12"/>
  <c r="F15" i="12"/>
  <c r="C15" i="12"/>
  <c r="P14" i="12"/>
  <c r="O14" i="12"/>
  <c r="N14" i="12"/>
  <c r="L14" i="12"/>
  <c r="K14" i="12"/>
  <c r="J14" i="12"/>
  <c r="H14" i="12"/>
  <c r="F14" i="12"/>
  <c r="C14" i="12"/>
  <c r="P13" i="12"/>
  <c r="O13" i="12"/>
  <c r="N13" i="12"/>
  <c r="L13" i="12"/>
  <c r="K13" i="12"/>
  <c r="J13" i="12"/>
  <c r="H13" i="12"/>
  <c r="F13" i="12"/>
  <c r="C13" i="12"/>
  <c r="I33" i="11"/>
  <c r="G33" i="11"/>
  <c r="F33" i="11"/>
  <c r="C33" i="11"/>
  <c r="I30" i="11"/>
  <c r="G30" i="11"/>
  <c r="F30" i="11"/>
  <c r="D30" i="11"/>
  <c r="C30" i="11"/>
  <c r="I25" i="11"/>
  <c r="F25" i="11"/>
  <c r="I23" i="11"/>
  <c r="F23" i="11"/>
  <c r="C21" i="11"/>
  <c r="I19" i="11"/>
  <c r="F19" i="11"/>
  <c r="C19" i="11"/>
  <c r="I18" i="11"/>
  <c r="G18" i="11"/>
  <c r="F18" i="11"/>
  <c r="D18" i="11"/>
  <c r="C18" i="11"/>
  <c r="D16" i="11"/>
  <c r="C16" i="11"/>
  <c r="I14" i="11"/>
  <c r="G14" i="11"/>
  <c r="F14" i="11"/>
  <c r="D14" i="11"/>
  <c r="C14" i="11"/>
  <c r="I37" i="10"/>
  <c r="F37" i="10"/>
  <c r="I35" i="10"/>
  <c r="G35" i="10"/>
  <c r="F35" i="10"/>
  <c r="D35" i="10"/>
  <c r="C35" i="10"/>
  <c r="I33" i="10"/>
  <c r="F33" i="10"/>
  <c r="C33" i="10"/>
  <c r="I32" i="10"/>
  <c r="G32" i="10"/>
  <c r="F32" i="10"/>
  <c r="D32" i="10"/>
  <c r="C32" i="10"/>
  <c r="I31" i="10"/>
  <c r="G31" i="10"/>
  <c r="F31" i="10"/>
  <c r="D31" i="10"/>
  <c r="C31" i="10"/>
  <c r="C29" i="10"/>
  <c r="G25" i="10"/>
  <c r="D25" i="10"/>
  <c r="C25" i="10"/>
  <c r="G24" i="10"/>
  <c r="D24" i="10"/>
  <c r="C24" i="10"/>
  <c r="I22" i="10"/>
  <c r="F22" i="10"/>
  <c r="I20" i="10"/>
  <c r="G20" i="10"/>
  <c r="F20" i="10"/>
  <c r="D20" i="10"/>
  <c r="C20" i="10"/>
  <c r="I18" i="10"/>
  <c r="F18" i="10"/>
  <c r="C18" i="10"/>
  <c r="I17" i="10"/>
  <c r="G17" i="10"/>
  <c r="F17" i="10"/>
  <c r="D17" i="10"/>
  <c r="C17" i="10"/>
  <c r="I16" i="10"/>
  <c r="G16" i="10"/>
  <c r="F16" i="10"/>
  <c r="D16" i="10"/>
  <c r="C16" i="10"/>
  <c r="C14" i="10"/>
  <c r="I75" i="9"/>
  <c r="F75" i="9"/>
  <c r="I73" i="9"/>
  <c r="G73" i="9"/>
  <c r="F73" i="9"/>
  <c r="D73" i="9"/>
  <c r="C73" i="9"/>
  <c r="G71" i="9"/>
  <c r="D71" i="9"/>
  <c r="I69" i="9"/>
  <c r="G69" i="9"/>
  <c r="F69" i="9"/>
  <c r="C69" i="9"/>
  <c r="I68" i="9"/>
  <c r="G68" i="9"/>
  <c r="F68" i="9"/>
  <c r="D68" i="9"/>
  <c r="C68" i="9"/>
  <c r="I66" i="9"/>
  <c r="F66" i="9"/>
  <c r="C66" i="9"/>
  <c r="I65" i="9"/>
  <c r="G65" i="9"/>
  <c r="F65" i="9"/>
  <c r="D65" i="9"/>
  <c r="C65" i="9"/>
  <c r="I64" i="9"/>
  <c r="G64" i="9"/>
  <c r="F64" i="9"/>
  <c r="D64" i="9"/>
  <c r="C64" i="9"/>
  <c r="I63" i="9"/>
  <c r="F63" i="9"/>
  <c r="C63" i="9"/>
  <c r="I62" i="9"/>
  <c r="G62" i="9"/>
  <c r="F62" i="9"/>
  <c r="D62" i="9"/>
  <c r="C62" i="9"/>
  <c r="I60" i="9"/>
  <c r="G60" i="9"/>
  <c r="F60" i="9"/>
  <c r="D60" i="9"/>
  <c r="C60" i="9"/>
  <c r="I51" i="9"/>
  <c r="F51" i="9"/>
  <c r="I49" i="9"/>
  <c r="G49" i="9"/>
  <c r="F49" i="9"/>
  <c r="D49" i="9"/>
  <c r="C49" i="9"/>
  <c r="I47" i="9"/>
  <c r="F47" i="9"/>
  <c r="C47" i="9"/>
  <c r="I46" i="9"/>
  <c r="G46" i="9"/>
  <c r="F46" i="9"/>
  <c r="D46" i="9"/>
  <c r="C46" i="9"/>
  <c r="I45" i="9"/>
  <c r="G45" i="9"/>
  <c r="F45" i="9"/>
  <c r="D45" i="9"/>
  <c r="C45" i="9"/>
  <c r="I43" i="9"/>
  <c r="F43" i="9"/>
  <c r="C43" i="9"/>
  <c r="I42" i="9"/>
  <c r="G42" i="9"/>
  <c r="F42" i="9"/>
  <c r="D42" i="9"/>
  <c r="C42" i="9"/>
  <c r="G41" i="9"/>
  <c r="D41" i="9"/>
  <c r="I40" i="9"/>
  <c r="F40" i="9"/>
  <c r="C40" i="9"/>
  <c r="I39" i="9"/>
  <c r="G39" i="9"/>
  <c r="F39" i="9"/>
  <c r="D39" i="9"/>
  <c r="C39" i="9"/>
  <c r="I37" i="9"/>
  <c r="G37" i="9"/>
  <c r="F37" i="9"/>
  <c r="D37" i="9"/>
  <c r="C37" i="9"/>
  <c r="G31" i="9"/>
  <c r="D31" i="9"/>
  <c r="I29" i="9"/>
  <c r="F29" i="9"/>
  <c r="I27" i="9"/>
  <c r="G27" i="9"/>
  <c r="F27" i="9"/>
  <c r="D27" i="9"/>
  <c r="C27" i="9"/>
  <c r="I25" i="9"/>
  <c r="F25" i="9"/>
  <c r="C25" i="9"/>
  <c r="I24" i="9"/>
  <c r="G24" i="9"/>
  <c r="F24" i="9"/>
  <c r="D24" i="9"/>
  <c r="C24" i="9"/>
  <c r="I23" i="9"/>
  <c r="G23" i="9"/>
  <c r="F23" i="9"/>
  <c r="D23" i="9"/>
  <c r="C23" i="9"/>
  <c r="I21" i="9"/>
  <c r="F21" i="9"/>
  <c r="C21" i="9"/>
  <c r="I20" i="9"/>
  <c r="G20" i="9"/>
  <c r="F20" i="9"/>
  <c r="D20" i="9"/>
  <c r="C20" i="9"/>
  <c r="I19" i="9"/>
  <c r="G19" i="9"/>
  <c r="F19" i="9"/>
  <c r="D19" i="9"/>
  <c r="C19" i="9"/>
  <c r="I18" i="9"/>
  <c r="F18" i="9"/>
  <c r="C18" i="9"/>
  <c r="I17" i="9"/>
  <c r="G17" i="9"/>
  <c r="F17" i="9"/>
  <c r="D17" i="9"/>
  <c r="C17" i="9"/>
  <c r="I15" i="9"/>
  <c r="G15" i="9"/>
  <c r="F15" i="9"/>
  <c r="D15" i="9"/>
  <c r="C15" i="9"/>
  <c r="G143" i="8"/>
  <c r="D143" i="8"/>
  <c r="G142" i="8"/>
  <c r="D142" i="8"/>
  <c r="G141" i="8"/>
  <c r="D141" i="8"/>
  <c r="I138" i="8"/>
  <c r="I136" i="8"/>
  <c r="F136" i="8"/>
  <c r="I134" i="8"/>
  <c r="G134" i="8"/>
  <c r="F134" i="8"/>
  <c r="D134" i="8"/>
  <c r="C134" i="8"/>
  <c r="I132" i="8"/>
  <c r="F132" i="8"/>
  <c r="C132" i="8"/>
  <c r="I131" i="8"/>
  <c r="G131" i="8"/>
  <c r="F131" i="8"/>
  <c r="D131" i="8"/>
  <c r="C131" i="8"/>
  <c r="I130" i="8"/>
  <c r="G130" i="8"/>
  <c r="F130" i="8"/>
  <c r="D130" i="8"/>
  <c r="C130" i="8"/>
  <c r="I128" i="8"/>
  <c r="F128" i="8"/>
  <c r="C128" i="8"/>
  <c r="I127" i="8"/>
  <c r="G127" i="8"/>
  <c r="F127" i="8"/>
  <c r="D127" i="8"/>
  <c r="C127" i="8"/>
  <c r="I126" i="8"/>
  <c r="G126" i="8"/>
  <c r="F126" i="8"/>
  <c r="D126" i="8"/>
  <c r="C126" i="8"/>
  <c r="I125" i="8"/>
  <c r="G125" i="8"/>
  <c r="F125" i="8"/>
  <c r="D125" i="8"/>
  <c r="C125" i="8"/>
  <c r="I124" i="8"/>
  <c r="F124" i="8"/>
  <c r="C124" i="8"/>
  <c r="I123" i="8"/>
  <c r="G123" i="8"/>
  <c r="F123" i="8"/>
  <c r="D123" i="8"/>
  <c r="C123" i="8"/>
  <c r="I122" i="8"/>
  <c r="G122" i="8"/>
  <c r="F122" i="8"/>
  <c r="D122" i="8"/>
  <c r="C122" i="8"/>
  <c r="I121" i="8"/>
  <c r="G121" i="8"/>
  <c r="F121" i="8"/>
  <c r="D121" i="8"/>
  <c r="C121" i="8"/>
  <c r="I120" i="8"/>
  <c r="G120" i="8"/>
  <c r="F120" i="8"/>
  <c r="D120" i="8"/>
  <c r="C120" i="8"/>
  <c r="I118" i="8"/>
  <c r="F118" i="8"/>
  <c r="C118" i="8"/>
  <c r="I117" i="8"/>
  <c r="G117" i="8"/>
  <c r="F117" i="8"/>
  <c r="D117" i="8"/>
  <c r="C117" i="8"/>
  <c r="I116" i="8"/>
  <c r="G116" i="8"/>
  <c r="F116" i="8"/>
  <c r="D116" i="8"/>
  <c r="C116" i="8"/>
  <c r="M111" i="8"/>
  <c r="L111" i="8"/>
  <c r="M110" i="8"/>
  <c r="L110" i="8"/>
  <c r="M109" i="8"/>
  <c r="L109" i="8"/>
  <c r="L108" i="8"/>
  <c r="I105" i="8"/>
  <c r="F105" i="8"/>
  <c r="I103" i="8"/>
  <c r="F103" i="8"/>
  <c r="I102" i="8"/>
  <c r="G102" i="8"/>
  <c r="F102" i="8"/>
  <c r="D102" i="8"/>
  <c r="C102" i="8"/>
  <c r="I101" i="8"/>
  <c r="G101" i="8"/>
  <c r="F101" i="8"/>
  <c r="D101" i="8"/>
  <c r="C101" i="8"/>
  <c r="I99" i="8"/>
  <c r="F99" i="8"/>
  <c r="C99" i="8"/>
  <c r="I98" i="8"/>
  <c r="G98" i="8"/>
  <c r="F98" i="8"/>
  <c r="D98" i="8"/>
  <c r="C98" i="8"/>
  <c r="I97" i="8"/>
  <c r="G97" i="8"/>
  <c r="F97" i="8"/>
  <c r="D97" i="8"/>
  <c r="C97" i="8"/>
  <c r="I96" i="8"/>
  <c r="G96" i="8"/>
  <c r="F96" i="8"/>
  <c r="D96" i="8"/>
  <c r="C96" i="8"/>
  <c r="I94" i="8"/>
  <c r="F94" i="8"/>
  <c r="C94" i="8"/>
  <c r="I93" i="8"/>
  <c r="G93" i="8"/>
  <c r="F93" i="8"/>
  <c r="D93" i="8"/>
  <c r="C93" i="8"/>
  <c r="I92" i="8"/>
  <c r="G92" i="8"/>
  <c r="F92" i="8"/>
  <c r="D92" i="8"/>
  <c r="C92" i="8"/>
  <c r="I91" i="8"/>
  <c r="G91" i="8"/>
  <c r="F91" i="8"/>
  <c r="D91" i="8"/>
  <c r="C91" i="8"/>
  <c r="I90" i="8"/>
  <c r="G90" i="8"/>
  <c r="F90" i="8"/>
  <c r="D90" i="8"/>
  <c r="C90" i="8"/>
  <c r="I89" i="8"/>
  <c r="G89" i="8"/>
  <c r="F89" i="8"/>
  <c r="D89" i="8"/>
  <c r="C89" i="8"/>
  <c r="I88" i="8"/>
  <c r="G88" i="8"/>
  <c r="F88" i="8"/>
  <c r="I87" i="8"/>
  <c r="G87" i="8"/>
  <c r="F87" i="8"/>
  <c r="I86" i="8"/>
  <c r="G86" i="8"/>
  <c r="F86" i="8"/>
  <c r="D86" i="8"/>
  <c r="C86" i="8"/>
  <c r="I85" i="8"/>
  <c r="G85" i="8"/>
  <c r="F85" i="8"/>
  <c r="D85" i="8"/>
  <c r="C85" i="8"/>
  <c r="G81" i="8"/>
  <c r="D81" i="8"/>
  <c r="I79" i="8"/>
  <c r="F79" i="8"/>
  <c r="I77" i="8"/>
  <c r="G77" i="8"/>
  <c r="F77" i="8"/>
  <c r="D77" i="8"/>
  <c r="C77" i="8"/>
  <c r="I75" i="8"/>
  <c r="F75" i="8"/>
  <c r="C75" i="8"/>
  <c r="I74" i="8"/>
  <c r="G74" i="8"/>
  <c r="F74" i="8"/>
  <c r="D74" i="8"/>
  <c r="C74" i="8"/>
  <c r="I73" i="8"/>
  <c r="G73" i="8"/>
  <c r="F73" i="8"/>
  <c r="D73" i="8"/>
  <c r="C73" i="8"/>
  <c r="I71" i="8"/>
  <c r="F71" i="8"/>
  <c r="C71" i="8"/>
  <c r="I70" i="8"/>
  <c r="G70" i="8"/>
  <c r="F70" i="8"/>
  <c r="D70" i="8"/>
  <c r="C70" i="8"/>
  <c r="I69" i="8"/>
  <c r="G69" i="8"/>
  <c r="F69" i="8"/>
  <c r="D69" i="8"/>
  <c r="C69" i="8"/>
  <c r="I68" i="8"/>
  <c r="F68" i="8"/>
  <c r="C68" i="8"/>
  <c r="I67" i="8"/>
  <c r="G67" i="8"/>
  <c r="F67" i="8"/>
  <c r="D67" i="8"/>
  <c r="C67" i="8"/>
  <c r="I65" i="8"/>
  <c r="G65" i="8"/>
  <c r="F65" i="8"/>
  <c r="D65" i="8"/>
  <c r="C65" i="8"/>
  <c r="D60" i="8"/>
  <c r="D59" i="8"/>
  <c r="G60" i="8"/>
  <c r="G59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I47" i="8"/>
  <c r="F47" i="8"/>
  <c r="I45" i="8"/>
  <c r="G45" i="8"/>
  <c r="F45" i="8"/>
  <c r="D45" i="8"/>
  <c r="C45" i="8"/>
  <c r="I43" i="8"/>
  <c r="F43" i="8"/>
  <c r="C43" i="8"/>
  <c r="I42" i="8"/>
  <c r="G42" i="8"/>
  <c r="F42" i="8"/>
  <c r="D42" i="8"/>
  <c r="C42" i="8"/>
  <c r="I41" i="8"/>
  <c r="G41" i="8"/>
  <c r="F41" i="8"/>
  <c r="D41" i="8"/>
  <c r="C41" i="8"/>
  <c r="I39" i="8"/>
  <c r="F39" i="8"/>
  <c r="C39" i="8"/>
  <c r="I38" i="8"/>
  <c r="G38" i="8"/>
  <c r="F38" i="8"/>
  <c r="D38" i="8"/>
  <c r="C38" i="8"/>
  <c r="I37" i="8"/>
  <c r="G37" i="8"/>
  <c r="F37" i="8"/>
  <c r="D37" i="8"/>
  <c r="C37" i="8"/>
  <c r="I36" i="8"/>
  <c r="F36" i="8"/>
  <c r="C36" i="8"/>
  <c r="I35" i="8"/>
  <c r="G35" i="8"/>
  <c r="F35" i="8"/>
  <c r="D35" i="8"/>
  <c r="C35" i="8"/>
  <c r="I34" i="8"/>
  <c r="G34" i="8"/>
  <c r="F34" i="8"/>
  <c r="D34" i="8"/>
  <c r="C34" i="8"/>
  <c r="I33" i="8"/>
  <c r="G33" i="8"/>
  <c r="F33" i="8"/>
  <c r="D33" i="8"/>
  <c r="C33" i="8"/>
  <c r="I31" i="8"/>
  <c r="G31" i="8"/>
  <c r="F31" i="8"/>
  <c r="D31" i="8"/>
  <c r="C31" i="8"/>
  <c r="I27" i="8"/>
  <c r="G27" i="8"/>
  <c r="D27" i="8"/>
  <c r="I25" i="8"/>
  <c r="F25" i="8"/>
  <c r="C25" i="8"/>
  <c r="I24" i="8"/>
  <c r="G24" i="8"/>
  <c r="F24" i="8"/>
  <c r="D24" i="8"/>
  <c r="C24" i="8"/>
  <c r="I23" i="8"/>
  <c r="G23" i="8"/>
  <c r="F23" i="8"/>
  <c r="D23" i="8"/>
  <c r="C23" i="8"/>
  <c r="I22" i="8"/>
  <c r="G22" i="8"/>
  <c r="F22" i="8"/>
  <c r="D22" i="8"/>
  <c r="C22" i="8"/>
  <c r="I21" i="8"/>
  <c r="F21" i="8"/>
  <c r="C21" i="8"/>
  <c r="I20" i="8"/>
  <c r="G20" i="8"/>
  <c r="F20" i="8"/>
  <c r="D20" i="8"/>
  <c r="C20" i="8"/>
  <c r="I19" i="8"/>
  <c r="G19" i="8"/>
  <c r="F19" i="8"/>
  <c r="D19" i="8"/>
  <c r="C19" i="8"/>
  <c r="I18" i="8"/>
  <c r="F18" i="8"/>
  <c r="C18" i="8"/>
  <c r="I17" i="8"/>
  <c r="F17" i="8"/>
  <c r="C17" i="8"/>
  <c r="I16" i="8"/>
  <c r="G16" i="8"/>
  <c r="F16" i="8"/>
  <c r="D16" i="8"/>
  <c r="C16" i="8"/>
  <c r="I15" i="8"/>
  <c r="G15" i="8"/>
  <c r="F15" i="8"/>
  <c r="D15" i="8"/>
  <c r="C15" i="8"/>
  <c r="I23" i="7"/>
  <c r="F23" i="7"/>
  <c r="C23" i="7"/>
  <c r="I22" i="7"/>
  <c r="G22" i="7"/>
  <c r="F22" i="7"/>
  <c r="D22" i="7"/>
  <c r="C22" i="7"/>
  <c r="I21" i="7"/>
  <c r="G21" i="7"/>
  <c r="F21" i="7"/>
  <c r="D21" i="7"/>
  <c r="C21" i="7"/>
  <c r="I20" i="7"/>
  <c r="F20" i="7"/>
  <c r="C20" i="7"/>
  <c r="I19" i="7"/>
  <c r="G19" i="7"/>
  <c r="F19" i="7"/>
  <c r="D19" i="7"/>
  <c r="C19" i="7"/>
  <c r="I18" i="7"/>
  <c r="G18" i="7"/>
  <c r="F18" i="7"/>
  <c r="D18" i="7"/>
  <c r="C18" i="7"/>
  <c r="I16" i="7"/>
  <c r="F16" i="7"/>
  <c r="C16" i="7"/>
  <c r="I15" i="7"/>
  <c r="G15" i="7"/>
  <c r="F15" i="7"/>
  <c r="D15" i="7"/>
  <c r="C15" i="7"/>
  <c r="I14" i="7"/>
  <c r="G14" i="7"/>
  <c r="F14" i="7"/>
  <c r="D14" i="7"/>
  <c r="C14" i="7"/>
  <c r="A3" i="12"/>
  <c r="A3" i="11"/>
  <c r="A3" i="10"/>
  <c r="A3" i="9"/>
  <c r="A3" i="8"/>
  <c r="A3" i="7"/>
  <c r="O29" i="2" l="1"/>
  <c r="N29" i="2"/>
  <c r="M29" i="2"/>
  <c r="L29" i="2"/>
  <c r="K29" i="2"/>
  <c r="J29" i="2"/>
  <c r="I29" i="2"/>
  <c r="H29" i="2"/>
  <c r="G29" i="2"/>
  <c r="F29" i="2"/>
  <c r="E29" i="2"/>
  <c r="D29" i="2"/>
  <c r="D24" i="2"/>
  <c r="O19" i="2"/>
  <c r="N19" i="2"/>
  <c r="M19" i="2"/>
  <c r="L19" i="2"/>
  <c r="K19" i="2"/>
  <c r="J19" i="2"/>
  <c r="I19" i="2"/>
  <c r="H19" i="2"/>
  <c r="G19" i="2"/>
  <c r="F19" i="2"/>
  <c r="E19" i="2"/>
  <c r="D19" i="2"/>
  <c r="O14" i="2"/>
  <c r="N14" i="2"/>
  <c r="M14" i="2"/>
  <c r="L14" i="2"/>
  <c r="K14" i="2"/>
  <c r="J14" i="2"/>
  <c r="I14" i="2"/>
  <c r="H14" i="2"/>
  <c r="G14" i="2"/>
  <c r="F14" i="2"/>
  <c r="E14" i="2"/>
  <c r="D14" i="2"/>
  <c r="O9" i="2"/>
  <c r="N9" i="2"/>
  <c r="M9" i="2"/>
  <c r="L9" i="2"/>
  <c r="K9" i="2"/>
  <c r="J9" i="2"/>
  <c r="I9" i="2"/>
  <c r="H9" i="2"/>
  <c r="G9" i="2"/>
  <c r="F9" i="2"/>
  <c r="E9" i="2"/>
  <c r="D9" i="2"/>
  <c r="A61" i="1"/>
  <c r="C59" i="1"/>
  <c r="C48" i="13"/>
  <c r="E48" i="13" s="1"/>
  <c r="E58" i="1" s="1"/>
  <c r="D52" i="13"/>
  <c r="D48" i="13"/>
  <c r="C52" i="13"/>
  <c r="E52" i="13" s="1"/>
  <c r="A52" i="13"/>
  <c r="A53" i="13" s="1"/>
  <c r="A54" i="13" s="1"/>
  <c r="C53" i="13"/>
  <c r="E53" i="13" s="1"/>
  <c r="B47" i="13"/>
  <c r="A48" i="13"/>
  <c r="A49" i="13" s="1"/>
  <c r="A50" i="13" s="1"/>
  <c r="D35" i="13"/>
  <c r="D39" i="13"/>
  <c r="D43" i="13" s="1"/>
  <c r="C44" i="13"/>
  <c r="E44" i="13" s="1"/>
  <c r="C55" i="1" s="1"/>
  <c r="C43" i="13"/>
  <c r="C41" i="13"/>
  <c r="C39" i="13"/>
  <c r="C35" i="13"/>
  <c r="E35" i="13" s="1"/>
  <c r="E53" i="1" s="1"/>
  <c r="A43" i="13"/>
  <c r="A44" i="13"/>
  <c r="A45" i="13" s="1"/>
  <c r="B34" i="13"/>
  <c r="A35" i="13"/>
  <c r="A36" i="13"/>
  <c r="A37" i="13" s="1"/>
  <c r="A39" i="13" s="1"/>
  <c r="A40" i="13" s="1"/>
  <c r="A41" i="13" s="1"/>
  <c r="C50" i="1"/>
  <c r="D22" i="13"/>
  <c r="C31" i="13"/>
  <c r="C18" i="13"/>
  <c r="C26" i="13"/>
  <c r="C30" i="13" s="1"/>
  <c r="C22" i="13"/>
  <c r="A22" i="13"/>
  <c r="B21" i="13"/>
  <c r="E31" i="13"/>
  <c r="A23" i="13"/>
  <c r="A24" i="13" s="1"/>
  <c r="A26" i="13" s="1"/>
  <c r="A27" i="13" s="1"/>
  <c r="A28" i="13" s="1"/>
  <c r="A30" i="13" s="1"/>
  <c r="A31" i="13" s="1"/>
  <c r="A32" i="13" s="1"/>
  <c r="C45" i="1"/>
  <c r="A17" i="13"/>
  <c r="A18" i="13" s="1"/>
  <c r="A19" i="13" s="1"/>
  <c r="A13" i="13"/>
  <c r="A14" i="13"/>
  <c r="A15" i="13" s="1"/>
  <c r="D9" i="13"/>
  <c r="C13" i="13"/>
  <c r="C17" i="13" s="1"/>
  <c r="C9" i="13"/>
  <c r="E18" i="13"/>
  <c r="B8" i="13"/>
  <c r="A10" i="13"/>
  <c r="A11" i="13" s="1"/>
  <c r="D24" i="3"/>
  <c r="D25" i="3" s="1"/>
  <c r="C25" i="3"/>
  <c r="C24" i="3"/>
  <c r="B23" i="3"/>
  <c r="D54" i="3"/>
  <c r="C54" i="3"/>
  <c r="D49" i="3"/>
  <c r="C49" i="3"/>
  <c r="D39" i="3"/>
  <c r="D40" i="3" s="1"/>
  <c r="C40" i="3"/>
  <c r="C39" i="3"/>
  <c r="B38" i="3"/>
  <c r="C19" i="3"/>
  <c r="C34" i="3"/>
  <c r="D34" i="3"/>
  <c r="B53" i="3"/>
  <c r="B48" i="3"/>
  <c r="B33" i="3"/>
  <c r="B18" i="3"/>
  <c r="D19" i="3"/>
  <c r="C20" i="3"/>
  <c r="C10" i="3"/>
  <c r="C9" i="3"/>
  <c r="G9" i="12"/>
  <c r="A13" i="12"/>
  <c r="A14" i="12"/>
  <c r="A15" i="12"/>
  <c r="A16" i="12"/>
  <c r="A17" i="12"/>
  <c r="A18" i="12"/>
  <c r="A19" i="12"/>
  <c r="A20" i="12"/>
  <c r="G9" i="11"/>
  <c r="C36" i="13"/>
  <c r="G9" i="10"/>
  <c r="C15" i="13"/>
  <c r="C14" i="13" s="1"/>
  <c r="E14" i="13" s="1"/>
  <c r="C44" i="1" s="1"/>
  <c r="C10" i="13"/>
  <c r="E10" i="13" s="1"/>
  <c r="C43" i="1" s="1"/>
  <c r="C28" i="13"/>
  <c r="G9" i="9"/>
  <c r="C50" i="3"/>
  <c r="E50" i="3" s="1"/>
  <c r="C38" i="1" s="1"/>
  <c r="G9" i="8"/>
  <c r="C27" i="3"/>
  <c r="E27" i="3" s="1"/>
  <c r="C32" i="1" s="1"/>
  <c r="C28" i="3"/>
  <c r="E28" i="3" s="1"/>
  <c r="C33" i="1" s="1"/>
  <c r="C35" i="3"/>
  <c r="E35" i="3" s="1"/>
  <c r="C34" i="1" s="1"/>
  <c r="A81" i="8"/>
  <c r="C42" i="3"/>
  <c r="E42" i="3" s="1"/>
  <c r="C13" i="3"/>
  <c r="E9" i="13" l="1"/>
  <c r="E43" i="1" s="1"/>
  <c r="C40" i="13"/>
  <c r="E40" i="13" s="1"/>
  <c r="C54" i="1" s="1"/>
  <c r="C45" i="13"/>
  <c r="E54" i="13"/>
  <c r="E59" i="1"/>
  <c r="F59" i="1" s="1"/>
  <c r="E43" i="13"/>
  <c r="E55" i="1" s="1"/>
  <c r="F55" i="1" s="1"/>
  <c r="E22" i="13"/>
  <c r="E48" i="1" s="1"/>
  <c r="E36" i="13"/>
  <c r="C53" i="1" s="1"/>
  <c r="F53" i="1" s="1"/>
  <c r="C37" i="13"/>
  <c r="C43" i="3"/>
  <c r="E43" i="3" s="1"/>
  <c r="C37" i="1" s="1"/>
  <c r="C55" i="3"/>
  <c r="E55" i="3" s="1"/>
  <c r="E39" i="1" s="1"/>
  <c r="F43" i="1"/>
  <c r="C12" i="3"/>
  <c r="C23" i="13"/>
  <c r="C24" i="13" s="1"/>
  <c r="E39" i="3"/>
  <c r="E36" i="1" s="1"/>
  <c r="C54" i="13"/>
  <c r="D13" i="13"/>
  <c r="D26" i="13"/>
  <c r="D30" i="13" s="1"/>
  <c r="E30" i="13" s="1"/>
  <c r="E39" i="13"/>
  <c r="E54" i="1" s="1"/>
  <c r="C32" i="13"/>
  <c r="C27" i="13"/>
  <c r="E27" i="13" s="1"/>
  <c r="C49" i="1" s="1"/>
  <c r="E11" i="13"/>
  <c r="C19" i="13"/>
  <c r="C11" i="13"/>
  <c r="C36" i="1"/>
  <c r="E24" i="3"/>
  <c r="E32" i="1" s="1"/>
  <c r="F32" i="1" s="1"/>
  <c r="E49" i="3"/>
  <c r="C31" i="3"/>
  <c r="E25" i="3"/>
  <c r="C30" i="3"/>
  <c r="E54" i="3"/>
  <c r="E40" i="3"/>
  <c r="E34" i="3"/>
  <c r="C45" i="3"/>
  <c r="C46" i="3"/>
  <c r="C51" i="3"/>
  <c r="C36" i="3"/>
  <c r="E37" i="13" l="1"/>
  <c r="F54" i="1"/>
  <c r="E45" i="13"/>
  <c r="C56" i="3"/>
  <c r="E23" i="13"/>
  <c r="C48" i="1" s="1"/>
  <c r="F48" i="1" s="1"/>
  <c r="F36" i="1"/>
  <c r="E45" i="3"/>
  <c r="E32" i="13"/>
  <c r="E50" i="1"/>
  <c r="F50" i="1" s="1"/>
  <c r="E26" i="13"/>
  <c r="E49" i="1" s="1"/>
  <c r="F49" i="1" s="1"/>
  <c r="D17" i="13"/>
  <c r="E17" i="13" s="1"/>
  <c r="E13" i="13"/>
  <c r="E41" i="13"/>
  <c r="E56" i="3"/>
  <c r="C39" i="1"/>
  <c r="F39" i="1" s="1"/>
  <c r="E51" i="3"/>
  <c r="E38" i="1"/>
  <c r="E46" i="3"/>
  <c r="E37" i="1"/>
  <c r="F37" i="1" s="1"/>
  <c r="E30" i="3"/>
  <c r="E36" i="3"/>
  <c r="F38" i="1" s="1"/>
  <c r="E34" i="1"/>
  <c r="E31" i="3"/>
  <c r="E33" i="1"/>
  <c r="F33" i="1" s="1"/>
  <c r="E24" i="13" l="1"/>
  <c r="E28" i="13"/>
  <c r="E44" i="1"/>
  <c r="F44" i="1" s="1"/>
  <c r="E15" i="13"/>
  <c r="E45" i="1"/>
  <c r="F45" i="1" s="1"/>
  <c r="E19" i="13"/>
  <c r="C50" i="13" l="1"/>
  <c r="C49" i="13" s="1"/>
  <c r="E49" i="13" s="1"/>
  <c r="C58" i="1" l="1"/>
  <c r="F58" i="1" s="1"/>
  <c r="E50" i="13"/>
  <c r="J161" i="12" l="1"/>
  <c r="E19" i="3" l="1"/>
  <c r="E20" i="3"/>
  <c r="C30" i="1" s="1"/>
  <c r="C21" i="3"/>
  <c r="B8" i="3"/>
  <c r="E13" i="3"/>
  <c r="C29" i="1" s="1"/>
  <c r="E12" i="3"/>
  <c r="C28" i="1" s="1"/>
  <c r="D9" i="3"/>
  <c r="C16" i="3"/>
  <c r="C15" i="3"/>
  <c r="A10" i="3"/>
  <c r="A12" i="3" s="1"/>
  <c r="A13" i="3" s="1"/>
  <c r="A15" i="3" s="1"/>
  <c r="A16" i="3" s="1"/>
  <c r="A19" i="3" s="1"/>
  <c r="A20" i="3" s="1"/>
  <c r="A21" i="3" s="1"/>
  <c r="C24" i="1"/>
  <c r="F24" i="1" s="1"/>
  <c r="C23" i="1"/>
  <c r="F23" i="1" s="1"/>
  <c r="C22" i="1"/>
  <c r="F22" i="1" s="1"/>
  <c r="C21" i="1"/>
  <c r="F21" i="1" s="1"/>
  <c r="C20" i="1"/>
  <c r="F20" i="1" s="1"/>
  <c r="C19" i="1"/>
  <c r="F19" i="1" s="1"/>
  <c r="C16" i="1"/>
  <c r="C15" i="1"/>
  <c r="C14" i="1"/>
  <c r="C13" i="1"/>
  <c r="C12" i="1"/>
  <c r="F34" i="1"/>
  <c r="F31" i="1"/>
  <c r="C11" i="1"/>
  <c r="P51" i="2"/>
  <c r="P50" i="2"/>
  <c r="P49" i="2"/>
  <c r="A49" i="2"/>
  <c r="A50" i="2" s="1"/>
  <c r="A51" i="2" s="1"/>
  <c r="B51" i="2"/>
  <c r="B50" i="2"/>
  <c r="B49" i="2"/>
  <c r="B48" i="2"/>
  <c r="B47" i="2"/>
  <c r="B46" i="2"/>
  <c r="P47" i="2"/>
  <c r="A47" i="2"/>
  <c r="A48" i="2" s="1"/>
  <c r="E44" i="2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D16" i="2"/>
  <c r="E16" i="2"/>
  <c r="F16" i="2"/>
  <c r="G16" i="2"/>
  <c r="H16" i="2"/>
  <c r="I16" i="2"/>
  <c r="J16" i="2"/>
  <c r="K16" i="2"/>
  <c r="L16" i="2"/>
  <c r="M16" i="2"/>
  <c r="N16" i="2"/>
  <c r="O16" i="2"/>
  <c r="B33" i="2"/>
  <c r="B28" i="2"/>
  <c r="B23" i="2"/>
  <c r="B18" i="2"/>
  <c r="B13" i="2"/>
  <c r="B8" i="2"/>
  <c r="P35" i="2"/>
  <c r="A35" i="2"/>
  <c r="A36" i="2" s="1"/>
  <c r="O36" i="2"/>
  <c r="N36" i="2"/>
  <c r="M36" i="2"/>
  <c r="L36" i="2"/>
  <c r="K36" i="2"/>
  <c r="J36" i="2"/>
  <c r="I36" i="2"/>
  <c r="H36" i="2"/>
  <c r="G36" i="2"/>
  <c r="F36" i="2"/>
  <c r="E36" i="2"/>
  <c r="D36" i="2"/>
  <c r="P30" i="2"/>
  <c r="A30" i="2"/>
  <c r="A31" i="2" s="1"/>
  <c r="O31" i="2"/>
  <c r="N31" i="2"/>
  <c r="M31" i="2"/>
  <c r="L31" i="2"/>
  <c r="K31" i="2"/>
  <c r="J31" i="2"/>
  <c r="I31" i="2"/>
  <c r="H31" i="2"/>
  <c r="G31" i="2"/>
  <c r="F31" i="2"/>
  <c r="E31" i="2"/>
  <c r="D31" i="2"/>
  <c r="P25" i="2"/>
  <c r="A25" i="2"/>
  <c r="A26" i="2" s="1"/>
  <c r="O26" i="2"/>
  <c r="N26" i="2"/>
  <c r="M26" i="2"/>
  <c r="L26" i="2"/>
  <c r="K26" i="2"/>
  <c r="J26" i="2"/>
  <c r="I26" i="2"/>
  <c r="H26" i="2"/>
  <c r="G26" i="2"/>
  <c r="F26" i="2"/>
  <c r="E26" i="2"/>
  <c r="D26" i="2"/>
  <c r="P20" i="2"/>
  <c r="A20" i="2"/>
  <c r="A21" i="2" s="1"/>
  <c r="O21" i="2"/>
  <c r="N21" i="2"/>
  <c r="M21" i="2"/>
  <c r="L21" i="2"/>
  <c r="K21" i="2"/>
  <c r="J21" i="2"/>
  <c r="I21" i="2"/>
  <c r="H21" i="2"/>
  <c r="G21" i="2"/>
  <c r="F21" i="2"/>
  <c r="E21" i="2"/>
  <c r="D21" i="2"/>
  <c r="P15" i="2"/>
  <c r="A15" i="2"/>
  <c r="A16" i="2" s="1"/>
  <c r="P10" i="2"/>
  <c r="E6" i="2"/>
  <c r="F6" i="2" s="1"/>
  <c r="G6" i="2" s="1"/>
  <c r="H6" i="2" s="1"/>
  <c r="I6" i="2" s="1"/>
  <c r="J6" i="2" s="1"/>
  <c r="K6" i="2" s="1"/>
  <c r="L6" i="2" s="1"/>
  <c r="M6" i="2" s="1"/>
  <c r="N6" i="2" s="1"/>
  <c r="O6" i="2" s="1"/>
  <c r="A10" i="2"/>
  <c r="A11" i="2" s="1"/>
  <c r="N11" i="2"/>
  <c r="J11" i="2"/>
  <c r="G11" i="2"/>
  <c r="F11" i="2"/>
  <c r="E9" i="3" l="1"/>
  <c r="E28" i="1" s="1"/>
  <c r="F28" i="1" s="1"/>
  <c r="D10" i="3"/>
  <c r="E10" i="3" s="1"/>
  <c r="E16" i="3" s="1"/>
  <c r="F16" i="1"/>
  <c r="A24" i="3"/>
  <c r="A25" i="3" s="1"/>
  <c r="A27" i="3" s="1"/>
  <c r="A28" i="3" s="1"/>
  <c r="A30" i="3" s="1"/>
  <c r="A31" i="3" s="1"/>
  <c r="A34" i="3" s="1"/>
  <c r="A35" i="3" s="1"/>
  <c r="A36" i="3" s="1"/>
  <c r="A39" i="3" s="1"/>
  <c r="A40" i="3" s="1"/>
  <c r="A42" i="3" s="1"/>
  <c r="A43" i="3" s="1"/>
  <c r="A45" i="3" s="1"/>
  <c r="A46" i="3" s="1"/>
  <c r="A49" i="3" s="1"/>
  <c r="A50" i="3" s="1"/>
  <c r="A51" i="3" s="1"/>
  <c r="A54" i="3" s="1"/>
  <c r="A55" i="3" s="1"/>
  <c r="A56" i="3" s="1"/>
  <c r="E21" i="3"/>
  <c r="E30" i="1"/>
  <c r="F30" i="1" s="1"/>
  <c r="P46" i="2"/>
  <c r="P48" i="2"/>
  <c r="P36" i="2"/>
  <c r="P34" i="2" s="1"/>
  <c r="E16" i="1" s="1"/>
  <c r="P31" i="2"/>
  <c r="P29" i="2" s="1"/>
  <c r="E15" i="1" s="1"/>
  <c r="F15" i="1" s="1"/>
  <c r="P26" i="2"/>
  <c r="P24" i="2" s="1"/>
  <c r="E14" i="1" s="1"/>
  <c r="F14" i="1" s="1"/>
  <c r="P21" i="2"/>
  <c r="P19" i="2" s="1"/>
  <c r="E13" i="1" s="1"/>
  <c r="F13" i="1" s="1"/>
  <c r="P16" i="2"/>
  <c r="P14" i="2" s="1"/>
  <c r="E12" i="1" s="1"/>
  <c r="F12" i="1" s="1"/>
  <c r="D11" i="2"/>
  <c r="H11" i="2"/>
  <c r="L11" i="2"/>
  <c r="E11" i="2"/>
  <c r="I11" i="2"/>
  <c r="M11" i="2"/>
  <c r="K11" i="2"/>
  <c r="O11" i="2"/>
  <c r="E29" i="1" l="1"/>
  <c r="F29" i="1" s="1"/>
  <c r="E15" i="3"/>
  <c r="P11" i="2"/>
  <c r="P9" i="2" s="1"/>
  <c r="E11" i="1" s="1"/>
  <c r="F11" i="1" s="1"/>
  <c r="F6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comments1.xml><?xml version="1.0" encoding="utf-8"?>
<comments xmlns="http://schemas.openxmlformats.org/spreadsheetml/2006/main">
  <authors>
    <author>prasan</author>
  </authors>
  <commentList>
    <comment ref="O26" author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<sst xmlns="http://schemas.openxmlformats.org/spreadsheetml/2006/main" count="943" uniqueCount="443">
  <si>
    <t>per kWh</t>
  </si>
  <si>
    <t>per bill</t>
  </si>
  <si>
    <t>Special Contract</t>
  </si>
  <si>
    <t>Schedules 10&amp;31</t>
  </si>
  <si>
    <t>Schedules 12&amp;26</t>
  </si>
  <si>
    <t xml:space="preserve">Schedules 8&amp;24 </t>
  </si>
  <si>
    <t xml:space="preserve">  - 3-Phase</t>
  </si>
  <si>
    <t xml:space="preserve">  - 1-Phase</t>
  </si>
  <si>
    <t xml:space="preserve">Schedule 7 </t>
  </si>
  <si>
    <t>Decoupled Customer Basic Charge Revenue</t>
  </si>
  <si>
    <t>per group</t>
  </si>
  <si>
    <t>Schedules 7A, 11, 25, 29, 35 &amp; 43</t>
  </si>
  <si>
    <t>Decoupling Revenue - Fixed Production Costs</t>
  </si>
  <si>
    <t>per customer</t>
  </si>
  <si>
    <t>Decoupled Customers</t>
  </si>
  <si>
    <t>(e) = (b) x (d)</t>
  </si>
  <si>
    <t>(d)</t>
  </si>
  <si>
    <t>(c)</t>
  </si>
  <si>
    <t>(b)</t>
  </si>
  <si>
    <t>(a)</t>
  </si>
  <si>
    <t>Revenue</t>
  </si>
  <si>
    <t>Units</t>
  </si>
  <si>
    <t>Per Unit</t>
  </si>
  <si>
    <t>Rate Sch</t>
  </si>
  <si>
    <t>Line No.</t>
  </si>
  <si>
    <t>Projected</t>
  </si>
  <si>
    <t>Rate</t>
  </si>
  <si>
    <t>Non-Decoupled Schedules</t>
  </si>
  <si>
    <t>Schedule 46</t>
  </si>
  <si>
    <t xml:space="preserve">  - Basic Charge</t>
  </si>
  <si>
    <t xml:space="preserve">  - Demand Charge</t>
  </si>
  <si>
    <t xml:space="preserve">  - Energy Charge</t>
  </si>
  <si>
    <t>Schedule 49</t>
  </si>
  <si>
    <t>Schedule 449</t>
  </si>
  <si>
    <t>per kW-month</t>
  </si>
  <si>
    <t>per lamp</t>
  </si>
  <si>
    <t>Lighting Schedules*</t>
  </si>
  <si>
    <t>* Rate is an average across all lighting schedules and lamp sizes</t>
  </si>
  <si>
    <t>Puget Sound Energy</t>
  </si>
  <si>
    <t>Electric Decoupling Mechanism</t>
  </si>
  <si>
    <t>2019 GRC</t>
  </si>
  <si>
    <t>Monthly Allowed Delivery RPC</t>
  </si>
  <si>
    <t>Allowed Delivery Revenue</t>
  </si>
  <si>
    <t>Source</t>
  </si>
  <si>
    <t>Elec Sch 142</t>
  </si>
  <si>
    <t>F2018 Forecast</t>
  </si>
  <si>
    <t>Calculated</t>
  </si>
  <si>
    <t>Rate Year</t>
  </si>
  <si>
    <t>Total</t>
  </si>
  <si>
    <t>Forecasted Customers</t>
  </si>
  <si>
    <t>Schedule 7</t>
  </si>
  <si>
    <t>Projected Rate Year Fixed Production Revenue</t>
  </si>
  <si>
    <t>Schedule 40 &amp; Special Contract</t>
  </si>
  <si>
    <t>Electric - Non-Power Revenue</t>
  </si>
  <si>
    <t xml:space="preserve">  - Per Lamp Charge</t>
  </si>
  <si>
    <t xml:space="preserve">  - Less: PCA-related revenue</t>
  </si>
  <si>
    <t>Exhibit A-1 Power Cost Baseline Rate TAX REFORM</t>
  </si>
  <si>
    <t>2017 GRC (Per Settlement)</t>
  </si>
  <si>
    <t>UE-180282</t>
  </si>
  <si>
    <t>Row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</si>
  <si>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</si>
  <si>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</si>
  <si>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</si>
  <si>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</si>
  <si>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</si>
  <si>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</si>
  <si>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</si>
  <si>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</si>
  <si>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</si>
  <si>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</si>
  <si>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</si>
  <si>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</si>
  <si>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</si>
  <si>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</si>
  <si>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</si>
  <si>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</si>
  <si>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</si>
  <si>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</si>
  <si>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</si>
  <si>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</si>
  <si>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</si>
  <si>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</si>
  <si>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</si>
  <si>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</si>
  <si>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</si>
  <si>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</si>
  <si>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</si>
  <si>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</si>
  <si>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</si>
  <si>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</si>
  <si>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</si>
  <si>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</si>
  <si>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</si>
  <si>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</si>
  <si>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</si>
  <si>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</si>
  <si>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</si>
  <si>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</si>
  <si>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</si>
  <si>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</si>
  <si>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</si>
  <si>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</si>
  <si>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</si>
  <si>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</si>
  <si>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</si>
  <si>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</si>
  <si>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</si>
  <si>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</si>
  <si>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</si>
  <si>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</si>
  <si>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</si>
  <si>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</si>
  <si>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</si>
  <si>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</si>
  <si>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</si>
  <si>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</si>
  <si>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</si>
  <si>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</si>
  <si>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Description</t>
  </si>
  <si>
    <t>Basic Charge Count - 1 Phase</t>
  </si>
  <si>
    <t>Basic Charge Count - 3 Phase</t>
  </si>
  <si>
    <t>Basic Charge Rate - 1 Phase</t>
  </si>
  <si>
    <t>Basic Charge Rate - 3 Phase</t>
  </si>
  <si>
    <t>Basic Charge Revenue - 1 Phase</t>
  </si>
  <si>
    <t>Basic Charge Revenue - 3 Phase</t>
  </si>
  <si>
    <t>Total Rate Year (May 2020 - April 2021)</t>
  </si>
  <si>
    <t>Total Test Year (Calendar 2018)</t>
  </si>
  <si>
    <t>Forecast Delivered Sales Volumes and Customer Counts</t>
  </si>
  <si>
    <t>Projected Delivered Sales Volume by Month (kWh)</t>
  </si>
  <si>
    <t>Rate Schedule</t>
  </si>
  <si>
    <t>7A</t>
  </si>
  <si>
    <t>8 &amp; 24</t>
  </si>
  <si>
    <t>11 &amp; 25</t>
  </si>
  <si>
    <t>12 &amp; 26</t>
  </si>
  <si>
    <t>10 &amp; 31</t>
  </si>
  <si>
    <t>Lighting</t>
  </si>
  <si>
    <t>Schedules 8 &amp; 24</t>
  </si>
  <si>
    <t>Schedules 7A,11,25,29,35&amp;43</t>
  </si>
  <si>
    <t>Schedule 10,12,26&amp;31</t>
  </si>
  <si>
    <t>Schedules 40</t>
  </si>
  <si>
    <t xml:space="preserve">Non-Decoupled </t>
  </si>
  <si>
    <t>Projected Demand by Month (KW)</t>
  </si>
  <si>
    <t xml:space="preserve">Projected Customers by Month </t>
  </si>
  <si>
    <t>Schedules 10,12,26&amp;31</t>
  </si>
  <si>
    <t>Source: F2018 Load forecast (7-5-18)</t>
  </si>
  <si>
    <t>SCH 40 Excluding MS</t>
  </si>
  <si>
    <t>MS volumes on SCH 40</t>
  </si>
  <si>
    <t>Basic Charge Revenue</t>
  </si>
  <si>
    <t>Historic Test Year &amp; Projected Rate Year</t>
  </si>
  <si>
    <t xml:space="preserve">Basic Charge Count </t>
  </si>
  <si>
    <t>Basic Charge Rate</t>
  </si>
  <si>
    <t>Growth Between Test Year &amp; Rate Year</t>
  </si>
  <si>
    <t xml:space="preserve"> </t>
  </si>
  <si>
    <t>Unbilled</t>
  </si>
  <si>
    <t>Temperature Adjustment</t>
  </si>
  <si>
    <t>Subtotal</t>
  </si>
  <si>
    <t>Over 600 kWh</t>
  </si>
  <si>
    <t>First 600 kWh</t>
  </si>
  <si>
    <t>Energy Charge</t>
  </si>
  <si>
    <t xml:space="preserve">  Three Phase</t>
  </si>
  <si>
    <t xml:space="preserve">  Single Phase</t>
  </si>
  <si>
    <t>Basic Charge</t>
  </si>
  <si>
    <t>Residential Service</t>
  </si>
  <si>
    <t xml:space="preserve">SCHEDULE 7 </t>
  </si>
  <si>
    <t>Dollars</t>
  </si>
  <si>
    <t>Price</t>
  </si>
  <si>
    <t>Actual</t>
  </si>
  <si>
    <t>Present</t>
  </si>
  <si>
    <t>Residential Rate Design</t>
  </si>
  <si>
    <t>(Including Effects of Unbilled Revenue, Unbilled MWh and Weather Normalization)</t>
  </si>
  <si>
    <t>STATE OF WASHINGTON</t>
  </si>
  <si>
    <t>PUGET SOUND ENERGY</t>
  </si>
  <si>
    <t>Avg Demand</t>
  </si>
  <si>
    <t>Avg Energy Block 2</t>
  </si>
  <si>
    <t>Avg Energy Block 1</t>
  </si>
  <si>
    <t>Schedule 25 &amp; 29 Class Average Increase</t>
  </si>
  <si>
    <t xml:space="preserve">  Total</t>
  </si>
  <si>
    <t>Reactive Power</t>
  </si>
  <si>
    <t>Summer Demand over 50 kW</t>
  </si>
  <si>
    <t>Winter Demand over 50 kW</t>
  </si>
  <si>
    <t>Demand Charges</t>
  </si>
  <si>
    <t>Temperature Adjustment - Summer</t>
  </si>
  <si>
    <t>Temperature Adjustment - Winter</t>
  </si>
  <si>
    <t>Over 20,000 kWh (Summer Apr to Sep)</t>
  </si>
  <si>
    <t>First 20,000 kWh (Summer Apr to Sep)</t>
  </si>
  <si>
    <t>Over 20,000 kWh (Winter Oct to Mar)</t>
  </si>
  <si>
    <t>First 20,000 kWh (Winter Oct to Mar)</t>
  </si>
  <si>
    <t>Energy Charges</t>
  </si>
  <si>
    <t>Secondary Voltage Irrigation &amp; Pumping Service</t>
  </si>
  <si>
    <t>SCHEDULE 29</t>
  </si>
  <si>
    <t>Reactive Power Charge Reduction to Base Rates:</t>
  </si>
  <si>
    <t>Energy Charge Reduction to Base Rates:</t>
  </si>
  <si>
    <t>Demand Credit per kW to all Demand:</t>
  </si>
  <si>
    <t>Basic Charge Addition Sec Voltage Rate:</t>
  </si>
  <si>
    <t>Adjustments to Secondary Voltage Rates for Delivery at Primary Voltage</t>
  </si>
  <si>
    <t>Primary Discount</t>
  </si>
  <si>
    <t>Summer Demand (Apr to Sep)</t>
  </si>
  <si>
    <t>Winter Demand (Oct to Mar)</t>
  </si>
  <si>
    <t>All kWh</t>
  </si>
  <si>
    <t>Primary Adder</t>
  </si>
  <si>
    <t>Secondary Voltage Large Demand General Service</t>
  </si>
  <si>
    <t>SCHEDULE 26P</t>
  </si>
  <si>
    <t>SCHEDULES 12 &amp; 26</t>
  </si>
  <si>
    <t>Total Demand Revenue</t>
  </si>
  <si>
    <t>kW &amp; Reactive Rev</t>
  </si>
  <si>
    <t>Demand Related Rev Incl in Energy Rev</t>
  </si>
  <si>
    <t>Summer First Block Billed kWh</t>
  </si>
  <si>
    <t>Winter First Block Billed kWh</t>
  </si>
  <si>
    <t>Summer Difference First Block vs. Second Block</t>
  </si>
  <si>
    <t>Winter Difference First Block vs. Second Block</t>
  </si>
  <si>
    <t>Demand Related Revenue</t>
  </si>
  <si>
    <t>All additional kWh</t>
  </si>
  <si>
    <t>Secondary Voltage Small Demand General Service</t>
  </si>
  <si>
    <t>SCHEDULES 7A, 11 &amp; 25</t>
  </si>
  <si>
    <t>Summer (April to September) kWh</t>
  </si>
  <si>
    <t>Winter (October to March) kWh</t>
  </si>
  <si>
    <t>Secondary Voltage General Service</t>
  </si>
  <si>
    <t>SCHEDULES 8 &amp; 24</t>
  </si>
  <si>
    <t>Secondary Voltage Rate Design</t>
  </si>
  <si>
    <t>Critical Demand</t>
  </si>
  <si>
    <t>All Demand</t>
  </si>
  <si>
    <t>Primary Voltage Interruptible Schools</t>
  </si>
  <si>
    <t>SCHEDULE 43</t>
  </si>
  <si>
    <t>Primary Voltage General Service</t>
  </si>
  <si>
    <t>SCHEDULE 35</t>
  </si>
  <si>
    <t>SCHEDULES 10 &amp; 31</t>
  </si>
  <si>
    <t>Primary Voltage Rate Design</t>
  </si>
  <si>
    <t>Demand Charge Revenue</t>
  </si>
  <si>
    <t>Demand Charge (kVa)</t>
  </si>
  <si>
    <t>Annual Customer Count</t>
  </si>
  <si>
    <t>High Voltage General Service</t>
  </si>
  <si>
    <t>SCHEDULE 49</t>
  </si>
  <si>
    <t>Annual Demand Charge</t>
  </si>
  <si>
    <t>Annual Energy Minimum Charge</t>
  </si>
  <si>
    <t>High Voltage Interruptible Service</t>
  </si>
  <si>
    <t>SCHEDULE 46</t>
  </si>
  <si>
    <t>High Voltage Rate Design</t>
  </si>
  <si>
    <t>Revenue Deficiency</t>
  </si>
  <si>
    <t>Reactive Power Charge</t>
  </si>
  <si>
    <t>Demand Charge</t>
  </si>
  <si>
    <t>Wholesale for Resale</t>
  </si>
  <si>
    <t>SCHEDULE 005</t>
  </si>
  <si>
    <t>Distribution Charges</t>
  </si>
  <si>
    <t>MS Special Contract</t>
  </si>
  <si>
    <t>OATT Charges</t>
  </si>
  <si>
    <t>Total kVa</t>
  </si>
  <si>
    <t>Choice / Retail Wheeling Service</t>
  </si>
  <si>
    <t>SCHEDULES 449 &amp; 459</t>
  </si>
  <si>
    <t>Transportation &amp; Wholesale for Resale &amp; Special Contract</t>
  </si>
  <si>
    <t>Average Lighting Increase</t>
  </si>
  <si>
    <t>Unbilled kWh</t>
  </si>
  <si>
    <t>Billed kWh</t>
  </si>
  <si>
    <t>Company Owned Flood Lighing Pole Charge (Post 10-28-99)</t>
  </si>
  <si>
    <t>Company Owned LED Flood Lighting - 800.01-900 Watts</t>
  </si>
  <si>
    <t>Company Owned LED Flood Lighting - 700.01-800 Watts</t>
  </si>
  <si>
    <t>Company Owned LED Flood Lighting - 600.01-700 Watts</t>
  </si>
  <si>
    <t>Company Owned LED Flood Lighting - 500.01-600 Watts</t>
  </si>
  <si>
    <t>Company Owned LED Flood Lighting - 400.01-500 Watts</t>
  </si>
  <si>
    <t>Company Owned LED Flood Lighting - 300.01-400 Watts</t>
  </si>
  <si>
    <t>Company Owned LED Flood Lighting - 270.01-300 Watts</t>
  </si>
  <si>
    <t>Company Owned LED Flood Lighting - 240.01-270 Watts</t>
  </si>
  <si>
    <t>Company Owned LED Flood Lighting - 210.01-240 Watts</t>
  </si>
  <si>
    <t>Company Owned LED Flood Lighting - 180.01-210 Watts</t>
  </si>
  <si>
    <t>Company Owned LED Flood Lighting - 150.01-180 Watts</t>
  </si>
  <si>
    <t>Company Owned LED Flood Lighting - 120.01-150 Watts</t>
  </si>
  <si>
    <t>Company Owned LED Flood Lighting - 90.01-120 Watts</t>
  </si>
  <si>
    <t>Company Owned LED Flood Lighting - 60.01-90 Watts</t>
  </si>
  <si>
    <t>Company Owned LED Flood Lighting - 30.01-60 Watts</t>
  </si>
  <si>
    <t>Company Owned Metal Halide Flood Lighting - Horizontal 400 Watts</t>
  </si>
  <si>
    <t>Company Owned Metal Halide Flood Lighting - Horizontal 250 Watts</t>
  </si>
  <si>
    <t>Company Owned Sodium Vapor Flood Lighting - Horizontal 400 Watts</t>
  </si>
  <si>
    <t>Company Owned Sodium Vapor Flood Lighting - Horizontal 250 Watts</t>
  </si>
  <si>
    <t>Company Owned Sodium Vapor Flood Lighting - Horizontal 200 Watts</t>
  </si>
  <si>
    <t>Company Owned Sodium Vapor Flood Lighting - Horizontal 150 Watts</t>
  </si>
  <si>
    <t>Company Owned Sodium Vapor Flood Lighting - Horizontal 100 Watts</t>
  </si>
  <si>
    <t>Company Owned Metal Halide Flood Lighting - Directional 1000 Watts</t>
  </si>
  <si>
    <t>Company Owned Metal Halide Flood Lighting - Directional 400 Watts</t>
  </si>
  <si>
    <t>Company Owned Metal Halide Flood Lighting - Directional 250 Watts</t>
  </si>
  <si>
    <t>Company Owned Metal Halide Flood Lighting - Directional 175 Watts</t>
  </si>
  <si>
    <t>Company Owned Sodium Vapor Flood Lighting - Directional 400 Watts</t>
  </si>
  <si>
    <t>Company Owned Sodium Vapor Flood Lighting - Directional 250 Watts</t>
  </si>
  <si>
    <t>Company Owned Sodium Vapor Flood Lighting - Directional 200 Watts</t>
  </si>
  <si>
    <t>Company Owned Sodium Vapor Flood Lighting - Directional 150 Watts</t>
  </si>
  <si>
    <t>Company Owned Sodium Vapor Flood Lighting - Directional 100 Watts</t>
  </si>
  <si>
    <t>Company Owned Sodium Vapor Flood Lighting - Directional 70 Watts</t>
  </si>
  <si>
    <t>Flood Lighting Service</t>
  </si>
  <si>
    <t>SCHEDULES 58 &amp; 59</t>
  </si>
  <si>
    <t>per Watt of Connected Load</t>
  </si>
  <si>
    <t>Continuous Lighting Service</t>
  </si>
  <si>
    <t>SCHEDULE 57</t>
  </si>
  <si>
    <t>Company Owned Area Lighing Pole Charge (Post 10-28-99)</t>
  </si>
  <si>
    <t>Company Owned Area Lighing Pole Charge (Pre 11/74)</t>
  </si>
  <si>
    <t>Company Owned LED Area Lighting - 270.01-300 Watts</t>
  </si>
  <si>
    <t>Company Owned LED Area Lighting - 240.01-270 Watts</t>
  </si>
  <si>
    <t>Company Owned LED Area Lighting - 210.01-240 Watts</t>
  </si>
  <si>
    <t>Company Owned LED Area Lighting - 180.01-210 Watts</t>
  </si>
  <si>
    <t>Company Owned LED Area Lighting - 150.01-180 Watts</t>
  </si>
  <si>
    <t>Company Owned LED Area Lighting - 120.01-150 Watts</t>
  </si>
  <si>
    <t>Company Owned LED Area Lighting - 90.01-120 Watts</t>
  </si>
  <si>
    <t>Company Owned LED Area Lighting - 60.01-90 Watts</t>
  </si>
  <si>
    <t>Company Owned LED Area Lighting 30-60 Watts</t>
  </si>
  <si>
    <t>Company Owned Metal Halide Area Lighting 250 Watts</t>
  </si>
  <si>
    <t>Company Owned Sodium Vapor Area Lighting 400 Watts</t>
  </si>
  <si>
    <t>Company Owned Sodium Vapor Area Lighting 250 Watts</t>
  </si>
  <si>
    <t>Company Owned Sodium Vapor Area Lighting 200 Watts</t>
  </si>
  <si>
    <t>Company Owned Sodium Vapor Area Lighting 150 Watts</t>
  </si>
  <si>
    <t>Company Owned Sodium Vapor Area Lighting 100 Watts</t>
  </si>
  <si>
    <t>Company Owned Sodium Vapor Area Lighting 70 Watts</t>
  </si>
  <si>
    <t>Area Lighting Service</t>
  </si>
  <si>
    <t>SCHEDULES 55 &amp; 56</t>
  </si>
  <si>
    <t>Customer Owned Energy Only LED - 270.01-300 Watts</t>
  </si>
  <si>
    <t>Customer Owned Energy Only LED - 240.01-270 Watts</t>
  </si>
  <si>
    <t>Customer Owned Energy Only LED - 210.01-240 Watts</t>
  </si>
  <si>
    <t>Customer Owned Energy Only LED - 180.01-210 Watts</t>
  </si>
  <si>
    <t>Customer Owned Energy Only LED - 150.01-180 Watts</t>
  </si>
  <si>
    <t>Customer Owned Energy Only LED - 120.01-150 Watts</t>
  </si>
  <si>
    <t>Customer Owned Energy Only LED - 90.01-120 Watts</t>
  </si>
  <si>
    <t>Customer Owned Energy Only LED - 60.01-90 Watts</t>
  </si>
  <si>
    <t>Customer Owned Energy Only LED 30-60 - Watt</t>
  </si>
  <si>
    <t>Customer Owned Energy Only Sodium Vapor 1000 - Watt</t>
  </si>
  <si>
    <t>Customer Owned Energy Only Sodium Vapor 400 - Watt</t>
  </si>
  <si>
    <t>Customer Owned Energy Only Sodium Vapor 310 - Watt</t>
  </si>
  <si>
    <t>Customer Owned Energy Only Sodium Vapor 250 - Watt</t>
  </si>
  <si>
    <t>Customer Owned Energy Only Sodium Vapor 200 - Watt</t>
  </si>
  <si>
    <t>Customer Owned Energy Only Sodium Vapor 150 - Watt</t>
  </si>
  <si>
    <t>Customer Owned Energy Only Sodium Vapor 100 - Watt</t>
  </si>
  <si>
    <t>Customer Owned Energy Only Sodium Vapor 70 - Watt</t>
  </si>
  <si>
    <t>Customer Owned Energy Only Sodium Vapor 50 - Watt</t>
  </si>
  <si>
    <t>Customer Owned Energy Only Street Lighting Service</t>
  </si>
  <si>
    <t>SCHEDULE 54</t>
  </si>
  <si>
    <t>Customer Owned LED - 270.01-300 Watts</t>
  </si>
  <si>
    <t>Customer Owned LED - 240.01-270 Watts</t>
  </si>
  <si>
    <t>Customer Owned LED - 210.01-240 Watts</t>
  </si>
  <si>
    <t>Customer Owned LED - 180.01-210 Watts</t>
  </si>
  <si>
    <t>Customer Owned LED - 150.01-180 Watts</t>
  </si>
  <si>
    <t>Customer Owned LED - 120.01-150 Watts</t>
  </si>
  <si>
    <t>Customer Owned LED - 90.01-120 Watts</t>
  </si>
  <si>
    <t>Customer Owned LED - 60.01-90 Watts</t>
  </si>
  <si>
    <t>Customer Owned LED - 30-60 Watts</t>
  </si>
  <si>
    <t>Customer Owned Metal Hallide - 400 Watt</t>
  </si>
  <si>
    <t>Customer Owned Metal Hallide - 250 Watt</t>
  </si>
  <si>
    <t>Customer Owned Metal Hallide - 175 Watt</t>
  </si>
  <si>
    <t>Customer Owned Metal Hallide - 150 Watt</t>
  </si>
  <si>
    <t>Customer Owned Metal Hallide - 100 Watt</t>
  </si>
  <si>
    <t>Customer Owned Metal Hallide - 70 Watt</t>
  </si>
  <si>
    <t>Customer Owned Sodium Vapor - 1000 Watt</t>
  </si>
  <si>
    <t>Customer Owned Sodium Vapor - 400 Watt</t>
  </si>
  <si>
    <t>Customer Owned Sodium Vapor - 310 Watt</t>
  </si>
  <si>
    <t>Customer Owned Sodium Vapor - 250 Watt</t>
  </si>
  <si>
    <t>Customer Owned Sodium Vapor - 200 Watt</t>
  </si>
  <si>
    <t>Customer Owned Sodium Vapor - 150 Watt</t>
  </si>
  <si>
    <t>Customer Owned Sodium Vapor - 100 Watt</t>
  </si>
  <si>
    <t>Customer Owned Sodium Vapor - 70 Watt</t>
  </si>
  <si>
    <t>Customer Owned Sodium Vapor - 50 Watt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</si>
  <si>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</si>
  <si>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</si>
  <si>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</si>
  <si>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</si>
  <si>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</si>
  <si>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</si>
  <si>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Company Owned LED - 90.01-120 Watts</t>
  </si>
  <si>
    <t>Company Owned LED - 60.01-90 Watts</t>
  </si>
  <si>
    <t>Company Owned LED - 30-60 Watts</t>
  </si>
  <si>
    <t>Company Owned Metal Hallide - 400 Watt</t>
  </si>
  <si>
    <t>Company Owned Metal Hallide - 250 Watt</t>
  </si>
  <si>
    <t>Company Owned Metal Hallide - 150 Watt</t>
  </si>
  <si>
    <t>Company Owned Metal Hallide - 100 Watt</t>
  </si>
  <si>
    <t>Company Owned Metal Hallide - 70 Watt</t>
  </si>
  <si>
    <t>Company Owned Sodium Vapor - 1000 Watt</t>
  </si>
  <si>
    <t>Company Owned Sodium Vapor - 400 Watt</t>
  </si>
  <si>
    <t>Company Owned Sodium Vapor - 310 Watt</t>
  </si>
  <si>
    <t>Company Owned Sodium Vapor - 250 Watt</t>
  </si>
  <si>
    <t>Company Owned Sodium Vapor - 200 Watt</t>
  </si>
  <si>
    <t>Company Owned Sodium Vapor - 150 Watt</t>
  </si>
  <si>
    <t>Company Owned Sodium Vapor - 100 Watt</t>
  </si>
  <si>
    <t>Company Owned Sodium Vapor - 70 Watt</t>
  </si>
  <si>
    <t>Company Owned Sodium Vapor - 50 Watt</t>
  </si>
  <si>
    <t>Street Lighting Service</t>
  </si>
  <si>
    <t>SCHEDULE 53</t>
  </si>
  <si>
    <t xml:space="preserve">O&amp;M Option B </t>
  </si>
  <si>
    <t>O&amp;M Option A</t>
  </si>
  <si>
    <t>Custom Metal Hallide - 1000 Watt</t>
  </si>
  <si>
    <t>Custom Metal Hallide - 400 Watt</t>
  </si>
  <si>
    <t>Custom Metal Hallide - 250 Watt</t>
  </si>
  <si>
    <t>Custom Metal Hallide - 175 Watt</t>
  </si>
  <si>
    <t>Custom Metal Hallide - 150 Watt</t>
  </si>
  <si>
    <t>Custom Metal Hallide - 100 Watt</t>
  </si>
  <si>
    <t>Custom Metal Hallide - 70 Watt</t>
  </si>
  <si>
    <t>Custom Sodium Vapor - 400 Watt</t>
  </si>
  <si>
    <t>Custom Sodium Vapor - 310 Watt</t>
  </si>
  <si>
    <t>Custom Sodium Vapor - 250 Watt</t>
  </si>
  <si>
    <t>Custom Sodium Vapor - 200 Watt</t>
  </si>
  <si>
    <t>Custom Sodium Vapor - 150 Watt</t>
  </si>
  <si>
    <t>Custom Sodium Vapor - 100 Watt</t>
  </si>
  <si>
    <t>Custom Sodium Vapor - 70 Watt</t>
  </si>
  <si>
    <t>Custom Sodium Vapor - 50 Watt</t>
  </si>
  <si>
    <t>Custom Street Lighting Service</t>
  </si>
  <si>
    <t>SCHEDULE 52</t>
  </si>
  <si>
    <t>SCHEDULE 51</t>
  </si>
  <si>
    <t>Mercury Vapor - Type B - 700 Watts</t>
  </si>
  <si>
    <t>Mercury Vapor - Type B - 400 Watts</t>
  </si>
  <si>
    <t>Mercury Vapor - Type B - 175 Watts</t>
  </si>
  <si>
    <t>Mercury Vapor - Type B - 100 Watts</t>
  </si>
  <si>
    <t>Mercury Vapor - Type A - 400 Watts</t>
  </si>
  <si>
    <t>Mercury Vapor - Type A - 175 Watts</t>
  </si>
  <si>
    <t>Mercury Vapor - Type A - 100 Watts</t>
  </si>
  <si>
    <t>Compact Flourescent - 22 Watts</t>
  </si>
  <si>
    <t>Limited Street Lighting Service</t>
  </si>
  <si>
    <t>SCHEDULE 50</t>
  </si>
  <si>
    <t>All Lighting</t>
  </si>
  <si>
    <t>Pole Rentals - Sch 55, 56, 58 &amp; 59</t>
  </si>
  <si>
    <t>Lighting Summary</t>
  </si>
  <si>
    <t>Change in Unbilled</t>
  </si>
  <si>
    <t>Billed</t>
  </si>
  <si>
    <t>Delivered</t>
  </si>
  <si>
    <t>Actual
Annual</t>
  </si>
  <si>
    <t>Present Revenue</t>
  </si>
  <si>
    <t>kWh</t>
  </si>
  <si>
    <t>Area and Street Lighting Rate Design</t>
  </si>
  <si>
    <t>Schedules 7A, 11, &amp; 25</t>
  </si>
  <si>
    <t>Schedule 29</t>
  </si>
  <si>
    <t>Schedules 10, 31, 35 &amp; 43</t>
  </si>
  <si>
    <t>Demand Charge Rate</t>
  </si>
  <si>
    <t>Energy Charge Rate</t>
  </si>
  <si>
    <t>Energy Charge Revenue</t>
  </si>
  <si>
    <t>PCA Charge Revenue</t>
  </si>
  <si>
    <t>Billed Demand</t>
  </si>
  <si>
    <t>Energy Usage</t>
  </si>
  <si>
    <t>PCA Rate</t>
  </si>
  <si>
    <t>Basic Charge Revenue @ Current Rates</t>
  </si>
  <si>
    <t>Projected Rate Year Delivery Revenue @ Current Rates</t>
  </si>
  <si>
    <t>Energy Usage (Billed + Unbilled)</t>
  </si>
  <si>
    <t>Non-Decoupled Non-Power Revenue @ Current Rates</t>
  </si>
  <si>
    <t>Effective OATT Rate ($/kW-m)</t>
  </si>
  <si>
    <t>Energy Usage (Unbilled)</t>
  </si>
  <si>
    <t>Lighting Count</t>
  </si>
  <si>
    <t>Lighting Revenue</t>
  </si>
  <si>
    <t>Average Monthly Lighting Rate</t>
  </si>
  <si>
    <t>TOTAL REVENUE</t>
  </si>
  <si>
    <t>Projected Rate Year Revenue @ Current Rates</t>
  </si>
  <si>
    <t>Proposed Effective May 2020</t>
  </si>
  <si>
    <t>Customer Charge</t>
  </si>
  <si>
    <t>Twelve Months ended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</si>
</sst>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&quot;$&quot;* #,##0.00000_);_(&quot;$&quot;* \(#,##0.00000\);_(&quot;$&quot;* &quot;-&quot;??_);_(@_)"/>
    <numFmt numFmtId="169" formatCode="_(&quot;$&quot;* #,##0.000000_);_(&quot;$&quot;* \(#,##0.000000\);_(&quot;$&quot;* &quot;-&quot;??_);_(@_)"/>
    <numFmt numFmtId="170" formatCode="&quot;Adj.&quot;\ 0.00"/>
    <numFmt numFmtId="171" formatCode="_(* #,##0.0000000_);_(* \(#,##0.0000000\);_(* &quot;-&quot;??_);_(@_)"/>
    <numFmt numFmtId="172" formatCode="0.0%"/>
    <numFmt numFmtId="173" formatCode="0.000000_)"/>
    <numFmt numFmtId="174" formatCode="&quot;$&quot;#,##0"/>
    <numFmt numFmtId="175" formatCode="0.000000000_)"/>
    <numFmt numFmtId="176" formatCode="0.00_)"/>
    <numFmt numFmtId="177" formatCode="0.000%"/>
    <numFmt numFmtId="178" formatCode="0.0000%"/>
    <numFmt numFmtId="179" formatCode="&quot;$&quot;#,##0.000000_);\(&quot;$&quot;#,##0.000000\)"/>
    <numFmt numFmtId="180" formatCode="0.000_)"/>
    <numFmt numFmtId="181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 val="singleAccounting"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9"/>
      <name val="Times New Roman"/>
      <family val="1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315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/>
    <xf numFmtId="165" fontId="3" fillId="0" borderId="0" xfId="1" applyNumberFormat="1" applyFont="1" applyFill="1"/>
    <xf numFmtId="44" fontId="4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170" fontId="8" fillId="0" borderId="0" xfId="0" applyNumberFormat="1" applyFont="1" applyFill="1" applyBorder="1" applyAlignment="1"/>
    <xf numFmtId="0" fontId="11" fillId="0" borderId="0" xfId="0" applyNumberFormat="1" applyFont="1" applyFill="1" applyAlignment="1">
      <alignment horizontal="center"/>
    </xf>
    <xf numFmtId="0" fontId="11" fillId="0" borderId="0" xfId="0" quotePrefix="1" applyNumberFormat="1" applyFont="1" applyFill="1" applyAlignment="1">
      <alignment horizontal="left"/>
    </xf>
    <xf numFmtId="0" fontId="1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left"/>
    </xf>
    <xf numFmtId="166" fontId="11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Alignment="1"/>
    <xf numFmtId="166" fontId="11" fillId="0" borderId="2" xfId="0" applyNumberFormat="1" applyFont="1" applyFill="1" applyBorder="1" applyAlignment="1">
      <alignment horizontal="right"/>
    </xf>
    <xf numFmtId="43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left"/>
    </xf>
    <xf numFmtId="43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left" indent="1"/>
    </xf>
    <xf numFmtId="0" fontId="11" fillId="0" borderId="0" xfId="0" applyNumberFormat="1" applyFont="1" applyFill="1" applyAlignment="1">
      <alignment horizontal="center" vertical="top"/>
    </xf>
    <xf numFmtId="0" fontId="11" fillId="0" borderId="0" xfId="0" applyNumberFormat="1" applyFont="1" applyFill="1" applyAlignment="1">
      <alignment vertical="top"/>
    </xf>
    <xf numFmtId="0" fontId="1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0" fontId="13" fillId="0" borderId="0" xfId="0" applyNumberFormat="1" applyFont="1" applyFill="1" applyAlignment="1"/>
    <xf numFmtId="0" fontId="11" fillId="0" borderId="0" xfId="0" applyNumberFormat="1" applyFont="1" applyFill="1" applyAlignment="1">
      <alignment horizontal="left" vertical="center" indent="1"/>
    </xf>
    <xf numFmtId="166" fontId="11" fillId="0" borderId="2" xfId="0" applyNumberFormat="1" applyFont="1" applyFill="1" applyBorder="1" applyAlignment="1"/>
    <xf numFmtId="167" fontId="11" fillId="0" borderId="2" xfId="0" applyNumberFormat="1" applyFont="1" applyFill="1" applyBorder="1" applyAlignment="1"/>
    <xf numFmtId="171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center" wrapText="1"/>
    </xf>
    <xf numFmtId="166" fontId="13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165" fontId="3" fillId="0" borderId="2" xfId="0" applyNumberFormat="1" applyFont="1" applyFill="1" applyBorder="1"/>
    <xf numFmtId="0" fontId="3" fillId="0" borderId="0" xfId="0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/>
    <xf numFmtId="3" fontId="3" fillId="0" borderId="0" xfId="0" applyNumberFormat="1" applyFont="1" applyFill="1"/>
    <xf numFmtId="169" fontId="15" fillId="0" borderId="0" xfId="4" applyNumberFormat="1" applyFont="1" applyFill="1"/>
    <xf numFmtId="0" fontId="15" fillId="0" borderId="0" xfId="4" applyFont="1" applyFill="1"/>
    <xf numFmtId="10" fontId="15" fillId="0" borderId="0" xfId="4" applyNumberFormat="1" applyFont="1" applyFill="1" applyBorder="1"/>
    <xf numFmtId="37" fontId="15" fillId="0" borderId="0" xfId="4" applyNumberFormat="1" applyFont="1" applyFill="1" applyBorder="1" applyProtection="1"/>
    <xf numFmtId="169" fontId="16" fillId="0" borderId="0" xfId="4" applyNumberFormat="1" applyFont="1" applyFill="1"/>
    <xf numFmtId="10" fontId="15" fillId="0" borderId="6" xfId="4" applyNumberFormat="1" applyFont="1" applyFill="1" applyBorder="1"/>
    <xf numFmtId="0" fontId="17" fillId="0" borderId="11" xfId="4" applyFont="1" applyFill="1" applyBorder="1" applyAlignment="1" applyProtection="1">
      <alignment horizontal="center"/>
    </xf>
    <xf numFmtId="0" fontId="17" fillId="0" borderId="0" xfId="4" applyFont="1" applyFill="1" applyAlignment="1" applyProtection="1">
      <alignment horizontal="center"/>
    </xf>
    <xf numFmtId="0" fontId="17" fillId="0" borderId="0" xfId="4" applyFont="1" applyFill="1" applyBorder="1" applyAlignment="1" applyProtection="1">
      <alignment horizontal="center"/>
    </xf>
    <xf numFmtId="37" fontId="17" fillId="0" borderId="11" xfId="4" applyNumberFormat="1" applyFont="1" applyFill="1" applyBorder="1" applyAlignment="1" applyProtection="1">
      <alignment horizontal="center"/>
    </xf>
    <xf numFmtId="0" fontId="18" fillId="0" borderId="0" xfId="4" applyFont="1" applyFill="1" applyProtection="1"/>
    <xf numFmtId="37" fontId="17" fillId="0" borderId="0" xfId="4" applyNumberFormat="1" applyFont="1" applyFill="1" applyAlignment="1" applyProtection="1">
      <alignment horizontal="center"/>
    </xf>
    <xf numFmtId="0" fontId="17" fillId="0" borderId="0" xfId="4" applyFont="1" applyFill="1" applyProtection="1"/>
    <xf numFmtId="0" fontId="18" fillId="0" borderId="0" xfId="4" applyFont="1" applyFill="1" applyAlignment="1" applyProtection="1">
      <alignment horizontal="centerContinuous"/>
    </xf>
    <xf numFmtId="37" fontId="18" fillId="0" borderId="0" xfId="4" applyNumberFormat="1" applyFont="1" applyFill="1" applyAlignment="1" applyProtection="1">
      <alignment horizontal="centerContinuous"/>
    </xf>
    <xf numFmtId="0" fontId="17" fillId="0" borderId="0" xfId="4" quotePrefix="1" applyFont="1" applyFill="1" applyAlignment="1" applyProtection="1">
      <alignment horizontal="centerContinuous"/>
    </xf>
    <xf numFmtId="0" fontId="17" fillId="0" borderId="0" xfId="4" quotePrefix="1" applyFont="1" applyFill="1" applyAlignment="1" applyProtection="1"/>
    <xf numFmtId="0" fontId="18" fillId="0" borderId="0" xfId="4" quotePrefix="1" applyNumberFormat="1" applyFont="1" applyFill="1" applyAlignment="1"/>
    <xf numFmtId="0" fontId="5" fillId="0" borderId="0" xfId="4" applyFont="1" applyFill="1" applyAlignment="1"/>
    <xf numFmtId="3" fontId="15" fillId="0" borderId="0" xfId="4" applyNumberFormat="1" applyFont="1" applyFill="1"/>
    <xf numFmtId="3" fontId="15" fillId="0" borderId="0" xfId="4" quotePrefix="1" applyNumberFormat="1" applyFont="1" applyFill="1" applyBorder="1" applyAlignment="1">
      <alignment horizontal="left"/>
    </xf>
    <xf numFmtId="3" fontId="15" fillId="0" borderId="0" xfId="4" applyNumberFormat="1" applyFont="1" applyFill="1" applyBorder="1"/>
    <xf numFmtId="7" fontId="15" fillId="0" borderId="0" xfId="4" applyNumberFormat="1" applyFont="1" applyFill="1" applyBorder="1"/>
    <xf numFmtId="10" fontId="15" fillId="0" borderId="0" xfId="4" applyNumberFormat="1" applyFont="1" applyFill="1"/>
    <xf numFmtId="175" fontId="15" fillId="0" borderId="0" xfId="4" applyNumberFormat="1" applyFont="1" applyFill="1" applyProtection="1"/>
    <xf numFmtId="0" fontId="8" fillId="0" borderId="0" xfId="4" quotePrefix="1" applyFont="1" applyFill="1" applyAlignment="1">
      <alignment horizontal="left"/>
    </xf>
    <xf numFmtId="5" fontId="15" fillId="0" borderId="0" xfId="4" applyNumberFormat="1" applyFont="1" applyFill="1" applyBorder="1" applyProtection="1"/>
    <xf numFmtId="5" fontId="15" fillId="0" borderId="8" xfId="4" applyNumberFormat="1" applyFont="1" applyFill="1" applyBorder="1" applyProtection="1"/>
    <xf numFmtId="0" fontId="15" fillId="0" borderId="0" xfId="4" applyFont="1" applyFill="1" applyProtection="1"/>
    <xf numFmtId="5" fontId="15" fillId="0" borderId="0" xfId="4" applyNumberFormat="1" applyFont="1" applyFill="1" applyProtection="1"/>
    <xf numFmtId="37" fontId="15" fillId="0" borderId="0" xfId="4" applyNumberFormat="1" applyFont="1" applyFill="1" applyProtection="1"/>
    <xf numFmtId="5" fontId="15" fillId="0" borderId="10" xfId="4" applyNumberFormat="1" applyFont="1" applyFill="1" applyBorder="1" applyProtection="1"/>
    <xf numFmtId="37" fontId="15" fillId="0" borderId="10" xfId="4" applyNumberFormat="1" applyFont="1" applyFill="1" applyBorder="1" applyProtection="1"/>
    <xf numFmtId="10" fontId="8" fillId="0" borderId="0" xfId="5" quotePrefix="1" applyNumberFormat="1" applyFont="1" applyFill="1" applyAlignment="1">
      <alignment horizontal="left"/>
    </xf>
    <xf numFmtId="0" fontId="15" fillId="0" borderId="0" xfId="4" applyFont="1" applyFill="1" applyBorder="1"/>
    <xf numFmtId="169" fontId="16" fillId="0" borderId="0" xfId="4" applyNumberFormat="1" applyFont="1" applyFill="1" applyBorder="1"/>
    <xf numFmtId="9" fontId="16" fillId="0" borderId="0" xfId="4" applyNumberFormat="1" applyFont="1" applyFill="1" applyBorder="1"/>
    <xf numFmtId="0" fontId="16" fillId="0" borderId="0" xfId="4" quotePrefix="1" applyFont="1" applyFill="1" applyBorder="1" applyAlignment="1">
      <alignment horizontal="left"/>
    </xf>
    <xf numFmtId="0" fontId="19" fillId="0" borderId="16" xfId="4" quotePrefix="1" applyFont="1" applyFill="1" applyBorder="1" applyAlignment="1">
      <alignment horizontal="left"/>
    </xf>
    <xf numFmtId="0" fontId="19" fillId="0" borderId="18" xfId="4" quotePrefix="1" applyFont="1" applyFill="1" applyBorder="1" applyAlignment="1">
      <alignment horizontal="left"/>
    </xf>
    <xf numFmtId="0" fontId="15" fillId="0" borderId="0" xfId="4" applyFont="1" applyFill="1" applyAlignment="1" applyProtection="1">
      <alignment horizontal="left" indent="1"/>
    </xf>
    <xf numFmtId="178" fontId="15" fillId="0" borderId="4" xfId="4" applyNumberFormat="1" applyFont="1" applyFill="1" applyBorder="1"/>
    <xf numFmtId="5" fontId="15" fillId="0" borderId="1" xfId="4" applyNumberFormat="1" applyFont="1" applyFill="1" applyBorder="1"/>
    <xf numFmtId="0" fontId="15" fillId="0" borderId="5" xfId="4" applyFont="1" applyFill="1" applyBorder="1"/>
    <xf numFmtId="5" fontId="15" fillId="0" borderId="2" xfId="4" applyNumberFormat="1" applyFont="1" applyFill="1" applyBorder="1"/>
    <xf numFmtId="0" fontId="15" fillId="0" borderId="7" xfId="4" quotePrefix="1" applyFont="1" applyFill="1" applyBorder="1" applyAlignment="1">
      <alignment horizontal="left"/>
    </xf>
    <xf numFmtId="166" fontId="15" fillId="0" borderId="0" xfId="6" applyNumberFormat="1" applyFont="1" applyFill="1" applyBorder="1"/>
    <xf numFmtId="166" fontId="15" fillId="0" borderId="0" xfId="6" applyNumberFormat="1" applyFont="1" applyFill="1"/>
    <xf numFmtId="166" fontId="15" fillId="0" borderId="0" xfId="4" applyNumberFormat="1" applyFont="1" applyFill="1"/>
    <xf numFmtId="3" fontId="20" fillId="0" borderId="1" xfId="4" applyNumberFormat="1" applyFont="1" applyFill="1" applyBorder="1" applyAlignment="1"/>
    <xf numFmtId="3" fontId="20" fillId="0" borderId="1" xfId="4" quotePrefix="1" applyNumberFormat="1" applyFont="1" applyFill="1" applyBorder="1" applyAlignment="1"/>
    <xf numFmtId="169" fontId="15" fillId="0" borderId="0" xfId="4" applyNumberFormat="1" applyFont="1" applyFill="1" applyProtection="1"/>
    <xf numFmtId="5" fontId="15" fillId="0" borderId="0" xfId="4" applyNumberFormat="1" applyFont="1" applyFill="1"/>
    <xf numFmtId="172" fontId="15" fillId="0" borderId="0" xfId="4" applyNumberFormat="1" applyFont="1" applyFill="1"/>
    <xf numFmtId="172" fontId="15" fillId="0" borderId="4" xfId="4" applyNumberFormat="1" applyFont="1" applyFill="1" applyBorder="1"/>
    <xf numFmtId="165" fontId="15" fillId="0" borderId="0" xfId="4" applyNumberFormat="1" applyFont="1" applyFill="1" applyBorder="1" applyProtection="1"/>
    <xf numFmtId="0" fontId="15" fillId="0" borderId="7" xfId="4" applyFont="1" applyFill="1" applyBorder="1"/>
    <xf numFmtId="37" fontId="15" fillId="0" borderId="8" xfId="4" applyNumberFormat="1" applyFont="1" applyFill="1" applyBorder="1" applyProtection="1"/>
    <xf numFmtId="37" fontId="15" fillId="0" borderId="1" xfId="4" applyNumberFormat="1" applyFont="1" applyFill="1" applyBorder="1" applyProtection="1"/>
    <xf numFmtId="37" fontId="15" fillId="0" borderId="0" xfId="4" applyNumberFormat="1" applyFont="1" applyFill="1"/>
    <xf numFmtId="43" fontId="15" fillId="0" borderId="0" xfId="4" applyNumberFormat="1" applyFont="1" applyFill="1"/>
    <xf numFmtId="9" fontId="15" fillId="0" borderId="0" xfId="4" applyNumberFormat="1" applyFont="1" applyFill="1"/>
    <xf numFmtId="0" fontId="15" fillId="0" borderId="0" xfId="4" quotePrefix="1" applyFont="1" applyFill="1" applyBorder="1" applyAlignment="1">
      <alignment horizontal="left"/>
    </xf>
    <xf numFmtId="0" fontId="17" fillId="0" borderId="0" xfId="4" applyFont="1" applyFill="1" applyAlignment="1" applyProtection="1">
      <alignment horizontal="centerContinuous"/>
    </xf>
    <xf numFmtId="37" fontId="17" fillId="0" borderId="0" xfId="4" applyNumberFormat="1" applyFont="1" applyFill="1" applyAlignment="1" applyProtection="1">
      <alignment horizontal="centerContinuous"/>
    </xf>
    <xf numFmtId="0" fontId="17" fillId="0" borderId="0" xfId="4" quotePrefix="1" applyNumberFormat="1" applyFont="1" applyFill="1" applyAlignment="1"/>
    <xf numFmtId="0" fontId="21" fillId="0" borderId="0" xfId="4" applyFont="1" applyFill="1" applyAlignment="1"/>
    <xf numFmtId="7" fontId="22" fillId="0" borderId="0" xfId="4" applyNumberFormat="1" applyFont="1" applyFill="1" applyBorder="1"/>
    <xf numFmtId="0" fontId="10" fillId="0" borderId="0" xfId="4" quotePrefix="1" applyFont="1" applyFill="1" applyAlignment="1">
      <alignment horizontal="left"/>
    </xf>
    <xf numFmtId="44" fontId="15" fillId="0" borderId="0" xfId="4" applyNumberFormat="1" applyFont="1" applyFill="1" applyBorder="1" applyProtection="1"/>
    <xf numFmtId="0" fontId="10" fillId="0" borderId="0" xfId="4" applyFont="1" applyFill="1" applyAlignment="1">
      <alignment horizontal="left"/>
    </xf>
    <xf numFmtId="0" fontId="6" fillId="0" borderId="0" xfId="4" applyFont="1" applyFill="1"/>
    <xf numFmtId="10" fontId="15" fillId="0" borderId="22" xfId="4" applyNumberFormat="1" applyFont="1" applyFill="1" applyBorder="1"/>
    <xf numFmtId="7" fontId="15" fillId="0" borderId="0" xfId="4" applyNumberFormat="1" applyFont="1" applyFill="1" applyProtection="1"/>
    <xf numFmtId="166" fontId="15" fillId="0" borderId="23" xfId="4" applyNumberFormat="1" applyFont="1" applyFill="1" applyBorder="1"/>
    <xf numFmtId="44" fontId="6" fillId="0" borderId="0" xfId="4" applyNumberFormat="1" applyFont="1" applyFill="1"/>
    <xf numFmtId="166" fontId="15" fillId="0" borderId="7" xfId="4" applyNumberFormat="1" applyFont="1" applyFill="1" applyBorder="1"/>
    <xf numFmtId="169" fontId="6" fillId="0" borderId="0" xfId="4" applyNumberFormat="1" applyFont="1" applyFill="1"/>
    <xf numFmtId="9" fontId="6" fillId="0" borderId="0" xfId="4" applyNumberFormat="1" applyFont="1" applyFill="1"/>
    <xf numFmtId="37" fontId="15" fillId="0" borderId="24" xfId="4" applyNumberFormat="1" applyFont="1" applyFill="1" applyBorder="1" applyProtection="1"/>
    <xf numFmtId="44" fontId="22" fillId="0" borderId="0" xfId="4" applyNumberFormat="1" applyFont="1" applyFill="1" applyBorder="1"/>
    <xf numFmtId="0" fontId="15" fillId="0" borderId="0" xfId="4" applyFont="1" applyFill="1" applyAlignment="1">
      <alignment horizontal="left" indent="1"/>
    </xf>
    <xf numFmtId="165" fontId="15" fillId="0" borderId="0" xfId="4" applyNumberFormat="1" applyFont="1" applyFill="1" applyProtection="1"/>
    <xf numFmtId="165" fontId="15" fillId="0" borderId="2" xfId="4" applyNumberFormat="1" applyFont="1" applyFill="1" applyBorder="1"/>
    <xf numFmtId="165" fontId="15" fillId="0" borderId="0" xfId="4" applyNumberFormat="1" applyFont="1" applyFill="1"/>
    <xf numFmtId="0" fontId="15" fillId="0" borderId="0" xfId="4" quotePrefix="1" applyFont="1" applyFill="1" applyAlignment="1" applyProtection="1">
      <alignment horizontal="left" indent="1"/>
    </xf>
    <xf numFmtId="168" fontId="15" fillId="0" borderId="0" xfId="4" applyNumberFormat="1" applyFont="1" applyFill="1"/>
    <xf numFmtId="165" fontId="15" fillId="0" borderId="24" xfId="4" applyNumberFormat="1" applyFont="1" applyFill="1" applyBorder="1" applyProtection="1"/>
    <xf numFmtId="165" fontId="15" fillId="0" borderId="0" xfId="4" applyNumberFormat="1" applyFont="1" applyFill="1" applyBorder="1"/>
    <xf numFmtId="177" fontId="6" fillId="0" borderId="0" xfId="4" applyNumberFormat="1" applyFont="1" applyFill="1"/>
    <xf numFmtId="0" fontId="15" fillId="0" borderId="0" xfId="4" quotePrefix="1" applyFont="1" applyFill="1"/>
    <xf numFmtId="10" fontId="15" fillId="0" borderId="0" xfId="4" applyNumberFormat="1" applyFont="1" applyFill="1" applyProtection="1"/>
    <xf numFmtId="0" fontId="17" fillId="0" borderId="0" xfId="4" applyFont="1" applyFill="1" applyBorder="1" applyAlignment="1" applyProtection="1">
      <alignment wrapText="1"/>
    </xf>
    <xf numFmtId="37" fontId="17" fillId="0" borderId="11" xfId="4" quotePrefix="1" applyNumberFormat="1" applyFont="1" applyFill="1" applyBorder="1" applyAlignment="1" applyProtection="1">
      <alignment horizontal="center" wrapText="1"/>
    </xf>
    <xf numFmtId="37" fontId="17" fillId="0" borderId="0" xfId="4" quotePrefix="1" applyNumberFormat="1" applyFont="1" applyFill="1" applyAlignment="1" applyProtection="1">
      <alignment horizontal="center"/>
    </xf>
    <xf numFmtId="44" fontId="19" fillId="0" borderId="0" xfId="0" applyNumberFormat="1" applyFont="1" applyFill="1" applyBorder="1"/>
    <xf numFmtId="0" fontId="19" fillId="0" borderId="17" xfId="0" applyFont="1" applyFill="1" applyBorder="1"/>
    <xf numFmtId="44" fontId="19" fillId="0" borderId="17" xfId="0" applyNumberFormat="1" applyFont="1" applyFill="1" applyBorder="1"/>
    <xf numFmtId="169" fontId="19" fillId="0" borderId="17" xfId="0" applyNumberFormat="1" applyFont="1" applyFill="1" applyBorder="1"/>
    <xf numFmtId="168" fontId="19" fillId="0" borderId="14" xfId="0" applyNumberFormat="1" applyFont="1" applyFill="1" applyBorder="1"/>
    <xf numFmtId="37" fontId="6" fillId="0" borderId="0" xfId="4" applyNumberFormat="1" applyFont="1" applyFill="1"/>
    <xf numFmtId="0" fontId="15" fillId="0" borderId="0" xfId="4" applyFont="1" applyFill="1" applyAlignment="1">
      <alignment horizontal="left"/>
    </xf>
    <xf numFmtId="37" fontId="15" fillId="0" borderId="0" xfId="0" applyNumberFormat="1" applyFont="1" applyFill="1" applyBorder="1" applyProtection="1"/>
    <xf numFmtId="44" fontId="15" fillId="0" borderId="0" xfId="0" applyNumberFormat="1" applyFont="1" applyFill="1" applyProtection="1">
      <protection locked="0"/>
    </xf>
    <xf numFmtId="0" fontId="15" fillId="0" borderId="0" xfId="0" applyFont="1" applyFill="1" applyProtection="1"/>
    <xf numFmtId="5" fontId="15" fillId="0" borderId="0" xfId="0" applyNumberFormat="1" applyFont="1" applyFill="1" applyProtection="1"/>
    <xf numFmtId="37" fontId="15" fillId="0" borderId="0" xfId="0" applyNumberFormat="1" applyFont="1" applyFill="1" applyProtection="1"/>
    <xf numFmtId="169" fontId="15" fillId="0" borderId="0" xfId="0" applyNumberFormat="1" applyFont="1" applyFill="1" applyProtection="1">
      <protection locked="0"/>
    </xf>
    <xf numFmtId="37" fontId="15" fillId="0" borderId="1" xfId="0" applyNumberFormat="1" applyFont="1" applyFill="1" applyBorder="1" applyProtection="1"/>
    <xf numFmtId="5" fontId="15" fillId="0" borderId="1" xfId="0" applyNumberFormat="1" applyFont="1" applyFill="1" applyBorder="1" applyProtection="1"/>
    <xf numFmtId="165" fontId="15" fillId="0" borderId="0" xfId="0" applyNumberFormat="1" applyFont="1" applyFill="1" applyBorder="1" applyProtection="1"/>
    <xf numFmtId="0" fontId="15" fillId="0" borderId="0" xfId="0" applyFont="1" applyFill="1" applyBorder="1" applyProtection="1"/>
    <xf numFmtId="5" fontId="15" fillId="0" borderId="9" xfId="0" applyNumberFormat="1" applyFont="1" applyFill="1" applyBorder="1" applyProtection="1"/>
    <xf numFmtId="167" fontId="15" fillId="0" borderId="0" xfId="0" applyNumberFormat="1" applyFont="1" applyFill="1" applyProtection="1">
      <protection locked="0"/>
    </xf>
    <xf numFmtId="5" fontId="15" fillId="0" borderId="0" xfId="0" applyNumberFormat="1" applyFont="1" applyFill="1" applyBorder="1" applyProtection="1"/>
    <xf numFmtId="168" fontId="15" fillId="0" borderId="0" xfId="0" applyNumberFormat="1" applyFont="1" applyFill="1" applyProtection="1">
      <protection locked="0"/>
    </xf>
    <xf numFmtId="0" fontId="16" fillId="0" borderId="0" xfId="4" quotePrefix="1" applyFont="1" applyFill="1" applyAlignment="1">
      <alignment horizontal="right"/>
    </xf>
    <xf numFmtId="0" fontId="16" fillId="0" borderId="0" xfId="4" applyFont="1" applyFill="1" applyAlignment="1">
      <alignment horizontal="right"/>
    </xf>
    <xf numFmtId="10" fontId="19" fillId="0" borderId="0" xfId="0" applyNumberFormat="1" applyFont="1" applyFill="1" applyBorder="1"/>
    <xf numFmtId="10" fontId="19" fillId="0" borderId="15" xfId="0" applyNumberFormat="1" applyFont="1" applyFill="1" applyBorder="1"/>
    <xf numFmtId="10" fontId="16" fillId="0" borderId="0" xfId="4" applyNumberFormat="1" applyFont="1" applyFill="1" applyBorder="1"/>
    <xf numFmtId="177" fontId="16" fillId="0" borderId="0" xfId="4" applyNumberFormat="1" applyFont="1" applyFill="1" applyBorder="1"/>
    <xf numFmtId="0" fontId="2" fillId="0" borderId="0" xfId="0" applyFont="1" applyFill="1" applyAlignment="1">
      <alignment horizontal="center"/>
    </xf>
    <xf numFmtId="0" fontId="7" fillId="0" borderId="0" xfId="0" applyNumberFormat="1" applyFont="1" applyFill="1" applyAlignment="1"/>
    <xf numFmtId="41" fontId="7" fillId="0" borderId="0" xfId="0" applyNumberFormat="1" applyFont="1" applyFill="1" applyAlignment="1"/>
    <xf numFmtId="165" fontId="11" fillId="0" borderId="0" xfId="0" applyNumberFormat="1" applyFont="1" applyFill="1" applyAlignment="1"/>
    <xf numFmtId="43" fontId="11" fillId="0" borderId="0" xfId="0" applyNumberFormat="1" applyFont="1" applyFill="1" applyAlignment="1"/>
    <xf numFmtId="10" fontId="11" fillId="0" borderId="0" xfId="0" applyNumberFormat="1" applyFont="1" applyFill="1" applyAlignment="1"/>
    <xf numFmtId="171" fontId="11" fillId="0" borderId="0" xfId="0" applyNumberFormat="1" applyFont="1" applyFill="1" applyAlignment="1"/>
    <xf numFmtId="167" fontId="11" fillId="0" borderId="3" xfId="0" applyNumberFormat="1" applyFont="1" applyFill="1" applyBorder="1" applyAlignment="1"/>
    <xf numFmtId="0" fontId="25" fillId="0" borderId="0" xfId="0" applyFont="1" applyFill="1" applyAlignment="1"/>
    <xf numFmtId="0" fontId="7" fillId="0" borderId="0" xfId="0" applyFont="1" applyFill="1"/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quotePrefix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4" fontId="7" fillId="0" borderId="0" xfId="0" applyNumberFormat="1" applyFont="1" applyFill="1"/>
    <xf numFmtId="165" fontId="7" fillId="0" borderId="0" xfId="1" applyNumberFormat="1" applyFont="1" applyFill="1"/>
    <xf numFmtId="166" fontId="7" fillId="0" borderId="0" xfId="0" applyNumberFormat="1" applyFont="1" applyFill="1"/>
    <xf numFmtId="0" fontId="27" fillId="0" borderId="0" xfId="0" applyFont="1" applyFill="1" applyBorder="1" applyAlignment="1">
      <alignment horizontal="left"/>
    </xf>
    <xf numFmtId="0" fontId="28" fillId="0" borderId="0" xfId="0" applyFont="1" applyFill="1"/>
    <xf numFmtId="0" fontId="27" fillId="0" borderId="0" xfId="0" applyFont="1" applyFill="1"/>
    <xf numFmtId="168" fontId="7" fillId="0" borderId="0" xfId="0" applyNumberFormat="1" applyFont="1" applyFill="1"/>
    <xf numFmtId="0" fontId="25" fillId="0" borderId="0" xfId="0" applyFont="1" applyFill="1"/>
    <xf numFmtId="166" fontId="25" fillId="0" borderId="0" xfId="0" applyNumberFormat="1" applyFont="1" applyFill="1"/>
    <xf numFmtId="165" fontId="15" fillId="0" borderId="9" xfId="4" applyNumberFormat="1" applyFont="1" applyFill="1" applyBorder="1" applyProtection="1"/>
    <xf numFmtId="5" fontId="15" fillId="0" borderId="9" xfId="4" applyNumberFormat="1" applyFont="1" applyFill="1" applyBorder="1" applyProtection="1"/>
    <xf numFmtId="42" fontId="15" fillId="0" borderId="9" xfId="4" applyNumberFormat="1" applyFont="1" applyFill="1" applyBorder="1" applyProtection="1"/>
    <xf numFmtId="37" fontId="15" fillId="0" borderId="0" xfId="4" applyNumberFormat="1" applyFont="1" applyFill="1" applyAlignment="1" applyProtection="1">
      <alignment horizontal="center"/>
    </xf>
    <xf numFmtId="42" fontId="15" fillId="0" borderId="0" xfId="4" applyNumberFormat="1" applyFont="1" applyFill="1"/>
    <xf numFmtId="0" fontId="15" fillId="0" borderId="0" xfId="4" quotePrefix="1" applyFont="1" applyFill="1" applyAlignment="1">
      <alignment horizontal="left" indent="1"/>
    </xf>
    <xf numFmtId="44" fontId="15" fillId="0" borderId="0" xfId="4" applyNumberFormat="1" applyFont="1" applyFill="1"/>
    <xf numFmtId="7" fontId="15" fillId="0" borderId="0" xfId="4" applyNumberFormat="1" applyFont="1" applyFill="1"/>
    <xf numFmtId="0" fontId="15" fillId="0" borderId="0" xfId="4" quotePrefix="1" applyFont="1" applyFill="1" applyAlignment="1">
      <alignment horizontal="left" indent="2"/>
    </xf>
    <xf numFmtId="174" fontId="15" fillId="0" borderId="2" xfId="4" applyNumberFormat="1" applyFont="1" applyFill="1" applyBorder="1"/>
    <xf numFmtId="179" fontId="15" fillId="0" borderId="0" xfId="4" applyNumberFormat="1" applyFont="1" applyFill="1" applyBorder="1"/>
    <xf numFmtId="0" fontId="15" fillId="0" borderId="0" xfId="4" applyFont="1" applyFill="1" applyAlignment="1"/>
    <xf numFmtId="0" fontId="15" fillId="0" borderId="0" xfId="4" applyFont="1" applyFill="1" applyAlignment="1" applyProtection="1">
      <alignment horizontal="left" indent="2"/>
    </xf>
    <xf numFmtId="5" fontId="15" fillId="0" borderId="24" xfId="4" applyNumberFormat="1" applyFont="1" applyFill="1" applyBorder="1" applyProtection="1"/>
    <xf numFmtId="0" fontId="15" fillId="0" borderId="0" xfId="4" quotePrefix="1" applyFont="1" applyFill="1" applyAlignment="1">
      <alignment horizontal="left"/>
    </xf>
    <xf numFmtId="181" fontId="15" fillId="0" borderId="0" xfId="4" applyNumberFormat="1" applyFont="1" applyFill="1" applyProtection="1"/>
    <xf numFmtId="177" fontId="15" fillId="0" borderId="0" xfId="4" applyNumberFormat="1" applyFont="1" applyFill="1"/>
    <xf numFmtId="37" fontId="15" fillId="0" borderId="2" xfId="4" applyNumberFormat="1" applyFont="1" applyFill="1" applyBorder="1"/>
    <xf numFmtId="5" fontId="15" fillId="0" borderId="2" xfId="4" applyNumberFormat="1" applyFont="1" applyFill="1" applyBorder="1" applyProtection="1"/>
    <xf numFmtId="0" fontId="15" fillId="0" borderId="0" xfId="4" quotePrefix="1" applyFont="1" applyFill="1" applyAlignment="1" applyProtection="1">
      <alignment horizontal="left"/>
    </xf>
    <xf numFmtId="180" fontId="15" fillId="0" borderId="0" xfId="4" applyNumberFormat="1" applyFont="1" applyFill="1" applyProtection="1"/>
    <xf numFmtId="37" fontId="15" fillId="0" borderId="0" xfId="4" applyNumberFormat="1" applyFont="1" applyFill="1" applyBorder="1"/>
    <xf numFmtId="174" fontId="15" fillId="0" borderId="0" xfId="4" applyNumberFormat="1" applyFont="1" applyFill="1" applyBorder="1"/>
    <xf numFmtId="0" fontId="15" fillId="0" borderId="0" xfId="4" quotePrefix="1" applyFont="1" applyFill="1" applyProtection="1"/>
    <xf numFmtId="180" fontId="15" fillId="0" borderId="0" xfId="4" applyNumberFormat="1" applyFont="1" applyFill="1" applyBorder="1" applyProtection="1"/>
    <xf numFmtId="0" fontId="15" fillId="0" borderId="0" xfId="4" applyFont="1" applyFill="1" applyBorder="1" applyProtection="1"/>
    <xf numFmtId="44" fontId="15" fillId="0" borderId="0" xfId="4" applyNumberFormat="1" applyFont="1" applyFill="1" applyAlignment="1">
      <alignment horizontal="right"/>
    </xf>
    <xf numFmtId="44" fontId="15" fillId="0" borderId="0" xfId="4" applyNumberFormat="1" applyFont="1" applyFill="1" applyProtection="1">
      <protection locked="0"/>
    </xf>
    <xf numFmtId="166" fontId="7" fillId="0" borderId="0" xfId="6" applyNumberFormat="1" applyFont="1" applyFill="1" applyAlignment="1"/>
    <xf numFmtId="169" fontId="15" fillId="0" borderId="0" xfId="4" applyNumberFormat="1" applyFont="1" applyFill="1" applyProtection="1">
      <protection locked="0"/>
    </xf>
    <xf numFmtId="166" fontId="15" fillId="0" borderId="0" xfId="4" applyNumberFormat="1" applyFont="1" applyFill="1" applyProtection="1"/>
    <xf numFmtId="5" fontId="15" fillId="0" borderId="1" xfId="4" applyNumberFormat="1" applyFont="1" applyFill="1" applyBorder="1" applyProtection="1"/>
    <xf numFmtId="167" fontId="15" fillId="0" borderId="0" xfId="4" applyNumberFormat="1" applyFont="1" applyFill="1" applyProtection="1">
      <protection locked="0"/>
    </xf>
    <xf numFmtId="5" fontId="15" fillId="0" borderId="0" xfId="4" quotePrefix="1" applyNumberFormat="1" applyFont="1" applyFill="1" applyAlignment="1">
      <alignment horizontal="left"/>
    </xf>
    <xf numFmtId="7" fontId="15" fillId="0" borderId="0" xfId="4" applyNumberFormat="1" applyFont="1" applyFill="1" applyProtection="1">
      <protection locked="0"/>
    </xf>
    <xf numFmtId="0" fontId="15" fillId="0" borderId="0" xfId="4" quotePrefix="1" applyFont="1" applyFill="1" applyAlignment="1" applyProtection="1">
      <alignment horizontal="left" indent="3"/>
    </xf>
    <xf numFmtId="169" fontId="15" fillId="0" borderId="0" xfId="4" quotePrefix="1" applyNumberFormat="1" applyFont="1" applyFill="1" applyAlignment="1" applyProtection="1">
      <alignment horizontal="left"/>
      <protection locked="0"/>
    </xf>
    <xf numFmtId="166" fontId="15" fillId="0" borderId="5" xfId="4" applyNumberFormat="1" applyFont="1" applyFill="1" applyBorder="1"/>
    <xf numFmtId="0" fontId="15" fillId="0" borderId="23" xfId="4" quotePrefix="1" applyFont="1" applyFill="1" applyBorder="1" applyAlignment="1">
      <alignment horizontal="left"/>
    </xf>
    <xf numFmtId="5" fontId="15" fillId="0" borderId="0" xfId="4" applyNumberFormat="1" applyFont="1" applyFill="1" applyBorder="1"/>
    <xf numFmtId="0" fontId="15" fillId="0" borderId="22" xfId="4" applyFont="1" applyFill="1" applyBorder="1"/>
    <xf numFmtId="3" fontId="15" fillId="0" borderId="22" xfId="4" applyNumberFormat="1" applyFont="1" applyFill="1" applyBorder="1"/>
    <xf numFmtId="0" fontId="15" fillId="0" borderId="5" xfId="4" quotePrefix="1" applyFont="1" applyFill="1" applyBorder="1" applyAlignment="1">
      <alignment horizontal="left"/>
    </xf>
    <xf numFmtId="10" fontId="22" fillId="0" borderId="0" xfId="4" applyNumberFormat="1" applyFont="1" applyFill="1" applyBorder="1"/>
    <xf numFmtId="176" fontId="15" fillId="0" borderId="0" xfId="4" applyNumberFormat="1" applyFont="1" applyFill="1" applyProtection="1">
      <protection locked="0"/>
    </xf>
    <xf numFmtId="168" fontId="15" fillId="0" borderId="0" xfId="4" applyNumberFormat="1" applyFont="1" applyFill="1" applyProtection="1">
      <protection locked="0"/>
    </xf>
    <xf numFmtId="166" fontId="15" fillId="0" borderId="0" xfId="4" applyNumberFormat="1" applyFont="1" applyFill="1" applyBorder="1"/>
    <xf numFmtId="44" fontId="15" fillId="0" borderId="0" xfId="4" applyNumberFormat="1" applyFont="1" applyFill="1" applyBorder="1"/>
    <xf numFmtId="0" fontId="15" fillId="0" borderId="23" xfId="4" applyFont="1" applyFill="1" applyBorder="1"/>
    <xf numFmtId="173" fontId="15" fillId="0" borderId="0" xfId="4" applyNumberFormat="1" applyFont="1" applyFill="1" applyProtection="1"/>
    <xf numFmtId="37" fontId="15" fillId="0" borderId="0" xfId="4" applyNumberFormat="1" applyFont="1" applyFill="1" applyProtection="1">
      <protection locked="0"/>
    </xf>
    <xf numFmtId="169" fontId="15" fillId="0" borderId="0" xfId="4" applyNumberFormat="1" applyFont="1" applyFill="1" applyBorder="1"/>
    <xf numFmtId="0" fontId="15" fillId="0" borderId="0" xfId="0" quotePrefix="1" applyFont="1" applyFill="1" applyAlignment="1" applyProtection="1">
      <alignment horizontal="left"/>
    </xf>
    <xf numFmtId="0" fontId="15" fillId="0" borderId="0" xfId="0" applyFont="1" applyFill="1" applyAlignment="1" applyProtection="1">
      <alignment horizontal="left" indent="2"/>
    </xf>
    <xf numFmtId="37" fontId="15" fillId="0" borderId="10" xfId="0" applyNumberFormat="1" applyFont="1" applyFill="1" applyBorder="1" applyProtection="1"/>
    <xf numFmtId="7" fontId="15" fillId="0" borderId="0" xfId="0" applyNumberFormat="1" applyFont="1" applyFill="1" applyProtection="1">
      <protection locked="0"/>
    </xf>
    <xf numFmtId="5" fontId="15" fillId="0" borderId="10" xfId="0" applyNumberFormat="1" applyFont="1" applyFill="1" applyBorder="1" applyProtection="1"/>
    <xf numFmtId="0" fontId="15" fillId="0" borderId="0" xfId="0" quotePrefix="1" applyFont="1" applyFill="1" applyAlignment="1" applyProtection="1">
      <alignment horizontal="left" indent="1"/>
    </xf>
    <xf numFmtId="0" fontId="15" fillId="0" borderId="0" xfId="4" quotePrefix="1" applyFont="1" applyFill="1" applyAlignment="1">
      <alignment wrapText="1"/>
    </xf>
    <xf numFmtId="165" fontId="15" fillId="0" borderId="0" xfId="0" applyNumberFormat="1" applyFont="1" applyFill="1" applyProtection="1"/>
    <xf numFmtId="0" fontId="15" fillId="0" borderId="0" xfId="0" applyFont="1" applyFill="1" applyAlignment="1" applyProtection="1">
      <alignment horizontal="left" indent="1"/>
    </xf>
    <xf numFmtId="37" fontId="7" fillId="0" borderId="0" xfId="0" applyNumberFormat="1" applyFont="1" applyFill="1" applyProtection="1"/>
    <xf numFmtId="37" fontId="15" fillId="0" borderId="9" xfId="0" applyNumberFormat="1" applyFont="1" applyFill="1" applyBorder="1" applyProtection="1"/>
    <xf numFmtId="37" fontId="7" fillId="0" borderId="0" xfId="0" applyNumberFormat="1" applyFont="1" applyFill="1" applyBorder="1" applyProtection="1"/>
    <xf numFmtId="0" fontId="7" fillId="0" borderId="0" xfId="0" applyFont="1" applyFill="1" applyProtection="1"/>
    <xf numFmtId="5" fontId="7" fillId="0" borderId="0" xfId="0" applyNumberFormat="1" applyFont="1" applyFill="1" applyProtection="1"/>
    <xf numFmtId="165" fontId="3" fillId="0" borderId="0" xfId="0" applyNumberFormat="1" applyFont="1" applyFill="1" applyBorder="1"/>
    <xf numFmtId="0" fontId="7" fillId="0" borderId="1" xfId="0" quotePrefix="1" applyFont="1" applyFill="1" applyBorder="1" applyAlignment="1">
      <alignment horizontal="center" wrapText="1"/>
    </xf>
    <xf numFmtId="10" fontId="7" fillId="0" borderId="0" xfId="3" applyNumberFormat="1" applyFont="1" applyFill="1"/>
    <xf numFmtId="44" fontId="29" fillId="0" borderId="0" xfId="2" applyFont="1" applyFill="1"/>
    <xf numFmtId="44" fontId="29" fillId="0" borderId="0" xfId="0" applyNumberFormat="1" applyFont="1" applyFill="1"/>
    <xf numFmtId="166" fontId="7" fillId="0" borderId="0" xfId="2" applyNumberFormat="1" applyFont="1" applyFill="1"/>
    <xf numFmtId="168" fontId="29" fillId="0" borderId="0" xfId="2" applyNumberFormat="1" applyFont="1" applyFill="1"/>
    <xf numFmtId="168" fontId="29" fillId="0" borderId="0" xfId="0" applyNumberFormat="1" applyFont="1" applyFill="1"/>
    <xf numFmtId="44" fontId="7" fillId="0" borderId="0" xfId="2" applyFont="1" applyFill="1"/>
    <xf numFmtId="10" fontId="7" fillId="0" borderId="0" xfId="0" applyNumberFormat="1" applyFont="1" applyFill="1"/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18" fillId="0" borderId="0" xfId="4" quotePrefix="1" applyNumberFormat="1" applyFont="1" applyFill="1" applyAlignment="1">
      <alignment horizontal="center"/>
    </xf>
    <xf numFmtId="0" fontId="17" fillId="0" borderId="0" xfId="4" quotePrefix="1" applyFont="1" applyFill="1" applyAlignment="1" applyProtection="1">
      <alignment horizontal="center"/>
    </xf>
    <xf numFmtId="0" fontId="17" fillId="0" borderId="13" xfId="4" applyFont="1" applyFill="1" applyBorder="1" applyAlignment="1" applyProtection="1">
      <alignment horizontal="center"/>
    </xf>
    <xf numFmtId="0" fontId="17" fillId="0" borderId="10" xfId="4" applyFont="1" applyFill="1" applyBorder="1" applyAlignment="1" applyProtection="1">
      <alignment horizontal="center"/>
    </xf>
    <xf numFmtId="0" fontId="17" fillId="0" borderId="12" xfId="4" applyFont="1" applyFill="1" applyBorder="1" applyAlignment="1" applyProtection="1">
      <alignment horizontal="center"/>
    </xf>
    <xf numFmtId="0" fontId="17" fillId="0" borderId="13" xfId="4" quotePrefix="1" applyFont="1" applyFill="1" applyBorder="1" applyAlignment="1" applyProtection="1">
      <alignment horizontal="center"/>
    </xf>
    <xf numFmtId="0" fontId="15" fillId="0" borderId="0" xfId="4" applyFont="1" applyFill="1" applyAlignment="1">
      <alignment horizontal="left"/>
    </xf>
    <xf numFmtId="0" fontId="15" fillId="0" borderId="0" xfId="4" quotePrefix="1" applyFont="1" applyFill="1" applyAlignment="1">
      <alignment horizontal="left"/>
    </xf>
    <xf numFmtId="0" fontId="21" fillId="0" borderId="0" xfId="4" applyFont="1" applyFill="1" applyAlignment="1">
      <alignment horizontal="center"/>
    </xf>
    <xf numFmtId="0" fontId="19" fillId="0" borderId="21" xfId="4" applyFont="1" applyFill="1" applyBorder="1" applyAlignment="1">
      <alignment horizontal="center"/>
    </xf>
    <xf numFmtId="0" fontId="19" fillId="0" borderId="20" xfId="4" applyFont="1" applyFill="1" applyBorder="1" applyAlignment="1">
      <alignment horizontal="center"/>
    </xf>
    <xf numFmtId="0" fontId="19" fillId="0" borderId="19" xfId="4" applyFont="1" applyFill="1" applyBorder="1" applyAlignment="1">
      <alignment horizontal="center"/>
    </xf>
    <xf numFmtId="3" fontId="15" fillId="0" borderId="2" xfId="4" quotePrefix="1" applyNumberFormat="1" applyFont="1" applyFill="1" applyBorder="1" applyAlignment="1">
      <alignment horizontal="left"/>
    </xf>
    <xf numFmtId="3" fontId="15" fillId="0" borderId="6" xfId="4" quotePrefix="1" applyNumberFormat="1" applyFont="1" applyFill="1" applyBorder="1" applyAlignment="1">
      <alignment horizontal="left"/>
    </xf>
    <xf numFmtId="3" fontId="15" fillId="0" borderId="0" xfId="4" quotePrefix="1" applyNumberFormat="1" applyFont="1" applyFill="1" applyBorder="1" applyAlignment="1">
      <alignment horizontal="left"/>
    </xf>
    <xf numFmtId="3" fontId="15" fillId="0" borderId="22" xfId="4" quotePrefix="1" applyNumberFormat="1" applyFont="1" applyFill="1" applyBorder="1" applyAlignment="1">
      <alignment horizontal="left"/>
    </xf>
    <xf numFmtId="3" fontId="15" fillId="0" borderId="1" xfId="4" quotePrefix="1" applyNumberFormat="1" applyFont="1" applyFill="1" applyBorder="1" applyAlignment="1">
      <alignment horizontal="left"/>
    </xf>
    <xf numFmtId="3" fontId="15" fillId="0" borderId="4" xfId="4" quotePrefix="1" applyNumberFormat="1" applyFont="1" applyFill="1" applyBorder="1" applyAlignment="1">
      <alignment horizontal="left"/>
    </xf>
    <xf numFmtId="0" fontId="23" fillId="0" borderId="13" xfId="4" quotePrefix="1" applyFont="1" applyFill="1" applyBorder="1" applyAlignment="1" applyProtection="1">
      <alignment horizontal="center"/>
    </xf>
    <xf numFmtId="0" fontId="23" fillId="0" borderId="10" xfId="4" applyFont="1" applyFill="1" applyBorder="1" applyAlignment="1" applyProtection="1">
      <alignment horizontal="center"/>
    </xf>
    <xf numFmtId="0" fontId="23" fillId="0" borderId="12" xfId="4" applyFont="1" applyFill="1" applyBorder="1" applyAlignment="1" applyProtection="1">
      <alignment horizontal="center"/>
    </xf>
    <xf numFmtId="0" fontId="20" fillId="0" borderId="0" xfId="4" quotePrefix="1" applyFont="1" applyFill="1" applyAlignment="1" applyProtection="1">
      <alignment horizontal="left"/>
    </xf>
    <xf numFmtId="0" fontId="15" fillId="0" borderId="0" xfId="4" applyFont="1" applyFill="1" applyAlignment="1">
      <alignment horizontal="center"/>
    </xf>
    <xf numFmtId="0" fontId="23" fillId="0" borderId="13" xfId="4" applyFont="1" applyFill="1" applyBorder="1" applyAlignment="1" applyProtection="1">
      <alignment horizontal="center"/>
    </xf>
  </cellXfs>
  <cellStyles count="7">
    <cellStyle name="Comma" xfId="1" builtinId="3"/>
    <cellStyle name="Currency" xfId="2" builtinId="4"/>
    <cellStyle name="Currency 2" xfId="6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12 MONTHS ENDED DECEMBER 2018</v>
          </cell>
        </row>
      </sheetData>
      <sheetData sheetId="7">
        <row r="14">
          <cell r="C14">
            <v>12356999</v>
          </cell>
          <cell r="D14">
            <v>7.49</v>
          </cell>
          <cell r="F14">
            <v>92553923</v>
          </cell>
          <cell r="G14">
            <v>7.49</v>
          </cell>
          <cell r="I14">
            <v>92553923</v>
          </cell>
        </row>
        <row r="15">
          <cell r="C15">
            <v>4320</v>
          </cell>
          <cell r="D15">
            <v>17.989999999999998</v>
          </cell>
          <cell r="F15">
            <v>77717</v>
          </cell>
          <cell r="G15">
            <v>17.989999999999998</v>
          </cell>
          <cell r="I15">
            <v>77717</v>
          </cell>
        </row>
        <row r="16">
          <cell r="C16">
            <v>12361319</v>
          </cell>
          <cell r="F16">
            <v>92631640</v>
          </cell>
          <cell r="I16">
            <v>92631640</v>
          </cell>
        </row>
        <row r="18">
          <cell r="C18">
            <v>6117143732</v>
          </cell>
          <cell r="D18">
            <v>8.7335999999999997E-2</v>
          </cell>
          <cell r="F18">
            <v>534246865</v>
          </cell>
          <cell r="G18">
            <v>8.7335999999999997E-2</v>
          </cell>
          <cell r="I18">
            <v>534246865</v>
          </cell>
        </row>
        <row r="19">
          <cell r="C19">
            <v>4402519567</v>
          </cell>
          <cell r="D19">
            <v>0.106297</v>
          </cell>
          <cell r="F19">
            <v>467974622</v>
          </cell>
          <cell r="G19">
            <v>0.125088</v>
          </cell>
          <cell r="I19">
            <v>550702368</v>
          </cell>
        </row>
        <row r="20">
          <cell r="C20">
            <v>10519663299</v>
          </cell>
          <cell r="F20">
            <v>1002221487</v>
          </cell>
          <cell r="I20">
            <v>1084949233</v>
          </cell>
        </row>
        <row r="21">
          <cell r="C21">
            <v>128083498.13659537</v>
          </cell>
          <cell r="D21">
            <v>0.106297</v>
          </cell>
          <cell r="F21">
            <v>13614892</v>
          </cell>
          <cell r="G21">
            <v>0.125088</v>
          </cell>
          <cell r="I21">
            <v>16021709</v>
          </cell>
        </row>
        <row r="22">
          <cell r="C22">
            <v>-24716561.447262883</v>
          </cell>
          <cell r="D22">
            <v>0.1040397551045584</v>
          </cell>
          <cell r="F22">
            <v>-2571505</v>
          </cell>
          <cell r="G22">
            <v>0.11203060611883552</v>
          </cell>
          <cell r="I22">
            <v>-2769011</v>
          </cell>
        </row>
        <row r="23">
          <cell r="C23">
            <v>10623030235.689331</v>
          </cell>
          <cell r="F23">
            <v>1105896514</v>
          </cell>
          <cell r="I23">
            <v>1190833571</v>
          </cell>
        </row>
      </sheetData>
      <sheetData sheetId="8">
        <row r="15">
          <cell r="C15">
            <v>1102230</v>
          </cell>
          <cell r="D15">
            <v>9.8000000000000007</v>
          </cell>
          <cell r="F15">
            <v>10801854</v>
          </cell>
          <cell r="G15">
            <v>10.55</v>
          </cell>
          <cell r="I15">
            <v>11628527</v>
          </cell>
        </row>
        <row r="16">
          <cell r="C16">
            <v>465865</v>
          </cell>
          <cell r="D16">
            <v>24.9</v>
          </cell>
          <cell r="F16">
            <v>11600039</v>
          </cell>
          <cell r="G16">
            <v>26.81</v>
          </cell>
          <cell r="I16">
            <v>12489841</v>
          </cell>
        </row>
        <row r="17">
          <cell r="C17">
            <v>1568095</v>
          </cell>
          <cell r="F17">
            <v>22401893</v>
          </cell>
          <cell r="I17">
            <v>24118368</v>
          </cell>
        </row>
        <row r="18">
          <cell r="C18"/>
          <cell r="F18"/>
          <cell r="I18"/>
        </row>
        <row r="19">
          <cell r="C19">
            <v>1431553998</v>
          </cell>
          <cell r="D19">
            <v>9.071499999999999E-2</v>
          </cell>
          <cell r="F19">
            <v>129863421</v>
          </cell>
          <cell r="G19">
            <v>9.7720000000000001E-2</v>
          </cell>
          <cell r="I19">
            <v>139891457</v>
          </cell>
        </row>
        <row r="20">
          <cell r="C20">
            <v>1267501014</v>
          </cell>
          <cell r="D20">
            <v>8.7578000000000003E-2</v>
          </cell>
          <cell r="F20">
            <v>111005204</v>
          </cell>
          <cell r="G20">
            <v>9.4303999999999999E-2</v>
          </cell>
          <cell r="I20">
            <v>119530416</v>
          </cell>
        </row>
        <row r="21">
          <cell r="C21">
            <v>2699055012</v>
          </cell>
          <cell r="F21">
            <v>240868625</v>
          </cell>
          <cell r="I21">
            <v>259421873</v>
          </cell>
        </row>
        <row r="22">
          <cell r="C22">
            <v>19725021.12262129</v>
          </cell>
          <cell r="D22">
            <v>9.071499999999999E-2</v>
          </cell>
          <cell r="F22">
            <v>1789355</v>
          </cell>
          <cell r="G22">
            <v>9.7720000000000001E-2</v>
          </cell>
          <cell r="I22">
            <v>1927529</v>
          </cell>
        </row>
        <row r="23">
          <cell r="C23">
            <v>-10317653.861118417</v>
          </cell>
          <cell r="D23">
            <v>8.7578000000000003E-2</v>
          </cell>
          <cell r="F23">
            <v>-903599</v>
          </cell>
          <cell r="G23">
            <v>9.4303999999999999E-2</v>
          </cell>
          <cell r="I23">
            <v>-972996</v>
          </cell>
        </row>
        <row r="24">
          <cell r="C24">
            <v>-8333182.4912163178</v>
          </cell>
          <cell r="D24">
            <v>9.1907000000000003E-2</v>
          </cell>
          <cell r="F24">
            <v>-765877</v>
          </cell>
          <cell r="G24">
            <v>0.10503899999999999</v>
          </cell>
          <cell r="I24">
            <v>-875309</v>
          </cell>
        </row>
        <row r="25">
          <cell r="C25">
            <v>2700129196.7702866</v>
          </cell>
          <cell r="F25">
            <v>263390397</v>
          </cell>
          <cell r="I25">
            <v>283619465</v>
          </cell>
        </row>
        <row r="27">
          <cell r="D27">
            <v>8.9250999999999997E-2</v>
          </cell>
          <cell r="G27">
            <v>9.6106999999999998E-2</v>
          </cell>
          <cell r="I27" t="str">
            <v xml:space="preserve"> </v>
          </cell>
        </row>
        <row r="31">
          <cell r="C31">
            <v>93524</v>
          </cell>
          <cell r="D31">
            <v>52.3</v>
          </cell>
          <cell r="F31">
            <v>4891305</v>
          </cell>
          <cell r="G31">
            <v>55.31</v>
          </cell>
          <cell r="I31">
            <v>5172812</v>
          </cell>
        </row>
        <row r="33">
          <cell r="C33">
            <v>765246558</v>
          </cell>
          <cell r="D33">
            <v>9.0753E-2</v>
          </cell>
          <cell r="F33">
            <v>69448421</v>
          </cell>
          <cell r="G33">
            <v>9.4342999999999996E-2</v>
          </cell>
          <cell r="I33">
            <v>72195656</v>
          </cell>
        </row>
        <row r="34">
          <cell r="C34">
            <v>756937872.5</v>
          </cell>
          <cell r="D34">
            <v>8.2225999999999994E-2</v>
          </cell>
          <cell r="F34">
            <v>62239974</v>
          </cell>
          <cell r="G34">
            <v>8.4666999999999992E-2</v>
          </cell>
          <cell r="I34">
            <v>64087659</v>
          </cell>
        </row>
        <row r="35">
          <cell r="C35">
            <v>1462231232</v>
          </cell>
          <cell r="D35">
            <v>6.4072000000000004E-2</v>
          </cell>
          <cell r="F35">
            <v>93688079</v>
          </cell>
          <cell r="G35">
            <v>6.7763000000000004E-2</v>
          </cell>
          <cell r="I35">
            <v>99085175</v>
          </cell>
        </row>
        <row r="36">
          <cell r="C36">
            <v>2984415662.5</v>
          </cell>
          <cell r="F36">
            <v>225376474</v>
          </cell>
          <cell r="I36">
            <v>235368490</v>
          </cell>
        </row>
        <row r="37">
          <cell r="C37">
            <v>1365292.6189382095</v>
          </cell>
          <cell r="D37">
            <v>6.4072000000000004E-2</v>
          </cell>
          <cell r="F37">
            <v>87477</v>
          </cell>
          <cell r="G37">
            <v>6.7763000000000004E-2</v>
          </cell>
          <cell r="I37">
            <v>92516</v>
          </cell>
        </row>
        <row r="38">
          <cell r="C38">
            <v>4383418.441164609</v>
          </cell>
          <cell r="D38">
            <v>9.5270999999999995E-2</v>
          </cell>
          <cell r="F38">
            <v>417613</v>
          </cell>
          <cell r="G38">
            <v>0.100759</v>
          </cell>
          <cell r="I38">
            <v>441669</v>
          </cell>
        </row>
        <row r="39">
          <cell r="C39">
            <v>2990164373.5601029</v>
          </cell>
          <cell r="F39">
            <v>225881564</v>
          </cell>
          <cell r="I39">
            <v>235902675</v>
          </cell>
        </row>
        <row r="41">
          <cell r="C41">
            <v>2368063</v>
          </cell>
          <cell r="D41">
            <v>9.42</v>
          </cell>
          <cell r="F41">
            <v>22307153</v>
          </cell>
          <cell r="G41">
            <v>10.69</v>
          </cell>
          <cell r="I41">
            <v>25314593</v>
          </cell>
        </row>
        <row r="42">
          <cell r="C42">
            <v>2271334</v>
          </cell>
          <cell r="D42">
            <v>6.29</v>
          </cell>
          <cell r="F42">
            <v>14286691</v>
          </cell>
          <cell r="G42">
            <v>7.14</v>
          </cell>
          <cell r="I42">
            <v>16217325</v>
          </cell>
        </row>
        <row r="43">
          <cell r="C43">
            <v>4639397</v>
          </cell>
          <cell r="F43">
            <v>36593844</v>
          </cell>
          <cell r="I43">
            <v>41531918</v>
          </cell>
        </row>
        <row r="45">
          <cell r="C45">
            <v>699691076</v>
          </cell>
          <cell r="D45">
            <v>2.96E-3</v>
          </cell>
          <cell r="F45">
            <v>2071086</v>
          </cell>
          <cell r="G45">
            <v>3.3600000000000001E-3</v>
          </cell>
          <cell r="I45">
            <v>2350962</v>
          </cell>
        </row>
        <row r="47">
          <cell r="F47">
            <v>269437799</v>
          </cell>
          <cell r="I47">
            <v>284958367</v>
          </cell>
        </row>
        <row r="51">
          <cell r="F51">
            <v>2.6680999999999996E-2</v>
          </cell>
          <cell r="G51">
            <v>2.6579999999999993E-2</v>
          </cell>
        </row>
        <row r="52">
          <cell r="F52">
            <v>1.815399999999999E-2</v>
          </cell>
          <cell r="G52">
            <v>1.6903999999999988E-2</v>
          </cell>
        </row>
        <row r="53">
          <cell r="F53">
            <v>765246558</v>
          </cell>
          <cell r="G53">
            <v>765246558</v>
          </cell>
        </row>
        <row r="54">
          <cell r="F54">
            <v>756937872.5</v>
          </cell>
          <cell r="G54">
            <v>756937872.5</v>
          </cell>
        </row>
        <row r="55">
          <cell r="F55">
            <v>34158993.551362991</v>
          </cell>
          <cell r="G55">
            <v>33135531.308379985</v>
          </cell>
        </row>
        <row r="56">
          <cell r="F56">
            <v>38664930</v>
          </cell>
          <cell r="G56">
            <v>43882880</v>
          </cell>
        </row>
        <row r="57">
          <cell r="F57">
            <v>72823923.551362991</v>
          </cell>
          <cell r="G57">
            <v>77018411.308379978</v>
          </cell>
        </row>
        <row r="59">
          <cell r="D59">
            <v>8.6513000000000007E-2</v>
          </cell>
          <cell r="G59">
            <v>8.9530999999999999E-2</v>
          </cell>
        </row>
        <row r="60">
          <cell r="D60">
            <v>7.89</v>
          </cell>
          <cell r="G60">
            <v>8.9499999999999993</v>
          </cell>
        </row>
        <row r="65">
          <cell r="C65">
            <v>10371</v>
          </cell>
          <cell r="D65">
            <v>105.74</v>
          </cell>
          <cell r="F65">
            <v>1096630</v>
          </cell>
          <cell r="G65">
            <v>111.83</v>
          </cell>
          <cell r="I65">
            <v>1159789</v>
          </cell>
        </row>
        <row r="67">
          <cell r="C67">
            <v>1929564143</v>
          </cell>
          <cell r="D67">
            <v>5.7180999999999996E-2</v>
          </cell>
          <cell r="F67">
            <v>110334407</v>
          </cell>
          <cell r="G67">
            <v>6.0458999999999999E-2</v>
          </cell>
          <cell r="I67">
            <v>116659519</v>
          </cell>
        </row>
        <row r="68">
          <cell r="C68">
            <v>1929564143</v>
          </cell>
          <cell r="F68">
            <v>110334407</v>
          </cell>
          <cell r="I68">
            <v>116659519</v>
          </cell>
        </row>
        <row r="69">
          <cell r="C69">
            <v>-4873112.3562464509</v>
          </cell>
          <cell r="D69">
            <v>5.7180999999999996E-2</v>
          </cell>
          <cell r="F69">
            <v>-278649</v>
          </cell>
          <cell r="G69">
            <v>6.0458999999999999E-2</v>
          </cell>
          <cell r="I69">
            <v>-294623</v>
          </cell>
        </row>
        <row r="70">
          <cell r="C70">
            <v>5761033.2870582342</v>
          </cell>
          <cell r="D70">
            <v>8.2679000000000002E-2</v>
          </cell>
          <cell r="F70">
            <v>476315</v>
          </cell>
          <cell r="G70">
            <v>8.7328000000000003E-2</v>
          </cell>
          <cell r="I70">
            <v>503100</v>
          </cell>
        </row>
        <row r="71">
          <cell r="C71">
            <v>1930452063.9308119</v>
          </cell>
          <cell r="F71">
            <v>110532073</v>
          </cell>
          <cell r="I71">
            <v>116867996</v>
          </cell>
        </row>
        <row r="73">
          <cell r="C73">
            <v>2276056</v>
          </cell>
          <cell r="D73">
            <v>11.91</v>
          </cell>
          <cell r="F73">
            <v>27107827</v>
          </cell>
          <cell r="G73">
            <v>12.6</v>
          </cell>
          <cell r="I73">
            <v>28678306</v>
          </cell>
        </row>
        <row r="74">
          <cell r="C74">
            <v>2471864</v>
          </cell>
          <cell r="D74">
            <v>7.94</v>
          </cell>
          <cell r="F74">
            <v>19626600</v>
          </cell>
          <cell r="G74">
            <v>8.4</v>
          </cell>
          <cell r="I74">
            <v>20763658</v>
          </cell>
        </row>
        <row r="75">
          <cell r="C75">
            <v>4747920</v>
          </cell>
          <cell r="F75">
            <v>46734427</v>
          </cell>
          <cell r="I75">
            <v>49441964</v>
          </cell>
        </row>
        <row r="77">
          <cell r="C77">
            <v>836510030</v>
          </cell>
          <cell r="D77">
            <v>1.2600000000000001E-3</v>
          </cell>
          <cell r="F77">
            <v>1054003</v>
          </cell>
          <cell r="G77">
            <v>1.33E-3</v>
          </cell>
          <cell r="I77">
            <v>1112558</v>
          </cell>
        </row>
        <row r="79">
          <cell r="F79">
            <v>159417133</v>
          </cell>
          <cell r="I79">
            <v>168582307</v>
          </cell>
        </row>
        <row r="81">
          <cell r="D81">
            <v>9.84</v>
          </cell>
          <cell r="G81">
            <v>10.41</v>
          </cell>
        </row>
        <row r="85">
          <cell r="C85">
            <v>23</v>
          </cell>
          <cell r="D85">
            <v>105.74</v>
          </cell>
          <cell r="F85">
            <v>2432</v>
          </cell>
          <cell r="G85">
            <v>111.83</v>
          </cell>
          <cell r="I85">
            <v>2572</v>
          </cell>
        </row>
        <row r="86">
          <cell r="C86">
            <v>23</v>
          </cell>
          <cell r="D86">
            <v>237.92000000000002</v>
          </cell>
          <cell r="F86">
            <v>5472</v>
          </cell>
          <cell r="G86">
            <v>258.23</v>
          </cell>
          <cell r="I86">
            <v>5939</v>
          </cell>
        </row>
        <row r="87">
          <cell r="F87">
            <v>7904</v>
          </cell>
          <cell r="G87"/>
          <cell r="I87">
            <v>8511</v>
          </cell>
        </row>
        <row r="88">
          <cell r="F88"/>
          <cell r="G88"/>
          <cell r="I88"/>
        </row>
        <row r="89">
          <cell r="C89">
            <v>10849300</v>
          </cell>
          <cell r="D89">
            <v>5.7180999999999996E-2</v>
          </cell>
          <cell r="F89">
            <v>620374</v>
          </cell>
          <cell r="G89">
            <v>6.0458999999999999E-2</v>
          </cell>
          <cell r="I89">
            <v>655938</v>
          </cell>
        </row>
        <row r="90">
          <cell r="C90">
            <v>10849300</v>
          </cell>
          <cell r="D90">
            <v>-2.2529999999999981E-3</v>
          </cell>
          <cell r="F90">
            <v>-24443</v>
          </cell>
          <cell r="G90">
            <v>-1.2700000000000001E-3</v>
          </cell>
          <cell r="I90">
            <v>-13779</v>
          </cell>
        </row>
        <row r="91">
          <cell r="C91">
            <v>10849300</v>
          </cell>
          <cell r="D91"/>
          <cell r="F91">
            <v>595931</v>
          </cell>
          <cell r="G91"/>
          <cell r="I91">
            <v>642159</v>
          </cell>
        </row>
        <row r="92">
          <cell r="C92">
            <v>0</v>
          </cell>
          <cell r="D92">
            <v>5.7180999999999996E-2</v>
          </cell>
          <cell r="F92">
            <v>0</v>
          </cell>
          <cell r="G92"/>
          <cell r="I92">
            <v>0</v>
          </cell>
        </row>
        <row r="93">
          <cell r="C93">
            <v>0</v>
          </cell>
          <cell r="D93">
            <v>7.961E-2</v>
          </cell>
          <cell r="F93">
            <v>0</v>
          </cell>
          <cell r="G93">
            <v>8.5795999999999997E-2</v>
          </cell>
          <cell r="I93">
            <v>0</v>
          </cell>
        </row>
        <row r="94">
          <cell r="C94">
            <v>10849300</v>
          </cell>
          <cell r="F94">
            <v>595931</v>
          </cell>
          <cell r="I94">
            <v>642159</v>
          </cell>
        </row>
        <row r="96">
          <cell r="C96">
            <v>13477</v>
          </cell>
          <cell r="D96">
            <v>11.91</v>
          </cell>
          <cell r="F96">
            <v>160511</v>
          </cell>
          <cell r="G96">
            <v>12.6</v>
          </cell>
          <cell r="I96">
            <v>169810</v>
          </cell>
        </row>
        <row r="97">
          <cell r="C97">
            <v>13267</v>
          </cell>
          <cell r="D97">
            <v>7.94</v>
          </cell>
          <cell r="F97">
            <v>105340</v>
          </cell>
          <cell r="G97">
            <v>8.4</v>
          </cell>
          <cell r="I97">
            <v>111443</v>
          </cell>
        </row>
        <row r="98">
          <cell r="C98">
            <v>26744</v>
          </cell>
          <cell r="D98">
            <v>-0.39</v>
          </cell>
          <cell r="F98">
            <v>-10430</v>
          </cell>
          <cell r="G98">
            <v>-0.22</v>
          </cell>
          <cell r="I98">
            <v>-5884</v>
          </cell>
        </row>
        <row r="99">
          <cell r="C99">
            <v>26744</v>
          </cell>
          <cell r="F99">
            <v>255421</v>
          </cell>
          <cell r="I99">
            <v>275369</v>
          </cell>
        </row>
        <row r="101">
          <cell r="C101">
            <v>3679406</v>
          </cell>
          <cell r="D101">
            <v>1.2600000000000001E-3</v>
          </cell>
          <cell r="F101">
            <v>4636</v>
          </cell>
          <cell r="G101">
            <v>1.33E-3</v>
          </cell>
          <cell r="I101">
            <v>4894</v>
          </cell>
        </row>
        <row r="102">
          <cell r="C102">
            <v>3679406</v>
          </cell>
          <cell r="D102">
            <v>-4.9999999999999914E-5</v>
          </cell>
          <cell r="F102">
            <v>-184</v>
          </cell>
          <cell r="G102">
            <v>-3.0000000000000001E-5</v>
          </cell>
          <cell r="I102">
            <v>-110</v>
          </cell>
        </row>
        <row r="103">
          <cell r="F103">
            <v>4452</v>
          </cell>
          <cell r="I103">
            <v>4784</v>
          </cell>
        </row>
        <row r="105">
          <cell r="F105">
            <v>863708</v>
          </cell>
          <cell r="I105">
            <v>930823</v>
          </cell>
        </row>
        <row r="108">
          <cell r="L108">
            <v>258.23</v>
          </cell>
        </row>
        <row r="109">
          <cell r="L109">
            <v>2.1000000000000001E-2</v>
          </cell>
          <cell r="M109">
            <v>0.22</v>
          </cell>
        </row>
        <row r="110">
          <cell r="L110">
            <v>2.1000000000000001E-2</v>
          </cell>
          <cell r="M110">
            <v>1.2700000000000001E-3</v>
          </cell>
        </row>
        <row r="111">
          <cell r="L111">
            <v>2.1000000000000001E-2</v>
          </cell>
          <cell r="M111">
            <v>3.0000000000000001E-5</v>
          </cell>
        </row>
        <row r="116">
          <cell r="C116">
            <v>2367</v>
          </cell>
          <cell r="D116">
            <v>9.68</v>
          </cell>
          <cell r="F116">
            <v>22913</v>
          </cell>
          <cell r="G116">
            <v>10.24</v>
          </cell>
          <cell r="I116">
            <v>24238</v>
          </cell>
        </row>
        <row r="117">
          <cell r="C117">
            <v>5539</v>
          </cell>
          <cell r="D117">
            <v>24.58</v>
          </cell>
          <cell r="F117">
            <v>136149</v>
          </cell>
          <cell r="G117">
            <v>26</v>
          </cell>
          <cell r="I117">
            <v>144014</v>
          </cell>
        </row>
        <row r="118">
          <cell r="C118">
            <v>7906</v>
          </cell>
          <cell r="F118">
            <v>159062</v>
          </cell>
          <cell r="I118">
            <v>168252</v>
          </cell>
        </row>
        <row r="120">
          <cell r="C120">
            <v>1729389</v>
          </cell>
          <cell r="D120">
            <v>9.0677999999999995E-2</v>
          </cell>
          <cell r="F120">
            <v>156818</v>
          </cell>
          <cell r="G120">
            <v>9.5901E-2</v>
          </cell>
          <cell r="I120">
            <v>165850</v>
          </cell>
        </row>
        <row r="121">
          <cell r="C121">
            <v>19019</v>
          </cell>
          <cell r="D121">
            <v>6.8867999999999999E-2</v>
          </cell>
          <cell r="F121">
            <v>1310</v>
          </cell>
          <cell r="G121">
            <v>7.2834999999999997E-2</v>
          </cell>
          <cell r="I121">
            <v>1385</v>
          </cell>
        </row>
        <row r="122">
          <cell r="C122">
            <v>14125235</v>
          </cell>
          <cell r="D122">
            <v>6.2835000000000002E-2</v>
          </cell>
          <cell r="F122">
            <v>887559</v>
          </cell>
          <cell r="G122">
            <v>6.6455E-2</v>
          </cell>
          <cell r="I122">
            <v>938692</v>
          </cell>
        </row>
        <row r="123">
          <cell r="C123">
            <v>852497</v>
          </cell>
          <cell r="D123">
            <v>5.3838999999999998E-2</v>
          </cell>
          <cell r="F123">
            <v>45898</v>
          </cell>
          <cell r="G123">
            <v>5.6939999999999998E-2</v>
          </cell>
          <cell r="I123">
            <v>48541</v>
          </cell>
        </row>
        <row r="124">
          <cell r="C124">
            <v>16726140</v>
          </cell>
          <cell r="F124">
            <v>1091585</v>
          </cell>
          <cell r="I124">
            <v>1154468</v>
          </cell>
        </row>
        <row r="125">
          <cell r="C125">
            <v>0</v>
          </cell>
          <cell r="D125">
            <v>6.8867999999999999E-2</v>
          </cell>
          <cell r="F125">
            <v>0</v>
          </cell>
          <cell r="G125">
            <v>7.2834999999999997E-2</v>
          </cell>
          <cell r="I125">
            <v>0</v>
          </cell>
        </row>
        <row r="126">
          <cell r="C126">
            <v>-466216.36134378111</v>
          </cell>
          <cell r="D126">
            <v>5.3838999999999998E-2</v>
          </cell>
          <cell r="F126">
            <v>-25101</v>
          </cell>
          <cell r="G126">
            <v>5.6939999999999998E-2</v>
          </cell>
          <cell r="I126">
            <v>-26546</v>
          </cell>
        </row>
        <row r="127">
          <cell r="C127">
            <v>-250609.84182764241</v>
          </cell>
          <cell r="D127">
            <v>-2.6929999999999999E-2</v>
          </cell>
          <cell r="F127">
            <v>6749</v>
          </cell>
          <cell r="G127">
            <v>-2.8480999999999999E-2</v>
          </cell>
          <cell r="I127">
            <v>7138</v>
          </cell>
        </row>
        <row r="128">
          <cell r="C128">
            <v>16009313.796828577</v>
          </cell>
          <cell r="F128">
            <v>1073233</v>
          </cell>
          <cell r="I128">
            <v>1135060</v>
          </cell>
        </row>
        <row r="130">
          <cell r="C130">
            <v>1636</v>
          </cell>
          <cell r="D130">
            <v>8.94</v>
          </cell>
          <cell r="F130">
            <v>14626</v>
          </cell>
          <cell r="G130">
            <v>9.4499999999999993</v>
          </cell>
          <cell r="I130">
            <v>15460</v>
          </cell>
        </row>
        <row r="131">
          <cell r="C131">
            <v>4123</v>
          </cell>
          <cell r="D131">
            <v>4.4000000000000004</v>
          </cell>
          <cell r="F131">
            <v>18141</v>
          </cell>
          <cell r="G131">
            <v>4.6500000000000004</v>
          </cell>
          <cell r="I131">
            <v>19172</v>
          </cell>
        </row>
        <row r="132">
          <cell r="C132">
            <v>5759</v>
          </cell>
          <cell r="F132">
            <v>32767</v>
          </cell>
          <cell r="I132">
            <v>34632</v>
          </cell>
        </row>
        <row r="134">
          <cell r="C134">
            <v>134040</v>
          </cell>
          <cell r="D134">
            <v>2.8400000000000001E-3</v>
          </cell>
          <cell r="F134">
            <v>381</v>
          </cell>
          <cell r="G134">
            <v>3.0000000000000001E-3</v>
          </cell>
          <cell r="I134">
            <v>402</v>
          </cell>
        </row>
        <row r="136">
          <cell r="F136">
            <v>1265443</v>
          </cell>
          <cell r="I136">
            <v>1338346</v>
          </cell>
        </row>
        <row r="138">
          <cell r="I138">
            <v>5.7604309570748358E-2</v>
          </cell>
        </row>
        <row r="141">
          <cell r="D141">
            <v>6.5872E-2</v>
          </cell>
          <cell r="G141">
            <v>6.9667000000000007E-2</v>
          </cell>
        </row>
        <row r="142">
          <cell r="D142">
            <v>5.4168000000000001E-2</v>
          </cell>
          <cell r="G142">
            <v>5.7285999999999997E-2</v>
          </cell>
        </row>
        <row r="143">
          <cell r="D143">
            <v>5.69</v>
          </cell>
          <cell r="G143">
            <v>6.01</v>
          </cell>
        </row>
      </sheetData>
      <sheetData sheetId="9">
        <row r="15">
          <cell r="C15">
            <v>5942</v>
          </cell>
          <cell r="D15">
            <v>343.66</v>
          </cell>
          <cell r="F15">
            <v>2042028</v>
          </cell>
          <cell r="G15">
            <v>370.06</v>
          </cell>
          <cell r="I15">
            <v>2198897</v>
          </cell>
        </row>
        <row r="17">
          <cell r="C17">
            <v>1411471567</v>
          </cell>
          <cell r="D17">
            <v>5.5014E-2</v>
          </cell>
          <cell r="F17">
            <v>77650697</v>
          </cell>
          <cell r="G17">
            <v>5.9236999999999998E-2</v>
          </cell>
          <cell r="I17">
            <v>83611341</v>
          </cell>
        </row>
        <row r="18">
          <cell r="C18">
            <v>1411471567</v>
          </cell>
          <cell r="F18">
            <v>77650697</v>
          </cell>
          <cell r="I18">
            <v>83611341</v>
          </cell>
        </row>
        <row r="19">
          <cell r="C19">
            <v>-705732.76056518452</v>
          </cell>
          <cell r="D19">
            <v>5.5014E-2</v>
          </cell>
          <cell r="F19">
            <v>-38825</v>
          </cell>
          <cell r="G19">
            <v>5.9236999999999998E-2</v>
          </cell>
          <cell r="I19">
            <v>-41805</v>
          </cell>
        </row>
        <row r="20">
          <cell r="C20">
            <v>-2787481.9964697435</v>
          </cell>
          <cell r="D20">
            <v>6.6243999999999997E-2</v>
          </cell>
          <cell r="F20">
            <v>-184655</v>
          </cell>
          <cell r="G20">
            <v>7.1332000000000007E-2</v>
          </cell>
          <cell r="I20">
            <v>-198837</v>
          </cell>
        </row>
        <row r="21">
          <cell r="C21">
            <v>1407978352.242965</v>
          </cell>
          <cell r="F21">
            <v>77427217</v>
          </cell>
          <cell r="I21">
            <v>83370699</v>
          </cell>
        </row>
        <row r="23">
          <cell r="C23">
            <v>1708564</v>
          </cell>
          <cell r="D23">
            <v>11.46</v>
          </cell>
          <cell r="F23">
            <v>19580143</v>
          </cell>
          <cell r="G23">
            <v>12.34</v>
          </cell>
          <cell r="I23">
            <v>21083680</v>
          </cell>
        </row>
        <row r="24">
          <cell r="C24">
            <v>1755251</v>
          </cell>
          <cell r="D24">
            <v>7.64</v>
          </cell>
          <cell r="F24">
            <v>13410118</v>
          </cell>
          <cell r="G24">
            <v>8.23</v>
          </cell>
          <cell r="I24">
            <v>14445716</v>
          </cell>
        </row>
        <row r="25">
          <cell r="C25">
            <v>3463815</v>
          </cell>
          <cell r="F25">
            <v>32990261</v>
          </cell>
          <cell r="I25">
            <v>35529396</v>
          </cell>
        </row>
        <row r="27">
          <cell r="C27">
            <v>743654859</v>
          </cell>
          <cell r="D27">
            <v>1.07E-3</v>
          </cell>
          <cell r="F27">
            <v>795711</v>
          </cell>
          <cell r="G27">
            <v>1.15E-3</v>
          </cell>
          <cell r="I27">
            <v>855203</v>
          </cell>
        </row>
        <row r="29">
          <cell r="F29">
            <v>113255217</v>
          </cell>
          <cell r="I29">
            <v>121954195</v>
          </cell>
        </row>
        <row r="31">
          <cell r="D31">
            <v>9.52</v>
          </cell>
          <cell r="G31">
            <v>10.26</v>
          </cell>
        </row>
        <row r="37">
          <cell r="C37">
            <v>39</v>
          </cell>
          <cell r="D37">
            <v>343.66</v>
          </cell>
          <cell r="F37">
            <v>13403</v>
          </cell>
          <cell r="G37">
            <v>370.06</v>
          </cell>
          <cell r="I37">
            <v>14432</v>
          </cell>
        </row>
        <row r="39">
          <cell r="C39">
            <v>4447380</v>
          </cell>
          <cell r="D39">
            <v>4.9973999999999998E-2</v>
          </cell>
          <cell r="F39">
            <v>222253</v>
          </cell>
          <cell r="G39">
            <v>5.5835000000000003E-2</v>
          </cell>
          <cell r="I39">
            <v>248319</v>
          </cell>
        </row>
        <row r="40">
          <cell r="C40">
            <v>4447380</v>
          </cell>
          <cell r="F40">
            <v>222253</v>
          </cell>
          <cell r="I40">
            <v>248319</v>
          </cell>
        </row>
        <row r="41">
          <cell r="D41">
            <v>4.9973999999999998E-2</v>
          </cell>
          <cell r="G41">
            <v>5.5835000000000003E-2</v>
          </cell>
        </row>
        <row r="42">
          <cell r="C42">
            <v>-3720</v>
          </cell>
          <cell r="D42">
            <v>0.107796</v>
          </cell>
          <cell r="F42">
            <v>-401</v>
          </cell>
          <cell r="G42">
            <v>0.120215</v>
          </cell>
          <cell r="I42">
            <v>-447</v>
          </cell>
        </row>
        <row r="43">
          <cell r="C43">
            <v>4443660</v>
          </cell>
          <cell r="F43">
            <v>221852</v>
          </cell>
          <cell r="I43">
            <v>247872</v>
          </cell>
        </row>
        <row r="45">
          <cell r="C45">
            <v>1325</v>
          </cell>
          <cell r="D45">
            <v>4.62</v>
          </cell>
          <cell r="F45">
            <v>6122</v>
          </cell>
          <cell r="G45">
            <v>5.16</v>
          </cell>
          <cell r="I45">
            <v>6837</v>
          </cell>
        </row>
        <row r="46">
          <cell r="C46">
            <v>7774</v>
          </cell>
          <cell r="D46">
            <v>3.08</v>
          </cell>
          <cell r="F46">
            <v>23944</v>
          </cell>
          <cell r="G46">
            <v>3.44</v>
          </cell>
          <cell r="I46">
            <v>26743</v>
          </cell>
        </row>
        <row r="47">
          <cell r="C47">
            <v>9099</v>
          </cell>
          <cell r="F47">
            <v>30066</v>
          </cell>
          <cell r="I47">
            <v>33580</v>
          </cell>
        </row>
        <row r="49">
          <cell r="C49">
            <v>2426891</v>
          </cell>
          <cell r="D49">
            <v>1.1100000000000001E-3</v>
          </cell>
          <cell r="F49">
            <v>2694</v>
          </cell>
          <cell r="G49">
            <v>1.24E-3</v>
          </cell>
          <cell r="I49">
            <v>3009</v>
          </cell>
        </row>
        <row r="51">
          <cell r="F51">
            <v>268015</v>
          </cell>
          <cell r="I51">
            <v>298893</v>
          </cell>
        </row>
        <row r="60">
          <cell r="C60">
            <v>1874</v>
          </cell>
          <cell r="D60">
            <v>343.66</v>
          </cell>
          <cell r="F60">
            <v>644019</v>
          </cell>
          <cell r="G60">
            <v>370.06</v>
          </cell>
          <cell r="I60">
            <v>693492</v>
          </cell>
        </row>
        <row r="62">
          <cell r="C62">
            <v>120139341</v>
          </cell>
          <cell r="D62">
            <v>5.7135999999999999E-2</v>
          </cell>
          <cell r="F62">
            <v>6864281</v>
          </cell>
          <cell r="G62">
            <v>6.3196000000000002E-2</v>
          </cell>
          <cell r="I62">
            <v>7592326</v>
          </cell>
        </row>
        <row r="63">
          <cell r="C63">
            <v>120139341</v>
          </cell>
          <cell r="F63">
            <v>6864281</v>
          </cell>
          <cell r="I63">
            <v>7592326</v>
          </cell>
        </row>
        <row r="64">
          <cell r="C64">
            <v>2803305.1896940321</v>
          </cell>
          <cell r="D64">
            <v>5.7135999999999999E-2</v>
          </cell>
          <cell r="F64">
            <v>160170</v>
          </cell>
          <cell r="G64">
            <v>6.3196000000000002E-2</v>
          </cell>
          <cell r="I64">
            <v>177158</v>
          </cell>
        </row>
        <row r="65">
          <cell r="C65">
            <v>-441932.86571428552</v>
          </cell>
          <cell r="D65">
            <v>6.0415999999999997E-2</v>
          </cell>
          <cell r="F65">
            <v>-26700</v>
          </cell>
          <cell r="G65">
            <v>6.6215999999999997E-2</v>
          </cell>
          <cell r="I65">
            <v>-29263</v>
          </cell>
        </row>
        <row r="66">
          <cell r="C66">
            <v>122500713.32397975</v>
          </cell>
          <cell r="F66">
            <v>6997751</v>
          </cell>
          <cell r="I66">
            <v>7740221</v>
          </cell>
        </row>
        <row r="68">
          <cell r="C68">
            <v>602303</v>
          </cell>
          <cell r="D68">
            <v>4.8099999999999996</v>
          </cell>
          <cell r="F68">
            <v>2897077</v>
          </cell>
          <cell r="G68">
            <v>5.18</v>
          </cell>
          <cell r="I68">
            <v>3119930</v>
          </cell>
        </row>
        <row r="69">
          <cell r="C69">
            <v>602303</v>
          </cell>
          <cell r="F69">
            <v>2897077</v>
          </cell>
          <cell r="G69"/>
          <cell r="I69">
            <v>3119930</v>
          </cell>
        </row>
        <row r="71">
          <cell r="D71">
            <v>6.65</v>
          </cell>
          <cell r="G71">
            <v>7.16</v>
          </cell>
        </row>
        <row r="73">
          <cell r="C73">
            <v>48783417</v>
          </cell>
          <cell r="D73">
            <v>3.0400000000000002E-3</v>
          </cell>
          <cell r="F73">
            <v>148302</v>
          </cell>
          <cell r="G73">
            <v>3.2699999999999999E-3</v>
          </cell>
          <cell r="I73">
            <v>159522</v>
          </cell>
        </row>
        <row r="75">
          <cell r="F75">
            <v>10687149</v>
          </cell>
          <cell r="I75">
            <v>11713165</v>
          </cell>
        </row>
      </sheetData>
      <sheetData sheetId="10">
        <row r="14">
          <cell r="C14">
            <v>72</v>
          </cell>
        </row>
        <row r="16">
          <cell r="C16">
            <v>77875892</v>
          </cell>
          <cell r="D16">
            <v>5.0738999999999999E-2</v>
          </cell>
          <cell r="F16">
            <v>3951345</v>
          </cell>
          <cell r="G16">
            <v>5.3651999999999998E-2</v>
          </cell>
          <cell r="I16">
            <v>4178197</v>
          </cell>
        </row>
        <row r="17">
          <cell r="C17">
            <v>475600</v>
          </cell>
          <cell r="D17">
            <v>0.13997499999999999</v>
          </cell>
          <cell r="F17">
            <v>66572</v>
          </cell>
          <cell r="G17">
            <v>0.148038</v>
          </cell>
          <cell r="I17">
            <v>70407</v>
          </cell>
        </row>
        <row r="18">
          <cell r="C18">
            <v>78351492</v>
          </cell>
          <cell r="F18">
            <v>4017917</v>
          </cell>
          <cell r="I18">
            <v>4248604</v>
          </cell>
        </row>
        <row r="20">
          <cell r="C20">
            <v>397464</v>
          </cell>
          <cell r="D20">
            <v>2.95</v>
          </cell>
          <cell r="F20">
            <v>1172519</v>
          </cell>
          <cell r="G20">
            <v>3.12</v>
          </cell>
          <cell r="I20">
            <v>1240088</v>
          </cell>
        </row>
        <row r="22">
          <cell r="F22">
            <v>5190436</v>
          </cell>
          <cell r="I22">
            <v>5488692</v>
          </cell>
        </row>
        <row r="24">
          <cell r="C24">
            <v>0.9</v>
          </cell>
          <cell r="D24">
            <v>4.56651E-2</v>
          </cell>
          <cell r="G24">
            <v>4.8286999999999997E-2</v>
          </cell>
        </row>
        <row r="25">
          <cell r="C25">
            <v>12</v>
          </cell>
          <cell r="D25">
            <v>35.400000000000006</v>
          </cell>
          <cell r="G25">
            <v>37.44</v>
          </cell>
        </row>
        <row r="29">
          <cell r="C29">
            <v>228</v>
          </cell>
        </row>
        <row r="31">
          <cell r="C31">
            <v>539795730</v>
          </cell>
          <cell r="D31">
            <v>5.0738999999999999E-2</v>
          </cell>
          <cell r="F31">
            <v>27388696</v>
          </cell>
          <cell r="G31">
            <v>5.3651999999999998E-2</v>
          </cell>
          <cell r="I31">
            <v>28961121</v>
          </cell>
        </row>
        <row r="32">
          <cell r="C32">
            <v>2463591.4019999988</v>
          </cell>
          <cell r="D32">
            <v>7.4387999999999996E-2</v>
          </cell>
          <cell r="F32">
            <v>183262</v>
          </cell>
          <cell r="G32">
            <v>7.8673000000000007E-2</v>
          </cell>
          <cell r="I32">
            <v>193818</v>
          </cell>
        </row>
        <row r="33">
          <cell r="C33">
            <v>542259321.40199995</v>
          </cell>
          <cell r="F33">
            <v>27571958</v>
          </cell>
          <cell r="I33">
            <v>29154939</v>
          </cell>
        </row>
        <row r="35">
          <cell r="C35">
            <v>1344134</v>
          </cell>
          <cell r="D35">
            <v>5.48</v>
          </cell>
          <cell r="F35">
            <v>7365854</v>
          </cell>
          <cell r="G35">
            <v>5.8</v>
          </cell>
          <cell r="I35">
            <v>7795977</v>
          </cell>
        </row>
        <row r="37">
          <cell r="F37">
            <v>34937812</v>
          </cell>
          <cell r="I37">
            <v>36950916</v>
          </cell>
        </row>
      </sheetData>
      <sheetData sheetId="11">
        <row r="14">
          <cell r="C14">
            <v>240</v>
          </cell>
          <cell r="D14">
            <v>2120</v>
          </cell>
          <cell r="F14">
            <v>508800</v>
          </cell>
          <cell r="G14">
            <v>2440</v>
          </cell>
          <cell r="I14">
            <v>585600</v>
          </cell>
        </row>
        <row r="16">
          <cell r="C16">
            <v>2027109354</v>
          </cell>
          <cell r="D16">
            <v>0</v>
          </cell>
        </row>
        <row r="18">
          <cell r="C18">
            <v>1617652.1700000241</v>
          </cell>
          <cell r="D18">
            <v>1.7340999999999999E-2</v>
          </cell>
          <cell r="F18">
            <v>28051</v>
          </cell>
          <cell r="G18">
            <v>1.7340999999999999E-2</v>
          </cell>
          <cell r="I18">
            <v>28052</v>
          </cell>
        </row>
        <row r="19">
          <cell r="C19">
            <v>2028727006.1700001</v>
          </cell>
          <cell r="F19">
            <v>28051</v>
          </cell>
          <cell r="I19">
            <v>28052</v>
          </cell>
        </row>
        <row r="21">
          <cell r="C21">
            <v>3557525</v>
          </cell>
        </row>
        <row r="23">
          <cell r="F23">
            <v>9577505</v>
          </cell>
          <cell r="I23">
            <v>9577505</v>
          </cell>
        </row>
        <row r="25">
          <cell r="F25">
            <v>10114356</v>
          </cell>
          <cell r="I25">
            <v>10191157</v>
          </cell>
        </row>
        <row r="30">
          <cell r="C30">
            <v>1180</v>
          </cell>
          <cell r="D30">
            <v>2120</v>
          </cell>
          <cell r="F30">
            <v>2501600</v>
          </cell>
          <cell r="G30">
            <v>260</v>
          </cell>
          <cell r="I30">
            <v>306800</v>
          </cell>
        </row>
        <row r="33">
          <cell r="C33">
            <v>799158</v>
          </cell>
          <cell r="F33">
            <v>3188380</v>
          </cell>
          <cell r="G33"/>
          <cell r="I33">
            <v>4308653.78</v>
          </cell>
        </row>
        <row r="36">
          <cell r="C36">
            <v>351393396</v>
          </cell>
        </row>
        <row r="37">
          <cell r="C37">
            <v>-452620</v>
          </cell>
        </row>
        <row r="38">
          <cell r="C38">
            <v>-14720240</v>
          </cell>
          <cell r="D38">
            <v>1.332E-2</v>
          </cell>
          <cell r="F38">
            <v>-196073</v>
          </cell>
          <cell r="G38">
            <v>1.332E-2</v>
          </cell>
          <cell r="I38">
            <v>-196074</v>
          </cell>
        </row>
        <row r="39">
          <cell r="C39">
            <v>336220536</v>
          </cell>
          <cell r="F39">
            <v>-196073</v>
          </cell>
          <cell r="I39">
            <v>-196074</v>
          </cell>
        </row>
        <row r="41">
          <cell r="F41">
            <v>5493907</v>
          </cell>
          <cell r="I41">
            <v>4419379.78</v>
          </cell>
        </row>
        <row r="45">
          <cell r="C45">
            <v>96</v>
          </cell>
        </row>
        <row r="47">
          <cell r="C47">
            <v>7130880</v>
          </cell>
          <cell r="D47">
            <v>3.5139999999999998E-2</v>
          </cell>
          <cell r="F47">
            <v>250579</v>
          </cell>
          <cell r="G47">
            <v>3.5139999999999998E-2</v>
          </cell>
          <cell r="I47">
            <v>250579</v>
          </cell>
        </row>
        <row r="48">
          <cell r="C48">
            <v>85916.234525271488</v>
          </cell>
          <cell r="D48">
            <v>3.5139999999999998E-2</v>
          </cell>
          <cell r="F48">
            <v>3019</v>
          </cell>
          <cell r="G48">
            <v>3.5139999999999998E-2</v>
          </cell>
          <cell r="I48">
            <v>3019</v>
          </cell>
        </row>
        <row r="49">
          <cell r="C49">
            <v>-46730</v>
          </cell>
          <cell r="D49">
            <v>3.2848000000000002E-2</v>
          </cell>
          <cell r="F49">
            <v>-1535</v>
          </cell>
          <cell r="G49">
            <v>3.2848000000000002E-2</v>
          </cell>
          <cell r="I49">
            <v>-1535</v>
          </cell>
        </row>
        <row r="50">
          <cell r="C50">
            <v>7170066.2345252717</v>
          </cell>
          <cell r="F50">
            <v>252063</v>
          </cell>
          <cell r="G50"/>
          <cell r="I50">
            <v>252063</v>
          </cell>
        </row>
        <row r="52">
          <cell r="C52">
            <v>14252</v>
          </cell>
          <cell r="D52">
            <v>5.25</v>
          </cell>
          <cell r="F52">
            <v>74823</v>
          </cell>
          <cell r="G52">
            <v>5.25</v>
          </cell>
          <cell r="I52">
            <v>74823</v>
          </cell>
        </row>
        <row r="54">
          <cell r="C54">
            <v>1895520</v>
          </cell>
          <cell r="D54">
            <v>2.5000000000000001E-4</v>
          </cell>
          <cell r="F54">
            <v>474</v>
          </cell>
          <cell r="G54">
            <v>2.5000000000000001E-4</v>
          </cell>
          <cell r="I54">
            <v>474</v>
          </cell>
        </row>
        <row r="55">
          <cell r="F55"/>
        </row>
        <row r="56">
          <cell r="F56"/>
          <cell r="I56">
            <v>354912.10943168454</v>
          </cell>
        </row>
        <row r="57">
          <cell r="F57"/>
        </row>
        <row r="58">
          <cell r="F58">
            <v>327360</v>
          </cell>
          <cell r="I58">
            <v>682272.10943168448</v>
          </cell>
        </row>
      </sheetData>
      <sheetData sheetId="12">
        <row r="13">
          <cell r="C13">
            <v>132</v>
          </cell>
          <cell r="F13">
            <v>5911</v>
          </cell>
          <cell r="H13">
            <v>6163</v>
          </cell>
          <cell r="J13">
            <v>61085.033000000003</v>
          </cell>
          <cell r="K13">
            <v>61085.033000000003</v>
          </cell>
          <cell r="L13">
            <v>0</v>
          </cell>
          <cell r="N13">
            <v>5911</v>
          </cell>
          <cell r="O13">
            <v>5911</v>
          </cell>
          <cell r="P13">
            <v>0</v>
          </cell>
        </row>
        <row r="14">
          <cell r="C14">
            <v>6967</v>
          </cell>
          <cell r="F14">
            <v>319090</v>
          </cell>
          <cell r="H14">
            <v>485928</v>
          </cell>
          <cell r="J14">
            <v>1520753.4875000003</v>
          </cell>
          <cell r="K14">
            <v>1504065.4550000003</v>
          </cell>
          <cell r="L14">
            <v>16688.032500000001</v>
          </cell>
          <cell r="N14">
            <v>319090</v>
          </cell>
          <cell r="O14">
            <v>315165</v>
          </cell>
          <cell r="P14">
            <v>3925</v>
          </cell>
        </row>
        <row r="15">
          <cell r="C15">
            <v>29114</v>
          </cell>
          <cell r="F15">
            <v>2556376</v>
          </cell>
          <cell r="H15">
            <v>1990070</v>
          </cell>
          <cell r="J15">
            <v>13261451.167000003</v>
          </cell>
          <cell r="K15">
            <v>13269924.935000002</v>
          </cell>
          <cell r="L15">
            <v>-8473.76800000004</v>
          </cell>
          <cell r="N15">
            <v>2556376</v>
          </cell>
          <cell r="O15">
            <v>2558369</v>
          </cell>
          <cell r="P15">
            <v>-1993</v>
          </cell>
        </row>
        <row r="16">
          <cell r="C16">
            <v>32137</v>
          </cell>
          <cell r="F16">
            <v>10963844</v>
          </cell>
          <cell r="H16">
            <v>12612662</v>
          </cell>
          <cell r="J16">
            <v>38115031.006500006</v>
          </cell>
          <cell r="K16">
            <v>38270082.024000004</v>
          </cell>
          <cell r="L16">
            <v>-155051.01750000007</v>
          </cell>
          <cell r="N16">
            <v>10963844</v>
          </cell>
          <cell r="O16">
            <v>11000314</v>
          </cell>
          <cell r="P16">
            <v>-36470</v>
          </cell>
        </row>
        <row r="17">
          <cell r="C17">
            <v>536</v>
          </cell>
          <cell r="F17">
            <v>573895</v>
          </cell>
          <cell r="H17">
            <v>628393</v>
          </cell>
          <cell r="J17">
            <v>7126557.8660000004</v>
          </cell>
          <cell r="K17">
            <v>7136853.8660000004</v>
          </cell>
          <cell r="L17">
            <v>-10296</v>
          </cell>
          <cell r="N17">
            <v>573895</v>
          </cell>
          <cell r="O17">
            <v>576317</v>
          </cell>
          <cell r="P17">
            <v>-2422</v>
          </cell>
        </row>
        <row r="18">
          <cell r="C18">
            <v>19938</v>
          </cell>
          <cell r="F18">
            <v>1118615</v>
          </cell>
          <cell r="H18">
            <v>1264116</v>
          </cell>
          <cell r="J18">
            <v>3722072.6279999996</v>
          </cell>
          <cell r="K18">
            <v>3725069.7449999996</v>
          </cell>
          <cell r="L18">
            <v>-2997.1169999999838</v>
          </cell>
          <cell r="N18">
            <v>1033195</v>
          </cell>
          <cell r="O18">
            <v>1033900</v>
          </cell>
          <cell r="P18">
            <v>-705</v>
          </cell>
        </row>
        <row r="19">
          <cell r="C19">
            <v>1276</v>
          </cell>
          <cell r="F19">
            <v>497136</v>
          </cell>
          <cell r="H19">
            <v>600877</v>
          </cell>
          <cell r="J19">
            <v>3895033.2549999999</v>
          </cell>
          <cell r="K19">
            <v>3966530.89</v>
          </cell>
          <cell r="L19">
            <v>-71497.635000000009</v>
          </cell>
          <cell r="N19">
            <v>497136</v>
          </cell>
          <cell r="O19">
            <v>513953</v>
          </cell>
          <cell r="P19">
            <v>-16817</v>
          </cell>
        </row>
        <row r="20">
          <cell r="C20">
            <v>3850</v>
          </cell>
          <cell r="F20">
            <v>422637</v>
          </cell>
          <cell r="H20">
            <v>452154</v>
          </cell>
          <cell r="J20">
            <v>2267120.8530000001</v>
          </cell>
          <cell r="K20">
            <v>2270980.27</v>
          </cell>
          <cell r="L20">
            <v>-3859.4170000000013</v>
          </cell>
          <cell r="N20">
            <v>404063</v>
          </cell>
          <cell r="O20">
            <v>404971</v>
          </cell>
          <cell r="P20">
            <v>-908</v>
          </cell>
        </row>
        <row r="21">
          <cell r="C21"/>
          <cell r="F21">
            <v>0</v>
          </cell>
          <cell r="H21"/>
          <cell r="J21">
            <v>0</v>
          </cell>
          <cell r="K21">
            <v>0</v>
          </cell>
          <cell r="L21">
            <v>0</v>
          </cell>
          <cell r="N21">
            <v>103994</v>
          </cell>
          <cell r="O21">
            <v>103994</v>
          </cell>
          <cell r="P21">
            <v>0</v>
          </cell>
        </row>
        <row r="22">
          <cell r="C22">
            <v>93950</v>
          </cell>
          <cell r="F22">
            <v>16457504</v>
          </cell>
          <cell r="H22">
            <v>18040363</v>
          </cell>
          <cell r="J22">
            <v>69969105.296000004</v>
          </cell>
          <cell r="K22">
            <v>70204592.217999995</v>
          </cell>
          <cell r="L22">
            <v>-235486.92200000014</v>
          </cell>
          <cell r="N22">
            <v>16457504</v>
          </cell>
          <cell r="O22">
            <v>16512894</v>
          </cell>
          <cell r="P22">
            <v>-55389</v>
          </cell>
        </row>
        <row r="23">
          <cell r="C23" t="str">
            <v>Customers</v>
          </cell>
        </row>
        <row r="24">
          <cell r="H24">
            <v>18037542.591963049</v>
          </cell>
          <cell r="O24">
            <v>9.6007182617913911E-2</v>
          </cell>
          <cell r="P24">
            <v>9.6007182617913911E-2</v>
          </cell>
        </row>
        <row r="25">
          <cell r="H25">
            <v>2820.4080369509757</v>
          </cell>
          <cell r="N25">
            <v>1580038.6879702313</v>
          </cell>
          <cell r="O25">
            <v>1585356.4298082548</v>
          </cell>
          <cell r="P25">
            <v>-5317.741838023634</v>
          </cell>
        </row>
        <row r="26">
          <cell r="N26">
            <v>18037543.687970232</v>
          </cell>
          <cell r="O26">
            <v>18098250.429808255</v>
          </cell>
          <cell r="P26">
            <v>-60706.741838023634</v>
          </cell>
        </row>
        <row r="30">
          <cell r="C30">
            <v>708</v>
          </cell>
          <cell r="D30">
            <v>0.68</v>
          </cell>
          <cell r="F30">
            <v>481</v>
          </cell>
          <cell r="G30">
            <v>0.74</v>
          </cell>
          <cell r="H30">
            <v>524</v>
          </cell>
        </row>
        <row r="32">
          <cell r="C32">
            <v>36</v>
          </cell>
          <cell r="D32">
            <v>5.19</v>
          </cell>
          <cell r="F32">
            <v>187</v>
          </cell>
          <cell r="G32">
            <v>5.07</v>
          </cell>
          <cell r="H32">
            <v>183</v>
          </cell>
        </row>
        <row r="33">
          <cell r="C33">
            <v>228</v>
          </cell>
          <cell r="D33">
            <v>7.5</v>
          </cell>
          <cell r="F33">
            <v>1710</v>
          </cell>
          <cell r="G33">
            <v>7.61</v>
          </cell>
          <cell r="H33">
            <v>1735</v>
          </cell>
        </row>
        <row r="34">
          <cell r="C34">
            <v>240</v>
          </cell>
          <cell r="D34">
            <v>14.45</v>
          </cell>
          <cell r="F34">
            <v>3468</v>
          </cell>
          <cell r="G34">
            <v>15.21</v>
          </cell>
          <cell r="H34">
            <v>3650</v>
          </cell>
        </row>
        <row r="36">
          <cell r="C36">
            <v>0</v>
          </cell>
          <cell r="D36">
            <v>3.09</v>
          </cell>
          <cell r="F36">
            <v>0</v>
          </cell>
          <cell r="G36">
            <v>3.38</v>
          </cell>
          <cell r="H36">
            <v>0</v>
          </cell>
        </row>
        <row r="37">
          <cell r="C37">
            <v>12</v>
          </cell>
          <cell r="D37">
            <v>5.4</v>
          </cell>
          <cell r="F37">
            <v>65</v>
          </cell>
          <cell r="G37">
            <v>5.92</v>
          </cell>
          <cell r="H37">
            <v>71</v>
          </cell>
        </row>
        <row r="38">
          <cell r="C38">
            <v>0</v>
          </cell>
          <cell r="D38">
            <v>12.35</v>
          </cell>
          <cell r="F38">
            <v>0</v>
          </cell>
          <cell r="G38">
            <v>13.53</v>
          </cell>
          <cell r="H38">
            <v>0</v>
          </cell>
        </row>
        <row r="39">
          <cell r="C39">
            <v>0</v>
          </cell>
          <cell r="D39">
            <v>21.61</v>
          </cell>
          <cell r="F39">
            <v>0</v>
          </cell>
          <cell r="G39">
            <v>23.67</v>
          </cell>
          <cell r="H39">
            <v>0</v>
          </cell>
        </row>
        <row r="40">
          <cell r="C40">
            <v>1224</v>
          </cell>
          <cell r="F40">
            <v>5911</v>
          </cell>
          <cell r="H40">
            <v>6163</v>
          </cell>
        </row>
        <row r="42">
          <cell r="C42">
            <v>132</v>
          </cell>
        </row>
        <row r="44">
          <cell r="C44">
            <v>61085.033000000003</v>
          </cell>
        </row>
        <row r="45">
          <cell r="C45">
            <v>0</v>
          </cell>
        </row>
        <row r="46">
          <cell r="C46">
            <v>61085.033000000003</v>
          </cell>
          <cell r="F46">
            <v>5911</v>
          </cell>
          <cell r="H46">
            <v>6163</v>
          </cell>
        </row>
        <row r="50">
          <cell r="C50">
            <v>24817</v>
          </cell>
          <cell r="D50">
            <v>1.39</v>
          </cell>
          <cell r="F50">
            <v>34496</v>
          </cell>
          <cell r="G50">
            <v>1.52</v>
          </cell>
          <cell r="H50">
            <v>37722</v>
          </cell>
        </row>
        <row r="51">
          <cell r="C51">
            <v>13647</v>
          </cell>
          <cell r="D51">
            <v>2.3199999999999998</v>
          </cell>
          <cell r="F51">
            <v>31661</v>
          </cell>
          <cell r="G51">
            <v>2.54</v>
          </cell>
          <cell r="H51">
            <v>34663</v>
          </cell>
        </row>
        <row r="52">
          <cell r="C52">
            <v>7663</v>
          </cell>
          <cell r="D52">
            <v>3.24</v>
          </cell>
          <cell r="F52">
            <v>24828</v>
          </cell>
          <cell r="G52">
            <v>3.55</v>
          </cell>
          <cell r="H52">
            <v>27204</v>
          </cell>
        </row>
        <row r="53">
          <cell r="C53">
            <v>3502</v>
          </cell>
          <cell r="D53">
            <v>4.17</v>
          </cell>
          <cell r="F53">
            <v>14603</v>
          </cell>
          <cell r="G53">
            <v>4.5599999999999996</v>
          </cell>
          <cell r="H53">
            <v>15969</v>
          </cell>
        </row>
        <row r="54">
          <cell r="C54">
            <v>606</v>
          </cell>
          <cell r="D54">
            <v>5.09</v>
          </cell>
          <cell r="F54">
            <v>3085</v>
          </cell>
          <cell r="G54">
            <v>5.58</v>
          </cell>
          <cell r="H54">
            <v>3381</v>
          </cell>
        </row>
        <row r="55">
          <cell r="C55">
            <v>2271</v>
          </cell>
          <cell r="D55">
            <v>6.02</v>
          </cell>
          <cell r="F55">
            <v>13671</v>
          </cell>
          <cell r="G55">
            <v>6.59</v>
          </cell>
          <cell r="H55">
            <v>14966</v>
          </cell>
        </row>
        <row r="56">
          <cell r="C56">
            <v>0</v>
          </cell>
          <cell r="D56">
            <v>6.95</v>
          </cell>
          <cell r="F56">
            <v>0</v>
          </cell>
          <cell r="G56">
            <v>7.61</v>
          </cell>
          <cell r="H56">
            <v>0</v>
          </cell>
        </row>
        <row r="57">
          <cell r="C57">
            <v>120</v>
          </cell>
          <cell r="D57">
            <v>7.87</v>
          </cell>
          <cell r="F57">
            <v>944</v>
          </cell>
          <cell r="G57">
            <v>8.6199999999999992</v>
          </cell>
          <cell r="H57">
            <v>1034</v>
          </cell>
        </row>
        <row r="58">
          <cell r="C58">
            <v>911</v>
          </cell>
          <cell r="D58">
            <v>8.8000000000000007</v>
          </cell>
          <cell r="F58">
            <v>8017</v>
          </cell>
          <cell r="G58">
            <v>9.64</v>
          </cell>
          <cell r="H58">
            <v>8782</v>
          </cell>
        </row>
        <row r="60">
          <cell r="D60">
            <v>1.328E-2</v>
          </cell>
          <cell r="G60">
            <v>1.485E-2</v>
          </cell>
          <cell r="H60">
            <v>0</v>
          </cell>
        </row>
        <row r="61">
          <cell r="C61">
            <v>248459418</v>
          </cell>
          <cell r="D61">
            <v>7.3999999999999999E-4</v>
          </cell>
          <cell r="F61">
            <v>183860</v>
          </cell>
          <cell r="G61">
            <v>1.3600000000000001E-3</v>
          </cell>
          <cell r="H61">
            <v>337905</v>
          </cell>
        </row>
        <row r="63">
          <cell r="C63">
            <v>53537</v>
          </cell>
          <cell r="F63">
            <v>315165</v>
          </cell>
          <cell r="H63">
            <v>481626</v>
          </cell>
        </row>
        <row r="65">
          <cell r="C65">
            <v>6967</v>
          </cell>
        </row>
        <row r="67">
          <cell r="C67">
            <v>1504065.4550000003</v>
          </cell>
        </row>
        <row r="68">
          <cell r="C68">
            <v>16688.032500000001</v>
          </cell>
          <cell r="D68">
            <v>0.23519799999999999</v>
          </cell>
          <cell r="F68">
            <v>3925</v>
          </cell>
          <cell r="G68">
            <v>0.25779000000000002</v>
          </cell>
          <cell r="H68">
            <v>4302</v>
          </cell>
        </row>
        <row r="69">
          <cell r="C69">
            <v>1520753.4875000003</v>
          </cell>
          <cell r="F69">
            <v>319090</v>
          </cell>
          <cell r="H69">
            <v>485928</v>
          </cell>
        </row>
        <row r="73">
          <cell r="C73">
            <v>0</v>
          </cell>
          <cell r="D73">
            <v>1.54</v>
          </cell>
          <cell r="F73">
            <v>0</v>
          </cell>
          <cell r="G73">
            <v>1.69</v>
          </cell>
          <cell r="H73">
            <v>0</v>
          </cell>
        </row>
        <row r="74">
          <cell r="C74">
            <v>8520</v>
          </cell>
          <cell r="D74">
            <v>2.16</v>
          </cell>
          <cell r="F74">
            <v>18403</v>
          </cell>
          <cell r="G74">
            <v>2.37</v>
          </cell>
          <cell r="H74">
            <v>20192</v>
          </cell>
        </row>
        <row r="75">
          <cell r="C75">
            <v>123704</v>
          </cell>
          <cell r="D75">
            <v>3.09</v>
          </cell>
          <cell r="F75">
            <v>382245</v>
          </cell>
          <cell r="G75">
            <v>3.38</v>
          </cell>
          <cell r="H75">
            <v>418120</v>
          </cell>
        </row>
        <row r="76">
          <cell r="C76">
            <v>55078</v>
          </cell>
          <cell r="D76">
            <v>4.63</v>
          </cell>
          <cell r="F76">
            <v>255011</v>
          </cell>
          <cell r="G76">
            <v>5.07</v>
          </cell>
          <cell r="H76">
            <v>279245</v>
          </cell>
        </row>
        <row r="77">
          <cell r="C77">
            <v>11934</v>
          </cell>
          <cell r="D77">
            <v>6.17</v>
          </cell>
          <cell r="F77">
            <v>73633</v>
          </cell>
          <cell r="G77">
            <v>6.76</v>
          </cell>
          <cell r="H77">
            <v>80674</v>
          </cell>
        </row>
        <row r="78">
          <cell r="C78">
            <v>17568</v>
          </cell>
          <cell r="D78">
            <v>7.72</v>
          </cell>
          <cell r="F78">
            <v>135625</v>
          </cell>
          <cell r="G78">
            <v>8.4499999999999993</v>
          </cell>
          <cell r="H78">
            <v>148450</v>
          </cell>
        </row>
        <row r="79">
          <cell r="C79">
            <v>1788</v>
          </cell>
          <cell r="D79">
            <v>9.57</v>
          </cell>
          <cell r="F79">
            <v>17111</v>
          </cell>
          <cell r="G79">
            <v>10.48</v>
          </cell>
          <cell r="H79">
            <v>18738</v>
          </cell>
        </row>
        <row r="80">
          <cell r="C80">
            <v>7293</v>
          </cell>
          <cell r="D80">
            <v>12.35</v>
          </cell>
          <cell r="F80">
            <v>90069</v>
          </cell>
          <cell r="G80">
            <v>13.53</v>
          </cell>
          <cell r="H80">
            <v>98674</v>
          </cell>
        </row>
        <row r="82">
          <cell r="C82">
            <v>816</v>
          </cell>
          <cell r="D82">
            <v>2.16</v>
          </cell>
          <cell r="F82">
            <v>1763</v>
          </cell>
          <cell r="G82">
            <v>2.37</v>
          </cell>
          <cell r="H82">
            <v>1934</v>
          </cell>
        </row>
        <row r="83">
          <cell r="C83">
            <v>49</v>
          </cell>
          <cell r="D83">
            <v>3.09</v>
          </cell>
          <cell r="F83">
            <v>151</v>
          </cell>
          <cell r="G83">
            <v>3.38</v>
          </cell>
          <cell r="H83">
            <v>166</v>
          </cell>
        </row>
        <row r="84">
          <cell r="C84">
            <v>2460</v>
          </cell>
          <cell r="D84">
            <v>4.63</v>
          </cell>
          <cell r="F84">
            <v>11390</v>
          </cell>
          <cell r="G84">
            <v>5.07</v>
          </cell>
          <cell r="H84">
            <v>12472</v>
          </cell>
        </row>
        <row r="85">
          <cell r="C85">
            <v>2664</v>
          </cell>
          <cell r="D85">
            <v>5.4</v>
          </cell>
          <cell r="F85">
            <v>14386</v>
          </cell>
          <cell r="G85">
            <v>5.92</v>
          </cell>
          <cell r="H85">
            <v>15771</v>
          </cell>
        </row>
        <row r="86">
          <cell r="C86">
            <v>732</v>
          </cell>
          <cell r="D86">
            <v>7.72</v>
          </cell>
          <cell r="F86">
            <v>5651</v>
          </cell>
          <cell r="G86">
            <v>8.4499999999999993</v>
          </cell>
          <cell r="H86">
            <v>6185</v>
          </cell>
        </row>
        <row r="87">
          <cell r="C87">
            <v>684</v>
          </cell>
          <cell r="D87">
            <v>12.35</v>
          </cell>
          <cell r="F87">
            <v>8447</v>
          </cell>
          <cell r="G87">
            <v>13.53</v>
          </cell>
          <cell r="H87">
            <v>9255</v>
          </cell>
        </row>
        <row r="88">
          <cell r="C88">
            <v>216</v>
          </cell>
          <cell r="D88">
            <v>30.87</v>
          </cell>
          <cell r="F88">
            <v>6668</v>
          </cell>
          <cell r="G88">
            <v>33.81</v>
          </cell>
          <cell r="H88">
            <v>7303</v>
          </cell>
        </row>
        <row r="90">
          <cell r="D90">
            <v>1.4930000000000001E-2</v>
          </cell>
          <cell r="G90">
            <v>1.485E-2</v>
          </cell>
          <cell r="H90">
            <v>0</v>
          </cell>
        </row>
        <row r="91">
          <cell r="C91">
            <v>643437637</v>
          </cell>
          <cell r="D91">
            <v>2.3900000000000002E-3</v>
          </cell>
          <cell r="F91">
            <v>1537816</v>
          </cell>
          <cell r="G91">
            <v>1.3600000000000001E-3</v>
          </cell>
          <cell r="H91">
            <v>875075</v>
          </cell>
        </row>
        <row r="93">
          <cell r="C93">
            <v>233506</v>
          </cell>
          <cell r="F93">
            <v>2558369</v>
          </cell>
          <cell r="H93">
            <v>1992254</v>
          </cell>
        </row>
        <row r="95">
          <cell r="C95">
            <v>29114</v>
          </cell>
        </row>
        <row r="97">
          <cell r="C97">
            <v>13269924.935000002</v>
          </cell>
        </row>
        <row r="98">
          <cell r="C98">
            <v>-8473.76800000004</v>
          </cell>
          <cell r="D98">
            <v>0.23519599999999999</v>
          </cell>
          <cell r="F98">
            <v>-1993</v>
          </cell>
          <cell r="G98">
            <v>0.25773699999999999</v>
          </cell>
          <cell r="H98">
            <v>-2184</v>
          </cell>
        </row>
        <row r="99">
          <cell r="C99">
            <v>13261451.167000003</v>
          </cell>
          <cell r="F99">
            <v>2556376</v>
          </cell>
          <cell r="H99">
            <v>1990070</v>
          </cell>
        </row>
        <row r="104">
          <cell r="C104">
            <v>0</v>
          </cell>
          <cell r="D104">
            <v>10.72</v>
          </cell>
          <cell r="F104">
            <v>0</v>
          </cell>
          <cell r="G104">
            <v>13.62</v>
          </cell>
          <cell r="H104">
            <v>0</v>
          </cell>
        </row>
        <row r="105">
          <cell r="C105">
            <v>54637</v>
          </cell>
          <cell r="D105">
            <v>11.5</v>
          </cell>
          <cell r="F105">
            <v>628326</v>
          </cell>
          <cell r="G105">
            <v>14.29</v>
          </cell>
          <cell r="H105">
            <v>780763</v>
          </cell>
        </row>
        <row r="106">
          <cell r="C106">
            <v>382985</v>
          </cell>
          <cell r="D106">
            <v>12.68</v>
          </cell>
          <cell r="F106">
            <v>4856250</v>
          </cell>
          <cell r="G106">
            <v>14.73</v>
          </cell>
          <cell r="H106">
            <v>5641369</v>
          </cell>
        </row>
        <row r="107">
          <cell r="C107">
            <v>45980</v>
          </cell>
          <cell r="D107">
            <v>14.64</v>
          </cell>
          <cell r="F107">
            <v>673147</v>
          </cell>
          <cell r="G107">
            <v>16.43</v>
          </cell>
          <cell r="H107">
            <v>755451</v>
          </cell>
        </row>
        <row r="108">
          <cell r="C108">
            <v>60631</v>
          </cell>
          <cell r="D108">
            <v>16.61</v>
          </cell>
          <cell r="F108">
            <v>1007081</v>
          </cell>
          <cell r="G108">
            <v>18.670000000000002</v>
          </cell>
          <cell r="H108">
            <v>1131981</v>
          </cell>
        </row>
        <row r="109">
          <cell r="C109">
            <v>20854</v>
          </cell>
          <cell r="D109">
            <v>18.57</v>
          </cell>
          <cell r="F109">
            <v>387259</v>
          </cell>
          <cell r="G109">
            <v>20.54</v>
          </cell>
          <cell r="H109">
            <v>428341</v>
          </cell>
        </row>
        <row r="110">
          <cell r="C110">
            <v>199</v>
          </cell>
          <cell r="D110">
            <v>20.93</v>
          </cell>
          <cell r="F110">
            <v>4165</v>
          </cell>
          <cell r="G110">
            <v>22.98</v>
          </cell>
          <cell r="H110">
            <v>4573</v>
          </cell>
        </row>
        <row r="111">
          <cell r="C111">
            <v>12055</v>
          </cell>
          <cell r="D111">
            <v>24.46</v>
          </cell>
          <cell r="F111">
            <v>294865</v>
          </cell>
          <cell r="G111">
            <v>26.79</v>
          </cell>
          <cell r="H111">
            <v>322953</v>
          </cell>
        </row>
        <row r="112">
          <cell r="C112">
            <v>0</v>
          </cell>
          <cell r="D112">
            <v>48.03</v>
          </cell>
          <cell r="F112">
            <v>0</v>
          </cell>
          <cell r="G112">
            <v>49.17</v>
          </cell>
          <cell r="H112">
            <v>0</v>
          </cell>
        </row>
        <row r="114">
          <cell r="C114">
            <v>0</v>
          </cell>
          <cell r="D114">
            <v>14.18</v>
          </cell>
          <cell r="F114">
            <v>0</v>
          </cell>
          <cell r="G114">
            <v>14.79</v>
          </cell>
          <cell r="H114">
            <v>0</v>
          </cell>
        </row>
        <row r="115">
          <cell r="C115">
            <v>0</v>
          </cell>
          <cell r="D115">
            <v>15.44</v>
          </cell>
          <cell r="F115">
            <v>0</v>
          </cell>
          <cell r="G115">
            <v>15.96</v>
          </cell>
          <cell r="H115">
            <v>0</v>
          </cell>
        </row>
        <row r="116">
          <cell r="C116">
            <v>0</v>
          </cell>
          <cell r="D116">
            <v>17.52</v>
          </cell>
          <cell r="F116">
            <v>0</v>
          </cell>
          <cell r="G116">
            <v>17.91</v>
          </cell>
          <cell r="H116">
            <v>0</v>
          </cell>
        </row>
        <row r="117">
          <cell r="C117">
            <v>0</v>
          </cell>
          <cell r="D117">
            <v>21.69</v>
          </cell>
          <cell r="F117">
            <v>0</v>
          </cell>
          <cell r="G117">
            <v>22.13</v>
          </cell>
          <cell r="H117">
            <v>0</v>
          </cell>
        </row>
        <row r="118">
          <cell r="C118">
            <v>0</v>
          </cell>
          <cell r="D118">
            <v>27.95</v>
          </cell>
          <cell r="F118">
            <v>0</v>
          </cell>
          <cell r="G118">
            <v>27.24</v>
          </cell>
          <cell r="H118">
            <v>0</v>
          </cell>
        </row>
        <row r="119">
          <cell r="C119"/>
          <cell r="D119"/>
          <cell r="F119"/>
          <cell r="G119"/>
          <cell r="H119"/>
        </row>
        <row r="120">
          <cell r="C120">
            <v>211377</v>
          </cell>
          <cell r="D120">
            <v>9.9700000000000006</v>
          </cell>
          <cell r="F120">
            <v>2107429</v>
          </cell>
          <cell r="G120">
            <v>11.52</v>
          </cell>
          <cell r="H120">
            <v>2435063</v>
          </cell>
        </row>
        <row r="121">
          <cell r="C121">
            <v>481</v>
          </cell>
          <cell r="D121">
            <v>11.03</v>
          </cell>
          <cell r="F121">
            <v>5305</v>
          </cell>
          <cell r="G121">
            <v>12.55</v>
          </cell>
          <cell r="H121">
            <v>6037</v>
          </cell>
        </row>
        <row r="122">
          <cell r="C122">
            <v>23471</v>
          </cell>
          <cell r="D122">
            <v>12.1</v>
          </cell>
          <cell r="F122">
            <v>283999</v>
          </cell>
          <cell r="G122">
            <v>14.11</v>
          </cell>
          <cell r="H122">
            <v>331176</v>
          </cell>
        </row>
        <row r="123">
          <cell r="C123">
            <v>21149</v>
          </cell>
          <cell r="D123">
            <v>13.16</v>
          </cell>
          <cell r="F123">
            <v>278321</v>
          </cell>
          <cell r="G123">
            <v>14.56</v>
          </cell>
          <cell r="H123">
            <v>307929</v>
          </cell>
        </row>
        <row r="124">
          <cell r="C124">
            <v>896</v>
          </cell>
          <cell r="D124">
            <v>14.23</v>
          </cell>
          <cell r="F124">
            <v>12750</v>
          </cell>
          <cell r="G124">
            <v>16.32</v>
          </cell>
          <cell r="H124">
            <v>14623</v>
          </cell>
        </row>
        <row r="125">
          <cell r="C125">
            <v>4956</v>
          </cell>
          <cell r="D125">
            <v>15.29</v>
          </cell>
          <cell r="F125">
            <v>75777</v>
          </cell>
          <cell r="G125">
            <v>17.149999999999999</v>
          </cell>
          <cell r="H125">
            <v>84995</v>
          </cell>
        </row>
        <row r="126">
          <cell r="C126">
            <v>0</v>
          </cell>
          <cell r="D126">
            <v>16.36</v>
          </cell>
          <cell r="F126">
            <v>0</v>
          </cell>
          <cell r="G126">
            <v>18.760000000000002</v>
          </cell>
          <cell r="H126">
            <v>0</v>
          </cell>
        </row>
        <row r="127">
          <cell r="C127">
            <v>288</v>
          </cell>
          <cell r="D127">
            <v>17.420000000000002</v>
          </cell>
          <cell r="F127">
            <v>5017</v>
          </cell>
          <cell r="G127">
            <v>20.54</v>
          </cell>
          <cell r="H127">
            <v>5916</v>
          </cell>
        </row>
        <row r="128">
          <cell r="C128">
            <v>1308</v>
          </cell>
          <cell r="D128">
            <v>18.489999999999998</v>
          </cell>
          <cell r="F128">
            <v>24185</v>
          </cell>
          <cell r="G128">
            <v>21.55</v>
          </cell>
          <cell r="H128">
            <v>28187</v>
          </cell>
        </row>
        <row r="130">
          <cell r="C130">
            <v>0</v>
          </cell>
          <cell r="D130">
            <v>3.64</v>
          </cell>
          <cell r="F130">
            <v>0</v>
          </cell>
          <cell r="G130">
            <v>3.38</v>
          </cell>
          <cell r="H130">
            <v>0</v>
          </cell>
        </row>
        <row r="131">
          <cell r="C131">
            <v>684</v>
          </cell>
          <cell r="D131">
            <v>4.26</v>
          </cell>
          <cell r="F131">
            <v>2914</v>
          </cell>
          <cell r="G131">
            <v>4.0599999999999996</v>
          </cell>
          <cell r="H131">
            <v>2777</v>
          </cell>
        </row>
        <row r="132">
          <cell r="C132">
            <v>3066</v>
          </cell>
          <cell r="D132">
            <v>5.19</v>
          </cell>
          <cell r="F132">
            <v>15913</v>
          </cell>
          <cell r="G132">
            <v>5.07</v>
          </cell>
          <cell r="H132">
            <v>15545</v>
          </cell>
        </row>
        <row r="133">
          <cell r="C133">
            <v>1779</v>
          </cell>
          <cell r="D133">
            <v>6.73</v>
          </cell>
          <cell r="F133">
            <v>11973</v>
          </cell>
          <cell r="G133">
            <v>6.76</v>
          </cell>
          <cell r="H133">
            <v>12026</v>
          </cell>
        </row>
        <row r="134">
          <cell r="C134">
            <v>5111</v>
          </cell>
          <cell r="D134">
            <v>8.27</v>
          </cell>
          <cell r="F134">
            <v>42268</v>
          </cell>
          <cell r="G134">
            <v>8.4499999999999993</v>
          </cell>
          <cell r="H134">
            <v>43188</v>
          </cell>
        </row>
        <row r="135">
          <cell r="C135">
            <v>3364</v>
          </cell>
          <cell r="D135">
            <v>9.82</v>
          </cell>
          <cell r="F135">
            <v>33034</v>
          </cell>
          <cell r="G135">
            <v>10.14</v>
          </cell>
          <cell r="H135">
            <v>34111</v>
          </cell>
        </row>
        <row r="136">
          <cell r="C136">
            <v>84</v>
          </cell>
          <cell r="D136">
            <v>11.67</v>
          </cell>
          <cell r="F136">
            <v>980</v>
          </cell>
          <cell r="G136">
            <v>12.17</v>
          </cell>
          <cell r="H136">
            <v>1022</v>
          </cell>
        </row>
        <row r="137">
          <cell r="C137">
            <v>5174</v>
          </cell>
          <cell r="D137">
            <v>14.45</v>
          </cell>
          <cell r="F137">
            <v>74764</v>
          </cell>
          <cell r="G137">
            <v>15.21</v>
          </cell>
          <cell r="H137">
            <v>78697</v>
          </cell>
        </row>
        <row r="138">
          <cell r="C138">
            <v>0</v>
          </cell>
          <cell r="D138">
            <v>32.97</v>
          </cell>
          <cell r="F138">
            <v>0</v>
          </cell>
          <cell r="G138">
            <v>35.5</v>
          </cell>
          <cell r="H138">
            <v>0</v>
          </cell>
        </row>
        <row r="140">
          <cell r="C140">
            <v>0</v>
          </cell>
          <cell r="D140">
            <v>6.36</v>
          </cell>
          <cell r="F140">
            <v>0</v>
          </cell>
          <cell r="G140">
            <v>5.74</v>
          </cell>
          <cell r="H140">
            <v>0</v>
          </cell>
        </row>
        <row r="141">
          <cell r="C141">
            <v>0</v>
          </cell>
          <cell r="D141">
            <v>7.28</v>
          </cell>
          <cell r="F141">
            <v>0</v>
          </cell>
          <cell r="G141">
            <v>6.76</v>
          </cell>
          <cell r="H141">
            <v>0</v>
          </cell>
        </row>
        <row r="142">
          <cell r="C142">
            <v>0</v>
          </cell>
          <cell r="D142">
            <v>8.83</v>
          </cell>
          <cell r="F142">
            <v>0</v>
          </cell>
          <cell r="G142">
            <v>8.4499999999999993</v>
          </cell>
          <cell r="H142">
            <v>0</v>
          </cell>
        </row>
        <row r="143">
          <cell r="C143">
            <v>48</v>
          </cell>
          <cell r="D143">
            <v>9.6</v>
          </cell>
          <cell r="F143">
            <v>461</v>
          </cell>
          <cell r="G143">
            <v>9.2899999999999991</v>
          </cell>
          <cell r="H143">
            <v>446</v>
          </cell>
        </row>
        <row r="144">
          <cell r="C144">
            <v>0</v>
          </cell>
          <cell r="D144">
            <v>11.91</v>
          </cell>
          <cell r="F144">
            <v>0</v>
          </cell>
          <cell r="G144">
            <v>11.83</v>
          </cell>
          <cell r="H144">
            <v>0</v>
          </cell>
        </row>
        <row r="145">
          <cell r="C145">
            <v>0</v>
          </cell>
          <cell r="D145">
            <v>16.55</v>
          </cell>
          <cell r="F145">
            <v>0</v>
          </cell>
          <cell r="G145">
            <v>16.899999999999999</v>
          </cell>
          <cell r="H145">
            <v>0</v>
          </cell>
        </row>
        <row r="147">
          <cell r="C147">
            <v>7103</v>
          </cell>
          <cell r="D147">
            <v>1.81</v>
          </cell>
          <cell r="F147">
            <v>12856</v>
          </cell>
          <cell r="G147">
            <v>1.86</v>
          </cell>
          <cell r="H147">
            <v>13212</v>
          </cell>
        </row>
        <row r="148">
          <cell r="C148">
            <v>7369</v>
          </cell>
          <cell r="D148">
            <v>2.74</v>
          </cell>
          <cell r="F148">
            <v>20191</v>
          </cell>
          <cell r="G148">
            <v>2.87</v>
          </cell>
          <cell r="H148">
            <v>21149</v>
          </cell>
        </row>
        <row r="149">
          <cell r="C149">
            <v>10408</v>
          </cell>
          <cell r="D149">
            <v>3.66</v>
          </cell>
          <cell r="F149">
            <v>38093</v>
          </cell>
          <cell r="G149">
            <v>3.89</v>
          </cell>
          <cell r="H149">
            <v>40487</v>
          </cell>
        </row>
        <row r="150">
          <cell r="C150">
            <v>1687</v>
          </cell>
          <cell r="D150">
            <v>4.59</v>
          </cell>
          <cell r="F150">
            <v>7743</v>
          </cell>
          <cell r="G150">
            <v>4.9000000000000004</v>
          </cell>
          <cell r="H150">
            <v>8266</v>
          </cell>
        </row>
        <row r="151">
          <cell r="C151">
            <v>15781</v>
          </cell>
          <cell r="D151">
            <v>5.51</v>
          </cell>
          <cell r="F151">
            <v>86953</v>
          </cell>
          <cell r="G151">
            <v>5.92</v>
          </cell>
          <cell r="H151">
            <v>93424</v>
          </cell>
        </row>
        <row r="152">
          <cell r="C152">
            <v>1288</v>
          </cell>
          <cell r="D152">
            <v>6.44</v>
          </cell>
          <cell r="F152">
            <v>8295</v>
          </cell>
          <cell r="G152">
            <v>6.93</v>
          </cell>
          <cell r="H152">
            <v>8926</v>
          </cell>
        </row>
        <row r="153">
          <cell r="C153">
            <v>0</v>
          </cell>
          <cell r="D153">
            <v>7.37</v>
          </cell>
          <cell r="F153">
            <v>0</v>
          </cell>
          <cell r="G153">
            <v>7.95</v>
          </cell>
          <cell r="H153">
            <v>0</v>
          </cell>
        </row>
        <row r="154">
          <cell r="C154">
            <v>0</v>
          </cell>
          <cell r="D154">
            <v>8.2899999999999991</v>
          </cell>
          <cell r="F154">
            <v>0</v>
          </cell>
          <cell r="G154">
            <v>8.9600000000000009</v>
          </cell>
          <cell r="H154">
            <v>0</v>
          </cell>
        </row>
        <row r="155">
          <cell r="C155">
            <v>0</v>
          </cell>
          <cell r="D155">
            <v>9.2200000000000006</v>
          </cell>
          <cell r="F155">
            <v>0</v>
          </cell>
          <cell r="G155">
            <v>9.9700000000000006</v>
          </cell>
          <cell r="H155">
            <v>0</v>
          </cell>
        </row>
        <row r="156">
          <cell r="C156">
            <v>904213</v>
          </cell>
          <cell r="F156">
            <v>11000314</v>
          </cell>
          <cell r="H156">
            <v>12652633</v>
          </cell>
        </row>
        <row r="158">
          <cell r="C158">
            <v>32137</v>
          </cell>
        </row>
        <row r="160">
          <cell r="C160">
            <v>38270082.024000004</v>
          </cell>
        </row>
        <row r="161">
          <cell r="C161">
            <v>-155051.01750000007</v>
          </cell>
          <cell r="D161">
            <v>0.23521300000000001</v>
          </cell>
          <cell r="F161">
            <v>-36470</v>
          </cell>
          <cell r="G161">
            <v>0.25779299999999999</v>
          </cell>
          <cell r="H161">
            <v>-39971</v>
          </cell>
        </row>
        <row r="162">
          <cell r="C162">
            <v>38115031.006500006</v>
          </cell>
          <cell r="F162">
            <v>10963844</v>
          </cell>
          <cell r="H162">
            <v>12612662</v>
          </cell>
        </row>
        <row r="170">
          <cell r="C170">
            <v>456</v>
          </cell>
          <cell r="D170">
            <v>1.54</v>
          </cell>
          <cell r="F170">
            <v>702</v>
          </cell>
          <cell r="G170">
            <v>1.69</v>
          </cell>
          <cell r="H170">
            <v>771</v>
          </cell>
        </row>
        <row r="171">
          <cell r="C171">
            <v>8767</v>
          </cell>
          <cell r="D171">
            <v>2.16</v>
          </cell>
          <cell r="F171">
            <v>18937</v>
          </cell>
          <cell r="G171">
            <v>2.37</v>
          </cell>
          <cell r="H171">
            <v>20778</v>
          </cell>
        </row>
        <row r="172">
          <cell r="C172">
            <v>20536</v>
          </cell>
          <cell r="D172">
            <v>3.09</v>
          </cell>
          <cell r="F172">
            <v>63456</v>
          </cell>
          <cell r="G172">
            <v>3.38</v>
          </cell>
          <cell r="H172">
            <v>69412</v>
          </cell>
        </row>
        <row r="173">
          <cell r="C173">
            <v>6043</v>
          </cell>
          <cell r="D173">
            <v>4.63</v>
          </cell>
          <cell r="F173">
            <v>27979</v>
          </cell>
          <cell r="G173">
            <v>5.07</v>
          </cell>
          <cell r="H173">
            <v>30638</v>
          </cell>
        </row>
        <row r="174">
          <cell r="C174">
            <v>8057</v>
          </cell>
          <cell r="D174">
            <v>6.17</v>
          </cell>
          <cell r="F174">
            <v>49712</v>
          </cell>
          <cell r="G174">
            <v>6.76</v>
          </cell>
          <cell r="H174">
            <v>54465</v>
          </cell>
        </row>
        <row r="175">
          <cell r="C175">
            <v>18169</v>
          </cell>
          <cell r="D175">
            <v>7.72</v>
          </cell>
          <cell r="F175">
            <v>140265</v>
          </cell>
          <cell r="G175">
            <v>8.4499999999999993</v>
          </cell>
          <cell r="H175">
            <v>153528</v>
          </cell>
        </row>
        <row r="176">
          <cell r="C176">
            <v>903</v>
          </cell>
          <cell r="D176">
            <v>9.57</v>
          </cell>
          <cell r="F176">
            <v>8642</v>
          </cell>
          <cell r="G176">
            <v>10.48</v>
          </cell>
          <cell r="H176">
            <v>9463</v>
          </cell>
        </row>
        <row r="177">
          <cell r="C177">
            <v>9002</v>
          </cell>
          <cell r="D177">
            <v>12.35</v>
          </cell>
          <cell r="F177">
            <v>111175</v>
          </cell>
          <cell r="G177">
            <v>13.53</v>
          </cell>
          <cell r="H177">
            <v>121797</v>
          </cell>
        </row>
        <row r="178">
          <cell r="C178">
            <v>132</v>
          </cell>
          <cell r="D178">
            <v>30.87</v>
          </cell>
          <cell r="F178">
            <v>4075</v>
          </cell>
          <cell r="G178">
            <v>33.81</v>
          </cell>
          <cell r="H178">
            <v>4463</v>
          </cell>
        </row>
        <row r="180">
          <cell r="C180">
            <v>16680</v>
          </cell>
          <cell r="D180">
            <v>1.39</v>
          </cell>
          <cell r="F180">
            <v>23185</v>
          </cell>
          <cell r="G180">
            <v>1.52</v>
          </cell>
          <cell r="H180">
            <v>25354</v>
          </cell>
        </row>
        <row r="181">
          <cell r="C181">
            <v>214</v>
          </cell>
          <cell r="D181">
            <v>2.3199999999999998</v>
          </cell>
          <cell r="F181">
            <v>496</v>
          </cell>
          <cell r="G181">
            <v>2.54</v>
          </cell>
          <cell r="H181">
            <v>544</v>
          </cell>
        </row>
        <row r="182">
          <cell r="C182">
            <v>20366</v>
          </cell>
          <cell r="D182">
            <v>3.24</v>
          </cell>
          <cell r="F182">
            <v>65986</v>
          </cell>
          <cell r="G182">
            <v>3.55</v>
          </cell>
          <cell r="H182">
            <v>72299</v>
          </cell>
        </row>
        <row r="183">
          <cell r="C183">
            <v>9608</v>
          </cell>
          <cell r="D183">
            <v>4.17</v>
          </cell>
          <cell r="F183">
            <v>40065</v>
          </cell>
          <cell r="G183">
            <v>4.5599999999999996</v>
          </cell>
          <cell r="H183">
            <v>43812</v>
          </cell>
        </row>
        <row r="184">
          <cell r="C184">
            <v>3792</v>
          </cell>
          <cell r="D184">
            <v>5.09</v>
          </cell>
          <cell r="F184">
            <v>19301</v>
          </cell>
          <cell r="G184">
            <v>5.58</v>
          </cell>
          <cell r="H184">
            <v>21159</v>
          </cell>
        </row>
        <row r="185">
          <cell r="C185">
            <v>223</v>
          </cell>
          <cell r="D185">
            <v>6.02</v>
          </cell>
          <cell r="F185">
            <v>1342</v>
          </cell>
          <cell r="G185">
            <v>6.59</v>
          </cell>
          <cell r="H185">
            <v>1470</v>
          </cell>
        </row>
        <row r="186">
          <cell r="C186">
            <v>0</v>
          </cell>
          <cell r="D186">
            <v>6.95</v>
          </cell>
          <cell r="F186">
            <v>0</v>
          </cell>
          <cell r="G186">
            <v>7.61</v>
          </cell>
          <cell r="H186">
            <v>0</v>
          </cell>
        </row>
        <row r="187">
          <cell r="C187">
            <v>127</v>
          </cell>
          <cell r="D187">
            <v>7.87</v>
          </cell>
          <cell r="F187">
            <v>999</v>
          </cell>
          <cell r="G187">
            <v>8.6199999999999992</v>
          </cell>
          <cell r="H187">
            <v>1095</v>
          </cell>
        </row>
        <row r="188">
          <cell r="C188">
            <v>0</v>
          </cell>
          <cell r="D188">
            <v>8.8000000000000007</v>
          </cell>
          <cell r="F188">
            <v>0</v>
          </cell>
          <cell r="G188">
            <v>9.64</v>
          </cell>
          <cell r="H188">
            <v>0</v>
          </cell>
        </row>
        <row r="189">
          <cell r="C189">
            <v>123075</v>
          </cell>
          <cell r="D189"/>
          <cell r="F189">
            <v>576317</v>
          </cell>
          <cell r="G189"/>
          <cell r="H189">
            <v>631048</v>
          </cell>
        </row>
        <row r="191">
          <cell r="C191">
            <v>536</v>
          </cell>
        </row>
        <row r="193">
          <cell r="C193">
            <v>7136853.8660000004</v>
          </cell>
        </row>
        <row r="194">
          <cell r="C194">
            <v>-10296</v>
          </cell>
          <cell r="D194">
            <v>0.235237</v>
          </cell>
          <cell r="F194">
            <v>-2422</v>
          </cell>
          <cell r="G194">
            <v>0.25786700000000001</v>
          </cell>
          <cell r="H194">
            <v>-2655</v>
          </cell>
        </row>
        <row r="195">
          <cell r="C195">
            <v>7126557.8660000004</v>
          </cell>
          <cell r="F195">
            <v>573895</v>
          </cell>
          <cell r="H195">
            <v>628393</v>
          </cell>
        </row>
        <row r="201">
          <cell r="C201">
            <v>213</v>
          </cell>
          <cell r="D201">
            <v>11.53</v>
          </cell>
          <cell r="F201">
            <v>2456</v>
          </cell>
          <cell r="G201">
            <v>14.302424975565238</v>
          </cell>
          <cell r="H201">
            <v>3046</v>
          </cell>
        </row>
        <row r="202">
          <cell r="C202">
            <v>46760</v>
          </cell>
          <cell r="D202">
            <v>12.72</v>
          </cell>
          <cell r="F202">
            <v>594787</v>
          </cell>
          <cell r="G202">
            <v>14.741783094852433</v>
          </cell>
          <cell r="H202">
            <v>689326</v>
          </cell>
        </row>
        <row r="203">
          <cell r="C203">
            <v>6244</v>
          </cell>
          <cell r="D203">
            <v>14.71</v>
          </cell>
          <cell r="F203">
            <v>91849</v>
          </cell>
          <cell r="G203">
            <v>16.456366145867111</v>
          </cell>
          <cell r="H203">
            <v>102754</v>
          </cell>
        </row>
        <row r="204">
          <cell r="C204">
            <v>13456</v>
          </cell>
          <cell r="D204">
            <v>16.690000000000001</v>
          </cell>
          <cell r="F204">
            <v>224581</v>
          </cell>
          <cell r="G204">
            <v>18.703114073114996</v>
          </cell>
          <cell r="H204">
            <v>251669</v>
          </cell>
        </row>
        <row r="205">
          <cell r="C205">
            <v>1417</v>
          </cell>
          <cell r="D205">
            <v>18.68</v>
          </cell>
          <cell r="F205">
            <v>26470</v>
          </cell>
          <cell r="G205">
            <v>20.580110316191121</v>
          </cell>
          <cell r="H205">
            <v>29162</v>
          </cell>
        </row>
        <row r="206">
          <cell r="C206">
            <v>588</v>
          </cell>
          <cell r="D206">
            <v>24.63</v>
          </cell>
          <cell r="F206">
            <v>14482</v>
          </cell>
          <cell r="G206">
            <v>26.857576465232523</v>
          </cell>
          <cell r="H206">
            <v>15792</v>
          </cell>
        </row>
        <row r="208">
          <cell r="C208">
            <v>72</v>
          </cell>
          <cell r="D208">
            <v>21.8</v>
          </cell>
          <cell r="F208">
            <v>1570</v>
          </cell>
          <cell r="G208">
            <v>22.169104774879184</v>
          </cell>
          <cell r="H208">
            <v>1596</v>
          </cell>
        </row>
        <row r="210">
          <cell r="C210">
            <v>4817</v>
          </cell>
          <cell r="D210">
            <v>12.31</v>
          </cell>
          <cell r="F210">
            <v>59297</v>
          </cell>
          <cell r="G210">
            <v>10.88</v>
          </cell>
          <cell r="H210">
            <v>52409</v>
          </cell>
        </row>
        <row r="211">
          <cell r="C211">
            <v>0</v>
          </cell>
          <cell r="D211">
            <v>13.42</v>
          </cell>
          <cell r="F211">
            <v>0</v>
          </cell>
          <cell r="G211">
            <v>13.38</v>
          </cell>
          <cell r="H211">
            <v>0</v>
          </cell>
        </row>
        <row r="212">
          <cell r="C212">
            <v>1266</v>
          </cell>
          <cell r="D212">
            <v>14.54</v>
          </cell>
          <cell r="F212">
            <v>18408</v>
          </cell>
          <cell r="G212">
            <v>15.87</v>
          </cell>
          <cell r="H212">
            <v>20091</v>
          </cell>
        </row>
        <row r="213">
          <cell r="C213">
            <v>0</v>
          </cell>
          <cell r="D213">
            <v>15.66</v>
          </cell>
          <cell r="F213">
            <v>0</v>
          </cell>
          <cell r="G213">
            <v>17.25</v>
          </cell>
          <cell r="H213">
            <v>0</v>
          </cell>
        </row>
        <row r="214">
          <cell r="C214">
            <v>0</v>
          </cell>
          <cell r="D214">
            <v>16.77</v>
          </cell>
          <cell r="F214">
            <v>0</v>
          </cell>
          <cell r="G214">
            <v>19.739999999999998</v>
          </cell>
          <cell r="H214">
            <v>0</v>
          </cell>
        </row>
        <row r="215">
          <cell r="C215">
            <v>0</v>
          </cell>
          <cell r="D215">
            <v>17.89</v>
          </cell>
          <cell r="F215">
            <v>0</v>
          </cell>
          <cell r="G215">
            <v>21.9</v>
          </cell>
          <cell r="H215">
            <v>0</v>
          </cell>
        </row>
        <row r="216">
          <cell r="C216">
            <v>0</v>
          </cell>
          <cell r="D216">
            <v>19</v>
          </cell>
          <cell r="F216">
            <v>0</v>
          </cell>
          <cell r="G216">
            <v>24.06</v>
          </cell>
          <cell r="H216">
            <v>0</v>
          </cell>
        </row>
        <row r="217">
          <cell r="C217">
            <v>0</v>
          </cell>
          <cell r="D217">
            <v>20.12</v>
          </cell>
          <cell r="F217">
            <v>0</v>
          </cell>
          <cell r="G217">
            <v>26.22</v>
          </cell>
          <cell r="H217">
            <v>0</v>
          </cell>
        </row>
        <row r="218">
          <cell r="C218">
            <v>0</v>
          </cell>
          <cell r="D218">
            <v>21.24</v>
          </cell>
          <cell r="F218">
            <v>0</v>
          </cell>
          <cell r="G218">
            <v>28.38</v>
          </cell>
          <cell r="H218">
            <v>0</v>
          </cell>
        </row>
        <row r="219">
          <cell r="C219"/>
          <cell r="D219"/>
          <cell r="F219"/>
          <cell r="G219"/>
          <cell r="H219"/>
        </row>
        <row r="220">
          <cell r="C220">
            <v>7749</v>
          </cell>
          <cell r="D220">
            <v>5.93</v>
          </cell>
          <cell r="F220">
            <v>45952</v>
          </cell>
          <cell r="G220">
            <v>6.68</v>
          </cell>
          <cell r="H220">
            <v>51763</v>
          </cell>
        </row>
        <row r="221">
          <cell r="C221">
            <v>4048</v>
          </cell>
          <cell r="D221">
            <v>9.75</v>
          </cell>
          <cell r="F221">
            <v>39468</v>
          </cell>
          <cell r="G221">
            <v>11.68</v>
          </cell>
          <cell r="H221">
            <v>47281</v>
          </cell>
        </row>
        <row r="222">
          <cell r="C222">
            <v>86630</v>
          </cell>
          <cell r="F222">
            <v>1119320</v>
          </cell>
          <cell r="H222">
            <v>1264889</v>
          </cell>
        </row>
        <row r="224">
          <cell r="C224">
            <v>19938</v>
          </cell>
        </row>
        <row r="226">
          <cell r="C226">
            <v>3725069.7449999996</v>
          </cell>
        </row>
        <row r="227">
          <cell r="C227">
            <v>-2997.1169999999838</v>
          </cell>
          <cell r="D227">
            <v>0.23522599999999999</v>
          </cell>
          <cell r="F227">
            <v>-705</v>
          </cell>
          <cell r="G227">
            <v>0.25791500000000001</v>
          </cell>
          <cell r="H227">
            <v>-773</v>
          </cell>
        </row>
        <row r="228">
          <cell r="C228">
            <v>3722072.6279999996</v>
          </cell>
          <cell r="F228">
            <v>1118615</v>
          </cell>
          <cell r="H228">
            <v>1264116</v>
          </cell>
        </row>
        <row r="234">
          <cell r="C234">
            <v>13087678</v>
          </cell>
          <cell r="D234">
            <v>3.9269999999999999E-2</v>
          </cell>
          <cell r="F234">
            <v>513953</v>
          </cell>
          <cell r="G234">
            <v>4.7320000000000001E-2</v>
          </cell>
          <cell r="H234">
            <v>619309</v>
          </cell>
        </row>
        <row r="235">
          <cell r="C235">
            <v>13087678</v>
          </cell>
          <cell r="F235">
            <v>513953</v>
          </cell>
          <cell r="H235">
            <v>619309</v>
          </cell>
        </row>
        <row r="237">
          <cell r="C237">
            <v>1276</v>
          </cell>
        </row>
        <row r="238">
          <cell r="C238"/>
        </row>
        <row r="239">
          <cell r="C239">
            <v>3966530.89</v>
          </cell>
        </row>
        <row r="240">
          <cell r="C240">
            <v>-71497.635000000009</v>
          </cell>
          <cell r="D240">
            <v>0.235211</v>
          </cell>
          <cell r="E240"/>
          <cell r="F240">
            <v>-16817</v>
          </cell>
          <cell r="G240">
            <v>0.257799</v>
          </cell>
          <cell r="H240">
            <v>-18432</v>
          </cell>
        </row>
        <row r="241">
          <cell r="C241">
            <v>3895033.2549999999</v>
          </cell>
          <cell r="F241">
            <v>497136</v>
          </cell>
          <cell r="H241">
            <v>600877</v>
          </cell>
        </row>
        <row r="247">
          <cell r="C247">
            <v>686</v>
          </cell>
          <cell r="D247">
            <v>11.53</v>
          </cell>
          <cell r="F247">
            <v>7910</v>
          </cell>
          <cell r="G247">
            <v>14.3</v>
          </cell>
          <cell r="H247">
            <v>9810</v>
          </cell>
        </row>
        <row r="248">
          <cell r="C248">
            <v>89</v>
          </cell>
          <cell r="D248">
            <v>12.72</v>
          </cell>
          <cell r="F248">
            <v>1132</v>
          </cell>
          <cell r="G248">
            <v>14.74</v>
          </cell>
          <cell r="H248">
            <v>1312</v>
          </cell>
        </row>
        <row r="249">
          <cell r="C249">
            <v>1994</v>
          </cell>
          <cell r="D249">
            <v>14.71</v>
          </cell>
          <cell r="F249">
            <v>29332</v>
          </cell>
          <cell r="G249">
            <v>16.46</v>
          </cell>
          <cell r="H249">
            <v>32821</v>
          </cell>
        </row>
        <row r="250">
          <cell r="C250">
            <v>3425</v>
          </cell>
          <cell r="D250">
            <v>16.690000000000001</v>
          </cell>
          <cell r="F250">
            <v>57163</v>
          </cell>
          <cell r="G250">
            <v>18.7</v>
          </cell>
          <cell r="H250">
            <v>64048</v>
          </cell>
        </row>
        <row r="251">
          <cell r="C251">
            <v>469</v>
          </cell>
          <cell r="D251">
            <v>18.68</v>
          </cell>
          <cell r="F251">
            <v>8761</v>
          </cell>
          <cell r="G251">
            <v>20.58</v>
          </cell>
          <cell r="H251">
            <v>9652</v>
          </cell>
        </row>
        <row r="252">
          <cell r="C252">
            <v>4548</v>
          </cell>
          <cell r="D252">
            <v>24.63</v>
          </cell>
          <cell r="F252">
            <v>112017</v>
          </cell>
          <cell r="G252">
            <v>26.86</v>
          </cell>
          <cell r="H252">
            <v>122159</v>
          </cell>
        </row>
        <row r="254">
          <cell r="C254">
            <v>36</v>
          </cell>
          <cell r="D254">
            <v>18.64</v>
          </cell>
          <cell r="F254">
            <v>671</v>
          </cell>
          <cell r="G254">
            <v>18.91</v>
          </cell>
          <cell r="H254">
            <v>681</v>
          </cell>
        </row>
        <row r="255">
          <cell r="C255">
            <v>271</v>
          </cell>
          <cell r="D255">
            <v>21.8</v>
          </cell>
          <cell r="F255">
            <v>5908</v>
          </cell>
          <cell r="G255">
            <v>22.17</v>
          </cell>
          <cell r="H255">
            <v>6008</v>
          </cell>
        </row>
        <row r="256">
          <cell r="C256">
            <v>1052</v>
          </cell>
          <cell r="D256">
            <v>28.12</v>
          </cell>
          <cell r="F256">
            <v>29582</v>
          </cell>
          <cell r="G256">
            <v>27.31</v>
          </cell>
          <cell r="H256">
            <v>28730</v>
          </cell>
        </row>
        <row r="257">
          <cell r="C257">
            <v>1612</v>
          </cell>
          <cell r="D257">
            <v>53.4</v>
          </cell>
          <cell r="F257">
            <v>86081</v>
          </cell>
          <cell r="G257">
            <v>51.28</v>
          </cell>
          <cell r="H257">
            <v>82663</v>
          </cell>
        </row>
        <row r="259">
          <cell r="C259">
            <v>13</v>
          </cell>
          <cell r="D259">
            <v>12.72</v>
          </cell>
          <cell r="F259">
            <v>165</v>
          </cell>
          <cell r="G259">
            <v>14.74</v>
          </cell>
          <cell r="H259">
            <v>192</v>
          </cell>
        </row>
        <row r="260">
          <cell r="C260">
            <v>240</v>
          </cell>
          <cell r="D260">
            <v>14.71</v>
          </cell>
          <cell r="F260">
            <v>3530</v>
          </cell>
          <cell r="G260">
            <v>16.46</v>
          </cell>
          <cell r="H260">
            <v>3950</v>
          </cell>
        </row>
        <row r="261">
          <cell r="C261">
            <v>156</v>
          </cell>
          <cell r="D261">
            <v>16.690000000000001</v>
          </cell>
          <cell r="F261">
            <v>2604</v>
          </cell>
          <cell r="G261">
            <v>18.7</v>
          </cell>
          <cell r="H261">
            <v>2917</v>
          </cell>
        </row>
        <row r="262">
          <cell r="C262">
            <v>420</v>
          </cell>
          <cell r="D262">
            <v>18.68</v>
          </cell>
          <cell r="F262">
            <v>7846</v>
          </cell>
          <cell r="G262">
            <v>20.58</v>
          </cell>
          <cell r="H262">
            <v>8644</v>
          </cell>
        </row>
        <row r="263">
          <cell r="C263">
            <v>574</v>
          </cell>
          <cell r="D263">
            <v>24.63</v>
          </cell>
          <cell r="F263">
            <v>14138</v>
          </cell>
          <cell r="G263">
            <v>26.86</v>
          </cell>
          <cell r="H263">
            <v>15418</v>
          </cell>
        </row>
        <row r="265">
          <cell r="C265">
            <v>132</v>
          </cell>
          <cell r="D265">
            <v>21.8</v>
          </cell>
          <cell r="F265">
            <v>2878</v>
          </cell>
          <cell r="G265">
            <v>22.17</v>
          </cell>
          <cell r="H265">
            <v>2926</v>
          </cell>
        </row>
        <row r="266">
          <cell r="C266">
            <v>486</v>
          </cell>
          <cell r="D266">
            <v>28.12</v>
          </cell>
          <cell r="F266">
            <v>13666</v>
          </cell>
          <cell r="G266">
            <v>27.31</v>
          </cell>
          <cell r="H266">
            <v>13273</v>
          </cell>
        </row>
        <row r="268">
          <cell r="C268">
            <v>20</v>
          </cell>
          <cell r="D268">
            <v>12.31</v>
          </cell>
          <cell r="F268">
            <v>246</v>
          </cell>
          <cell r="G268">
            <v>12.79</v>
          </cell>
          <cell r="H268">
            <v>256</v>
          </cell>
        </row>
        <row r="269">
          <cell r="C269">
            <v>198</v>
          </cell>
          <cell r="D269">
            <v>13.42</v>
          </cell>
          <cell r="F269">
            <v>2657</v>
          </cell>
          <cell r="G269">
            <v>14.76</v>
          </cell>
          <cell r="H269">
            <v>2922</v>
          </cell>
        </row>
        <row r="270">
          <cell r="C270">
            <v>252</v>
          </cell>
          <cell r="D270">
            <v>14.54</v>
          </cell>
          <cell r="F270">
            <v>3664</v>
          </cell>
          <cell r="G270">
            <v>16.72</v>
          </cell>
          <cell r="H270">
            <v>4213</v>
          </cell>
        </row>
        <row r="271">
          <cell r="C271">
            <v>716</v>
          </cell>
          <cell r="D271">
            <v>15.66</v>
          </cell>
          <cell r="F271">
            <v>11213</v>
          </cell>
          <cell r="G271">
            <v>18.690000000000001</v>
          </cell>
          <cell r="H271">
            <v>13382</v>
          </cell>
        </row>
        <row r="272">
          <cell r="C272">
            <v>59</v>
          </cell>
          <cell r="D272">
            <v>16.77</v>
          </cell>
          <cell r="F272">
            <v>989</v>
          </cell>
          <cell r="G272">
            <v>20.66</v>
          </cell>
          <cell r="H272">
            <v>1219</v>
          </cell>
        </row>
        <row r="273">
          <cell r="C273">
            <v>0</v>
          </cell>
          <cell r="D273">
            <v>17.89</v>
          </cell>
          <cell r="F273">
            <v>0</v>
          </cell>
          <cell r="G273">
            <v>22.63</v>
          </cell>
          <cell r="H273">
            <v>0</v>
          </cell>
        </row>
        <row r="274">
          <cell r="C274">
            <v>35</v>
          </cell>
          <cell r="D274">
            <v>19</v>
          </cell>
          <cell r="F274">
            <v>665</v>
          </cell>
          <cell r="G274">
            <v>24.6</v>
          </cell>
          <cell r="H274">
            <v>861</v>
          </cell>
        </row>
        <row r="275">
          <cell r="C275">
            <v>107</v>
          </cell>
          <cell r="D275">
            <v>20.12</v>
          </cell>
          <cell r="F275">
            <v>2153</v>
          </cell>
          <cell r="G275">
            <v>26.56</v>
          </cell>
          <cell r="H275">
            <v>2842</v>
          </cell>
        </row>
        <row r="276">
          <cell r="C276">
            <v>0</v>
          </cell>
          <cell r="D276">
            <v>21.24</v>
          </cell>
          <cell r="F276">
            <v>0</v>
          </cell>
          <cell r="G276">
            <v>28.53</v>
          </cell>
          <cell r="H276">
            <v>0</v>
          </cell>
        </row>
        <row r="277">
          <cell r="C277">
            <v>0</v>
          </cell>
          <cell r="D277">
            <v>23.66</v>
          </cell>
          <cell r="F277">
            <v>0</v>
          </cell>
          <cell r="G277">
            <v>32.799999999999997</v>
          </cell>
          <cell r="H277">
            <v>0</v>
          </cell>
        </row>
        <row r="278">
          <cell r="C278">
            <v>0</v>
          </cell>
          <cell r="D278">
            <v>27.38</v>
          </cell>
          <cell r="F278">
            <v>0</v>
          </cell>
          <cell r="G278">
            <v>39.36</v>
          </cell>
          <cell r="H278">
            <v>0</v>
          </cell>
        </row>
        <row r="279">
          <cell r="C279">
            <v>0</v>
          </cell>
          <cell r="D279">
            <v>31.1</v>
          </cell>
          <cell r="F279">
            <v>0</v>
          </cell>
          <cell r="G279">
            <v>45.92</v>
          </cell>
          <cell r="H279">
            <v>0</v>
          </cell>
        </row>
        <row r="280">
          <cell r="C280">
            <v>0</v>
          </cell>
          <cell r="D280">
            <v>34.82</v>
          </cell>
          <cell r="F280">
            <v>0</v>
          </cell>
          <cell r="G280">
            <v>52.48</v>
          </cell>
          <cell r="H280">
            <v>0</v>
          </cell>
        </row>
        <row r="281">
          <cell r="C281">
            <v>0</v>
          </cell>
          <cell r="D281">
            <v>38.54</v>
          </cell>
          <cell r="F281">
            <v>0</v>
          </cell>
          <cell r="G281">
            <v>59.04</v>
          </cell>
          <cell r="H281">
            <v>0</v>
          </cell>
        </row>
        <row r="282">
          <cell r="C282">
            <v>0</v>
          </cell>
          <cell r="D282">
            <v>42.26</v>
          </cell>
          <cell r="F282">
            <v>0</v>
          </cell>
          <cell r="G282">
            <v>65.599999999999994</v>
          </cell>
          <cell r="H282">
            <v>0</v>
          </cell>
        </row>
        <row r="284">
          <cell r="C284">
            <v>1905</v>
          </cell>
          <cell r="D284">
            <v>9.75</v>
          </cell>
          <cell r="F284">
            <v>18574</v>
          </cell>
          <cell r="G284">
            <v>11.68</v>
          </cell>
          <cell r="H284">
            <v>22250</v>
          </cell>
        </row>
        <row r="285">
          <cell r="C285">
            <v>19495</v>
          </cell>
          <cell r="F285">
            <v>423545</v>
          </cell>
          <cell r="H285">
            <v>453149</v>
          </cell>
        </row>
        <row r="287">
          <cell r="C287">
            <v>3850</v>
          </cell>
        </row>
        <row r="288">
          <cell r="C288"/>
        </row>
        <row r="289">
          <cell r="C289">
            <v>2270980.27</v>
          </cell>
        </row>
        <row r="290">
          <cell r="C290">
            <v>-3859.4170000000013</v>
          </cell>
          <cell r="D290">
            <v>0.23526900000000001</v>
          </cell>
          <cell r="F290">
            <v>-908</v>
          </cell>
          <cell r="G290">
            <v>0.25781100000000001</v>
          </cell>
          <cell r="H290">
            <v>-995</v>
          </cell>
        </row>
        <row r="291">
          <cell r="C291">
            <v>2267120.8530000001</v>
          </cell>
          <cell r="F291">
            <v>422637</v>
          </cell>
          <cell r="H291">
            <v>452154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3"/>
  <sheetViews>
    <sheetView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activeCell="A4" sqref="A4:F4"/>
    </sheetView>
  </sheetViews>
  <sheetFormatPr defaultRowHeight="14.4" x14ac:dyDescent="0.3"/>
  <cols>
    <col min="1" max="1" width="8.88671875" style="189"/>
    <col min="2" max="2" width="45.88671875" style="189" customWidth="1"/>
    <col min="3" max="3" width="16.33203125" style="189" bestFit="1" customWidth="1"/>
    <col min="4" max="4" width="14" style="189" bestFit="1" customWidth="1"/>
    <col min="5" max="5" width="12.5546875" style="189" bestFit="1" customWidth="1"/>
    <col min="6" max="6" width="16.33203125" style="189" bestFit="1" customWidth="1"/>
    <col min="7" max="16384" width="8.88671875" style="189"/>
  </cols>
  <sheetData>
    <row r="1" spans="1:7" x14ac:dyDescent="0.3">
      <c r="A1" s="288" t="s">
        <v>38</v>
      </c>
      <c r="B1" s="288"/>
      <c r="C1" s="288"/>
      <c r="D1" s="288"/>
      <c r="E1" s="288"/>
      <c r="F1" s="288"/>
      <c r="G1" s="188"/>
    </row>
    <row r="2" spans="1:7" x14ac:dyDescent="0.3">
      <c r="A2" s="288" t="s">
        <v>439</v>
      </c>
      <c r="B2" s="288"/>
      <c r="C2" s="288"/>
      <c r="D2" s="288"/>
      <c r="E2" s="288"/>
      <c r="F2" s="288"/>
      <c r="G2" s="188"/>
    </row>
    <row r="3" spans="1:7" x14ac:dyDescent="0.3">
      <c r="A3" s="288" t="s">
        <v>53</v>
      </c>
      <c r="B3" s="288"/>
      <c r="C3" s="288"/>
      <c r="D3" s="288"/>
      <c r="E3" s="288"/>
      <c r="F3" s="288"/>
      <c r="G3" s="188"/>
    </row>
    <row r="4" spans="1:7" x14ac:dyDescent="0.3">
      <c r="A4" s="289" t="s">
        <v>442</v>
      </c>
      <c r="B4" s="289"/>
      <c r="C4" s="289"/>
      <c r="D4" s="289"/>
      <c r="E4" s="289"/>
      <c r="F4" s="289"/>
      <c r="G4" s="188"/>
    </row>
    <row r="5" spans="1:7" x14ac:dyDescent="0.3">
      <c r="A5" s="190"/>
      <c r="B5" s="191"/>
      <c r="C5" s="191"/>
      <c r="D5" s="191"/>
      <c r="E5" s="191"/>
      <c r="F5" s="191"/>
      <c r="G5" s="191"/>
    </row>
    <row r="6" spans="1:7" x14ac:dyDescent="0.3">
      <c r="E6" s="192" t="s">
        <v>25</v>
      </c>
      <c r="F6" s="192" t="s">
        <v>25</v>
      </c>
    </row>
    <row r="7" spans="1:7" x14ac:dyDescent="0.3">
      <c r="C7" s="192" t="s">
        <v>26</v>
      </c>
      <c r="D7" s="192"/>
      <c r="E7" s="192" t="s">
        <v>47</v>
      </c>
      <c r="F7" s="192" t="s">
        <v>47</v>
      </c>
    </row>
    <row r="8" spans="1:7" x14ac:dyDescent="0.3">
      <c r="A8" s="193" t="s">
        <v>24</v>
      </c>
      <c r="B8" s="193" t="s">
        <v>23</v>
      </c>
      <c r="C8" s="193" t="s">
        <v>22</v>
      </c>
      <c r="D8" s="193" t="s">
        <v>21</v>
      </c>
      <c r="E8" s="193" t="s">
        <v>21</v>
      </c>
      <c r="F8" s="193" t="s">
        <v>20</v>
      </c>
      <c r="G8" s="194"/>
    </row>
    <row r="9" spans="1:7" x14ac:dyDescent="0.3">
      <c r="A9" s="194"/>
      <c r="B9" s="194" t="s">
        <v>19</v>
      </c>
      <c r="C9" s="195" t="s">
        <v>18</v>
      </c>
      <c r="D9" s="195" t="s">
        <v>17</v>
      </c>
      <c r="E9" s="195" t="s">
        <v>16</v>
      </c>
      <c r="F9" s="195" t="s">
        <v>15</v>
      </c>
    </row>
    <row r="10" spans="1:7" x14ac:dyDescent="0.3">
      <c r="A10" s="194"/>
      <c r="B10" s="196" t="s">
        <v>14</v>
      </c>
      <c r="C10" s="197"/>
      <c r="D10" s="197"/>
    </row>
    <row r="11" spans="1:7" x14ac:dyDescent="0.3">
      <c r="A11" s="192">
        <v>1</v>
      </c>
      <c r="B11" s="198" t="s">
        <v>8</v>
      </c>
      <c r="C11" s="199">
        <f>'Decoupling Revenue'!$P$10</f>
        <v>331.14000000000004</v>
      </c>
      <c r="D11" s="189" t="s">
        <v>13</v>
      </c>
      <c r="E11" s="200">
        <f>'Decoupling Revenue'!$P$9</f>
        <v>1039439.1949326566</v>
      </c>
      <c r="F11" s="201">
        <f>C11*E11</f>
        <v>344199895.00999993</v>
      </c>
    </row>
    <row r="12" spans="1:7" x14ac:dyDescent="0.3">
      <c r="A12" s="192">
        <f t="shared" ref="A12:A42" si="0">+A11+1</f>
        <v>2</v>
      </c>
      <c r="B12" s="198" t="s">
        <v>5</v>
      </c>
      <c r="C12" s="199">
        <f>'Decoupling Revenue'!$P$15</f>
        <v>657.09999999999991</v>
      </c>
      <c r="D12" s="189" t="s">
        <v>13</v>
      </c>
      <c r="E12" s="200">
        <f>'Decoupling Revenue'!$P$14</f>
        <v>127074.12529295392</v>
      </c>
      <c r="F12" s="201">
        <f t="shared" ref="F12:F16" si="1">C12*E12</f>
        <v>83500407.730000004</v>
      </c>
    </row>
    <row r="13" spans="1:7" x14ac:dyDescent="0.3">
      <c r="A13" s="192">
        <f t="shared" si="0"/>
        <v>3</v>
      </c>
      <c r="B13" s="198" t="s">
        <v>11</v>
      </c>
      <c r="C13" s="199">
        <f>'Decoupling Revenue'!$P$20</f>
        <v>12230.61</v>
      </c>
      <c r="D13" s="189" t="s">
        <v>13</v>
      </c>
      <c r="E13" s="200">
        <f>'Decoupling Revenue'!$P$19</f>
        <v>8521.2392121079829</v>
      </c>
      <c r="F13" s="201">
        <f t="shared" si="1"/>
        <v>104219953.52000003</v>
      </c>
    </row>
    <row r="14" spans="1:7" x14ac:dyDescent="0.3">
      <c r="A14" s="192">
        <f t="shared" si="0"/>
        <v>4</v>
      </c>
      <c r="B14" s="198" t="s">
        <v>4</v>
      </c>
      <c r="C14" s="199">
        <f>'Decoupling Revenue'!$P$25</f>
        <v>55146.54</v>
      </c>
      <c r="D14" s="189" t="s">
        <v>13</v>
      </c>
      <c r="E14" s="200">
        <f>'Decoupling Revenue'!$P$24</f>
        <v>814.26618714428866</v>
      </c>
      <c r="F14" s="201">
        <f t="shared" si="1"/>
        <v>44903962.859999999</v>
      </c>
    </row>
    <row r="15" spans="1:7" x14ac:dyDescent="0.3">
      <c r="A15" s="192">
        <f t="shared" si="0"/>
        <v>5</v>
      </c>
      <c r="B15" s="198" t="s">
        <v>3</v>
      </c>
      <c r="C15" s="199">
        <f>'Decoupling Revenue'!$P$30</f>
        <v>68061.819999999992</v>
      </c>
      <c r="D15" s="189" t="s">
        <v>13</v>
      </c>
      <c r="E15" s="200">
        <f>'Decoupling Revenue'!$P$29</f>
        <v>493.73454192085961</v>
      </c>
      <c r="F15" s="201">
        <f t="shared" si="1"/>
        <v>33604471.519999996</v>
      </c>
    </row>
    <row r="16" spans="1:7" x14ac:dyDescent="0.3">
      <c r="A16" s="192">
        <f t="shared" si="0"/>
        <v>6</v>
      </c>
      <c r="B16" s="198" t="s">
        <v>52</v>
      </c>
      <c r="C16" s="199">
        <f>'Decoupling Revenue'!$P$35</f>
        <v>36092.749999999993</v>
      </c>
      <c r="D16" s="189" t="s">
        <v>13</v>
      </c>
      <c r="E16" s="200">
        <f>'Decoupling Revenue'!$P$34</f>
        <v>128.40386060912513</v>
      </c>
      <c r="F16" s="201">
        <f t="shared" si="1"/>
        <v>4634448.4400000004</v>
      </c>
    </row>
    <row r="17" spans="1:6" x14ac:dyDescent="0.3">
      <c r="A17" s="192">
        <f t="shared" si="0"/>
        <v>7</v>
      </c>
      <c r="B17" s="43"/>
    </row>
    <row r="18" spans="1:6" x14ac:dyDescent="0.3">
      <c r="A18" s="192">
        <f t="shared" si="0"/>
        <v>8</v>
      </c>
      <c r="B18" s="196" t="s">
        <v>12</v>
      </c>
    </row>
    <row r="19" spans="1:6" x14ac:dyDescent="0.3">
      <c r="A19" s="192">
        <f t="shared" si="0"/>
        <v>9</v>
      </c>
      <c r="B19" s="198" t="s">
        <v>8</v>
      </c>
      <c r="C19" s="201">
        <f>'Decoupling Revenue'!$P46</f>
        <v>303131071.43000001</v>
      </c>
      <c r="D19" s="189" t="s">
        <v>10</v>
      </c>
      <c r="E19" s="189">
        <v>1</v>
      </c>
      <c r="F19" s="201">
        <f t="shared" ref="F19:F24" si="2">C19*E19</f>
        <v>303131071.43000001</v>
      </c>
    </row>
    <row r="20" spans="1:6" x14ac:dyDescent="0.3">
      <c r="A20" s="192">
        <f t="shared" si="0"/>
        <v>10</v>
      </c>
      <c r="B20" s="198" t="s">
        <v>5</v>
      </c>
      <c r="C20" s="201">
        <f>'Decoupling Revenue'!$P47</f>
        <v>74333348.839999989</v>
      </c>
      <c r="D20" s="189" t="s">
        <v>10</v>
      </c>
      <c r="E20" s="189">
        <v>1</v>
      </c>
      <c r="F20" s="201">
        <f t="shared" si="2"/>
        <v>74333348.839999989</v>
      </c>
    </row>
    <row r="21" spans="1:6" x14ac:dyDescent="0.3">
      <c r="A21" s="192">
        <f t="shared" si="0"/>
        <v>11</v>
      </c>
      <c r="B21" s="198" t="s">
        <v>11</v>
      </c>
      <c r="C21" s="201">
        <f>'Decoupling Revenue'!$P48</f>
        <v>77532169.160000011</v>
      </c>
      <c r="D21" s="189" t="s">
        <v>10</v>
      </c>
      <c r="E21" s="189">
        <v>1</v>
      </c>
      <c r="F21" s="201">
        <f t="shared" si="2"/>
        <v>77532169.160000011</v>
      </c>
    </row>
    <row r="22" spans="1:6" x14ac:dyDescent="0.3">
      <c r="A22" s="192">
        <f t="shared" si="0"/>
        <v>12</v>
      </c>
      <c r="B22" s="198" t="s">
        <v>4</v>
      </c>
      <c r="C22" s="201">
        <f>'Decoupling Revenue'!$P49</f>
        <v>48549141.420000002</v>
      </c>
      <c r="D22" s="189" t="s">
        <v>10</v>
      </c>
      <c r="E22" s="189">
        <v>1</v>
      </c>
      <c r="F22" s="201">
        <f t="shared" si="2"/>
        <v>48549141.420000002</v>
      </c>
    </row>
    <row r="23" spans="1:6" x14ac:dyDescent="0.3">
      <c r="A23" s="192">
        <f t="shared" si="0"/>
        <v>13</v>
      </c>
      <c r="B23" s="198" t="s">
        <v>3</v>
      </c>
      <c r="C23" s="201">
        <f>'Decoupling Revenue'!$P50</f>
        <v>32070142.240000002</v>
      </c>
      <c r="D23" s="189" t="s">
        <v>10</v>
      </c>
      <c r="E23" s="189">
        <v>1</v>
      </c>
      <c r="F23" s="201">
        <f t="shared" si="2"/>
        <v>32070142.240000002</v>
      </c>
    </row>
    <row r="24" spans="1:6" x14ac:dyDescent="0.3">
      <c r="A24" s="192">
        <f t="shared" si="0"/>
        <v>14</v>
      </c>
      <c r="B24" s="198" t="s">
        <v>52</v>
      </c>
      <c r="C24" s="201">
        <f>'Decoupling Revenue'!$P51</f>
        <v>4385542.8000000007</v>
      </c>
      <c r="D24" s="189" t="s">
        <v>10</v>
      </c>
      <c r="E24" s="189">
        <v>1</v>
      </c>
      <c r="F24" s="201">
        <f t="shared" si="2"/>
        <v>4385542.8000000007</v>
      </c>
    </row>
    <row r="25" spans="1:6" x14ac:dyDescent="0.3">
      <c r="A25" s="192">
        <f t="shared" si="0"/>
        <v>15</v>
      </c>
    </row>
    <row r="26" spans="1:6" x14ac:dyDescent="0.3">
      <c r="A26" s="192">
        <f t="shared" si="0"/>
        <v>16</v>
      </c>
      <c r="B26" s="196" t="s">
        <v>9</v>
      </c>
    </row>
    <row r="27" spans="1:6" x14ac:dyDescent="0.3">
      <c r="A27" s="192">
        <f t="shared" si="0"/>
        <v>17</v>
      </c>
      <c r="B27" s="202" t="s">
        <v>8</v>
      </c>
      <c r="F27" s="201"/>
    </row>
    <row r="28" spans="1:6" x14ac:dyDescent="0.3">
      <c r="A28" s="192">
        <f t="shared" si="0"/>
        <v>18</v>
      </c>
      <c r="B28" s="198" t="s">
        <v>7</v>
      </c>
      <c r="C28" s="199">
        <f>'Basic Charge Revenue'!E12</f>
        <v>7.49</v>
      </c>
      <c r="D28" s="189" t="s">
        <v>1</v>
      </c>
      <c r="E28" s="200">
        <f>'Basic Charge Revenue'!E9</f>
        <v>12710030</v>
      </c>
      <c r="F28" s="201">
        <f t="shared" ref="F28:F31" si="3">C28*E28</f>
        <v>95198124.700000003</v>
      </c>
    </row>
    <row r="29" spans="1:6" x14ac:dyDescent="0.3">
      <c r="A29" s="192">
        <f t="shared" si="0"/>
        <v>19</v>
      </c>
      <c r="B29" s="198" t="s">
        <v>6</v>
      </c>
      <c r="C29" s="199">
        <f>'Basic Charge Revenue'!E13</f>
        <v>17.989999999999998</v>
      </c>
      <c r="D29" s="189" t="s">
        <v>1</v>
      </c>
      <c r="E29" s="200">
        <f>'Basic Charge Revenue'!E10</f>
        <v>4443</v>
      </c>
      <c r="F29" s="201">
        <f t="shared" si="3"/>
        <v>79929.569999999992</v>
      </c>
    </row>
    <row r="30" spans="1:6" x14ac:dyDescent="0.3">
      <c r="A30" s="192">
        <f t="shared" si="0"/>
        <v>20</v>
      </c>
      <c r="B30" s="202" t="s">
        <v>419</v>
      </c>
      <c r="C30" s="199">
        <f>'Basic Charge Revenue'!E20</f>
        <v>52.3</v>
      </c>
      <c r="D30" s="189" t="s">
        <v>1</v>
      </c>
      <c r="E30" s="200">
        <f>'Basic Charge Revenue'!E19</f>
        <v>96420</v>
      </c>
      <c r="F30" s="201">
        <f t="shared" si="3"/>
        <v>5042766</v>
      </c>
    </row>
    <row r="31" spans="1:6" x14ac:dyDescent="0.3">
      <c r="A31" s="192">
        <f t="shared" si="0"/>
        <v>21</v>
      </c>
      <c r="B31" s="202" t="s">
        <v>5</v>
      </c>
      <c r="F31" s="201">
        <f t="shared" si="3"/>
        <v>0</v>
      </c>
    </row>
    <row r="32" spans="1:6" x14ac:dyDescent="0.3">
      <c r="A32" s="192">
        <f t="shared" si="0"/>
        <v>22</v>
      </c>
      <c r="B32" s="198" t="s">
        <v>7</v>
      </c>
      <c r="C32" s="199">
        <f>'Basic Charge Revenue'!E27</f>
        <v>9.8000000000000007</v>
      </c>
      <c r="D32" s="189" t="s">
        <v>1</v>
      </c>
      <c r="E32" s="200">
        <f>'Basic Charge Revenue'!E24</f>
        <v>1148253</v>
      </c>
      <c r="F32" s="201">
        <f t="shared" ref="F32:F33" si="4">C32*E32</f>
        <v>11252879.4</v>
      </c>
    </row>
    <row r="33" spans="1:6" x14ac:dyDescent="0.3">
      <c r="A33" s="192">
        <f t="shared" si="0"/>
        <v>23</v>
      </c>
      <c r="B33" s="198" t="s">
        <v>6</v>
      </c>
      <c r="C33" s="199">
        <f>'Basic Charge Revenue'!E28</f>
        <v>24.9</v>
      </c>
      <c r="D33" s="189" t="s">
        <v>1</v>
      </c>
      <c r="E33" s="200">
        <f>'Basic Charge Revenue'!E25</f>
        <v>485317</v>
      </c>
      <c r="F33" s="201">
        <f t="shared" si="4"/>
        <v>12084393.299999999</v>
      </c>
    </row>
    <row r="34" spans="1:6" x14ac:dyDescent="0.3">
      <c r="A34" s="192">
        <f t="shared" si="0"/>
        <v>24</v>
      </c>
      <c r="B34" s="202" t="s">
        <v>4</v>
      </c>
      <c r="C34" s="199">
        <f>'Basic Charge Revenue'!E35</f>
        <v>105.74</v>
      </c>
      <c r="D34" s="189" t="s">
        <v>1</v>
      </c>
      <c r="E34" s="200">
        <f>'Basic Charge Revenue'!E34</f>
        <v>10570</v>
      </c>
      <c r="F34" s="201">
        <f>C34*E34</f>
        <v>1117671.8</v>
      </c>
    </row>
    <row r="35" spans="1:6" x14ac:dyDescent="0.3">
      <c r="A35" s="192">
        <f t="shared" si="0"/>
        <v>25</v>
      </c>
      <c r="B35" s="202" t="s">
        <v>420</v>
      </c>
      <c r="C35" s="199"/>
    </row>
    <row r="36" spans="1:6" x14ac:dyDescent="0.3">
      <c r="A36" s="192">
        <f t="shared" si="0"/>
        <v>26</v>
      </c>
      <c r="B36" s="198" t="s">
        <v>7</v>
      </c>
      <c r="C36" s="199">
        <f>'Basic Charge Revenue'!E42</f>
        <v>9.68</v>
      </c>
      <c r="D36" s="189" t="s">
        <v>1</v>
      </c>
      <c r="E36" s="200">
        <f>'Basic Charge Revenue'!E39</f>
        <v>2490</v>
      </c>
      <c r="F36" s="201">
        <f t="shared" ref="F36:F37" si="5">C36*E36</f>
        <v>24103.200000000001</v>
      </c>
    </row>
    <row r="37" spans="1:6" x14ac:dyDescent="0.3">
      <c r="A37" s="192">
        <f t="shared" si="0"/>
        <v>27</v>
      </c>
      <c r="B37" s="198" t="s">
        <v>6</v>
      </c>
      <c r="C37" s="199">
        <f>'Basic Charge Revenue'!E43</f>
        <v>24.58</v>
      </c>
      <c r="D37" s="189" t="s">
        <v>1</v>
      </c>
      <c r="E37" s="200">
        <f>'Basic Charge Revenue'!E40</f>
        <v>5828</v>
      </c>
      <c r="F37" s="201">
        <f t="shared" si="5"/>
        <v>143252.24</v>
      </c>
    </row>
    <row r="38" spans="1:6" x14ac:dyDescent="0.3">
      <c r="A38" s="192">
        <f t="shared" si="0"/>
        <v>28</v>
      </c>
      <c r="B38" s="202" t="s">
        <v>421</v>
      </c>
      <c r="C38" s="199">
        <f>'Basic Charge Revenue'!E50</f>
        <v>343.66</v>
      </c>
      <c r="D38" s="189" t="s">
        <v>1</v>
      </c>
      <c r="E38" s="200">
        <f>'Basic Charge Revenue'!E49</f>
        <v>8025</v>
      </c>
      <c r="F38" s="201">
        <f t="shared" ref="F38:F39" si="6">C38*E38</f>
        <v>2757871.5</v>
      </c>
    </row>
    <row r="39" spans="1:6" x14ac:dyDescent="0.3">
      <c r="A39" s="192">
        <f t="shared" si="0"/>
        <v>29</v>
      </c>
      <c r="B39" s="202" t="s">
        <v>2</v>
      </c>
      <c r="C39" s="199">
        <f>'Basic Charge Revenue'!E54</f>
        <v>1180</v>
      </c>
      <c r="D39" s="189" t="s">
        <v>1</v>
      </c>
      <c r="E39" s="200">
        <f>'Basic Charge Revenue'!E55</f>
        <v>2120</v>
      </c>
      <c r="F39" s="201">
        <f t="shared" si="6"/>
        <v>2501600</v>
      </c>
    </row>
    <row r="40" spans="1:6" x14ac:dyDescent="0.3">
      <c r="A40" s="192">
        <f t="shared" si="0"/>
        <v>30</v>
      </c>
    </row>
    <row r="41" spans="1:6" x14ac:dyDescent="0.3">
      <c r="A41" s="192">
        <f t="shared" si="0"/>
        <v>31</v>
      </c>
      <c r="B41" s="203" t="s">
        <v>27</v>
      </c>
    </row>
    <row r="42" spans="1:6" x14ac:dyDescent="0.3">
      <c r="A42" s="192">
        <f t="shared" si="0"/>
        <v>32</v>
      </c>
      <c r="B42" s="204" t="s">
        <v>28</v>
      </c>
    </row>
    <row r="43" spans="1:6" x14ac:dyDescent="0.3">
      <c r="A43" s="192">
        <f t="shared" ref="A43:A61" si="7">+A42+1</f>
        <v>33</v>
      </c>
      <c r="B43" s="189" t="s">
        <v>30</v>
      </c>
      <c r="C43" s="199">
        <f>'Non-Decoupled Revenue'!E10</f>
        <v>2.95</v>
      </c>
      <c r="D43" s="189" t="s">
        <v>34</v>
      </c>
      <c r="E43" s="200">
        <f>'Non-Decoupled Revenue'!E9</f>
        <v>373913</v>
      </c>
      <c r="F43" s="201">
        <f t="shared" ref="F43:F45" si="8">C43*E43</f>
        <v>1103043.3500000001</v>
      </c>
    </row>
    <row r="44" spans="1:6" x14ac:dyDescent="0.3">
      <c r="A44" s="192">
        <f t="shared" si="7"/>
        <v>34</v>
      </c>
      <c r="B44" s="189" t="s">
        <v>31</v>
      </c>
      <c r="C44" s="205">
        <f>'Non-Decoupled Revenue'!E14</f>
        <v>5.1280669932871219E-2</v>
      </c>
      <c r="D44" s="189" t="s">
        <v>0</v>
      </c>
      <c r="E44" s="200">
        <f>'Non-Decoupled Revenue'!E13</f>
        <v>73708926</v>
      </c>
      <c r="F44" s="201">
        <f t="shared" si="8"/>
        <v>3779843.1053124298</v>
      </c>
    </row>
    <row r="45" spans="1:6" x14ac:dyDescent="0.3">
      <c r="A45" s="192">
        <f t="shared" si="7"/>
        <v>35</v>
      </c>
      <c r="B45" s="189" t="s">
        <v>55</v>
      </c>
      <c r="C45" s="205">
        <f>'Non-Decoupled Revenue'!E18</f>
        <v>-3.4539813001177269E-2</v>
      </c>
      <c r="D45" s="189" t="s">
        <v>0</v>
      </c>
      <c r="E45" s="200">
        <f>'Non-Decoupled Revenue'!E17</f>
        <v>73708926</v>
      </c>
      <c r="F45" s="201">
        <f t="shared" si="8"/>
        <v>-2545892.5205576131</v>
      </c>
    </row>
    <row r="46" spans="1:6" x14ac:dyDescent="0.3">
      <c r="A46" s="192">
        <f t="shared" si="7"/>
        <v>36</v>
      </c>
      <c r="C46" s="199"/>
      <c r="E46" s="200"/>
      <c r="F46" s="201"/>
    </row>
    <row r="47" spans="1:6" x14ac:dyDescent="0.3">
      <c r="A47" s="192">
        <f>+A46+1</f>
        <v>37</v>
      </c>
      <c r="B47" s="204" t="s">
        <v>32</v>
      </c>
      <c r="C47" s="199"/>
      <c r="E47" s="200"/>
      <c r="F47" s="201"/>
    </row>
    <row r="48" spans="1:6" x14ac:dyDescent="0.3">
      <c r="A48" s="192">
        <f t="shared" si="7"/>
        <v>38</v>
      </c>
      <c r="B48" s="189" t="s">
        <v>30</v>
      </c>
      <c r="C48" s="199">
        <f>'Non-Decoupled Revenue'!E23</f>
        <v>5.48</v>
      </c>
      <c r="D48" s="189" t="s">
        <v>34</v>
      </c>
      <c r="E48" s="200">
        <f>'Non-Decoupled Revenue'!E22</f>
        <v>1429228</v>
      </c>
      <c r="F48" s="201">
        <f t="shared" ref="F48:F50" si="9">C48*E48</f>
        <v>7832169.4400000004</v>
      </c>
    </row>
    <row r="49" spans="1:6" x14ac:dyDescent="0.3">
      <c r="A49" s="192">
        <f t="shared" si="7"/>
        <v>39</v>
      </c>
      <c r="B49" s="189" t="s">
        <v>31</v>
      </c>
      <c r="C49" s="205">
        <f>'Non-Decoupled Revenue'!E27</f>
        <v>5.0846443595867173E-2</v>
      </c>
      <c r="D49" s="189" t="s">
        <v>0</v>
      </c>
      <c r="E49" s="200">
        <f>'Non-Decoupled Revenue'!E26</f>
        <v>576588450</v>
      </c>
      <c r="F49" s="201">
        <f t="shared" si="9"/>
        <v>29317472.100953478</v>
      </c>
    </row>
    <row r="50" spans="1:6" x14ac:dyDescent="0.3">
      <c r="A50" s="192">
        <f t="shared" si="7"/>
        <v>40</v>
      </c>
      <c r="B50" s="189" t="s">
        <v>55</v>
      </c>
      <c r="C50" s="205">
        <f>'Non-Decoupled Revenue'!E31</f>
        <v>-3.4539813001177269E-2</v>
      </c>
      <c r="D50" s="189" t="s">
        <v>0</v>
      </c>
      <c r="E50" s="200">
        <f>'Non-Decoupled Revenue'!E30</f>
        <v>576588450</v>
      </c>
      <c r="F50" s="201">
        <f t="shared" si="9"/>
        <v>-19915257.241638649</v>
      </c>
    </row>
    <row r="51" spans="1:6" x14ac:dyDescent="0.3">
      <c r="A51" s="192">
        <f t="shared" si="7"/>
        <v>41</v>
      </c>
      <c r="C51" s="199"/>
      <c r="E51" s="200"/>
      <c r="F51" s="201"/>
    </row>
    <row r="52" spans="1:6" x14ac:dyDescent="0.3">
      <c r="A52" s="192">
        <f t="shared" si="7"/>
        <v>42</v>
      </c>
      <c r="B52" s="204" t="s">
        <v>33</v>
      </c>
      <c r="C52" s="199"/>
      <c r="E52" s="200"/>
      <c r="F52" s="201"/>
    </row>
    <row r="53" spans="1:6" x14ac:dyDescent="0.3">
      <c r="A53" s="192">
        <f t="shared" si="7"/>
        <v>43</v>
      </c>
      <c r="B53" s="189" t="s">
        <v>29</v>
      </c>
      <c r="C53" s="199">
        <f>'Non-Decoupled Revenue'!E36</f>
        <v>2120</v>
      </c>
      <c r="D53" s="189" t="s">
        <v>1</v>
      </c>
      <c r="E53" s="200">
        <f>'Non-Decoupled Revenue'!E35</f>
        <v>240</v>
      </c>
      <c r="F53" s="201">
        <f t="shared" ref="F53:F55" si="10">C53*E53</f>
        <v>508800</v>
      </c>
    </row>
    <row r="54" spans="1:6" x14ac:dyDescent="0.3">
      <c r="A54" s="192">
        <f t="shared" si="7"/>
        <v>44</v>
      </c>
      <c r="B54" s="189" t="s">
        <v>30</v>
      </c>
      <c r="C54" s="199">
        <f>'Non-Decoupled Revenue'!E40</f>
        <v>2.6921820647781813</v>
      </c>
      <c r="D54" s="189" t="s">
        <v>34</v>
      </c>
      <c r="E54" s="200">
        <f>'Non-Decoupled Revenue'!E39</f>
        <v>3520293</v>
      </c>
      <c r="F54" s="201">
        <f t="shared" si="10"/>
        <v>9477269.677364178</v>
      </c>
    </row>
    <row r="55" spans="1:6" x14ac:dyDescent="0.3">
      <c r="A55" s="192">
        <f t="shared" si="7"/>
        <v>45</v>
      </c>
      <c r="B55" s="189" t="s">
        <v>31</v>
      </c>
      <c r="C55" s="205">
        <f>'Non-Decoupled Revenue'!E44</f>
        <v>1.7340999999999999E-2</v>
      </c>
      <c r="D55" s="189" t="s">
        <v>0</v>
      </c>
      <c r="E55" s="200">
        <f>'Non-Decoupled Revenue'!E43</f>
        <v>1600722</v>
      </c>
      <c r="F55" s="201">
        <f t="shared" si="10"/>
        <v>27758.120201999998</v>
      </c>
    </row>
    <row r="56" spans="1:6" x14ac:dyDescent="0.3">
      <c r="A56" s="192">
        <f t="shared" si="7"/>
        <v>46</v>
      </c>
      <c r="C56" s="199"/>
      <c r="E56" s="200"/>
      <c r="F56" s="201"/>
    </row>
    <row r="57" spans="1:6" x14ac:dyDescent="0.3">
      <c r="A57" s="192">
        <f t="shared" si="7"/>
        <v>47</v>
      </c>
      <c r="B57" s="204" t="s">
        <v>36</v>
      </c>
      <c r="C57" s="199"/>
      <c r="E57" s="200"/>
      <c r="F57" s="201"/>
    </row>
    <row r="58" spans="1:6" x14ac:dyDescent="0.3">
      <c r="A58" s="192">
        <f t="shared" si="7"/>
        <v>48</v>
      </c>
      <c r="B58" s="189" t="s">
        <v>54</v>
      </c>
      <c r="C58" s="199">
        <f>'Non-Decoupled Revenue'!E49</f>
        <v>14.59775057654781</v>
      </c>
      <c r="D58" s="189" t="s">
        <v>35</v>
      </c>
      <c r="E58" s="200">
        <f>'Non-Decoupled Revenue'!E48</f>
        <v>1209841</v>
      </c>
      <c r="F58" s="201">
        <f t="shared" ref="F58:F59" si="11">C58*E58</f>
        <v>17660957.155281179</v>
      </c>
    </row>
    <row r="59" spans="1:6" x14ac:dyDescent="0.3">
      <c r="A59" s="192">
        <f t="shared" si="7"/>
        <v>49</v>
      </c>
      <c r="B59" s="189" t="s">
        <v>55</v>
      </c>
      <c r="C59" s="199">
        <f>'Non-Decoupled Revenue'!E53</f>
        <v>-3.4539813001177269E-2</v>
      </c>
      <c r="D59" s="189" t="s">
        <v>0</v>
      </c>
      <c r="E59" s="200">
        <f>'Non-Decoupled Revenue'!E52</f>
        <v>70302823</v>
      </c>
      <c r="F59" s="201">
        <f t="shared" si="11"/>
        <v>-2428246.3598748646</v>
      </c>
    </row>
    <row r="60" spans="1:6" x14ac:dyDescent="0.3">
      <c r="A60" s="192">
        <f t="shared" si="7"/>
        <v>50</v>
      </c>
    </row>
    <row r="61" spans="1:6" x14ac:dyDescent="0.3">
      <c r="A61" s="192">
        <f t="shared" si="7"/>
        <v>51</v>
      </c>
      <c r="B61" s="206" t="s">
        <v>438</v>
      </c>
      <c r="F61" s="207">
        <f>SUM(F11:F59)</f>
        <v>1330085063.5070419</v>
      </c>
    </row>
    <row r="63" spans="1:6" x14ac:dyDescent="0.3">
      <c r="B63" s="189" t="s">
        <v>37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74" orientation="portrait" r:id="rId1"/>
  <headerFooter>
    <oddFooter>&amp;L&amp;F
&amp;A&amp;RExhibit No.___JAP-16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46"/>
  <sheetViews>
    <sheetView zoomScale="90" zoomScaleNormal="90" zoomScaleSheetLayoutView="80" workbookViewId="0">
      <pane ySplit="10" topLeftCell="A34" activePane="bottomLeft" state="frozen"/>
      <selection sqref="A1:XFD1048576"/>
      <selection pane="bottomLeft" sqref="A1:XFD1048576"/>
    </sheetView>
  </sheetViews>
  <sheetFormatPr defaultColWidth="11.6640625" defaultRowHeight="15.6" x14ac:dyDescent="0.3"/>
  <cols>
    <col min="1" max="1" width="32.6640625" style="59" bestFit="1" customWidth="1"/>
    <col min="2" max="2" width="1.5546875" style="59" bestFit="1" customWidth="1"/>
    <col min="3" max="3" width="13.33203125" style="59" bestFit="1" customWidth="1"/>
    <col min="4" max="4" width="12.33203125" style="59" bestFit="1" customWidth="1"/>
    <col min="5" max="5" width="6.109375" style="59" bestFit="1" customWidth="1"/>
    <col min="6" max="6" width="13.33203125" style="59" bestFit="1" customWidth="1"/>
    <col min="7" max="7" width="14.6640625" style="59" customWidth="1"/>
    <col min="8" max="8" width="2.33203125" style="59" bestFit="1" customWidth="1"/>
    <col min="9" max="9" width="16.88671875" style="59" customWidth="1"/>
    <col min="10" max="10" width="1.88671875" style="59" customWidth="1"/>
    <col min="11" max="11" width="25" style="59" bestFit="1" customWidth="1"/>
    <col min="12" max="12" width="14.109375" style="77" bestFit="1" customWidth="1"/>
    <col min="13" max="13" width="11.6640625" style="77" bestFit="1" customWidth="1"/>
    <col min="14" max="14" width="8.109375" style="77" bestFit="1" customWidth="1"/>
    <col min="15" max="17" width="1.5546875" style="59" bestFit="1" customWidth="1"/>
    <col min="18" max="18" width="16.109375" style="59" bestFit="1" customWidth="1"/>
    <col min="19" max="19" width="1.5546875" style="59" bestFit="1" customWidth="1"/>
    <col min="20" max="20" width="15.109375" style="59" bestFit="1" customWidth="1"/>
    <col min="21" max="21" width="14.88671875" style="59" bestFit="1" customWidth="1"/>
    <col min="22" max="22" width="14" style="59" bestFit="1" customWidth="1"/>
    <col min="23" max="23" width="6.33203125" style="59" bestFit="1" customWidth="1"/>
    <col min="24" max="24" width="1.5546875" style="59" bestFit="1" customWidth="1"/>
    <col min="25" max="25" width="11.6640625" style="59" customWidth="1"/>
    <col min="26" max="26" width="13.88671875" style="59" customWidth="1"/>
    <col min="27" max="16384" width="11.6640625" style="59"/>
  </cols>
  <sheetData>
    <row r="1" spans="1:40" ht="17.399999999999999" x14ac:dyDescent="0.3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6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40" ht="17.399999999999999" x14ac:dyDescent="0.3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40" ht="15.75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40" x14ac:dyDescent="0.3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40" x14ac:dyDescent="0.3">
      <c r="A5" s="73" t="s">
        <v>236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40" ht="15.75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40" ht="15.75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40" ht="15.75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40" x14ac:dyDescent="0.3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40" x14ac:dyDescent="0.3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40" x14ac:dyDescent="0.3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40" x14ac:dyDescent="0.3">
      <c r="A12" s="227" t="s">
        <v>235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G12" s="110"/>
    </row>
    <row r="13" spans="1:40" x14ac:dyDescent="0.3">
      <c r="A13" s="227" t="s">
        <v>234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G13" s="110"/>
    </row>
    <row r="14" spans="1:40" x14ac:dyDescent="0.3">
      <c r="A14" s="227" t="s">
        <v>229</v>
      </c>
      <c r="B14" s="86"/>
      <c r="C14" s="88">
        <f>'[1]Exhibit No.__(JAP-HV RD)'!C14</f>
        <v>72</v>
      </c>
      <c r="D14" s="237"/>
      <c r="E14" s="88"/>
      <c r="F14" s="87"/>
      <c r="G14" s="237"/>
      <c r="H14" s="88"/>
      <c r="I14" s="87"/>
      <c r="J14" s="86"/>
      <c r="M14" s="81"/>
      <c r="N14" s="81"/>
      <c r="P14" s="110"/>
      <c r="Q14" s="119"/>
      <c r="R14" s="110"/>
      <c r="S14" s="119"/>
      <c r="T14" s="110"/>
      <c r="U14" s="110"/>
      <c r="V14" s="119"/>
      <c r="W14" s="81"/>
      <c r="X14" s="110"/>
      <c r="Y14" s="110"/>
      <c r="AG14" s="92"/>
      <c r="AH14" s="92"/>
      <c r="AI14" s="92"/>
      <c r="AJ14" s="92"/>
      <c r="AK14" s="92"/>
      <c r="AL14" s="92"/>
      <c r="AN14" s="110"/>
    </row>
    <row r="15" spans="1:40" x14ac:dyDescent="0.3">
      <c r="A15" s="86" t="s">
        <v>158</v>
      </c>
      <c r="B15" s="86"/>
      <c r="C15" s="88"/>
      <c r="D15" s="237"/>
      <c r="E15" s="88"/>
      <c r="F15" s="87"/>
      <c r="G15" s="237"/>
      <c r="H15" s="88"/>
      <c r="I15" s="87"/>
      <c r="J15" s="86"/>
      <c r="M15" s="81"/>
      <c r="N15" s="81"/>
      <c r="P15" s="110"/>
      <c r="Q15" s="119"/>
      <c r="R15" s="110"/>
      <c r="S15" s="119"/>
      <c r="T15" s="110"/>
      <c r="U15" s="110"/>
      <c r="V15" s="119"/>
      <c r="W15" s="81"/>
      <c r="X15" s="110"/>
      <c r="Y15" s="110"/>
      <c r="AG15" s="92"/>
      <c r="AH15" s="92"/>
      <c r="AI15" s="92"/>
      <c r="AJ15" s="92"/>
      <c r="AK15" s="92"/>
      <c r="AL15" s="92"/>
      <c r="AN15" s="110"/>
    </row>
    <row r="16" spans="1:40" x14ac:dyDescent="0.3">
      <c r="A16" s="143" t="s">
        <v>198</v>
      </c>
      <c r="B16" s="86"/>
      <c r="C16" s="88">
        <f>'[1]Exhibit No.__(JAP-HV RD)'!C16</f>
        <v>77875892</v>
      </c>
      <c r="D16" s="237">
        <f>'[1]Exhibit No.__(JAP-HV RD)'!D16</f>
        <v>5.0738999999999999E-2</v>
      </c>
      <c r="E16" s="88"/>
      <c r="F16" s="87">
        <f>'[1]Exhibit No.__(JAP-HV RD)'!F16</f>
        <v>3951345</v>
      </c>
      <c r="G16" s="237">
        <f>'[1]Exhibit No.__(JAP-HV RD)'!G16</f>
        <v>5.3651999999999998E-2</v>
      </c>
      <c r="H16" s="88"/>
      <c r="I16" s="87">
        <f>'[1]Exhibit No.__(JAP-HV RD)'!I16</f>
        <v>4178197</v>
      </c>
      <c r="J16" s="84"/>
      <c r="K16" s="297"/>
      <c r="L16" s="297"/>
      <c r="M16" s="297"/>
      <c r="N16" s="81"/>
      <c r="O16" s="77"/>
      <c r="X16" s="92"/>
      <c r="Y16" s="92"/>
      <c r="Z16" s="92"/>
      <c r="AA16" s="92"/>
      <c r="AB16" s="92"/>
      <c r="AC16" s="92"/>
      <c r="AD16" s="92"/>
      <c r="AE16" s="92"/>
      <c r="AG16" s="110"/>
    </row>
    <row r="17" spans="1:33" x14ac:dyDescent="0.3">
      <c r="A17" s="98" t="s">
        <v>153</v>
      </c>
      <c r="B17" s="238"/>
      <c r="C17" s="116">
        <f>'[1]Exhibit No.__(JAP-HV RD)'!C17</f>
        <v>475600</v>
      </c>
      <c r="D17" s="237">
        <f>'[1]Exhibit No.__(JAP-HV RD)'!D17</f>
        <v>0.13997499999999999</v>
      </c>
      <c r="E17" s="88"/>
      <c r="F17" s="239">
        <f>'[1]Exhibit No.__(JAP-HV RD)'!F17</f>
        <v>66572</v>
      </c>
      <c r="G17" s="244">
        <f>'[1]Exhibit No.__(JAP-HV RD)'!G17</f>
        <v>0.148038</v>
      </c>
      <c r="H17" s="88"/>
      <c r="I17" s="239">
        <f>'[1]Exhibit No.__(JAP-HV RD)'!I17</f>
        <v>70407</v>
      </c>
      <c r="J17" s="84"/>
      <c r="K17" s="297"/>
      <c r="L17" s="297"/>
      <c r="M17" s="297"/>
      <c r="N17" s="81"/>
      <c r="X17" s="92"/>
      <c r="Y17" s="92"/>
      <c r="Z17" s="92"/>
      <c r="AA17" s="92"/>
      <c r="AB17" s="92"/>
      <c r="AC17" s="92"/>
      <c r="AD17" s="92"/>
      <c r="AE17" s="92"/>
      <c r="AG17" s="110"/>
    </row>
    <row r="18" spans="1:33" x14ac:dyDescent="0.3">
      <c r="A18" s="220" t="s">
        <v>155</v>
      </c>
      <c r="B18" s="238"/>
      <c r="C18" s="61">
        <f>'[1]Exhibit No.__(JAP-HV RD)'!C18</f>
        <v>78351492</v>
      </c>
      <c r="D18" s="237"/>
      <c r="E18" s="88"/>
      <c r="F18" s="87">
        <f>'[1]Exhibit No.__(JAP-HV RD)'!F18</f>
        <v>4017917</v>
      </c>
      <c r="G18" s="237"/>
      <c r="H18" s="88"/>
      <c r="I18" s="87">
        <f>'[1]Exhibit No.__(JAP-HV RD)'!I18</f>
        <v>4248604</v>
      </c>
      <c r="J18" s="84"/>
      <c r="M18" s="81"/>
      <c r="N18" s="81"/>
      <c r="X18" s="92"/>
      <c r="Y18" s="92"/>
      <c r="Z18" s="92"/>
      <c r="AA18" s="92"/>
      <c r="AB18" s="92"/>
      <c r="AC18" s="92"/>
      <c r="AD18" s="92"/>
      <c r="AE18" s="92"/>
      <c r="AG18" s="110"/>
    </row>
    <row r="19" spans="1:33" x14ac:dyDescent="0.3">
      <c r="A19" s="220"/>
      <c r="B19" s="238"/>
      <c r="C19" s="61"/>
      <c r="D19" s="237"/>
      <c r="E19" s="88"/>
      <c r="F19" s="87"/>
      <c r="G19" s="237"/>
      <c r="H19" s="88"/>
      <c r="I19" s="87"/>
      <c r="J19" s="84"/>
      <c r="M19" s="81"/>
      <c r="N19" s="81"/>
      <c r="X19" s="92"/>
      <c r="Y19" s="92"/>
      <c r="Z19" s="92"/>
      <c r="AA19" s="92"/>
      <c r="AB19" s="92"/>
      <c r="AC19" s="92"/>
      <c r="AD19" s="92"/>
      <c r="AE19" s="92"/>
      <c r="AG19" s="110"/>
    </row>
    <row r="20" spans="1:33" x14ac:dyDescent="0.3">
      <c r="A20" s="227" t="s">
        <v>228</v>
      </c>
      <c r="B20" s="86"/>
      <c r="C20" s="88">
        <f>'[1]Exhibit No.__(JAP-HV RD)'!C20</f>
        <v>397464</v>
      </c>
      <c r="D20" s="235">
        <f>'[1]Exhibit No.__(JAP-HV RD)'!D20</f>
        <v>2.95</v>
      </c>
      <c r="E20" s="88"/>
      <c r="F20" s="87">
        <f>'[1]Exhibit No.__(JAP-HV RD)'!F20</f>
        <v>1172519</v>
      </c>
      <c r="G20" s="235">
        <f>'[1]Exhibit No.__(JAP-HV RD)'!G20</f>
        <v>3.12</v>
      </c>
      <c r="H20" s="88"/>
      <c r="I20" s="87">
        <f>'[1]Exhibit No.__(JAP-HV RD)'!I20</f>
        <v>1240088</v>
      </c>
      <c r="J20" s="84"/>
      <c r="K20" s="297"/>
      <c r="L20" s="297"/>
      <c r="M20" s="297"/>
      <c r="N20" s="81"/>
      <c r="O20" s="77"/>
      <c r="X20" s="92"/>
      <c r="Y20" s="92"/>
      <c r="Z20" s="92"/>
      <c r="AA20" s="92"/>
      <c r="AB20" s="92"/>
      <c r="AC20" s="92"/>
      <c r="AD20" s="92"/>
      <c r="AE20" s="92"/>
      <c r="AG20" s="110"/>
    </row>
    <row r="21" spans="1:33" x14ac:dyDescent="0.3">
      <c r="A21" s="98"/>
      <c r="B21" s="238"/>
      <c r="C21" s="61"/>
      <c r="D21" s="237"/>
      <c r="E21" s="88"/>
      <c r="F21" s="87"/>
      <c r="G21" s="237"/>
      <c r="H21" s="88"/>
      <c r="I21" s="87"/>
      <c r="J21" s="84"/>
      <c r="M21" s="81"/>
      <c r="N21" s="81"/>
      <c r="X21" s="92"/>
      <c r="Y21" s="92"/>
      <c r="Z21" s="92"/>
      <c r="AA21" s="92"/>
      <c r="AB21" s="92"/>
      <c r="AC21" s="92"/>
      <c r="AD21" s="92"/>
      <c r="AE21" s="92"/>
      <c r="AG21" s="110"/>
    </row>
    <row r="22" spans="1:33" ht="16.2" thickBot="1" x14ac:dyDescent="0.35">
      <c r="A22" s="86" t="s">
        <v>176</v>
      </c>
      <c r="B22" s="86"/>
      <c r="C22" s="61"/>
      <c r="D22" s="113"/>
      <c r="E22" s="61"/>
      <c r="F22" s="209">
        <f>'[1]Exhibit No.__(JAP-HV RD)'!F22</f>
        <v>5190436</v>
      </c>
      <c r="G22" s="113"/>
      <c r="H22" s="61"/>
      <c r="I22" s="209">
        <f>'[1]Exhibit No.__(JAP-HV RD)'!I22</f>
        <v>5488692</v>
      </c>
      <c r="J22" s="85"/>
      <c r="K22" s="297"/>
      <c r="L22" s="297"/>
      <c r="M22" s="297"/>
      <c r="N22" s="60"/>
      <c r="O22" s="111" t="s">
        <v>152</v>
      </c>
      <c r="X22" s="92"/>
      <c r="Y22" s="92"/>
      <c r="Z22" s="92"/>
      <c r="AA22" s="92"/>
      <c r="AB22" s="92"/>
      <c r="AC22" s="92"/>
      <c r="AD22" s="92"/>
      <c r="AE22" s="92"/>
      <c r="AG22" s="110"/>
    </row>
    <row r="23" spans="1:33" ht="16.2" thickTop="1" x14ac:dyDescent="0.3">
      <c r="A23" s="86"/>
      <c r="B23" s="86"/>
      <c r="C23" s="61"/>
      <c r="D23" s="113"/>
      <c r="E23" s="61"/>
      <c r="F23" s="84"/>
      <c r="G23" s="113"/>
      <c r="H23" s="61"/>
      <c r="I23" s="84"/>
      <c r="J23" s="84"/>
      <c r="M23" s="81"/>
      <c r="N23" s="60"/>
      <c r="O23" s="111"/>
      <c r="X23" s="92"/>
      <c r="Y23" s="92"/>
      <c r="Z23" s="92"/>
      <c r="AA23" s="92"/>
      <c r="AB23" s="92"/>
      <c r="AC23" s="92"/>
      <c r="AD23" s="92"/>
      <c r="AE23" s="92"/>
      <c r="AG23" s="110"/>
    </row>
    <row r="24" spans="1:33" x14ac:dyDescent="0.3">
      <c r="A24" s="227" t="s">
        <v>233</v>
      </c>
      <c r="C24" s="136">
        <f>'[1]Exhibit No.__(JAP-HV RD)'!C24</f>
        <v>0.9</v>
      </c>
      <c r="D24" s="237">
        <f>'[1]Exhibit No.__(JAP-HV RD)'!D24</f>
        <v>4.56651E-2</v>
      </c>
      <c r="E24" s="135"/>
      <c r="F24" s="84"/>
      <c r="G24" s="237">
        <f>'[1]Exhibit No.__(JAP-HV RD)'!G24</f>
        <v>4.8286999999999997E-2</v>
      </c>
      <c r="H24" s="61"/>
      <c r="I24" s="84"/>
      <c r="J24" s="84"/>
      <c r="K24" s="134"/>
      <c r="L24" s="303"/>
      <c r="M24" s="304"/>
      <c r="N24" s="60"/>
      <c r="O24" s="111"/>
      <c r="X24" s="92"/>
      <c r="Y24" s="92"/>
      <c r="Z24" s="92"/>
      <c r="AA24" s="92"/>
      <c r="AB24" s="92"/>
      <c r="AC24" s="92"/>
      <c r="AD24" s="92"/>
      <c r="AE24" s="92"/>
      <c r="AG24" s="110"/>
    </row>
    <row r="25" spans="1:33" x14ac:dyDescent="0.3">
      <c r="A25" s="227" t="s">
        <v>232</v>
      </c>
      <c r="C25" s="158">
        <f>'[1]Exhibit No.__(JAP-HV RD)'!C25</f>
        <v>12</v>
      </c>
      <c r="D25" s="235">
        <f>'[1]Exhibit No.__(JAP-HV RD)'!D25</f>
        <v>35.400000000000006</v>
      </c>
      <c r="E25" s="133"/>
      <c r="F25" s="87"/>
      <c r="G25" s="235">
        <f>'[1]Exhibit No.__(JAP-HV RD)'!G25</f>
        <v>37.44</v>
      </c>
      <c r="H25" s="88"/>
      <c r="I25" s="117"/>
      <c r="K25" s="132"/>
      <c r="L25" s="305"/>
      <c r="M25" s="306"/>
      <c r="X25" s="92"/>
      <c r="Y25" s="92"/>
      <c r="Z25" s="92"/>
      <c r="AA25" s="92"/>
      <c r="AB25" s="92"/>
      <c r="AC25" s="92"/>
      <c r="AD25" s="92"/>
      <c r="AE25" s="92"/>
      <c r="AG25" s="110"/>
    </row>
    <row r="26" spans="1:33" x14ac:dyDescent="0.3">
      <c r="A26" s="86"/>
      <c r="B26" s="86"/>
      <c r="C26" s="88"/>
      <c r="D26" s="131" t="s">
        <v>152</v>
      </c>
      <c r="E26" s="86"/>
      <c r="F26" s="87"/>
      <c r="G26" s="131" t="s">
        <v>152</v>
      </c>
      <c r="H26" s="86"/>
      <c r="I26" s="87"/>
      <c r="J26" s="87"/>
      <c r="K26" s="245"/>
      <c r="L26" s="307"/>
      <c r="M26" s="308"/>
      <c r="N26" s="79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3" x14ac:dyDescent="0.3">
      <c r="A27" s="227" t="s">
        <v>231</v>
      </c>
      <c r="B27" s="86"/>
      <c r="C27" s="86" t="s">
        <v>152</v>
      </c>
      <c r="D27" s="87"/>
      <c r="E27" s="86"/>
      <c r="F27" s="86"/>
      <c r="G27" s="87"/>
      <c r="H27" s="86"/>
      <c r="I27" s="86"/>
      <c r="J27" s="86"/>
      <c r="K27" s="92"/>
      <c r="L27" s="79"/>
      <c r="M27" s="79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3" x14ac:dyDescent="0.3">
      <c r="A28" s="227" t="s">
        <v>230</v>
      </c>
      <c r="B28" s="86"/>
      <c r="C28" s="86"/>
      <c r="D28" s="87"/>
      <c r="E28" s="86"/>
      <c r="F28" s="86"/>
      <c r="G28" s="87"/>
      <c r="H28" s="86"/>
      <c r="I28" s="86"/>
      <c r="J28" s="86"/>
      <c r="K28" s="92"/>
      <c r="L28" s="79"/>
      <c r="M28" s="79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3" x14ac:dyDescent="0.3">
      <c r="A29" s="227" t="s">
        <v>229</v>
      </c>
      <c r="B29" s="86"/>
      <c r="C29" s="88">
        <f>'[1]Exhibit No.__(JAP-HV RD)'!C29</f>
        <v>228</v>
      </c>
      <c r="D29" s="237"/>
      <c r="E29" s="88"/>
      <c r="F29" s="87"/>
      <c r="G29" s="237"/>
      <c r="H29" s="88"/>
      <c r="I29" s="87"/>
      <c r="J29" s="86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3" x14ac:dyDescent="0.3">
      <c r="A30" s="86" t="s">
        <v>158</v>
      </c>
      <c r="B30" s="86"/>
      <c r="C30" s="88"/>
      <c r="D30" s="237"/>
      <c r="E30" s="88"/>
      <c r="F30" s="87"/>
      <c r="G30" s="237"/>
      <c r="H30" s="88"/>
      <c r="I30" s="87"/>
      <c r="J30" s="86"/>
      <c r="M30" s="7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3" x14ac:dyDescent="0.3">
      <c r="A31" s="143" t="s">
        <v>198</v>
      </c>
      <c r="B31" s="86"/>
      <c r="C31" s="88">
        <f>'[1]Exhibit No.__(JAP-HV RD)'!C31</f>
        <v>539795730</v>
      </c>
      <c r="D31" s="237">
        <f>'[1]Exhibit No.__(JAP-HV RD)'!D31</f>
        <v>5.0738999999999999E-2</v>
      </c>
      <c r="E31" s="88"/>
      <c r="F31" s="87">
        <f>'[1]Exhibit No.__(JAP-HV RD)'!F31</f>
        <v>27388696</v>
      </c>
      <c r="G31" s="237">
        <f>'[1]Exhibit No.__(JAP-HV RD)'!G31</f>
        <v>5.3651999999999998E-2</v>
      </c>
      <c r="H31" s="88"/>
      <c r="I31" s="87">
        <f>'[1]Exhibit No.__(JAP-HV RD)'!I31</f>
        <v>28961121</v>
      </c>
      <c r="J31" s="84"/>
      <c r="K31" s="298"/>
      <c r="L31" s="297"/>
      <c r="M31" s="297"/>
      <c r="N31" s="79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3" x14ac:dyDescent="0.3">
      <c r="A32" s="98" t="s">
        <v>153</v>
      </c>
      <c r="B32" s="238"/>
      <c r="C32" s="116">
        <f>'[1]Exhibit No.__(JAP-HV RD)'!C32</f>
        <v>2463591.4019999988</v>
      </c>
      <c r="D32" s="237">
        <f>'[1]Exhibit No.__(JAP-HV RD)'!D32</f>
        <v>7.4387999999999996E-2</v>
      </c>
      <c r="E32" s="88"/>
      <c r="F32" s="239">
        <f>'[1]Exhibit No.__(JAP-HV RD)'!F32</f>
        <v>183262</v>
      </c>
      <c r="G32" s="244">
        <f>'[1]Exhibit No.__(JAP-HV RD)'!G32</f>
        <v>7.8673000000000007E-2</v>
      </c>
      <c r="H32" s="88"/>
      <c r="I32" s="239">
        <f>'[1]Exhibit No.__(JAP-HV RD)'!I32</f>
        <v>193818</v>
      </c>
      <c r="J32" s="84"/>
      <c r="K32" s="297"/>
      <c r="L32" s="297"/>
      <c r="M32" s="297"/>
      <c r="N32" s="79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x14ac:dyDescent="0.3">
      <c r="A33" s="220" t="s">
        <v>155</v>
      </c>
      <c r="B33" s="238"/>
      <c r="C33" s="61">
        <f>'[1]Exhibit No.__(JAP-HV RD)'!C33</f>
        <v>542259321.40199995</v>
      </c>
      <c r="D33" s="237"/>
      <c r="E33" s="88"/>
      <c r="F33" s="87">
        <f>'[1]Exhibit No.__(JAP-HV RD)'!F33</f>
        <v>27571958</v>
      </c>
      <c r="G33" s="237"/>
      <c r="H33" s="88"/>
      <c r="I33" s="87">
        <f>'[1]Exhibit No.__(JAP-HV RD)'!I33</f>
        <v>29154939</v>
      </c>
      <c r="J33" s="84"/>
      <c r="K33" s="297"/>
      <c r="L33" s="297"/>
      <c r="M33" s="297"/>
      <c r="N33" s="79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x14ac:dyDescent="0.3">
      <c r="A34" s="220"/>
      <c r="B34" s="238"/>
      <c r="C34" s="61"/>
      <c r="D34" s="237"/>
      <c r="E34" s="88"/>
      <c r="F34" s="87"/>
      <c r="G34" s="237"/>
      <c r="H34" s="88"/>
      <c r="I34" s="87"/>
      <c r="J34" s="84"/>
      <c r="M34" s="79"/>
      <c r="N34" s="7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x14ac:dyDescent="0.3">
      <c r="A35" s="227" t="s">
        <v>228</v>
      </c>
      <c r="B35" s="86"/>
      <c r="C35" s="88">
        <f>'[1]Exhibit No.__(JAP-HV RD)'!C35</f>
        <v>1344134</v>
      </c>
      <c r="D35" s="235">
        <f>'[1]Exhibit No.__(JAP-HV RD)'!D35</f>
        <v>5.48</v>
      </c>
      <c r="E35" s="88"/>
      <c r="F35" s="87">
        <f>'[1]Exhibit No.__(JAP-HV RD)'!F35</f>
        <v>7365854</v>
      </c>
      <c r="G35" s="235">
        <f>'[1]Exhibit No.__(JAP-HV RD)'!G35</f>
        <v>5.8</v>
      </c>
      <c r="H35" s="88"/>
      <c r="I35" s="87">
        <f>'[1]Exhibit No.__(JAP-HV RD)'!I35</f>
        <v>7795977</v>
      </c>
      <c r="J35" s="84"/>
      <c r="K35" s="297"/>
      <c r="L35" s="297"/>
      <c r="M35" s="297"/>
      <c r="N35" s="79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x14ac:dyDescent="0.3">
      <c r="A36" s="98"/>
      <c r="B36" s="238"/>
      <c r="C36" s="61"/>
      <c r="D36" s="237"/>
      <c r="E36" s="88"/>
      <c r="F36" s="87"/>
      <c r="G36" s="237"/>
      <c r="H36" s="88"/>
      <c r="I36" s="87"/>
      <c r="J36" s="84"/>
      <c r="M36" s="79"/>
      <c r="N36" s="79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ht="16.2" thickBot="1" x14ac:dyDescent="0.35">
      <c r="A37" s="86" t="s">
        <v>176</v>
      </c>
      <c r="B37" s="86"/>
      <c r="C37" s="61"/>
      <c r="D37" s="113"/>
      <c r="E37" s="61"/>
      <c r="F37" s="209">
        <f>'[1]Exhibit No.__(JAP-HV RD)'!F37</f>
        <v>34937812</v>
      </c>
      <c r="G37" s="113"/>
      <c r="H37" s="61"/>
      <c r="I37" s="209">
        <f>'[1]Exhibit No.__(JAP-HV RD)'!I37</f>
        <v>36950916</v>
      </c>
      <c r="J37" s="85"/>
      <c r="K37" s="114"/>
      <c r="L37" s="102"/>
      <c r="M37" s="63"/>
      <c r="N37" s="79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ht="16.2" thickTop="1" x14ac:dyDescent="0.3">
      <c r="A38" s="86"/>
      <c r="B38" s="86"/>
      <c r="C38" s="88"/>
      <c r="D38" s="242"/>
      <c r="E38" s="86"/>
      <c r="F38" s="87"/>
      <c r="G38" s="242"/>
      <c r="H38" s="86"/>
      <c r="I38" s="87"/>
      <c r="J38" s="87"/>
      <c r="K38" s="246"/>
      <c r="L38" s="247"/>
      <c r="M38" s="248"/>
      <c r="N38" s="79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x14ac:dyDescent="0.3">
      <c r="A39" s="143"/>
      <c r="B39" s="86"/>
      <c r="C39" s="88"/>
      <c r="D39" s="235"/>
      <c r="E39" s="86"/>
      <c r="F39" s="87"/>
      <c r="G39" s="235"/>
      <c r="H39" s="86"/>
      <c r="I39" s="87"/>
      <c r="J39" s="87"/>
      <c r="K39" s="246"/>
      <c r="L39" s="247"/>
      <c r="M39" s="248"/>
      <c r="N39" s="79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x14ac:dyDescent="0.3">
      <c r="A40" s="143"/>
      <c r="B40" s="86"/>
      <c r="C40" s="88"/>
      <c r="D40" s="235"/>
      <c r="E40" s="86"/>
      <c r="F40" s="87"/>
      <c r="G40" s="235"/>
      <c r="H40" s="86"/>
      <c r="I40" s="87"/>
      <c r="J40" s="87"/>
      <c r="K40" s="246"/>
      <c r="L40" s="247"/>
      <c r="M40" s="249"/>
      <c r="N40" s="79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x14ac:dyDescent="0.3">
      <c r="A41" s="220"/>
      <c r="B41" s="86"/>
      <c r="C41" s="88"/>
      <c r="D41" s="235"/>
      <c r="E41" s="86"/>
      <c r="F41" s="87"/>
      <c r="G41" s="235"/>
      <c r="H41" s="86"/>
      <c r="I41" s="87"/>
      <c r="J41" s="87"/>
      <c r="K41" s="246"/>
      <c r="L41" s="247"/>
      <c r="M41" s="130"/>
      <c r="N41" s="79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x14ac:dyDescent="0.3">
      <c r="A42" s="86"/>
      <c r="B42" s="86"/>
      <c r="C42" s="88"/>
      <c r="D42" s="235"/>
      <c r="E42" s="86"/>
      <c r="F42" s="87"/>
      <c r="G42" s="235"/>
      <c r="H42" s="86"/>
      <c r="I42" s="87"/>
      <c r="J42" s="84"/>
      <c r="K42" s="250"/>
      <c r="L42" s="100"/>
      <c r="M42" s="99"/>
      <c r="N42" s="79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x14ac:dyDescent="0.3">
      <c r="A43" s="86"/>
      <c r="B43" s="86"/>
      <c r="C43" s="88"/>
      <c r="D43" s="235"/>
      <c r="E43" s="86"/>
      <c r="F43" s="87"/>
      <c r="G43" s="235"/>
      <c r="H43" s="86"/>
      <c r="I43" s="87"/>
      <c r="J43" s="84"/>
      <c r="K43" s="251"/>
      <c r="L43" s="125"/>
      <c r="M43" s="79"/>
      <c r="N43" s="79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x14ac:dyDescent="0.3">
      <c r="A44" s="86"/>
      <c r="B44" s="86"/>
      <c r="C44" s="88"/>
      <c r="D44" s="235"/>
      <c r="E44" s="86"/>
      <c r="F44" s="87"/>
      <c r="G44" s="235"/>
      <c r="H44" s="86"/>
      <c r="I44" s="87"/>
      <c r="J44" s="84"/>
      <c r="K44" s="174"/>
      <c r="L44" s="62"/>
      <c r="M44" s="62"/>
      <c r="N44" s="79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</row>
    <row r="45" spans="1:31" x14ac:dyDescent="0.3">
      <c r="A45" s="86"/>
      <c r="B45" s="86"/>
      <c r="C45" s="88"/>
      <c r="D45" s="235"/>
      <c r="E45" s="86"/>
      <c r="F45" s="87"/>
      <c r="G45" s="235"/>
      <c r="H45" s="86"/>
      <c r="I45" s="87"/>
      <c r="J45" s="84"/>
      <c r="L45" s="59"/>
      <c r="M45" s="59"/>
      <c r="N45" s="79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1:31" x14ac:dyDescent="0.3">
      <c r="A46" s="86"/>
      <c r="B46" s="82"/>
      <c r="C46" s="88"/>
      <c r="D46" s="235"/>
      <c r="E46" s="86"/>
      <c r="F46" s="87"/>
      <c r="G46" s="235"/>
      <c r="H46" s="86"/>
      <c r="I46" s="87"/>
      <c r="J46" s="87"/>
      <c r="L46" s="59"/>
      <c r="M46" s="59"/>
      <c r="N46" s="79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</row>
  </sheetData>
  <mergeCells count="17"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6" orientation="landscape" r:id="rId1"/>
  <headerFooter alignWithMargins="0">
    <oddFooter>&amp;L&amp;F
&amp;A&amp;RPage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62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C33" sqref="C33"/>
    </sheetView>
  </sheetViews>
  <sheetFormatPr defaultColWidth="11.6640625" defaultRowHeight="15.6" x14ac:dyDescent="0.3"/>
  <cols>
    <col min="1" max="1" width="68.88671875" style="59" bestFit="1" customWidth="1"/>
    <col min="2" max="2" width="1.5546875" style="59" bestFit="1" customWidth="1"/>
    <col min="3" max="3" width="16.33203125" style="59" bestFit="1" customWidth="1"/>
    <col min="4" max="4" width="14.5546875" style="59" bestFit="1" customWidth="1"/>
    <col min="5" max="5" width="2.33203125" style="59" bestFit="1" customWidth="1"/>
    <col min="6" max="6" width="16.33203125" style="59" bestFit="1" customWidth="1"/>
    <col min="7" max="7" width="18" style="59" customWidth="1"/>
    <col min="8" max="8" width="2.33203125" style="59" bestFit="1" customWidth="1"/>
    <col min="9" max="9" width="16.33203125" style="59" bestFit="1" customWidth="1"/>
    <col min="10" max="10" width="1.88671875" style="59" customWidth="1"/>
    <col min="11" max="11" width="32" style="59" bestFit="1" customWidth="1"/>
    <col min="12" max="12" width="15.88671875" style="77" bestFit="1" customWidth="1"/>
    <col min="13" max="13" width="12.109375" style="77" bestFit="1" customWidth="1"/>
    <col min="14" max="14" width="8.109375" style="77" bestFit="1" customWidth="1"/>
    <col min="15" max="15" width="8.109375" style="59" bestFit="1" customWidth="1"/>
    <col min="16" max="17" width="1.5546875" style="59" bestFit="1" customWidth="1"/>
    <col min="18" max="18" width="16.109375" style="59" bestFit="1" customWidth="1"/>
    <col min="19" max="19" width="1.5546875" style="59" bestFit="1" customWidth="1"/>
    <col min="20" max="20" width="15.109375" style="59" bestFit="1" customWidth="1"/>
    <col min="21" max="21" width="14.88671875" style="59" bestFit="1" customWidth="1"/>
    <col min="22" max="22" width="14" style="59" bestFit="1" customWidth="1"/>
    <col min="23" max="23" width="6.33203125" style="59" bestFit="1" customWidth="1"/>
    <col min="24" max="24" width="1.5546875" style="59" bestFit="1" customWidth="1"/>
    <col min="25" max="25" width="11.6640625" style="59" customWidth="1"/>
    <col min="26" max="26" width="13.88671875" style="59" customWidth="1"/>
    <col min="27" max="16384" width="11.6640625" style="59"/>
  </cols>
  <sheetData>
    <row r="1" spans="1:40" ht="17.399999999999999" x14ac:dyDescent="0.3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6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40" ht="17.399999999999999" x14ac:dyDescent="0.3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40" ht="15.75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40" x14ac:dyDescent="0.3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40" x14ac:dyDescent="0.3">
      <c r="A5" s="73" t="s">
        <v>248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40" ht="15.75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40" ht="15.75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40" ht="15.75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40" x14ac:dyDescent="0.3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40" x14ac:dyDescent="0.3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40" x14ac:dyDescent="0.3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40" x14ac:dyDescent="0.3">
      <c r="A12" s="227" t="s">
        <v>247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G12" s="110"/>
    </row>
    <row r="13" spans="1:40" x14ac:dyDescent="0.3">
      <c r="A13" s="227" t="s">
        <v>246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G13" s="110"/>
    </row>
    <row r="14" spans="1:40" x14ac:dyDescent="0.3">
      <c r="A14" s="227" t="s">
        <v>441</v>
      </c>
      <c r="B14" s="86"/>
      <c r="C14" s="88">
        <f>'[1]Exhibit No.__(JAP-TRANSP RD)'!C14</f>
        <v>240</v>
      </c>
      <c r="D14" s="235">
        <f>'[1]Exhibit No.__(JAP-TRANSP RD)'!D14</f>
        <v>2120</v>
      </c>
      <c r="E14" s="88"/>
      <c r="F14" s="87">
        <f>'[1]Exhibit No.__(JAP-TRANSP RD)'!F14</f>
        <v>508800</v>
      </c>
      <c r="G14" s="235">
        <f>'[1]Exhibit No.__(JAP-TRANSP RD)'!G14</f>
        <v>2440</v>
      </c>
      <c r="H14" s="88"/>
      <c r="I14" s="87">
        <f>'[1]Exhibit No.__(JAP-TRANSP RD)'!I14</f>
        <v>585600</v>
      </c>
      <c r="J14" s="84"/>
      <c r="K14" s="222"/>
      <c r="L14" s="236"/>
      <c r="M14" s="219"/>
      <c r="N14" s="81"/>
      <c r="P14" s="110"/>
      <c r="Q14" s="119"/>
      <c r="R14" s="110"/>
      <c r="S14" s="119"/>
      <c r="T14" s="110"/>
      <c r="U14" s="110"/>
      <c r="V14" s="119"/>
      <c r="W14" s="81"/>
      <c r="X14" s="110"/>
      <c r="Y14" s="110"/>
      <c r="AG14" s="92"/>
      <c r="AH14" s="92"/>
      <c r="AI14" s="92"/>
      <c r="AJ14" s="92"/>
      <c r="AK14" s="92"/>
      <c r="AL14" s="92"/>
      <c r="AN14" s="110"/>
    </row>
    <row r="15" spans="1:40" x14ac:dyDescent="0.3">
      <c r="A15" s="86" t="s">
        <v>158</v>
      </c>
      <c r="B15" s="86"/>
      <c r="C15" s="88"/>
      <c r="D15" s="237"/>
      <c r="E15" s="88"/>
      <c r="F15" s="87"/>
      <c r="G15" s="237"/>
      <c r="H15" s="88"/>
      <c r="I15" s="87"/>
      <c r="J15" s="86"/>
      <c r="K15" s="222"/>
      <c r="M15" s="219"/>
      <c r="N15" s="81"/>
      <c r="P15" s="110"/>
      <c r="Q15" s="119"/>
      <c r="R15" s="110"/>
      <c r="S15" s="119"/>
      <c r="T15" s="110"/>
      <c r="U15" s="110"/>
      <c r="V15" s="119"/>
      <c r="W15" s="81"/>
      <c r="X15" s="110"/>
      <c r="Y15" s="110"/>
      <c r="AG15" s="92"/>
      <c r="AH15" s="92"/>
      <c r="AI15" s="92"/>
      <c r="AJ15" s="92"/>
      <c r="AK15" s="92"/>
      <c r="AL15" s="92"/>
      <c r="AN15" s="110"/>
    </row>
    <row r="16" spans="1:40" x14ac:dyDescent="0.3">
      <c r="A16" s="143" t="s">
        <v>198</v>
      </c>
      <c r="B16" s="86"/>
      <c r="C16" s="88">
        <f>'[1]Exhibit No.__(JAP-TRANSP RD)'!C16</f>
        <v>2027109354</v>
      </c>
      <c r="D16" s="237">
        <f>'[1]Exhibit No.__(JAP-TRANSP RD)'!D16</f>
        <v>0</v>
      </c>
      <c r="E16" s="88"/>
      <c r="F16" s="87"/>
      <c r="G16" s="237"/>
      <c r="H16" s="88"/>
      <c r="I16" s="87"/>
      <c r="J16" s="84"/>
      <c r="K16" s="92"/>
      <c r="L16" s="79"/>
      <c r="M16" s="219"/>
      <c r="N16" s="81"/>
      <c r="O16" s="77"/>
      <c r="X16" s="92"/>
      <c r="Y16" s="92"/>
      <c r="Z16" s="92"/>
      <c r="AA16" s="92"/>
      <c r="AB16" s="92"/>
      <c r="AC16" s="92"/>
      <c r="AD16" s="92"/>
      <c r="AE16" s="92"/>
      <c r="AG16" s="110"/>
    </row>
    <row r="17" spans="1:33" x14ac:dyDescent="0.3">
      <c r="A17" s="143" t="s">
        <v>154</v>
      </c>
      <c r="B17" s="117"/>
      <c r="C17" s="88"/>
      <c r="D17" s="237"/>
      <c r="E17" s="237"/>
      <c r="F17" s="87"/>
      <c r="G17" s="237"/>
      <c r="H17" s="88"/>
      <c r="I17" s="87"/>
      <c r="J17" s="84"/>
      <c r="K17" s="92"/>
      <c r="L17" s="79"/>
      <c r="M17" s="219"/>
      <c r="X17" s="92"/>
      <c r="Y17" s="92"/>
      <c r="Z17" s="92"/>
      <c r="AA17" s="92"/>
      <c r="AB17" s="92"/>
      <c r="AC17" s="92"/>
      <c r="AD17" s="92"/>
      <c r="AE17" s="92"/>
      <c r="AG17" s="110"/>
    </row>
    <row r="18" spans="1:33" x14ac:dyDescent="0.3">
      <c r="A18" s="98" t="s">
        <v>153</v>
      </c>
      <c r="B18" s="238"/>
      <c r="C18" s="116">
        <f>'[1]Exhibit No.__(JAP-TRANSP RD)'!C18</f>
        <v>1617652.1700000241</v>
      </c>
      <c r="D18" s="237">
        <f>'[1]Exhibit No.__(JAP-TRANSP RD)'!D18</f>
        <v>1.7340999999999999E-2</v>
      </c>
      <c r="E18" s="88"/>
      <c r="F18" s="239">
        <f>'[1]Exhibit No.__(JAP-TRANSP RD)'!F18</f>
        <v>28051</v>
      </c>
      <c r="G18" s="237">
        <f>'[1]Exhibit No.__(JAP-TRANSP RD)'!G18</f>
        <v>1.7340999999999999E-2</v>
      </c>
      <c r="H18" s="88"/>
      <c r="I18" s="239">
        <f>'[1]Exhibit No.__(JAP-TRANSP RD)'!I18</f>
        <v>28052</v>
      </c>
      <c r="J18" s="84"/>
      <c r="K18" s="297"/>
      <c r="L18" s="297"/>
      <c r="M18" s="297"/>
      <c r="N18" s="81"/>
      <c r="X18" s="92"/>
      <c r="Y18" s="92"/>
      <c r="Z18" s="92"/>
      <c r="AA18" s="92"/>
      <c r="AB18" s="92"/>
      <c r="AC18" s="92"/>
      <c r="AD18" s="92"/>
      <c r="AE18" s="92"/>
      <c r="AG18" s="110"/>
    </row>
    <row r="19" spans="1:33" x14ac:dyDescent="0.3">
      <c r="A19" s="220" t="s">
        <v>155</v>
      </c>
      <c r="B19" s="238"/>
      <c r="C19" s="61">
        <f>'[1]Exhibit No.__(JAP-TRANSP RD)'!C19</f>
        <v>2028727006.1700001</v>
      </c>
      <c r="D19" s="237"/>
      <c r="E19" s="88"/>
      <c r="F19" s="87">
        <f>'[1]Exhibit No.__(JAP-TRANSP RD)'!F19</f>
        <v>28051</v>
      </c>
      <c r="G19" s="237"/>
      <c r="H19" s="88"/>
      <c r="I19" s="87">
        <f>'[1]Exhibit No.__(JAP-TRANSP RD)'!I19</f>
        <v>28052</v>
      </c>
      <c r="J19" s="84"/>
      <c r="M19" s="81"/>
      <c r="N19" s="81"/>
      <c r="X19" s="92"/>
      <c r="Y19" s="92"/>
      <c r="Z19" s="92"/>
      <c r="AA19" s="92"/>
      <c r="AB19" s="92"/>
      <c r="AC19" s="92"/>
      <c r="AD19" s="92"/>
      <c r="AE19" s="92"/>
      <c r="AG19" s="110"/>
    </row>
    <row r="20" spans="1:33" x14ac:dyDescent="0.3">
      <c r="A20" s="220"/>
      <c r="B20" s="238"/>
      <c r="C20" s="61"/>
      <c r="D20" s="237"/>
      <c r="E20" s="88"/>
      <c r="F20" s="87"/>
      <c r="G20" s="237"/>
      <c r="H20" s="88"/>
      <c r="I20" s="87"/>
      <c r="J20" s="84"/>
      <c r="M20" s="81"/>
      <c r="N20" s="81"/>
      <c r="X20" s="92"/>
      <c r="Y20" s="92"/>
      <c r="Z20" s="92"/>
      <c r="AA20" s="92"/>
      <c r="AB20" s="92"/>
      <c r="AC20" s="92"/>
      <c r="AD20" s="92"/>
      <c r="AE20" s="92"/>
      <c r="AG20" s="110"/>
    </row>
    <row r="21" spans="1:33" x14ac:dyDescent="0.3">
      <c r="A21" s="86" t="s">
        <v>245</v>
      </c>
      <c r="B21" s="86"/>
      <c r="C21" s="61">
        <f>'[1]Exhibit No.__(JAP-TRANSP RD)'!C21</f>
        <v>3557525</v>
      </c>
      <c r="D21" s="113"/>
      <c r="E21" s="61"/>
      <c r="F21" s="87"/>
      <c r="G21" s="237"/>
      <c r="H21" s="88"/>
      <c r="I21" s="87"/>
      <c r="J21" s="84"/>
      <c r="M21" s="81"/>
      <c r="N21" s="60"/>
      <c r="O21" s="111" t="s">
        <v>152</v>
      </c>
      <c r="X21" s="92"/>
      <c r="Y21" s="92"/>
      <c r="Z21" s="92"/>
      <c r="AA21" s="92"/>
      <c r="AB21" s="92"/>
      <c r="AC21" s="92"/>
      <c r="AD21" s="92"/>
      <c r="AE21" s="92"/>
      <c r="AG21" s="110"/>
    </row>
    <row r="22" spans="1:33" x14ac:dyDescent="0.3">
      <c r="A22" s="86"/>
      <c r="B22" s="86"/>
      <c r="C22" s="61"/>
      <c r="D22" s="113"/>
      <c r="E22" s="61"/>
      <c r="F22" s="84"/>
      <c r="G22" s="113"/>
      <c r="H22" s="61"/>
      <c r="I22" s="84"/>
      <c r="J22" s="84"/>
      <c r="M22" s="81"/>
      <c r="N22" s="60"/>
      <c r="O22" s="111"/>
      <c r="X22" s="92"/>
      <c r="Y22" s="92"/>
      <c r="Z22" s="92"/>
      <c r="AA22" s="92"/>
      <c r="AB22" s="92"/>
      <c r="AC22" s="92"/>
      <c r="AD22" s="92"/>
      <c r="AE22" s="92"/>
      <c r="AG22" s="110"/>
    </row>
    <row r="23" spans="1:33" x14ac:dyDescent="0.3">
      <c r="A23" s="227" t="s">
        <v>244</v>
      </c>
      <c r="B23" s="86"/>
      <c r="C23" s="88"/>
      <c r="D23" s="240"/>
      <c r="E23" s="88"/>
      <c r="F23" s="87">
        <f>'[1]Exhibit No.__(JAP-TRANSP RD)'!F23</f>
        <v>9577505</v>
      </c>
      <c r="G23" s="237"/>
      <c r="H23" s="88"/>
      <c r="I23" s="87">
        <f>'[1]Exhibit No.__(JAP-TRANSP RD)'!I23</f>
        <v>9577505</v>
      </c>
      <c r="J23" s="84"/>
      <c r="K23" s="222"/>
      <c r="M23" s="81"/>
      <c r="N23" s="81"/>
      <c r="O23" s="77"/>
      <c r="X23" s="92"/>
      <c r="Y23" s="92"/>
      <c r="Z23" s="92"/>
      <c r="AA23" s="92"/>
      <c r="AB23" s="92"/>
      <c r="AC23" s="92"/>
      <c r="AD23" s="92"/>
      <c r="AE23" s="92"/>
      <c r="AG23" s="110"/>
    </row>
    <row r="24" spans="1:33" x14ac:dyDescent="0.3">
      <c r="A24" s="98"/>
      <c r="B24" s="238"/>
      <c r="C24" s="61"/>
      <c r="D24" s="237"/>
      <c r="E24" s="88"/>
      <c r="F24" s="87"/>
      <c r="G24" s="237"/>
      <c r="H24" s="88"/>
      <c r="I24" s="87"/>
      <c r="J24" s="84"/>
      <c r="K24" s="222"/>
      <c r="M24" s="81"/>
      <c r="N24" s="79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</row>
    <row r="25" spans="1:33" ht="16.2" thickBot="1" x14ac:dyDescent="0.35">
      <c r="A25" s="86" t="s">
        <v>176</v>
      </c>
      <c r="B25" s="86"/>
      <c r="C25" s="61"/>
      <c r="D25" s="113"/>
      <c r="E25" s="61"/>
      <c r="F25" s="209">
        <f>'[1]Exhibit No.__(JAP-TRANSP RD)'!F25</f>
        <v>10114356</v>
      </c>
      <c r="G25" s="113"/>
      <c r="H25" s="61"/>
      <c r="I25" s="209">
        <f>'[1]Exhibit No.__(JAP-TRANSP RD)'!I25</f>
        <v>10191157</v>
      </c>
      <c r="J25" s="85"/>
      <c r="K25" s="241"/>
      <c r="M25" s="81"/>
      <c r="N25" s="79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3" ht="16.2" thickTop="1" x14ac:dyDescent="0.3">
      <c r="A26" s="86"/>
      <c r="B26" s="86"/>
      <c r="C26" s="88"/>
      <c r="D26" s="242"/>
      <c r="E26" s="86"/>
      <c r="F26" s="87"/>
      <c r="G26" s="242"/>
      <c r="H26" s="86"/>
      <c r="I26" s="87"/>
      <c r="J26" s="87"/>
      <c r="K26" s="222"/>
      <c r="M26" s="81"/>
      <c r="N26" s="79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3" x14ac:dyDescent="0.3">
      <c r="A27" s="143"/>
      <c r="B27" s="86"/>
      <c r="C27" s="88"/>
      <c r="D27" s="235"/>
      <c r="E27" s="86"/>
      <c r="F27" s="87"/>
      <c r="G27" s="235"/>
      <c r="H27" s="86"/>
      <c r="I27" s="87"/>
      <c r="J27" s="87"/>
      <c r="K27" s="222"/>
      <c r="M27" s="81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3" x14ac:dyDescent="0.3">
      <c r="A28" s="143"/>
      <c r="B28" s="86"/>
      <c r="C28" s="88"/>
      <c r="D28" s="235"/>
      <c r="E28" s="86"/>
      <c r="F28" s="87"/>
      <c r="G28" s="235"/>
      <c r="H28" s="86"/>
      <c r="I28" s="87"/>
      <c r="J28" s="87"/>
      <c r="K28" s="222"/>
      <c r="M28" s="81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3" x14ac:dyDescent="0.3">
      <c r="A29" s="227" t="s">
        <v>243</v>
      </c>
      <c r="B29" s="86"/>
      <c r="C29" s="88"/>
      <c r="D29" s="235"/>
      <c r="E29" s="86"/>
      <c r="F29" s="87"/>
      <c r="G29" s="235"/>
      <c r="H29" s="86"/>
      <c r="I29" s="87"/>
      <c r="J29" s="87"/>
      <c r="K29" s="92"/>
      <c r="L29" s="79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3" x14ac:dyDescent="0.3">
      <c r="A30" s="220" t="s">
        <v>441</v>
      </c>
      <c r="B30" s="86"/>
      <c r="C30" s="88">
        <f>'[1]Exhibit No.__(JAP-TRANSP RD)'!C30</f>
        <v>1180</v>
      </c>
      <c r="D30" s="235">
        <f>'[1]Exhibit No.__(JAP-TRANSP RD)'!D30</f>
        <v>2120</v>
      </c>
      <c r="E30" s="88"/>
      <c r="F30" s="87">
        <f>'[1]Exhibit No.__(JAP-TRANSP RD)'!F30</f>
        <v>2501600</v>
      </c>
      <c r="G30" s="235">
        <f>'[1]Exhibit No.__(JAP-TRANSP RD)'!G30</f>
        <v>260</v>
      </c>
      <c r="H30" s="88"/>
      <c r="I30" s="87">
        <f>'[1]Exhibit No.__(JAP-TRANSP RD)'!I30</f>
        <v>306800</v>
      </c>
      <c r="J30" s="84"/>
      <c r="K30" s="222"/>
      <c r="L30" s="236"/>
      <c r="M30" s="21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3" x14ac:dyDescent="0.3">
      <c r="A31" s="220"/>
      <c r="B31" s="86"/>
      <c r="C31" s="88"/>
      <c r="D31" s="235"/>
      <c r="E31" s="88"/>
      <c r="F31" s="87"/>
      <c r="G31" s="235"/>
      <c r="H31" s="88"/>
      <c r="I31" s="87"/>
      <c r="J31" s="87"/>
      <c r="K31" s="92"/>
      <c r="L31" s="79"/>
      <c r="M31" s="79"/>
      <c r="N31" s="79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3" x14ac:dyDescent="0.3">
      <c r="A32" s="243"/>
      <c r="B32" s="86"/>
      <c r="C32" s="88"/>
      <c r="D32" s="235"/>
      <c r="E32" s="88"/>
      <c r="F32" s="87"/>
      <c r="G32" s="235"/>
      <c r="H32" s="88"/>
      <c r="I32" s="87"/>
      <c r="J32" s="87"/>
      <c r="K32" s="92"/>
      <c r="L32" s="79"/>
      <c r="M32" s="79"/>
      <c r="N32" s="79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x14ac:dyDescent="0.3">
      <c r="A33" s="220" t="s">
        <v>242</v>
      </c>
      <c r="B33" s="86"/>
      <c r="C33" s="160">
        <f>'[1]Exhibit No.__(JAP-TRANSP RD)'!C33</f>
        <v>799158</v>
      </c>
      <c r="D33" s="161"/>
      <c r="E33" s="162"/>
      <c r="F33" s="163">
        <f>'[1]Exhibit No.__(JAP-TRANSP RD)'!F33</f>
        <v>3188380</v>
      </c>
      <c r="G33" s="161">
        <f>'[1]Exhibit No.__(JAP-TRANSP RD)'!G33</f>
        <v>0</v>
      </c>
      <c r="H33" s="162"/>
      <c r="I33" s="163">
        <f>'[1]Exhibit No.__(JAP-TRANSP RD)'!I33</f>
        <v>4308653.78</v>
      </c>
      <c r="J33" s="87"/>
      <c r="K33" s="92"/>
      <c r="L33" s="79"/>
      <c r="M33" s="79"/>
      <c r="N33" s="79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x14ac:dyDescent="0.3">
      <c r="A34" s="220"/>
      <c r="B34" s="86"/>
      <c r="C34" s="164"/>
      <c r="D34" s="161"/>
      <c r="E34" s="162"/>
      <c r="F34" s="163"/>
      <c r="G34" s="161"/>
      <c r="H34" s="162"/>
      <c r="I34" s="163"/>
      <c r="J34" s="87"/>
      <c r="K34" s="92"/>
      <c r="L34" s="79"/>
      <c r="M34" s="79"/>
      <c r="N34" s="7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x14ac:dyDescent="0.3">
      <c r="A35" s="86" t="s">
        <v>158</v>
      </c>
      <c r="B35" s="86"/>
      <c r="C35" s="164"/>
      <c r="D35" s="165"/>
      <c r="E35" s="162"/>
      <c r="F35" s="163"/>
      <c r="G35" s="165"/>
      <c r="H35" s="162"/>
      <c r="I35" s="163"/>
      <c r="J35" s="87"/>
      <c r="K35" s="92"/>
      <c r="L35" s="79"/>
      <c r="M35" s="79"/>
      <c r="N35" s="79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x14ac:dyDescent="0.3">
      <c r="A36" s="143" t="s">
        <v>198</v>
      </c>
      <c r="B36" s="86"/>
      <c r="C36" s="164">
        <f>'[1]Exhibit No.__(JAP-TRANSP RD)'!C36</f>
        <v>351393396</v>
      </c>
      <c r="D36" s="165"/>
      <c r="E36" s="162"/>
      <c r="F36" s="163"/>
      <c r="G36" s="165"/>
      <c r="H36" s="162"/>
      <c r="I36" s="163"/>
      <c r="J36" s="87"/>
      <c r="K36" s="92"/>
      <c r="L36" s="79"/>
      <c r="M36" s="79"/>
      <c r="N36" s="79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x14ac:dyDescent="0.3">
      <c r="A37" s="143" t="s">
        <v>154</v>
      </c>
      <c r="B37" s="117"/>
      <c r="C37" s="164">
        <f>'[1]Exhibit No.__(JAP-TRANSP RD)'!C37</f>
        <v>-452620</v>
      </c>
      <c r="D37" s="165"/>
      <c r="E37" s="165"/>
      <c r="F37" s="163"/>
      <c r="G37" s="165"/>
      <c r="H37" s="162"/>
      <c r="I37" s="163"/>
      <c r="J37" s="87"/>
      <c r="K37" s="92"/>
      <c r="L37" s="79"/>
      <c r="M37" s="79"/>
      <c r="N37" s="79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x14ac:dyDescent="0.3">
      <c r="A38" s="98" t="s">
        <v>153</v>
      </c>
      <c r="B38" s="238"/>
      <c r="C38" s="166">
        <f>'[1]Exhibit No.__(JAP-TRANSP RD)'!C38</f>
        <v>-14720240</v>
      </c>
      <c r="D38" s="165">
        <f>'[1]Exhibit No.__(JAP-TRANSP RD)'!D38</f>
        <v>1.332E-2</v>
      </c>
      <c r="E38" s="162"/>
      <c r="F38" s="167">
        <f>'[1]Exhibit No.__(JAP-TRANSP RD)'!F38</f>
        <v>-196073</v>
      </c>
      <c r="G38" s="165">
        <f>'[1]Exhibit No.__(JAP-TRANSP RD)'!G38</f>
        <v>1.332E-2</v>
      </c>
      <c r="H38" s="162"/>
      <c r="I38" s="167">
        <f>'[1]Exhibit No.__(JAP-TRANSP RD)'!I38</f>
        <v>-196074</v>
      </c>
      <c r="J38" s="87"/>
      <c r="K38" s="92"/>
      <c r="L38" s="79"/>
      <c r="M38" s="79"/>
      <c r="N38" s="79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x14ac:dyDescent="0.3">
      <c r="A39" s="220" t="s">
        <v>155</v>
      </c>
      <c r="B39" s="238"/>
      <c r="C39" s="160">
        <f>'[1]Exhibit No.__(JAP-TRANSP RD)'!C39</f>
        <v>336220536</v>
      </c>
      <c r="D39" s="165"/>
      <c r="E39" s="162"/>
      <c r="F39" s="163">
        <f>'[1]Exhibit No.__(JAP-TRANSP RD)'!F39</f>
        <v>-196073</v>
      </c>
      <c r="G39" s="165"/>
      <c r="H39" s="162"/>
      <c r="I39" s="163">
        <f>'[1]Exhibit No.__(JAP-TRANSP RD)'!I39</f>
        <v>-196074</v>
      </c>
      <c r="J39" s="87"/>
      <c r="K39" s="92"/>
      <c r="L39" s="79"/>
      <c r="M39" s="79"/>
      <c r="N39" s="79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x14ac:dyDescent="0.3">
      <c r="A40" s="220"/>
      <c r="B40" s="86"/>
      <c r="C40" s="164"/>
      <c r="D40" s="161"/>
      <c r="E40" s="162"/>
      <c r="F40" s="163"/>
      <c r="G40" s="161"/>
      <c r="H40" s="162"/>
      <c r="I40" s="163"/>
      <c r="J40" s="87"/>
      <c r="K40" s="92"/>
      <c r="L40" s="79"/>
      <c r="M40" s="79"/>
      <c r="N40" s="79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ht="16.2" thickBot="1" x14ac:dyDescent="0.35">
      <c r="A41" s="86" t="s">
        <v>176</v>
      </c>
      <c r="B41" s="86"/>
      <c r="C41" s="160"/>
      <c r="D41" s="168"/>
      <c r="E41" s="169"/>
      <c r="F41" s="170">
        <f>'[1]Exhibit No.__(JAP-TRANSP RD)'!F41</f>
        <v>5493907</v>
      </c>
      <c r="G41" s="168"/>
      <c r="H41" s="169"/>
      <c r="I41" s="170">
        <f>'[1]Exhibit No.__(JAP-TRANSP RD)'!I41</f>
        <v>4419379.78</v>
      </c>
      <c r="J41" s="85"/>
      <c r="K41" s="92"/>
      <c r="L41" s="79"/>
      <c r="M41" s="79"/>
      <c r="N41" s="79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ht="16.2" thickTop="1" x14ac:dyDescent="0.3">
      <c r="A42" s="220"/>
      <c r="B42" s="86"/>
      <c r="C42" s="88"/>
      <c r="D42" s="235"/>
      <c r="E42" s="86"/>
      <c r="F42" s="87"/>
      <c r="G42" s="235"/>
      <c r="H42" s="86"/>
      <c r="I42" s="87"/>
      <c r="J42" s="87"/>
      <c r="K42" s="92"/>
      <c r="L42" s="79"/>
      <c r="M42" s="79"/>
      <c r="N42" s="79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x14ac:dyDescent="0.3">
      <c r="A43" s="227" t="s">
        <v>241</v>
      </c>
      <c r="B43" s="86"/>
      <c r="C43" s="86" t="s">
        <v>152</v>
      </c>
      <c r="D43" s="87"/>
      <c r="E43" s="86"/>
      <c r="F43" s="86"/>
      <c r="G43" s="87"/>
      <c r="H43" s="86"/>
      <c r="I43" s="86"/>
      <c r="J43" s="86"/>
      <c r="K43" s="92"/>
      <c r="L43" s="79"/>
      <c r="M43" s="79"/>
      <c r="N43" s="79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x14ac:dyDescent="0.3">
      <c r="A44" s="227" t="s">
        <v>240</v>
      </c>
      <c r="B44" s="86"/>
      <c r="C44" s="86"/>
      <c r="D44" s="87"/>
      <c r="E44" s="86"/>
      <c r="F44" s="86"/>
      <c r="G44" s="87"/>
      <c r="H44" s="86"/>
      <c r="I44" s="86"/>
      <c r="J44" s="86"/>
      <c r="K44" s="92"/>
      <c r="L44" s="79"/>
      <c r="M44" s="79"/>
      <c r="N44" s="79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</row>
    <row r="45" spans="1:31" x14ac:dyDescent="0.3">
      <c r="A45" s="227" t="s">
        <v>229</v>
      </c>
      <c r="B45" s="86"/>
      <c r="C45" s="164">
        <f>'[1]Exhibit No.__(JAP-TRANSP RD)'!C45</f>
        <v>96</v>
      </c>
      <c r="D45" s="161"/>
      <c r="E45" s="162"/>
      <c r="F45" s="163"/>
      <c r="G45" s="161"/>
      <c r="H45" s="162"/>
      <c r="I45" s="163"/>
      <c r="J45" s="84"/>
      <c r="K45" s="297"/>
      <c r="L45" s="297"/>
      <c r="M45" s="297"/>
      <c r="N45" s="79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1:31" x14ac:dyDescent="0.3">
      <c r="A46" s="86" t="s">
        <v>158</v>
      </c>
      <c r="B46" s="86"/>
      <c r="C46" s="164"/>
      <c r="D46" s="165"/>
      <c r="E46" s="162"/>
      <c r="F46" s="163"/>
      <c r="G46" s="165"/>
      <c r="H46" s="162"/>
      <c r="I46" s="163"/>
      <c r="J46" s="86"/>
      <c r="M46" s="81"/>
      <c r="N46" s="79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</row>
    <row r="47" spans="1:31" x14ac:dyDescent="0.3">
      <c r="A47" s="143" t="s">
        <v>198</v>
      </c>
      <c r="B47" s="86"/>
      <c r="C47" s="164">
        <f>'[1]Exhibit No.__(JAP-TRANSP RD)'!C47</f>
        <v>7130880</v>
      </c>
      <c r="D47" s="165">
        <f>'[1]Exhibit No.__(JAP-TRANSP RD)'!D47</f>
        <v>3.5139999999999998E-2</v>
      </c>
      <c r="E47" s="162"/>
      <c r="F47" s="163">
        <f>'[1]Exhibit No.__(JAP-TRANSP RD)'!F47</f>
        <v>250579</v>
      </c>
      <c r="G47" s="165">
        <f>'[1]Exhibit No.__(JAP-TRANSP RD)'!G47</f>
        <v>3.5139999999999998E-2</v>
      </c>
      <c r="H47" s="162"/>
      <c r="I47" s="163">
        <f>'[1]Exhibit No.__(JAP-TRANSP RD)'!I47</f>
        <v>250579</v>
      </c>
      <c r="J47" s="84"/>
      <c r="K47" s="297"/>
      <c r="L47" s="297"/>
      <c r="M47" s="297"/>
      <c r="N47" s="79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</row>
    <row r="48" spans="1:31" x14ac:dyDescent="0.3">
      <c r="A48" s="143" t="s">
        <v>154</v>
      </c>
      <c r="B48" s="117"/>
      <c r="C48" s="164">
        <f>'[1]Exhibit No.__(JAP-TRANSP RD)'!C48</f>
        <v>85916.234525271488</v>
      </c>
      <c r="D48" s="165">
        <f>'[1]Exhibit No.__(JAP-TRANSP RD)'!D48</f>
        <v>3.5139999999999998E-2</v>
      </c>
      <c r="E48" s="165"/>
      <c r="F48" s="163">
        <f>'[1]Exhibit No.__(JAP-TRANSP RD)'!F48</f>
        <v>3019</v>
      </c>
      <c r="G48" s="165">
        <f>'[1]Exhibit No.__(JAP-TRANSP RD)'!G48</f>
        <v>3.5139999999999998E-2</v>
      </c>
      <c r="H48" s="162"/>
      <c r="I48" s="163">
        <f>'[1]Exhibit No.__(JAP-TRANSP RD)'!I48</f>
        <v>3019</v>
      </c>
      <c r="J48" s="84"/>
    </row>
    <row r="49" spans="1:13" x14ac:dyDescent="0.3">
      <c r="A49" s="98" t="s">
        <v>153</v>
      </c>
      <c r="B49" s="238"/>
      <c r="C49" s="166">
        <f>'[1]Exhibit No.__(JAP-TRANSP RD)'!C49</f>
        <v>-46730</v>
      </c>
      <c r="D49" s="165">
        <f>'[1]Exhibit No.__(JAP-TRANSP RD)'!D49</f>
        <v>3.2848000000000002E-2</v>
      </c>
      <c r="E49" s="162"/>
      <c r="F49" s="167">
        <f>'[1]Exhibit No.__(JAP-TRANSP RD)'!F49</f>
        <v>-1535</v>
      </c>
      <c r="G49" s="165">
        <f>'[1]Exhibit No.__(JAP-TRANSP RD)'!G49</f>
        <v>3.2848000000000002E-2</v>
      </c>
      <c r="H49" s="162"/>
      <c r="I49" s="167">
        <f>'[1]Exhibit No.__(JAP-TRANSP RD)'!I49</f>
        <v>-1535</v>
      </c>
      <c r="J49" s="84"/>
      <c r="K49" s="297"/>
      <c r="L49" s="297"/>
      <c r="M49" s="297"/>
    </row>
    <row r="50" spans="1:13" x14ac:dyDescent="0.3">
      <c r="A50" s="220" t="s">
        <v>155</v>
      </c>
      <c r="B50" s="238"/>
      <c r="C50" s="160">
        <f>'[1]Exhibit No.__(JAP-TRANSP RD)'!C50</f>
        <v>7170066.2345252717</v>
      </c>
      <c r="D50" s="165"/>
      <c r="E50" s="162"/>
      <c r="F50" s="163">
        <f>'[1]Exhibit No.__(JAP-TRANSP RD)'!F50</f>
        <v>252063</v>
      </c>
      <c r="G50" s="165">
        <f>'[1]Exhibit No.__(JAP-TRANSP RD)'!G50</f>
        <v>0</v>
      </c>
      <c r="H50" s="162"/>
      <c r="I50" s="163">
        <f>'[1]Exhibit No.__(JAP-TRANSP RD)'!I50</f>
        <v>252063</v>
      </c>
      <c r="J50" s="84"/>
      <c r="M50" s="81"/>
    </row>
    <row r="51" spans="1:13" x14ac:dyDescent="0.3">
      <c r="A51" s="220"/>
      <c r="B51" s="238"/>
      <c r="C51" s="160"/>
      <c r="D51" s="165"/>
      <c r="E51" s="162"/>
      <c r="F51" s="163"/>
      <c r="G51" s="165"/>
      <c r="H51" s="162"/>
      <c r="I51" s="163"/>
      <c r="J51" s="84"/>
      <c r="M51" s="81"/>
    </row>
    <row r="52" spans="1:13" x14ac:dyDescent="0.3">
      <c r="A52" s="86" t="s">
        <v>239</v>
      </c>
      <c r="B52" s="86"/>
      <c r="C52" s="164">
        <f>'[1]Exhibit No.__(JAP-TRANSP RD)'!C52</f>
        <v>14252</v>
      </c>
      <c r="D52" s="171">
        <f>'[1]Exhibit No.__(JAP-TRANSP RD)'!D52</f>
        <v>5.25</v>
      </c>
      <c r="E52" s="162"/>
      <c r="F52" s="163">
        <f>'[1]Exhibit No.__(JAP-TRANSP RD)'!F52</f>
        <v>74823</v>
      </c>
      <c r="G52" s="171">
        <f>'[1]Exhibit No.__(JAP-TRANSP RD)'!G52</f>
        <v>5.25</v>
      </c>
      <c r="H52" s="162"/>
      <c r="I52" s="163">
        <f>'[1]Exhibit No.__(JAP-TRANSP RD)'!I52</f>
        <v>74823</v>
      </c>
      <c r="J52" s="84"/>
      <c r="M52" s="81"/>
    </row>
    <row r="53" spans="1:13" x14ac:dyDescent="0.3">
      <c r="A53" s="86"/>
      <c r="B53" s="86"/>
      <c r="C53" s="160"/>
      <c r="D53" s="168"/>
      <c r="E53" s="169"/>
      <c r="F53" s="172"/>
      <c r="G53" s="168"/>
      <c r="H53" s="169"/>
      <c r="I53" s="172"/>
      <c r="J53" s="84"/>
      <c r="M53" s="81"/>
    </row>
    <row r="54" spans="1:13" x14ac:dyDescent="0.3">
      <c r="A54" s="227" t="s">
        <v>238</v>
      </c>
      <c r="B54" s="86"/>
      <c r="C54" s="164">
        <f>'[1]Exhibit No.__(JAP-TRANSP RD)'!C54</f>
        <v>1895520</v>
      </c>
      <c r="D54" s="173">
        <f>'[1]Exhibit No.__(JAP-TRANSP RD)'!D54</f>
        <v>2.5000000000000001E-4</v>
      </c>
      <c r="E54" s="162"/>
      <c r="F54" s="163">
        <f>'[1]Exhibit No.__(JAP-TRANSP RD)'!F54</f>
        <v>474</v>
      </c>
      <c r="G54" s="173">
        <f>'[1]Exhibit No.__(JAP-TRANSP RD)'!G54</f>
        <v>2.5000000000000001E-4</v>
      </c>
      <c r="H54" s="162"/>
      <c r="I54" s="163">
        <f>'[1]Exhibit No.__(JAP-TRANSP RD)'!I54</f>
        <v>474</v>
      </c>
      <c r="J54" s="84"/>
      <c r="K54" s="222"/>
      <c r="M54" s="81"/>
    </row>
    <row r="55" spans="1:13" x14ac:dyDescent="0.3">
      <c r="A55" s="227"/>
      <c r="B55" s="86"/>
      <c r="C55" s="164"/>
      <c r="D55" s="173"/>
      <c r="E55" s="162"/>
      <c r="F55" s="163">
        <f>'[1]Exhibit No.__(JAP-TRANSP RD)'!F55</f>
        <v>0</v>
      </c>
      <c r="G55" s="173"/>
      <c r="H55" s="162"/>
      <c r="I55" s="163"/>
      <c r="J55" s="84"/>
      <c r="K55" s="222"/>
      <c r="M55" s="81"/>
    </row>
    <row r="56" spans="1:13" x14ac:dyDescent="0.3">
      <c r="A56" s="227" t="s">
        <v>237</v>
      </c>
      <c r="B56" s="86"/>
      <c r="C56" s="164"/>
      <c r="D56" s="173"/>
      <c r="E56" s="162"/>
      <c r="F56" s="163">
        <f>'[1]Exhibit No.__(JAP-TRANSP RD)'!F56</f>
        <v>0</v>
      </c>
      <c r="G56" s="173"/>
      <c r="H56" s="162"/>
      <c r="I56" s="163">
        <f>'[1]Exhibit No.__(JAP-TRANSP RD)'!I56</f>
        <v>354912.10943168454</v>
      </c>
      <c r="J56" s="84"/>
      <c r="K56" s="222"/>
      <c r="M56" s="81"/>
    </row>
    <row r="57" spans="1:13" x14ac:dyDescent="0.3">
      <c r="A57" s="98"/>
      <c r="B57" s="238"/>
      <c r="C57" s="160"/>
      <c r="D57" s="165"/>
      <c r="E57" s="162"/>
      <c r="F57" s="163">
        <f>'[1]Exhibit No.__(JAP-TRANSP RD)'!F57</f>
        <v>0</v>
      </c>
      <c r="G57" s="165"/>
      <c r="H57" s="162"/>
      <c r="I57" s="163"/>
      <c r="J57" s="84"/>
      <c r="K57" s="222"/>
      <c r="M57" s="81"/>
    </row>
    <row r="58" spans="1:13" ht="16.2" thickBot="1" x14ac:dyDescent="0.35">
      <c r="A58" s="86" t="s">
        <v>176</v>
      </c>
      <c r="B58" s="86"/>
      <c r="C58" s="160"/>
      <c r="D58" s="168"/>
      <c r="E58" s="169"/>
      <c r="F58" s="170">
        <f>'[1]Exhibit No.__(JAP-TRANSP RD)'!F58</f>
        <v>327360</v>
      </c>
      <c r="G58" s="168"/>
      <c r="H58" s="169"/>
      <c r="I58" s="170">
        <f>'[1]Exhibit No.__(JAP-TRANSP RD)'!I58</f>
        <v>682272.10943168448</v>
      </c>
      <c r="J58" s="85"/>
      <c r="K58" s="222"/>
      <c r="M58" s="81"/>
    </row>
    <row r="59" spans="1:13" ht="16.2" thickTop="1" x14ac:dyDescent="0.3">
      <c r="A59" s="86"/>
      <c r="B59" s="86"/>
      <c r="C59" s="88"/>
      <c r="D59" s="242"/>
      <c r="E59" s="86"/>
      <c r="F59" s="87"/>
      <c r="G59" s="242"/>
      <c r="H59" s="86"/>
      <c r="I59" s="87"/>
      <c r="J59" s="87"/>
      <c r="K59" s="222"/>
      <c r="M59" s="81"/>
    </row>
    <row r="60" spans="1:13" x14ac:dyDescent="0.3">
      <c r="K60" s="222"/>
      <c r="M60" s="81"/>
    </row>
    <row r="61" spans="1:13" x14ac:dyDescent="0.3">
      <c r="K61" s="222"/>
      <c r="M61" s="81"/>
    </row>
    <row r="62" spans="1:13" x14ac:dyDescent="0.3">
      <c r="K62" s="222"/>
      <c r="M62" s="81"/>
    </row>
  </sheetData>
  <mergeCells count="10">
    <mergeCell ref="K47:M47"/>
    <mergeCell ref="K49:M49"/>
    <mergeCell ref="K18:M18"/>
    <mergeCell ref="K45:M45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42" orientation="landscape" r:id="rId1"/>
  <headerFooter alignWithMargins="0">
    <oddFooter>&amp;L&amp;F
&amp;A&amp;RPage &amp;P of &amp;N</oddFooter>
  </headerFooter>
  <rowBreaks count="1" manualBreakCount="1">
    <brk id="1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92"/>
  <sheetViews>
    <sheetView zoomScale="80" zoomScaleNormal="8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5.6" x14ac:dyDescent="0.3"/>
  <cols>
    <col min="1" max="1" width="69.109375" style="59" bestFit="1" customWidth="1"/>
    <col min="2" max="2" width="2.88671875" style="59" customWidth="1"/>
    <col min="3" max="3" width="14.44140625" style="59" bestFit="1" customWidth="1"/>
    <col min="4" max="4" width="12.33203125" style="59" bestFit="1" customWidth="1"/>
    <col min="5" max="5" width="2.88671875" style="59" customWidth="1"/>
    <col min="6" max="6" width="13.33203125" style="59" bestFit="1" customWidth="1"/>
    <col min="7" max="7" width="16.33203125" style="59" customWidth="1"/>
    <col min="8" max="8" width="15.44140625" style="59" customWidth="1"/>
    <col min="9" max="9" width="2.88671875" style="59" customWidth="1"/>
    <col min="10" max="10" width="15.88671875" style="59" bestFit="1" customWidth="1"/>
    <col min="11" max="11" width="12.88671875" style="59" bestFit="1" customWidth="1"/>
    <col min="12" max="12" width="12.5546875" style="59" bestFit="1" customWidth="1"/>
    <col min="13" max="13" width="2.88671875" style="59" customWidth="1"/>
    <col min="14" max="14" width="14" style="59" bestFit="1" customWidth="1"/>
    <col min="15" max="15" width="13.33203125" style="59" bestFit="1" customWidth="1"/>
    <col min="16" max="16" width="12.88671875" style="59" bestFit="1" customWidth="1"/>
    <col min="17" max="17" width="2.88671875" style="59" customWidth="1"/>
    <col min="18" max="18" width="17" style="59" bestFit="1" customWidth="1"/>
    <col min="19" max="16384" width="9.109375" style="59"/>
  </cols>
  <sheetData>
    <row r="1" spans="1:18" ht="17.399999999999999" x14ac:dyDescent="0.3">
      <c r="A1" s="290" t="s">
        <v>171</v>
      </c>
      <c r="B1" s="290"/>
      <c r="C1" s="290"/>
      <c r="D1" s="290"/>
      <c r="E1" s="290"/>
      <c r="F1" s="290"/>
      <c r="G1" s="290"/>
      <c r="H1" s="290"/>
      <c r="I1" s="76"/>
    </row>
    <row r="2" spans="1:18" ht="17.399999999999999" x14ac:dyDescent="0.3">
      <c r="A2" s="290" t="s">
        <v>170</v>
      </c>
      <c r="B2" s="290"/>
      <c r="C2" s="290"/>
      <c r="D2" s="290"/>
      <c r="E2" s="290"/>
      <c r="F2" s="290"/>
      <c r="G2" s="290"/>
      <c r="H2" s="290"/>
      <c r="I2" s="76"/>
    </row>
    <row r="3" spans="1:18" x14ac:dyDescent="0.3">
      <c r="A3" s="291" t="str">
        <f>+'[1]Exhibit No.__(JAP-Prof-Prop)'!A6</f>
        <v>12 MONTHS ENDED DECEMBER 2018</v>
      </c>
      <c r="B3" s="291"/>
      <c r="C3" s="291"/>
      <c r="D3" s="291"/>
      <c r="E3" s="291"/>
      <c r="F3" s="291"/>
      <c r="G3" s="291"/>
      <c r="H3" s="291"/>
      <c r="I3" s="75"/>
    </row>
    <row r="4" spans="1:18" x14ac:dyDescent="0.3">
      <c r="A4" s="292" t="s">
        <v>169</v>
      </c>
      <c r="B4" s="292"/>
      <c r="C4" s="292"/>
      <c r="D4" s="292"/>
      <c r="E4" s="292"/>
      <c r="F4" s="292"/>
      <c r="G4" s="292"/>
      <c r="H4" s="292"/>
      <c r="I4" s="74"/>
    </row>
    <row r="5" spans="1:18" x14ac:dyDescent="0.3">
      <c r="A5" s="73" t="s">
        <v>418</v>
      </c>
      <c r="B5" s="71"/>
      <c r="C5" s="71"/>
      <c r="D5" s="72"/>
      <c r="E5" s="72"/>
      <c r="F5" s="71"/>
      <c r="G5" s="72"/>
      <c r="H5" s="71"/>
      <c r="I5" s="71"/>
    </row>
    <row r="6" spans="1:18" x14ac:dyDescent="0.3">
      <c r="A6" s="73"/>
      <c r="B6" s="71"/>
      <c r="C6" s="71"/>
      <c r="D6" s="72"/>
      <c r="E6" s="72"/>
      <c r="F6" s="71"/>
      <c r="G6" s="72"/>
      <c r="H6" s="71"/>
      <c r="I6" s="71"/>
    </row>
    <row r="7" spans="1:18" x14ac:dyDescent="0.3">
      <c r="A7" s="71"/>
      <c r="B7" s="71"/>
      <c r="C7" s="71"/>
      <c r="D7" s="72"/>
      <c r="E7" s="72"/>
      <c r="F7" s="71"/>
      <c r="G7" s="72"/>
      <c r="H7" s="71"/>
      <c r="I7" s="71"/>
    </row>
    <row r="8" spans="1:18" x14ac:dyDescent="0.3">
      <c r="A8" s="68"/>
      <c r="B8" s="68"/>
      <c r="C8" s="69"/>
      <c r="D8" s="70"/>
      <c r="E8" s="70"/>
      <c r="G8" s="70"/>
      <c r="H8" s="65"/>
      <c r="I8" s="65"/>
      <c r="J8" s="150"/>
      <c r="K8" s="150"/>
      <c r="L8" s="150"/>
    </row>
    <row r="9" spans="1:18" ht="15.75" customHeight="1" x14ac:dyDescent="0.3">
      <c r="A9" s="68"/>
      <c r="B9" s="68"/>
      <c r="C9" s="152" t="s">
        <v>21</v>
      </c>
      <c r="D9" s="314" t="s">
        <v>167</v>
      </c>
      <c r="E9" s="310"/>
      <c r="F9" s="311"/>
      <c r="G9" s="309" t="str">
        <f>+'Exhibit No.__(JAP-Res RD)'!G9</f>
        <v>Proposed Effective May 2020</v>
      </c>
      <c r="H9" s="311"/>
      <c r="I9" s="65"/>
      <c r="J9" s="309" t="s">
        <v>417</v>
      </c>
      <c r="K9" s="310"/>
      <c r="L9" s="311"/>
      <c r="N9" s="309" t="s">
        <v>416</v>
      </c>
      <c r="O9" s="310"/>
      <c r="P9" s="311"/>
    </row>
    <row r="10" spans="1:18" ht="28.2" x14ac:dyDescent="0.3">
      <c r="A10" s="68"/>
      <c r="B10" s="68"/>
      <c r="C10" s="151" t="s">
        <v>415</v>
      </c>
      <c r="D10" s="64" t="s">
        <v>165</v>
      </c>
      <c r="E10" s="66"/>
      <c r="F10" s="65" t="s">
        <v>164</v>
      </c>
      <c r="G10" s="64" t="s">
        <v>165</v>
      </c>
      <c r="H10" s="64" t="s">
        <v>164</v>
      </c>
      <c r="I10" s="64"/>
      <c r="J10" s="150" t="s">
        <v>414</v>
      </c>
      <c r="K10" s="150" t="s">
        <v>413</v>
      </c>
      <c r="L10" s="150" t="s">
        <v>412</v>
      </c>
      <c r="N10" s="150" t="s">
        <v>414</v>
      </c>
      <c r="O10" s="150" t="s">
        <v>413</v>
      </c>
      <c r="P10" s="150" t="s">
        <v>412</v>
      </c>
    </row>
    <row r="11" spans="1:18" x14ac:dyDescent="0.3">
      <c r="A11" s="86"/>
      <c r="B11" s="86"/>
      <c r="C11" s="88"/>
      <c r="D11" s="131"/>
      <c r="E11" s="86"/>
      <c r="F11" s="87"/>
      <c r="G11" s="131"/>
      <c r="H11" s="87"/>
      <c r="I11" s="87"/>
    </row>
    <row r="12" spans="1:18" x14ac:dyDescent="0.3">
      <c r="A12" s="312" t="s">
        <v>411</v>
      </c>
      <c r="B12" s="312"/>
      <c r="C12" s="312"/>
      <c r="D12" s="312"/>
      <c r="E12" s="312"/>
      <c r="F12" s="312"/>
      <c r="G12" s="312"/>
      <c r="H12" s="312"/>
      <c r="I12" s="87"/>
    </row>
    <row r="13" spans="1:18" x14ac:dyDescent="0.3">
      <c r="A13" s="86" t="str">
        <f>A27</f>
        <v>SCHEDULE 50</v>
      </c>
      <c r="B13" s="86"/>
      <c r="C13" s="146">
        <f>'[1]Exhibit No.__(JAP-LIGHT RD) '!C13</f>
        <v>132</v>
      </c>
      <c r="D13" s="131"/>
      <c r="E13" s="86"/>
      <c r="F13" s="87">
        <f>'[1]Exhibit No.__(JAP-LIGHT RD) '!F13</f>
        <v>5911</v>
      </c>
      <c r="G13" s="131"/>
      <c r="H13" s="87">
        <f>'[1]Exhibit No.__(JAP-LIGHT RD) '!H13</f>
        <v>6163</v>
      </c>
      <c r="I13" s="87"/>
      <c r="J13" s="142">
        <f>'[1]Exhibit No.__(JAP-LIGHT RD) '!J13</f>
        <v>61085.033000000003</v>
      </c>
      <c r="K13" s="142">
        <f>'[1]Exhibit No.__(JAP-LIGHT RD) '!K13</f>
        <v>61085.033000000003</v>
      </c>
      <c r="L13" s="142">
        <f>'[1]Exhibit No.__(JAP-LIGHT RD) '!L13</f>
        <v>0</v>
      </c>
      <c r="N13" s="87">
        <f>'[1]Exhibit No.__(JAP-LIGHT RD) '!N13</f>
        <v>5911</v>
      </c>
      <c r="O13" s="87">
        <f>'[1]Exhibit No.__(JAP-LIGHT RD) '!O13</f>
        <v>5911</v>
      </c>
      <c r="P13" s="87">
        <f>'[1]Exhibit No.__(JAP-LIGHT RD) '!P13</f>
        <v>0</v>
      </c>
      <c r="R13" s="106"/>
    </row>
    <row r="14" spans="1:18" x14ac:dyDescent="0.3">
      <c r="A14" s="86" t="str">
        <f>A48</f>
        <v>SCHEDULE 51</v>
      </c>
      <c r="B14" s="86"/>
      <c r="C14" s="146">
        <f>'[1]Exhibit No.__(JAP-LIGHT RD) '!C14</f>
        <v>6967</v>
      </c>
      <c r="D14" s="131"/>
      <c r="E14" s="86"/>
      <c r="F14" s="87">
        <f>'[1]Exhibit No.__(JAP-LIGHT RD) '!F14</f>
        <v>319090</v>
      </c>
      <c r="G14" s="131"/>
      <c r="H14" s="87">
        <f>'[1]Exhibit No.__(JAP-LIGHT RD) '!H14</f>
        <v>485928</v>
      </c>
      <c r="I14" s="87"/>
      <c r="J14" s="142">
        <f>'[1]Exhibit No.__(JAP-LIGHT RD) '!J14</f>
        <v>1520753.4875000003</v>
      </c>
      <c r="K14" s="142">
        <f>'[1]Exhibit No.__(JAP-LIGHT RD) '!K14</f>
        <v>1504065.4550000003</v>
      </c>
      <c r="L14" s="142">
        <f>'[1]Exhibit No.__(JAP-LIGHT RD) '!L14</f>
        <v>16688.032500000001</v>
      </c>
      <c r="N14" s="87">
        <f>'[1]Exhibit No.__(JAP-LIGHT RD) '!N14</f>
        <v>319090</v>
      </c>
      <c r="O14" s="87">
        <f>'[1]Exhibit No.__(JAP-LIGHT RD) '!O14</f>
        <v>315165</v>
      </c>
      <c r="P14" s="87">
        <f>'[1]Exhibit No.__(JAP-LIGHT RD) '!P14</f>
        <v>3925</v>
      </c>
      <c r="R14" s="106"/>
    </row>
    <row r="15" spans="1:18" x14ac:dyDescent="0.3">
      <c r="A15" s="86" t="str">
        <f>A71</f>
        <v>SCHEDULE 52</v>
      </c>
      <c r="B15" s="86"/>
      <c r="C15" s="146">
        <f>'[1]Exhibit No.__(JAP-LIGHT RD) '!C15</f>
        <v>29114</v>
      </c>
      <c r="D15" s="131"/>
      <c r="E15" s="86"/>
      <c r="F15" s="87">
        <f>'[1]Exhibit No.__(JAP-LIGHT RD) '!F15</f>
        <v>2556376</v>
      </c>
      <c r="G15" s="131"/>
      <c r="H15" s="87">
        <f>'[1]Exhibit No.__(JAP-LIGHT RD) '!H15</f>
        <v>1990070</v>
      </c>
      <c r="I15" s="87"/>
      <c r="J15" s="142">
        <f>'[1]Exhibit No.__(JAP-LIGHT RD) '!J15</f>
        <v>13261451.167000003</v>
      </c>
      <c r="K15" s="142">
        <f>'[1]Exhibit No.__(JAP-LIGHT RD) '!K15</f>
        <v>13269924.935000002</v>
      </c>
      <c r="L15" s="142">
        <f>'[1]Exhibit No.__(JAP-LIGHT RD) '!L15</f>
        <v>-8473.76800000004</v>
      </c>
      <c r="N15" s="87">
        <f>'[1]Exhibit No.__(JAP-LIGHT RD) '!N15</f>
        <v>2556376</v>
      </c>
      <c r="O15" s="87">
        <f>'[1]Exhibit No.__(JAP-LIGHT RD) '!O15</f>
        <v>2558369</v>
      </c>
      <c r="P15" s="87">
        <f>'[1]Exhibit No.__(JAP-LIGHT RD) '!P15</f>
        <v>-1993</v>
      </c>
      <c r="R15" s="106"/>
    </row>
    <row r="16" spans="1:18" x14ac:dyDescent="0.3">
      <c r="A16" s="86" t="str">
        <f>A102</f>
        <v>SCHEDULE 53</v>
      </c>
      <c r="B16" s="86"/>
      <c r="C16" s="146">
        <f>'[1]Exhibit No.__(JAP-LIGHT RD) '!C16</f>
        <v>32137</v>
      </c>
      <c r="D16" s="131"/>
      <c r="E16" s="86"/>
      <c r="F16" s="87">
        <f>'[1]Exhibit No.__(JAP-LIGHT RD) '!F16</f>
        <v>10963844</v>
      </c>
      <c r="G16" s="131"/>
      <c r="H16" s="87">
        <f>'[1]Exhibit No.__(JAP-LIGHT RD) '!H16</f>
        <v>12612662</v>
      </c>
      <c r="I16" s="87"/>
      <c r="J16" s="142">
        <f>'[1]Exhibit No.__(JAP-LIGHT RD) '!J16</f>
        <v>38115031.006500006</v>
      </c>
      <c r="K16" s="142">
        <f>'[1]Exhibit No.__(JAP-LIGHT RD) '!K16</f>
        <v>38270082.024000004</v>
      </c>
      <c r="L16" s="142">
        <f>'[1]Exhibit No.__(JAP-LIGHT RD) '!L16</f>
        <v>-155051.01750000007</v>
      </c>
      <c r="N16" s="87">
        <f>'[1]Exhibit No.__(JAP-LIGHT RD) '!N16</f>
        <v>10963844</v>
      </c>
      <c r="O16" s="87">
        <f>'[1]Exhibit No.__(JAP-LIGHT RD) '!O16</f>
        <v>11000314</v>
      </c>
      <c r="P16" s="87">
        <f>'[1]Exhibit No.__(JAP-LIGHT RD) '!P16</f>
        <v>-36470</v>
      </c>
      <c r="R16" s="106"/>
    </row>
    <row r="17" spans="1:18" x14ac:dyDescent="0.3">
      <c r="A17" s="86" t="str">
        <f>A167</f>
        <v>SCHEDULE 54</v>
      </c>
      <c r="B17" s="86"/>
      <c r="C17" s="146">
        <f>'[1]Exhibit No.__(JAP-LIGHT RD) '!C17</f>
        <v>536</v>
      </c>
      <c r="D17" s="131"/>
      <c r="E17" s="86"/>
      <c r="F17" s="87">
        <f>'[1]Exhibit No.__(JAP-LIGHT RD) '!F17</f>
        <v>573895</v>
      </c>
      <c r="G17" s="131"/>
      <c r="H17" s="87">
        <f>'[1]Exhibit No.__(JAP-LIGHT RD) '!H17</f>
        <v>628393</v>
      </c>
      <c r="I17" s="87"/>
      <c r="J17" s="142">
        <f>'[1]Exhibit No.__(JAP-LIGHT RD) '!J17</f>
        <v>7126557.8660000004</v>
      </c>
      <c r="K17" s="142">
        <f>'[1]Exhibit No.__(JAP-LIGHT RD) '!K17</f>
        <v>7136853.8660000004</v>
      </c>
      <c r="L17" s="142">
        <f>'[1]Exhibit No.__(JAP-LIGHT RD) '!L17</f>
        <v>-10296</v>
      </c>
      <c r="N17" s="87">
        <f>'[1]Exhibit No.__(JAP-LIGHT RD) '!N17</f>
        <v>573895</v>
      </c>
      <c r="O17" s="87">
        <f>'[1]Exhibit No.__(JAP-LIGHT RD) '!O17</f>
        <v>576317</v>
      </c>
      <c r="P17" s="87">
        <f>'[1]Exhibit No.__(JAP-LIGHT RD) '!P17</f>
        <v>-2422</v>
      </c>
      <c r="R17" s="106"/>
    </row>
    <row r="18" spans="1:18" x14ac:dyDescent="0.3">
      <c r="A18" s="86" t="str">
        <f>A198</f>
        <v>SCHEDULES 55 &amp; 56</v>
      </c>
      <c r="B18" s="86"/>
      <c r="C18" s="146">
        <f>'[1]Exhibit No.__(JAP-LIGHT RD) '!C18</f>
        <v>19938</v>
      </c>
      <c r="D18" s="131"/>
      <c r="E18" s="86"/>
      <c r="F18" s="87">
        <f>'[1]Exhibit No.__(JAP-LIGHT RD) '!F18</f>
        <v>1118615</v>
      </c>
      <c r="G18" s="131"/>
      <c r="H18" s="87">
        <f>'[1]Exhibit No.__(JAP-LIGHT RD) '!H18</f>
        <v>1264116</v>
      </c>
      <c r="I18" s="87"/>
      <c r="J18" s="142">
        <f>'[1]Exhibit No.__(JAP-LIGHT RD) '!J18</f>
        <v>3722072.6279999996</v>
      </c>
      <c r="K18" s="142">
        <f>'[1]Exhibit No.__(JAP-LIGHT RD) '!K18</f>
        <v>3725069.7449999996</v>
      </c>
      <c r="L18" s="142">
        <f>'[1]Exhibit No.__(JAP-LIGHT RD) '!L18</f>
        <v>-2997.1169999999838</v>
      </c>
      <c r="N18" s="87">
        <f>'[1]Exhibit No.__(JAP-LIGHT RD) '!N18</f>
        <v>1033195</v>
      </c>
      <c r="O18" s="87">
        <f>'[1]Exhibit No.__(JAP-LIGHT RD) '!O18</f>
        <v>1033900</v>
      </c>
      <c r="P18" s="87">
        <f>'[1]Exhibit No.__(JAP-LIGHT RD) '!P18</f>
        <v>-705</v>
      </c>
      <c r="R18" s="106"/>
    </row>
    <row r="19" spans="1:18" x14ac:dyDescent="0.3">
      <c r="A19" s="86" t="str">
        <f>A231</f>
        <v>SCHEDULE 57</v>
      </c>
      <c r="B19" s="86"/>
      <c r="C19" s="146">
        <f>'[1]Exhibit No.__(JAP-LIGHT RD) '!C19</f>
        <v>1276</v>
      </c>
      <c r="D19" s="131"/>
      <c r="E19" s="86"/>
      <c r="F19" s="87">
        <f>'[1]Exhibit No.__(JAP-LIGHT RD) '!F19</f>
        <v>497136</v>
      </c>
      <c r="G19" s="131"/>
      <c r="H19" s="87">
        <f>'[1]Exhibit No.__(JAP-LIGHT RD) '!H19</f>
        <v>600877</v>
      </c>
      <c r="I19" s="87"/>
      <c r="J19" s="142">
        <f>'[1]Exhibit No.__(JAP-LIGHT RD) '!J19</f>
        <v>3895033.2549999999</v>
      </c>
      <c r="K19" s="142">
        <f>'[1]Exhibit No.__(JAP-LIGHT RD) '!K19</f>
        <v>3966530.89</v>
      </c>
      <c r="L19" s="142">
        <f>'[1]Exhibit No.__(JAP-LIGHT RD) '!L19</f>
        <v>-71497.635000000009</v>
      </c>
      <c r="N19" s="87">
        <f>'[1]Exhibit No.__(JAP-LIGHT RD) '!N19</f>
        <v>497136</v>
      </c>
      <c r="O19" s="87">
        <f>'[1]Exhibit No.__(JAP-LIGHT RD) '!O19</f>
        <v>513953</v>
      </c>
      <c r="P19" s="87">
        <f>'[1]Exhibit No.__(JAP-LIGHT RD) '!P19</f>
        <v>-16817</v>
      </c>
      <c r="R19" s="106"/>
    </row>
    <row r="20" spans="1:18" x14ac:dyDescent="0.3">
      <c r="A20" s="86" t="str">
        <f>A244</f>
        <v>SCHEDULES 58 &amp; 59</v>
      </c>
      <c r="B20" s="86"/>
      <c r="C20" s="146">
        <f>'[1]Exhibit No.__(JAP-LIGHT RD) '!C20</f>
        <v>3850</v>
      </c>
      <c r="D20" s="131"/>
      <c r="E20" s="86"/>
      <c r="F20" s="87">
        <f>'[1]Exhibit No.__(JAP-LIGHT RD) '!F20</f>
        <v>422637</v>
      </c>
      <c r="G20" s="131"/>
      <c r="H20" s="87">
        <f>'[1]Exhibit No.__(JAP-LIGHT RD) '!H20</f>
        <v>452154</v>
      </c>
      <c r="I20" s="87"/>
      <c r="J20" s="142">
        <f>'[1]Exhibit No.__(JAP-LIGHT RD) '!J20</f>
        <v>2267120.8530000001</v>
      </c>
      <c r="K20" s="142">
        <f>'[1]Exhibit No.__(JAP-LIGHT RD) '!K20</f>
        <v>2270980.27</v>
      </c>
      <c r="L20" s="142">
        <f>'[1]Exhibit No.__(JAP-LIGHT RD) '!L20</f>
        <v>-3859.4170000000013</v>
      </c>
      <c r="N20" s="87">
        <f>'[1]Exhibit No.__(JAP-LIGHT RD) '!N20</f>
        <v>404063</v>
      </c>
      <c r="O20" s="87">
        <f>'[1]Exhibit No.__(JAP-LIGHT RD) '!O20</f>
        <v>404971</v>
      </c>
      <c r="P20" s="87">
        <f>'[1]Exhibit No.__(JAP-LIGHT RD) '!P20</f>
        <v>-908</v>
      </c>
      <c r="R20" s="106"/>
    </row>
    <row r="21" spans="1:18" x14ac:dyDescent="0.3">
      <c r="A21" s="86" t="s">
        <v>410</v>
      </c>
      <c r="B21" s="86"/>
      <c r="C21" s="140">
        <f>'[1]Exhibit No.__(JAP-LIGHT RD) '!C21</f>
        <v>0</v>
      </c>
      <c r="D21" s="131"/>
      <c r="E21" s="86"/>
      <c r="F21" s="87">
        <f>'[1]Exhibit No.__(JAP-LIGHT RD) '!F21</f>
        <v>0</v>
      </c>
      <c r="G21" s="131"/>
      <c r="H21" s="87">
        <f>'[1]Exhibit No.__(JAP-LIGHT RD) '!H21</f>
        <v>0</v>
      </c>
      <c r="I21" s="87"/>
      <c r="J21" s="142">
        <f>'[1]Exhibit No.__(JAP-LIGHT RD) '!J21</f>
        <v>0</v>
      </c>
      <c r="K21" s="142">
        <f>'[1]Exhibit No.__(JAP-LIGHT RD) '!K21</f>
        <v>0</v>
      </c>
      <c r="L21" s="142">
        <f>'[1]Exhibit No.__(JAP-LIGHT RD) '!L21</f>
        <v>0</v>
      </c>
      <c r="N21" s="87">
        <f>'[1]Exhibit No.__(JAP-LIGHT RD) '!N21</f>
        <v>103994</v>
      </c>
      <c r="O21" s="87">
        <f>'[1]Exhibit No.__(JAP-LIGHT RD) '!O21</f>
        <v>103994</v>
      </c>
      <c r="P21" s="87">
        <f>'[1]Exhibit No.__(JAP-LIGHT RD) '!P21</f>
        <v>0</v>
      </c>
      <c r="R21" s="106"/>
    </row>
    <row r="22" spans="1:18" ht="16.2" thickBot="1" x14ac:dyDescent="0.35">
      <c r="A22" s="86" t="s">
        <v>409</v>
      </c>
      <c r="B22" s="86"/>
      <c r="C22" s="208">
        <f>'[1]Exhibit No.__(JAP-LIGHT RD) '!C22</f>
        <v>93950</v>
      </c>
      <c r="D22" s="131"/>
      <c r="E22" s="86"/>
      <c r="F22" s="209">
        <f>'[1]Exhibit No.__(JAP-LIGHT RD) '!F22</f>
        <v>16457504</v>
      </c>
      <c r="G22" s="131"/>
      <c r="H22" s="209">
        <f>'[1]Exhibit No.__(JAP-LIGHT RD) '!H22</f>
        <v>18040363</v>
      </c>
      <c r="I22" s="87"/>
      <c r="J22" s="208">
        <f>'[1]Exhibit No.__(JAP-LIGHT RD) '!J22</f>
        <v>69969105.296000004</v>
      </c>
      <c r="K22" s="208">
        <f>'[1]Exhibit No.__(JAP-LIGHT RD) '!K22</f>
        <v>70204592.217999995</v>
      </c>
      <c r="L22" s="208">
        <f>'[1]Exhibit No.__(JAP-LIGHT RD) '!L22</f>
        <v>-235486.92200000014</v>
      </c>
      <c r="N22" s="209">
        <f>'[1]Exhibit No.__(JAP-LIGHT RD) '!N22</f>
        <v>16457504</v>
      </c>
      <c r="O22" s="209">
        <f>'[1]Exhibit No.__(JAP-LIGHT RD) '!O22</f>
        <v>16512894</v>
      </c>
      <c r="P22" s="210">
        <f>'[1]Exhibit No.__(JAP-LIGHT RD) '!P22</f>
        <v>-55389</v>
      </c>
      <c r="R22" s="106"/>
    </row>
    <row r="23" spans="1:18" ht="16.2" thickTop="1" x14ac:dyDescent="0.3">
      <c r="A23" s="86"/>
      <c r="B23" s="86"/>
      <c r="C23" s="211" t="str">
        <f>'[1]Exhibit No.__(JAP-LIGHT RD) '!C23</f>
        <v>Customers</v>
      </c>
      <c r="D23" s="131"/>
      <c r="E23" s="86"/>
      <c r="F23" s="87"/>
      <c r="G23" s="131"/>
      <c r="H23" s="87"/>
      <c r="I23" s="87"/>
      <c r="O23" s="110"/>
      <c r="P23" s="110"/>
    </row>
    <row r="24" spans="1:18" ht="16.2" thickBot="1" x14ac:dyDescent="0.35">
      <c r="A24" s="86"/>
      <c r="B24" s="86"/>
      <c r="C24" s="88"/>
      <c r="D24" s="131"/>
      <c r="E24" s="86"/>
      <c r="F24" s="87"/>
      <c r="G24" s="131"/>
      <c r="H24" s="209">
        <f>'[1]Exhibit No.__(JAP-LIGHT RD) '!H24</f>
        <v>18037542.591963049</v>
      </c>
      <c r="I24" s="87"/>
      <c r="N24" s="212"/>
      <c r="O24" s="149">
        <f>'[1]Exhibit No.__(JAP-LIGHT RD) '!O24</f>
        <v>9.6007182617913911E-2</v>
      </c>
      <c r="P24" s="81">
        <f>'[1]Exhibit No.__(JAP-LIGHT RD) '!P24</f>
        <v>9.6007182617913911E-2</v>
      </c>
    </row>
    <row r="25" spans="1:18" ht="16.2" thickTop="1" x14ac:dyDescent="0.3">
      <c r="A25" s="86"/>
      <c r="B25" s="86"/>
      <c r="C25" s="88"/>
      <c r="D25" s="131"/>
      <c r="E25" s="86"/>
      <c r="F25" s="87"/>
      <c r="G25" s="131"/>
      <c r="H25" s="84">
        <f>'[1]Exhibit No.__(JAP-LIGHT RD) '!H25</f>
        <v>2820.4080369509757</v>
      </c>
      <c r="I25" s="87"/>
      <c r="N25" s="110">
        <f>'[1]Exhibit No.__(JAP-LIGHT RD) '!N25</f>
        <v>1580038.6879702313</v>
      </c>
      <c r="O25" s="87">
        <f>'[1]Exhibit No.__(JAP-LIGHT RD) '!O25</f>
        <v>1585356.4298082548</v>
      </c>
      <c r="P25" s="87">
        <f>'[1]Exhibit No.__(JAP-LIGHT RD) '!P25</f>
        <v>-5317.741838023634</v>
      </c>
    </row>
    <row r="26" spans="1:18" x14ac:dyDescent="0.3">
      <c r="A26" s="86"/>
      <c r="B26" s="86"/>
      <c r="C26" s="88"/>
      <c r="D26" s="131"/>
      <c r="E26" s="86"/>
      <c r="F26" s="87"/>
      <c r="G26" s="131"/>
      <c r="H26" s="84"/>
      <c r="I26" s="87"/>
      <c r="N26" s="110">
        <f>'[1]Exhibit No.__(JAP-LIGHT RD) '!N26</f>
        <v>18037543.687970232</v>
      </c>
      <c r="O26" s="110">
        <f>'[1]Exhibit No.__(JAP-LIGHT RD) '!O26</f>
        <v>18098250.429808255</v>
      </c>
      <c r="P26" s="110">
        <f>'[1]Exhibit No.__(JAP-LIGHT RD) '!P26</f>
        <v>-60706.741838023634</v>
      </c>
    </row>
    <row r="27" spans="1:18" x14ac:dyDescent="0.3">
      <c r="A27" s="312" t="s">
        <v>408</v>
      </c>
      <c r="B27" s="312"/>
      <c r="C27" s="312"/>
      <c r="D27" s="312"/>
      <c r="E27" s="312"/>
      <c r="F27" s="312"/>
      <c r="G27" s="312"/>
      <c r="H27" s="312"/>
      <c r="I27" s="86"/>
    </row>
    <row r="28" spans="1:18" x14ac:dyDescent="0.3">
      <c r="A28" s="86" t="s">
        <v>407</v>
      </c>
      <c r="B28" s="86"/>
      <c r="C28" s="86"/>
      <c r="D28" s="86"/>
      <c r="E28" s="86"/>
      <c r="F28" s="87"/>
      <c r="G28" s="86"/>
      <c r="H28" s="86"/>
      <c r="I28" s="86"/>
    </row>
    <row r="29" spans="1:18" x14ac:dyDescent="0.3">
      <c r="A29" s="86"/>
      <c r="B29" s="86"/>
      <c r="C29" s="86"/>
      <c r="D29" s="86"/>
      <c r="E29" s="86"/>
      <c r="F29" s="87"/>
      <c r="G29" s="86"/>
      <c r="H29" s="86"/>
      <c r="I29" s="86"/>
    </row>
    <row r="30" spans="1:18" x14ac:dyDescent="0.3">
      <c r="A30" s="213" t="s">
        <v>406</v>
      </c>
      <c r="C30" s="142">
        <f>'[1]Exhibit No.__(JAP-LIGHT RD) '!C30</f>
        <v>708</v>
      </c>
      <c r="D30" s="214">
        <f>'[1]Exhibit No.__(JAP-LIGHT RD) '!D30</f>
        <v>0.68</v>
      </c>
      <c r="F30" s="87">
        <f>'[1]Exhibit No.__(JAP-LIGHT RD) '!F30</f>
        <v>481</v>
      </c>
      <c r="G30" s="214">
        <f>'[1]Exhibit No.__(JAP-LIGHT RD) '!G30</f>
        <v>0.74</v>
      </c>
      <c r="H30" s="87">
        <f>'[1]Exhibit No.__(JAP-LIGHT RD) '!H30</f>
        <v>524</v>
      </c>
      <c r="I30" s="87"/>
      <c r="L30" s="214"/>
    </row>
    <row r="31" spans="1:18" x14ac:dyDescent="0.3">
      <c r="A31" s="139"/>
      <c r="C31" s="142"/>
      <c r="D31" s="214"/>
      <c r="F31" s="87"/>
      <c r="G31" s="215"/>
      <c r="H31" s="87"/>
      <c r="I31" s="87"/>
    </row>
    <row r="32" spans="1:18" x14ac:dyDescent="0.3">
      <c r="A32" s="213" t="s">
        <v>405</v>
      </c>
      <c r="C32" s="142">
        <f>'[1]Exhibit No.__(JAP-LIGHT RD) '!C32</f>
        <v>36</v>
      </c>
      <c r="D32" s="214">
        <f>'[1]Exhibit No.__(JAP-LIGHT RD) '!D32</f>
        <v>5.19</v>
      </c>
      <c r="F32" s="87">
        <f>'[1]Exhibit No.__(JAP-LIGHT RD) '!F32</f>
        <v>187</v>
      </c>
      <c r="G32" s="214">
        <f>'[1]Exhibit No.__(JAP-LIGHT RD) '!G32</f>
        <v>5.07</v>
      </c>
      <c r="H32" s="87">
        <f>'[1]Exhibit No.__(JAP-LIGHT RD) '!H32</f>
        <v>183</v>
      </c>
      <c r="I32" s="87"/>
      <c r="L32" s="214"/>
    </row>
    <row r="33" spans="1:17" x14ac:dyDescent="0.3">
      <c r="A33" s="213" t="s">
        <v>404</v>
      </c>
      <c r="C33" s="142">
        <f>'[1]Exhibit No.__(JAP-LIGHT RD) '!C33</f>
        <v>228</v>
      </c>
      <c r="D33" s="214">
        <f>'[1]Exhibit No.__(JAP-LIGHT RD) '!D33</f>
        <v>7.5</v>
      </c>
      <c r="F33" s="87">
        <f>'[1]Exhibit No.__(JAP-LIGHT RD) '!F33</f>
        <v>1710</v>
      </c>
      <c r="G33" s="214">
        <f>'[1]Exhibit No.__(JAP-LIGHT RD) '!G33</f>
        <v>7.61</v>
      </c>
      <c r="H33" s="87">
        <f>'[1]Exhibit No.__(JAP-LIGHT RD) '!H33</f>
        <v>1735</v>
      </c>
      <c r="I33" s="87"/>
      <c r="L33" s="214"/>
    </row>
    <row r="34" spans="1:17" x14ac:dyDescent="0.3">
      <c r="A34" s="213" t="s">
        <v>403</v>
      </c>
      <c r="C34" s="142">
        <f>'[1]Exhibit No.__(JAP-LIGHT RD) '!C34</f>
        <v>240</v>
      </c>
      <c r="D34" s="214">
        <f>'[1]Exhibit No.__(JAP-LIGHT RD) '!D34</f>
        <v>14.45</v>
      </c>
      <c r="F34" s="87">
        <f>'[1]Exhibit No.__(JAP-LIGHT RD) '!F34</f>
        <v>3468</v>
      </c>
      <c r="G34" s="214">
        <f>'[1]Exhibit No.__(JAP-LIGHT RD) '!G34</f>
        <v>15.21</v>
      </c>
      <c r="H34" s="87">
        <f>'[1]Exhibit No.__(JAP-LIGHT RD) '!H34</f>
        <v>3650</v>
      </c>
      <c r="I34" s="87"/>
      <c r="L34" s="214"/>
    </row>
    <row r="35" spans="1:17" x14ac:dyDescent="0.3">
      <c r="A35" s="139"/>
      <c r="C35" s="142"/>
      <c r="D35" s="215"/>
      <c r="F35" s="87"/>
      <c r="G35" s="215"/>
      <c r="H35" s="87"/>
      <c r="I35" s="87"/>
      <c r="L35" s="214"/>
    </row>
    <row r="36" spans="1:17" x14ac:dyDescent="0.3">
      <c r="A36" s="213" t="s">
        <v>402</v>
      </c>
      <c r="C36" s="142">
        <f>'[1]Exhibit No.__(JAP-LIGHT RD) '!C36</f>
        <v>0</v>
      </c>
      <c r="D36" s="214">
        <f>'[1]Exhibit No.__(JAP-LIGHT RD) '!D36</f>
        <v>3.09</v>
      </c>
      <c r="F36" s="87">
        <f>'[1]Exhibit No.__(JAP-LIGHT RD) '!F36</f>
        <v>0</v>
      </c>
      <c r="G36" s="214">
        <f>'[1]Exhibit No.__(JAP-LIGHT RD) '!G36</f>
        <v>3.38</v>
      </c>
      <c r="H36" s="87">
        <f>'[1]Exhibit No.__(JAP-LIGHT RD) '!H36</f>
        <v>0</v>
      </c>
      <c r="I36" s="87"/>
      <c r="L36" s="214"/>
    </row>
    <row r="37" spans="1:17" x14ac:dyDescent="0.3">
      <c r="A37" s="213" t="s">
        <v>401</v>
      </c>
      <c r="C37" s="142">
        <f>'[1]Exhibit No.__(JAP-LIGHT RD) '!C37</f>
        <v>12</v>
      </c>
      <c r="D37" s="214">
        <f>'[1]Exhibit No.__(JAP-LIGHT RD) '!D37</f>
        <v>5.4</v>
      </c>
      <c r="F37" s="87">
        <f>'[1]Exhibit No.__(JAP-LIGHT RD) '!F37</f>
        <v>65</v>
      </c>
      <c r="G37" s="214">
        <f>'[1]Exhibit No.__(JAP-LIGHT RD) '!G37</f>
        <v>5.92</v>
      </c>
      <c r="H37" s="87">
        <f>'[1]Exhibit No.__(JAP-LIGHT RD) '!H37</f>
        <v>71</v>
      </c>
      <c r="I37" s="87"/>
      <c r="L37" s="214"/>
    </row>
    <row r="38" spans="1:17" x14ac:dyDescent="0.3">
      <c r="A38" s="213" t="s">
        <v>400</v>
      </c>
      <c r="C38" s="142">
        <f>'[1]Exhibit No.__(JAP-LIGHT RD) '!C38</f>
        <v>0</v>
      </c>
      <c r="D38" s="214">
        <f>'[1]Exhibit No.__(JAP-LIGHT RD) '!D38</f>
        <v>12.35</v>
      </c>
      <c r="F38" s="87">
        <f>'[1]Exhibit No.__(JAP-LIGHT RD) '!F38</f>
        <v>0</v>
      </c>
      <c r="G38" s="214">
        <f>'[1]Exhibit No.__(JAP-LIGHT RD) '!G38</f>
        <v>13.53</v>
      </c>
      <c r="H38" s="87">
        <f>'[1]Exhibit No.__(JAP-LIGHT RD) '!H38</f>
        <v>0</v>
      </c>
      <c r="I38" s="87"/>
      <c r="L38" s="214"/>
    </row>
    <row r="39" spans="1:17" x14ac:dyDescent="0.3">
      <c r="A39" s="213" t="s">
        <v>399</v>
      </c>
      <c r="C39" s="142">
        <f>'[1]Exhibit No.__(JAP-LIGHT RD) '!C39</f>
        <v>0</v>
      </c>
      <c r="D39" s="214">
        <f>'[1]Exhibit No.__(JAP-LIGHT RD) '!D39</f>
        <v>21.61</v>
      </c>
      <c r="F39" s="87">
        <f>'[1]Exhibit No.__(JAP-LIGHT RD) '!F39</f>
        <v>0</v>
      </c>
      <c r="G39" s="214">
        <f>'[1]Exhibit No.__(JAP-LIGHT RD) '!G39</f>
        <v>23.67</v>
      </c>
      <c r="H39" s="87">
        <f>'[1]Exhibit No.__(JAP-LIGHT RD) '!H39</f>
        <v>0</v>
      </c>
      <c r="I39" s="87"/>
      <c r="L39" s="214"/>
    </row>
    <row r="40" spans="1:17" x14ac:dyDescent="0.3">
      <c r="A40" s="216" t="s">
        <v>155</v>
      </c>
      <c r="C40" s="141">
        <f>'[1]Exhibit No.__(JAP-LIGHT RD) '!C40</f>
        <v>1224</v>
      </c>
      <c r="D40" s="133"/>
      <c r="F40" s="217">
        <f>'[1]Exhibit No.__(JAP-LIGHT RD) '!F40</f>
        <v>5911</v>
      </c>
      <c r="G40" s="133"/>
      <c r="H40" s="217">
        <f>'[1]Exhibit No.__(JAP-LIGHT RD) '!H40</f>
        <v>6163</v>
      </c>
      <c r="I40" s="87"/>
      <c r="L40" s="214"/>
    </row>
    <row r="41" spans="1:17" x14ac:dyDescent="0.3">
      <c r="A41" s="213"/>
      <c r="C41" s="142"/>
      <c r="D41" s="133"/>
      <c r="F41" s="87"/>
      <c r="G41" s="133"/>
      <c r="H41" s="87"/>
      <c r="I41" s="87"/>
      <c r="L41" s="214"/>
    </row>
    <row r="42" spans="1:17" x14ac:dyDescent="0.3">
      <c r="A42" s="143" t="s">
        <v>229</v>
      </c>
      <c r="B42" s="86"/>
      <c r="C42" s="140">
        <f>'[1]Exhibit No.__(JAP-LIGHT RD) '!C42</f>
        <v>132</v>
      </c>
      <c r="D42" s="215"/>
      <c r="F42" s="87"/>
      <c r="G42" s="215"/>
      <c r="H42" s="87"/>
      <c r="I42" s="87"/>
    </row>
    <row r="43" spans="1:17" x14ac:dyDescent="0.3">
      <c r="A43" s="139"/>
      <c r="C43" s="142"/>
      <c r="D43" s="215"/>
      <c r="F43" s="87"/>
      <c r="G43" s="215"/>
      <c r="H43" s="87"/>
      <c r="I43" s="87"/>
    </row>
    <row r="44" spans="1:17" x14ac:dyDescent="0.3">
      <c r="A44" s="139" t="s">
        <v>251</v>
      </c>
      <c r="C44" s="142">
        <f>'[1]Exhibit No.__(JAP-LIGHT RD) '!C44</f>
        <v>61085.033000000003</v>
      </c>
      <c r="E44" s="118"/>
      <c r="F44" s="87"/>
      <c r="H44" s="87"/>
      <c r="I44" s="118"/>
      <c r="K44" s="110"/>
    </row>
    <row r="45" spans="1:17" x14ac:dyDescent="0.3">
      <c r="A45" s="139" t="s">
        <v>250</v>
      </c>
      <c r="C45" s="142">
        <f>'[1]Exhibit No.__(JAP-LIGHT RD) '!C45</f>
        <v>0</v>
      </c>
      <c r="D45" s="218"/>
      <c r="E45" s="138"/>
      <c r="F45" s="87"/>
      <c r="G45" s="218"/>
      <c r="H45" s="87"/>
      <c r="I45" s="138"/>
      <c r="K45" s="110"/>
      <c r="M45" s="219"/>
      <c r="N45" s="219"/>
      <c r="O45" s="219"/>
      <c r="P45" s="219"/>
      <c r="Q45" s="219"/>
    </row>
    <row r="46" spans="1:17" ht="16.2" thickBot="1" x14ac:dyDescent="0.35">
      <c r="A46" s="220" t="s">
        <v>48</v>
      </c>
      <c r="C46" s="145">
        <f>'[1]Exhibit No.__(JAP-LIGHT RD) '!C46</f>
        <v>61085.033000000003</v>
      </c>
      <c r="D46" s="84"/>
      <c r="F46" s="221">
        <f>'[1]Exhibit No.__(JAP-LIGHT RD) '!F46</f>
        <v>5911</v>
      </c>
      <c r="G46" s="84"/>
      <c r="H46" s="221">
        <f>'[1]Exhibit No.__(JAP-LIGHT RD) '!H46</f>
        <v>6163</v>
      </c>
    </row>
    <row r="47" spans="1:17" ht="16.2" thickTop="1" x14ac:dyDescent="0.3">
      <c r="A47" s="148"/>
      <c r="C47" s="61"/>
      <c r="D47" s="84"/>
      <c r="E47" s="84"/>
      <c r="F47" s="84"/>
      <c r="G47" s="84"/>
      <c r="H47" s="84"/>
      <c r="I47" s="84"/>
    </row>
    <row r="48" spans="1:17" x14ac:dyDescent="0.3">
      <c r="A48" s="312" t="s">
        <v>398</v>
      </c>
      <c r="B48" s="312"/>
      <c r="C48" s="312"/>
      <c r="D48" s="312"/>
      <c r="E48" s="312"/>
      <c r="F48" s="312"/>
      <c r="G48" s="312"/>
      <c r="H48" s="312"/>
      <c r="I48" s="86"/>
    </row>
    <row r="49" spans="1:12" x14ac:dyDescent="0.3">
      <c r="A49" s="86"/>
      <c r="B49" s="86"/>
      <c r="C49" s="86"/>
      <c r="D49" s="86"/>
      <c r="E49" s="86"/>
      <c r="F49" s="86"/>
      <c r="G49" s="86"/>
      <c r="H49" s="86"/>
      <c r="I49" s="86"/>
    </row>
    <row r="50" spans="1:12" x14ac:dyDescent="0.3">
      <c r="A50" s="222" t="s">
        <v>362</v>
      </c>
      <c r="C50" s="142">
        <f>'[1]Exhibit No.__(JAP-LIGHT RD) '!C50</f>
        <v>24817</v>
      </c>
      <c r="D50" s="214">
        <f>'[1]Exhibit No.__(JAP-LIGHT RD) '!D50</f>
        <v>1.39</v>
      </c>
      <c r="F50" s="87">
        <f>'[1]Exhibit No.__(JAP-LIGHT RD) '!F50</f>
        <v>34496</v>
      </c>
      <c r="G50" s="214">
        <f>'[1]Exhibit No.__(JAP-LIGHT RD) '!G50</f>
        <v>1.52</v>
      </c>
      <c r="H50" s="87">
        <f>'[1]Exhibit No.__(JAP-LIGHT RD) '!H50</f>
        <v>37722</v>
      </c>
      <c r="I50" s="86"/>
      <c r="L50" s="110"/>
    </row>
    <row r="51" spans="1:12" x14ac:dyDescent="0.3">
      <c r="A51" s="222" t="s">
        <v>361</v>
      </c>
      <c r="B51" s="86"/>
      <c r="C51" s="142">
        <f>'[1]Exhibit No.__(JAP-LIGHT RD) '!C51</f>
        <v>13647</v>
      </c>
      <c r="D51" s="214">
        <f>'[1]Exhibit No.__(JAP-LIGHT RD) '!D51</f>
        <v>2.3199999999999998</v>
      </c>
      <c r="F51" s="87">
        <f>'[1]Exhibit No.__(JAP-LIGHT RD) '!F51</f>
        <v>31661</v>
      </c>
      <c r="G51" s="214">
        <f>'[1]Exhibit No.__(JAP-LIGHT RD) '!G51</f>
        <v>2.54</v>
      </c>
      <c r="H51" s="87">
        <f>'[1]Exhibit No.__(JAP-LIGHT RD) '!H51</f>
        <v>34663</v>
      </c>
      <c r="I51" s="86"/>
      <c r="L51" s="110"/>
    </row>
    <row r="52" spans="1:12" x14ac:dyDescent="0.3">
      <c r="A52" s="222" t="s">
        <v>360</v>
      </c>
      <c r="B52" s="86"/>
      <c r="C52" s="142">
        <f>'[1]Exhibit No.__(JAP-LIGHT RD) '!C52</f>
        <v>7663</v>
      </c>
      <c r="D52" s="214">
        <f>'[1]Exhibit No.__(JAP-LIGHT RD) '!D52</f>
        <v>3.24</v>
      </c>
      <c r="F52" s="87">
        <f>'[1]Exhibit No.__(JAP-LIGHT RD) '!F52</f>
        <v>24828</v>
      </c>
      <c r="G52" s="214">
        <f>'[1]Exhibit No.__(JAP-LIGHT RD) '!G52</f>
        <v>3.55</v>
      </c>
      <c r="H52" s="87">
        <f>'[1]Exhibit No.__(JAP-LIGHT RD) '!H52</f>
        <v>27204</v>
      </c>
      <c r="I52" s="86"/>
      <c r="L52" s="110"/>
    </row>
    <row r="53" spans="1:12" x14ac:dyDescent="0.3">
      <c r="A53" s="222" t="s">
        <v>359</v>
      </c>
      <c r="B53" s="86"/>
      <c r="C53" s="142">
        <f>'[1]Exhibit No.__(JAP-LIGHT RD) '!C53</f>
        <v>3502</v>
      </c>
      <c r="D53" s="214">
        <f>'[1]Exhibit No.__(JAP-LIGHT RD) '!D53</f>
        <v>4.17</v>
      </c>
      <c r="F53" s="87">
        <f>'[1]Exhibit No.__(JAP-LIGHT RD) '!F53</f>
        <v>14603</v>
      </c>
      <c r="G53" s="214">
        <f>'[1]Exhibit No.__(JAP-LIGHT RD) '!G53</f>
        <v>4.5599999999999996</v>
      </c>
      <c r="H53" s="87">
        <f>'[1]Exhibit No.__(JAP-LIGHT RD) '!H53</f>
        <v>15969</v>
      </c>
      <c r="I53" s="86"/>
      <c r="L53" s="110"/>
    </row>
    <row r="54" spans="1:12" x14ac:dyDescent="0.3">
      <c r="A54" s="222" t="s">
        <v>358</v>
      </c>
      <c r="B54" s="86"/>
      <c r="C54" s="142">
        <f>'[1]Exhibit No.__(JAP-LIGHT RD) '!C54</f>
        <v>606</v>
      </c>
      <c r="D54" s="214">
        <f>'[1]Exhibit No.__(JAP-LIGHT RD) '!D54</f>
        <v>5.09</v>
      </c>
      <c r="F54" s="87">
        <f>'[1]Exhibit No.__(JAP-LIGHT RD) '!F54</f>
        <v>3085</v>
      </c>
      <c r="G54" s="214">
        <f>'[1]Exhibit No.__(JAP-LIGHT RD) '!G54</f>
        <v>5.58</v>
      </c>
      <c r="H54" s="87">
        <f>'[1]Exhibit No.__(JAP-LIGHT RD) '!H54</f>
        <v>3381</v>
      </c>
      <c r="I54" s="86"/>
      <c r="L54" s="110"/>
    </row>
    <row r="55" spans="1:12" x14ac:dyDescent="0.3">
      <c r="A55" s="222" t="s">
        <v>357</v>
      </c>
      <c r="B55" s="86"/>
      <c r="C55" s="142">
        <f>'[1]Exhibit No.__(JAP-LIGHT RD) '!C55</f>
        <v>2271</v>
      </c>
      <c r="D55" s="214">
        <f>'[1]Exhibit No.__(JAP-LIGHT RD) '!D55</f>
        <v>6.02</v>
      </c>
      <c r="F55" s="87">
        <f>'[1]Exhibit No.__(JAP-LIGHT RD) '!F55</f>
        <v>13671</v>
      </c>
      <c r="G55" s="214">
        <f>'[1]Exhibit No.__(JAP-LIGHT RD) '!G55</f>
        <v>6.59</v>
      </c>
      <c r="H55" s="87">
        <f>'[1]Exhibit No.__(JAP-LIGHT RD) '!H55</f>
        <v>14966</v>
      </c>
      <c r="I55" s="86"/>
      <c r="L55" s="110"/>
    </row>
    <row r="56" spans="1:12" x14ac:dyDescent="0.3">
      <c r="A56" s="222" t="s">
        <v>356</v>
      </c>
      <c r="B56" s="86"/>
      <c r="C56" s="142">
        <f>'[1]Exhibit No.__(JAP-LIGHT RD) '!C56</f>
        <v>0</v>
      </c>
      <c r="D56" s="214">
        <f>'[1]Exhibit No.__(JAP-LIGHT RD) '!D56</f>
        <v>6.95</v>
      </c>
      <c r="F56" s="87">
        <f>'[1]Exhibit No.__(JAP-LIGHT RD) '!F56</f>
        <v>0</v>
      </c>
      <c r="G56" s="214">
        <f>'[1]Exhibit No.__(JAP-LIGHT RD) '!G56</f>
        <v>7.61</v>
      </c>
      <c r="H56" s="87">
        <f>'[1]Exhibit No.__(JAP-LIGHT RD) '!H56</f>
        <v>0</v>
      </c>
      <c r="I56" s="86"/>
      <c r="L56" s="110"/>
    </row>
    <row r="57" spans="1:12" x14ac:dyDescent="0.3">
      <c r="A57" s="222" t="s">
        <v>355</v>
      </c>
      <c r="B57" s="86"/>
      <c r="C57" s="142">
        <f>'[1]Exhibit No.__(JAP-LIGHT RD) '!C57</f>
        <v>120</v>
      </c>
      <c r="D57" s="214">
        <f>'[1]Exhibit No.__(JAP-LIGHT RD) '!D57</f>
        <v>7.87</v>
      </c>
      <c r="F57" s="87">
        <f>'[1]Exhibit No.__(JAP-LIGHT RD) '!F57</f>
        <v>944</v>
      </c>
      <c r="G57" s="214">
        <f>'[1]Exhibit No.__(JAP-LIGHT RD) '!G57</f>
        <v>8.6199999999999992</v>
      </c>
      <c r="H57" s="87">
        <f>'[1]Exhibit No.__(JAP-LIGHT RD) '!H57</f>
        <v>1034</v>
      </c>
      <c r="I57" s="86"/>
      <c r="L57" s="110"/>
    </row>
    <row r="58" spans="1:12" x14ac:dyDescent="0.3">
      <c r="A58" s="222" t="s">
        <v>354</v>
      </c>
      <c r="B58" s="86"/>
      <c r="C58" s="142">
        <f>'[1]Exhibit No.__(JAP-LIGHT RD) '!C58</f>
        <v>911</v>
      </c>
      <c r="D58" s="214">
        <f>'[1]Exhibit No.__(JAP-LIGHT RD) '!D58</f>
        <v>8.8000000000000007</v>
      </c>
      <c r="F58" s="87">
        <f>'[1]Exhibit No.__(JAP-LIGHT RD) '!F58</f>
        <v>8017</v>
      </c>
      <c r="G58" s="214">
        <f>'[1]Exhibit No.__(JAP-LIGHT RD) '!G58</f>
        <v>9.64</v>
      </c>
      <c r="H58" s="87">
        <f>'[1]Exhibit No.__(JAP-LIGHT RD) '!H58</f>
        <v>8782</v>
      </c>
      <c r="I58" s="86"/>
      <c r="L58" s="110"/>
    </row>
    <row r="59" spans="1:12" x14ac:dyDescent="0.3">
      <c r="A59" s="86"/>
      <c r="B59" s="86"/>
      <c r="C59" s="117"/>
      <c r="D59" s="223"/>
      <c r="E59" s="86"/>
      <c r="F59" s="87"/>
      <c r="G59" s="223"/>
      <c r="H59" s="87"/>
      <c r="I59" s="87"/>
    </row>
    <row r="60" spans="1:12" x14ac:dyDescent="0.3">
      <c r="A60" s="222" t="s">
        <v>380</v>
      </c>
      <c r="C60" s="87"/>
      <c r="D60" s="224">
        <f>'[1]Exhibit No.__(JAP-LIGHT RD) '!D60</f>
        <v>1.328E-2</v>
      </c>
      <c r="E60" s="118"/>
      <c r="F60" s="87"/>
      <c r="G60" s="224">
        <f>'[1]Exhibit No.__(JAP-LIGHT RD) '!G60</f>
        <v>1.485E-2</v>
      </c>
      <c r="H60" s="87">
        <f>'[1]Exhibit No.__(JAP-LIGHT RD) '!H60</f>
        <v>0</v>
      </c>
      <c r="I60" s="87"/>
    </row>
    <row r="61" spans="1:12" x14ac:dyDescent="0.3">
      <c r="A61" s="222" t="s">
        <v>379</v>
      </c>
      <c r="B61" s="86"/>
      <c r="C61" s="87">
        <f>'[1]Exhibit No.__(JAP-LIGHT RD) '!C61</f>
        <v>248459418</v>
      </c>
      <c r="D61" s="224">
        <f>'[1]Exhibit No.__(JAP-LIGHT RD) '!D61</f>
        <v>7.3999999999999999E-4</v>
      </c>
      <c r="E61" s="118"/>
      <c r="F61" s="87">
        <f>'[1]Exhibit No.__(JAP-LIGHT RD) '!F61</f>
        <v>183860</v>
      </c>
      <c r="G61" s="224">
        <f>'[1]Exhibit No.__(JAP-LIGHT RD) '!G61</f>
        <v>1.3600000000000001E-3</v>
      </c>
      <c r="H61" s="87">
        <f>'[1]Exhibit No.__(JAP-LIGHT RD) '!H61</f>
        <v>337905</v>
      </c>
      <c r="I61" s="87"/>
    </row>
    <row r="62" spans="1:12" x14ac:dyDescent="0.3">
      <c r="A62" s="222"/>
      <c r="B62" s="86"/>
      <c r="C62" s="87"/>
      <c r="D62" s="147"/>
      <c r="E62" s="118"/>
      <c r="F62" s="87"/>
      <c r="G62" s="147"/>
      <c r="H62" s="87"/>
      <c r="I62" s="87"/>
    </row>
    <row r="63" spans="1:12" x14ac:dyDescent="0.3">
      <c r="A63" s="216" t="s">
        <v>155</v>
      </c>
      <c r="C63" s="225">
        <f>'[1]Exhibit No.__(JAP-LIGHT RD) '!C63</f>
        <v>53537</v>
      </c>
      <c r="D63" s="133"/>
      <c r="F63" s="226">
        <f>'[1]Exhibit No.__(JAP-LIGHT RD) '!F63</f>
        <v>315165</v>
      </c>
      <c r="G63" s="133"/>
      <c r="H63" s="226">
        <f>'[1]Exhibit No.__(JAP-LIGHT RD) '!H63</f>
        <v>481626</v>
      </c>
      <c r="I63" s="87"/>
    </row>
    <row r="64" spans="1:12" x14ac:dyDescent="0.3">
      <c r="A64" s="216"/>
      <c r="C64" s="117"/>
      <c r="D64" s="133"/>
      <c r="F64" s="87"/>
      <c r="G64" s="133"/>
      <c r="H64" s="87"/>
      <c r="I64" s="87"/>
    </row>
    <row r="65" spans="1:17" x14ac:dyDescent="0.3">
      <c r="A65" s="227" t="s">
        <v>229</v>
      </c>
      <c r="B65" s="86"/>
      <c r="C65" s="117">
        <f>'[1]Exhibit No.__(JAP-LIGHT RD) '!C65</f>
        <v>6967</v>
      </c>
      <c r="E65" s="118"/>
      <c r="F65" s="87"/>
      <c r="H65" s="87"/>
      <c r="I65" s="87"/>
    </row>
    <row r="66" spans="1:17" x14ac:dyDescent="0.3">
      <c r="A66" s="227"/>
      <c r="B66" s="86"/>
      <c r="C66" s="88"/>
      <c r="E66" s="118"/>
      <c r="F66" s="87"/>
      <c r="H66" s="87"/>
      <c r="I66" s="87"/>
    </row>
    <row r="67" spans="1:17" x14ac:dyDescent="0.3">
      <c r="A67" s="139" t="s">
        <v>251</v>
      </c>
      <c r="C67" s="117">
        <f>'[1]Exhibit No.__(JAP-LIGHT RD) '!C67</f>
        <v>1504065.4550000003</v>
      </c>
      <c r="E67" s="118"/>
      <c r="F67" s="87"/>
      <c r="H67" s="87"/>
      <c r="I67" s="87"/>
      <c r="K67" s="110"/>
    </row>
    <row r="68" spans="1:17" x14ac:dyDescent="0.3">
      <c r="A68" s="139" t="s">
        <v>250</v>
      </c>
      <c r="C68" s="117">
        <f>'[1]Exhibit No.__(JAP-LIGHT RD) '!C68</f>
        <v>16688.032500000001</v>
      </c>
      <c r="D68" s="218">
        <f>'[1]Exhibit No.__(JAP-LIGHT RD) '!D68</f>
        <v>0.23519799999999999</v>
      </c>
      <c r="E68" s="138"/>
      <c r="F68" s="87">
        <f>'[1]Exhibit No.__(JAP-LIGHT RD) '!F68</f>
        <v>3925</v>
      </c>
      <c r="G68" s="218">
        <f>'[1]Exhibit No.__(JAP-LIGHT RD) '!G68</f>
        <v>0.25779000000000002</v>
      </c>
      <c r="H68" s="87">
        <f>'[1]Exhibit No.__(JAP-LIGHT RD) '!H68</f>
        <v>4302</v>
      </c>
      <c r="I68" s="138"/>
      <c r="J68" s="81"/>
      <c r="K68" s="297"/>
      <c r="L68" s="297"/>
      <c r="M68" s="219"/>
      <c r="N68" s="219"/>
      <c r="O68" s="219"/>
      <c r="P68" s="219"/>
      <c r="Q68" s="219"/>
    </row>
    <row r="69" spans="1:17" ht="16.2" thickBot="1" x14ac:dyDescent="0.35">
      <c r="A69" s="220" t="s">
        <v>48</v>
      </c>
      <c r="B69" s="86"/>
      <c r="C69" s="137">
        <f>'[1]Exhibit No.__(JAP-LIGHT RD) '!C69</f>
        <v>1520753.4875000003</v>
      </c>
      <c r="D69" s="84"/>
      <c r="F69" s="209">
        <f>'[1]Exhibit No.__(JAP-LIGHT RD) '!F69</f>
        <v>319090</v>
      </c>
      <c r="G69" s="84"/>
      <c r="H69" s="209">
        <f>'[1]Exhibit No.__(JAP-LIGHT RD) '!H69</f>
        <v>485928</v>
      </c>
    </row>
    <row r="70" spans="1:17" ht="16.2" thickTop="1" x14ac:dyDescent="0.3">
      <c r="A70" s="86"/>
      <c r="B70" s="86"/>
      <c r="C70" s="86"/>
      <c r="D70" s="228" t="s">
        <v>152</v>
      </c>
      <c r="E70" s="86"/>
      <c r="F70" s="86"/>
      <c r="G70" s="228" t="s">
        <v>152</v>
      </c>
      <c r="H70" s="87" t="s">
        <v>152</v>
      </c>
      <c r="I70" s="87"/>
    </row>
    <row r="71" spans="1:17" x14ac:dyDescent="0.3">
      <c r="A71" s="312" t="s">
        <v>397</v>
      </c>
      <c r="B71" s="312"/>
      <c r="C71" s="312"/>
      <c r="D71" s="312"/>
      <c r="E71" s="312"/>
      <c r="F71" s="312"/>
      <c r="G71" s="312"/>
      <c r="H71" s="312"/>
      <c r="I71" s="86"/>
    </row>
    <row r="72" spans="1:17" x14ac:dyDescent="0.3">
      <c r="A72" s="227" t="s">
        <v>396</v>
      </c>
      <c r="B72" s="86"/>
      <c r="C72" s="86"/>
      <c r="D72" s="86"/>
      <c r="E72" s="86"/>
      <c r="F72" s="86"/>
      <c r="G72" s="86"/>
      <c r="H72" s="86"/>
      <c r="I72" s="86"/>
    </row>
    <row r="73" spans="1:17" x14ac:dyDescent="0.3">
      <c r="A73" s="143" t="s">
        <v>395</v>
      </c>
      <c r="B73" s="86"/>
      <c r="C73" s="142">
        <f>'[1]Exhibit No.__(JAP-LIGHT RD) '!C73</f>
        <v>0</v>
      </c>
      <c r="D73" s="214">
        <f>'[1]Exhibit No.__(JAP-LIGHT RD) '!D73</f>
        <v>1.54</v>
      </c>
      <c r="E73" s="86"/>
      <c r="F73" s="87">
        <f>'[1]Exhibit No.__(JAP-LIGHT RD) '!F73</f>
        <v>0</v>
      </c>
      <c r="G73" s="214">
        <f>'[1]Exhibit No.__(JAP-LIGHT RD) '!G73</f>
        <v>1.69</v>
      </c>
      <c r="H73" s="87">
        <f>'[1]Exhibit No.__(JAP-LIGHT RD) '!H73</f>
        <v>0</v>
      </c>
      <c r="I73" s="86"/>
      <c r="J73" s="214"/>
      <c r="K73" s="110"/>
    </row>
    <row r="74" spans="1:17" x14ac:dyDescent="0.3">
      <c r="A74" s="98" t="s">
        <v>394</v>
      </c>
      <c r="B74" s="86"/>
      <c r="C74" s="142">
        <f>'[1]Exhibit No.__(JAP-LIGHT RD) '!C74</f>
        <v>8520</v>
      </c>
      <c r="D74" s="214">
        <f>'[1]Exhibit No.__(JAP-LIGHT RD) '!D74</f>
        <v>2.16</v>
      </c>
      <c r="E74" s="86"/>
      <c r="F74" s="87">
        <f>'[1]Exhibit No.__(JAP-LIGHT RD) '!F74</f>
        <v>18403</v>
      </c>
      <c r="G74" s="214">
        <f>'[1]Exhibit No.__(JAP-LIGHT RD) '!G74</f>
        <v>2.37</v>
      </c>
      <c r="H74" s="87">
        <f>'[1]Exhibit No.__(JAP-LIGHT RD) '!H74</f>
        <v>20192</v>
      </c>
      <c r="I74" s="86"/>
      <c r="J74" s="214"/>
      <c r="K74" s="110"/>
    </row>
    <row r="75" spans="1:17" x14ac:dyDescent="0.3">
      <c r="A75" s="98" t="s">
        <v>393</v>
      </c>
      <c r="B75" s="86"/>
      <c r="C75" s="142">
        <f>'[1]Exhibit No.__(JAP-LIGHT RD) '!C75</f>
        <v>123704</v>
      </c>
      <c r="D75" s="214">
        <f>'[1]Exhibit No.__(JAP-LIGHT RD) '!D75</f>
        <v>3.09</v>
      </c>
      <c r="E75" s="86"/>
      <c r="F75" s="87">
        <f>'[1]Exhibit No.__(JAP-LIGHT RD) '!F75</f>
        <v>382245</v>
      </c>
      <c r="G75" s="214">
        <f>'[1]Exhibit No.__(JAP-LIGHT RD) '!G75</f>
        <v>3.38</v>
      </c>
      <c r="H75" s="87">
        <f>'[1]Exhibit No.__(JAP-LIGHT RD) '!H75</f>
        <v>418120</v>
      </c>
      <c r="I75" s="86"/>
      <c r="J75" s="214"/>
      <c r="K75" s="110"/>
    </row>
    <row r="76" spans="1:17" x14ac:dyDescent="0.3">
      <c r="A76" s="98" t="s">
        <v>392</v>
      </c>
      <c r="B76" s="86"/>
      <c r="C76" s="142">
        <f>'[1]Exhibit No.__(JAP-LIGHT RD) '!C76</f>
        <v>55078</v>
      </c>
      <c r="D76" s="214">
        <f>'[1]Exhibit No.__(JAP-LIGHT RD) '!D76</f>
        <v>4.63</v>
      </c>
      <c r="E76" s="86"/>
      <c r="F76" s="87">
        <f>'[1]Exhibit No.__(JAP-LIGHT RD) '!F76</f>
        <v>255011</v>
      </c>
      <c r="G76" s="214">
        <f>'[1]Exhibit No.__(JAP-LIGHT RD) '!G76</f>
        <v>5.07</v>
      </c>
      <c r="H76" s="87">
        <f>'[1]Exhibit No.__(JAP-LIGHT RD) '!H76</f>
        <v>279245</v>
      </c>
      <c r="I76" s="86"/>
      <c r="J76" s="214"/>
      <c r="K76" s="110"/>
    </row>
    <row r="77" spans="1:17" x14ac:dyDescent="0.3">
      <c r="A77" s="98" t="s">
        <v>391</v>
      </c>
      <c r="B77" s="86"/>
      <c r="C77" s="142">
        <f>'[1]Exhibit No.__(JAP-LIGHT RD) '!C77</f>
        <v>11934</v>
      </c>
      <c r="D77" s="214">
        <f>'[1]Exhibit No.__(JAP-LIGHT RD) '!D77</f>
        <v>6.17</v>
      </c>
      <c r="E77" s="86"/>
      <c r="F77" s="87">
        <f>'[1]Exhibit No.__(JAP-LIGHT RD) '!F77</f>
        <v>73633</v>
      </c>
      <c r="G77" s="214">
        <f>'[1]Exhibit No.__(JAP-LIGHT RD) '!G77</f>
        <v>6.76</v>
      </c>
      <c r="H77" s="87">
        <f>'[1]Exhibit No.__(JAP-LIGHT RD) '!H77</f>
        <v>80674</v>
      </c>
      <c r="I77" s="86"/>
      <c r="J77" s="214"/>
      <c r="K77" s="110"/>
    </row>
    <row r="78" spans="1:17" x14ac:dyDescent="0.3">
      <c r="A78" s="98" t="s">
        <v>390</v>
      </c>
      <c r="B78" s="86"/>
      <c r="C78" s="142">
        <f>'[1]Exhibit No.__(JAP-LIGHT RD) '!C78</f>
        <v>17568</v>
      </c>
      <c r="D78" s="214">
        <f>'[1]Exhibit No.__(JAP-LIGHT RD) '!D78</f>
        <v>7.72</v>
      </c>
      <c r="E78" s="86"/>
      <c r="F78" s="87">
        <f>'[1]Exhibit No.__(JAP-LIGHT RD) '!F78</f>
        <v>135625</v>
      </c>
      <c r="G78" s="214">
        <f>'[1]Exhibit No.__(JAP-LIGHT RD) '!G78</f>
        <v>8.4499999999999993</v>
      </c>
      <c r="H78" s="87">
        <f>'[1]Exhibit No.__(JAP-LIGHT RD) '!H78</f>
        <v>148450</v>
      </c>
      <c r="I78" s="86"/>
      <c r="J78" s="214"/>
      <c r="K78" s="110"/>
    </row>
    <row r="79" spans="1:17" x14ac:dyDescent="0.3">
      <c r="A79" s="98" t="s">
        <v>389</v>
      </c>
      <c r="B79" s="86"/>
      <c r="C79" s="142">
        <f>'[1]Exhibit No.__(JAP-LIGHT RD) '!C79</f>
        <v>1788</v>
      </c>
      <c r="D79" s="214">
        <f>'[1]Exhibit No.__(JAP-LIGHT RD) '!D79</f>
        <v>9.57</v>
      </c>
      <c r="E79" s="86"/>
      <c r="F79" s="87">
        <f>'[1]Exhibit No.__(JAP-LIGHT RD) '!F79</f>
        <v>17111</v>
      </c>
      <c r="G79" s="214">
        <f>'[1]Exhibit No.__(JAP-LIGHT RD) '!G79</f>
        <v>10.48</v>
      </c>
      <c r="H79" s="87">
        <f>'[1]Exhibit No.__(JAP-LIGHT RD) '!H79</f>
        <v>18738</v>
      </c>
      <c r="I79" s="86"/>
      <c r="J79" s="214"/>
      <c r="K79" s="110"/>
    </row>
    <row r="80" spans="1:17" x14ac:dyDescent="0.3">
      <c r="A80" s="98" t="s">
        <v>388</v>
      </c>
      <c r="B80" s="86"/>
      <c r="C80" s="142">
        <f>'[1]Exhibit No.__(JAP-LIGHT RD) '!C80</f>
        <v>7293</v>
      </c>
      <c r="D80" s="214">
        <f>'[1]Exhibit No.__(JAP-LIGHT RD) '!D80</f>
        <v>12.35</v>
      </c>
      <c r="E80" s="86"/>
      <c r="F80" s="87">
        <f>'[1]Exhibit No.__(JAP-LIGHT RD) '!F80</f>
        <v>90069</v>
      </c>
      <c r="G80" s="214">
        <f>'[1]Exhibit No.__(JAP-LIGHT RD) '!G80</f>
        <v>13.53</v>
      </c>
      <c r="H80" s="87">
        <f>'[1]Exhibit No.__(JAP-LIGHT RD) '!H80</f>
        <v>98674</v>
      </c>
      <c r="I80" s="86"/>
      <c r="J80" s="214"/>
      <c r="K80" s="110"/>
    </row>
    <row r="81" spans="1:11" x14ac:dyDescent="0.3">
      <c r="A81" s="98"/>
      <c r="B81" s="86"/>
      <c r="C81" s="142"/>
      <c r="D81" s="214"/>
      <c r="E81" s="86"/>
      <c r="F81" s="87"/>
      <c r="G81" s="214"/>
      <c r="H81" s="86"/>
      <c r="I81" s="86"/>
    </row>
    <row r="82" spans="1:11" x14ac:dyDescent="0.3">
      <c r="A82" s="98" t="s">
        <v>387</v>
      </c>
      <c r="B82" s="86"/>
      <c r="C82" s="142">
        <f>'[1]Exhibit No.__(JAP-LIGHT RD) '!C82</f>
        <v>816</v>
      </c>
      <c r="D82" s="214">
        <f>'[1]Exhibit No.__(JAP-LIGHT RD) '!D82</f>
        <v>2.16</v>
      </c>
      <c r="E82" s="86"/>
      <c r="F82" s="87">
        <f>'[1]Exhibit No.__(JAP-LIGHT RD) '!F82</f>
        <v>1763</v>
      </c>
      <c r="G82" s="214">
        <f>'[1]Exhibit No.__(JAP-LIGHT RD) '!G82</f>
        <v>2.37</v>
      </c>
      <c r="H82" s="87">
        <f>'[1]Exhibit No.__(JAP-LIGHT RD) '!H82</f>
        <v>1934</v>
      </c>
      <c r="I82" s="86"/>
      <c r="J82" s="214"/>
      <c r="K82" s="110"/>
    </row>
    <row r="83" spans="1:11" x14ac:dyDescent="0.3">
      <c r="A83" s="98" t="s">
        <v>386</v>
      </c>
      <c r="B83" s="86"/>
      <c r="C83" s="142">
        <f>'[1]Exhibit No.__(JAP-LIGHT RD) '!C83</f>
        <v>49</v>
      </c>
      <c r="D83" s="214">
        <f>'[1]Exhibit No.__(JAP-LIGHT RD) '!D83</f>
        <v>3.09</v>
      </c>
      <c r="E83" s="86"/>
      <c r="F83" s="87">
        <f>'[1]Exhibit No.__(JAP-LIGHT RD) '!F83</f>
        <v>151</v>
      </c>
      <c r="G83" s="214">
        <f>'[1]Exhibit No.__(JAP-LIGHT RD) '!G83</f>
        <v>3.38</v>
      </c>
      <c r="H83" s="87">
        <f>'[1]Exhibit No.__(JAP-LIGHT RD) '!H83</f>
        <v>166</v>
      </c>
      <c r="I83" s="86"/>
      <c r="J83" s="214"/>
      <c r="K83" s="110"/>
    </row>
    <row r="84" spans="1:11" x14ac:dyDescent="0.3">
      <c r="A84" s="98" t="s">
        <v>385</v>
      </c>
      <c r="B84" s="86"/>
      <c r="C84" s="142">
        <f>'[1]Exhibit No.__(JAP-LIGHT RD) '!C84</f>
        <v>2460</v>
      </c>
      <c r="D84" s="214">
        <f>'[1]Exhibit No.__(JAP-LIGHT RD) '!D84</f>
        <v>4.63</v>
      </c>
      <c r="E84" s="86"/>
      <c r="F84" s="87">
        <f>'[1]Exhibit No.__(JAP-LIGHT RD) '!F84</f>
        <v>11390</v>
      </c>
      <c r="G84" s="214">
        <f>'[1]Exhibit No.__(JAP-LIGHT RD) '!G84</f>
        <v>5.07</v>
      </c>
      <c r="H84" s="87">
        <f>'[1]Exhibit No.__(JAP-LIGHT RD) '!H84</f>
        <v>12472</v>
      </c>
      <c r="I84" s="86"/>
      <c r="J84" s="214"/>
      <c r="K84" s="110"/>
    </row>
    <row r="85" spans="1:11" x14ac:dyDescent="0.3">
      <c r="A85" s="143" t="s">
        <v>384</v>
      </c>
      <c r="B85" s="86"/>
      <c r="C85" s="142">
        <f>'[1]Exhibit No.__(JAP-LIGHT RD) '!C85</f>
        <v>2664</v>
      </c>
      <c r="D85" s="214">
        <f>'[1]Exhibit No.__(JAP-LIGHT RD) '!D85</f>
        <v>5.4</v>
      </c>
      <c r="E85" s="86"/>
      <c r="F85" s="87">
        <f>'[1]Exhibit No.__(JAP-LIGHT RD) '!F85</f>
        <v>14386</v>
      </c>
      <c r="G85" s="214">
        <f>'[1]Exhibit No.__(JAP-LIGHT RD) '!G85</f>
        <v>5.92</v>
      </c>
      <c r="H85" s="87">
        <f>'[1]Exhibit No.__(JAP-LIGHT RD) '!H85</f>
        <v>15771</v>
      </c>
      <c r="I85" s="86"/>
      <c r="J85" s="214"/>
      <c r="K85" s="110"/>
    </row>
    <row r="86" spans="1:11" x14ac:dyDescent="0.3">
      <c r="A86" s="98" t="s">
        <v>383</v>
      </c>
      <c r="B86" s="86"/>
      <c r="C86" s="142">
        <f>'[1]Exhibit No.__(JAP-LIGHT RD) '!C86</f>
        <v>732</v>
      </c>
      <c r="D86" s="214">
        <f>'[1]Exhibit No.__(JAP-LIGHT RD) '!D86</f>
        <v>7.72</v>
      </c>
      <c r="E86" s="86"/>
      <c r="F86" s="87">
        <f>'[1]Exhibit No.__(JAP-LIGHT RD) '!F86</f>
        <v>5651</v>
      </c>
      <c r="G86" s="214">
        <f>'[1]Exhibit No.__(JAP-LIGHT RD) '!G86</f>
        <v>8.4499999999999993</v>
      </c>
      <c r="H86" s="87">
        <f>'[1]Exhibit No.__(JAP-LIGHT RD) '!H86</f>
        <v>6185</v>
      </c>
      <c r="I86" s="86"/>
      <c r="J86" s="214"/>
      <c r="K86" s="110"/>
    </row>
    <row r="87" spans="1:11" x14ac:dyDescent="0.3">
      <c r="A87" s="98" t="s">
        <v>382</v>
      </c>
      <c r="B87" s="86"/>
      <c r="C87" s="142">
        <f>'[1]Exhibit No.__(JAP-LIGHT RD) '!C87</f>
        <v>684</v>
      </c>
      <c r="D87" s="214">
        <f>'[1]Exhibit No.__(JAP-LIGHT RD) '!D87</f>
        <v>12.35</v>
      </c>
      <c r="E87" s="86"/>
      <c r="F87" s="87">
        <f>'[1]Exhibit No.__(JAP-LIGHT RD) '!F87</f>
        <v>8447</v>
      </c>
      <c r="G87" s="214">
        <f>'[1]Exhibit No.__(JAP-LIGHT RD) '!G87</f>
        <v>13.53</v>
      </c>
      <c r="H87" s="87">
        <f>'[1]Exhibit No.__(JAP-LIGHT RD) '!H87</f>
        <v>9255</v>
      </c>
      <c r="I87" s="86"/>
      <c r="J87" s="214"/>
      <c r="K87" s="110"/>
    </row>
    <row r="88" spans="1:11" x14ac:dyDescent="0.3">
      <c r="A88" s="143" t="s">
        <v>381</v>
      </c>
      <c r="B88" s="86"/>
      <c r="C88" s="142">
        <f>'[1]Exhibit No.__(JAP-LIGHT RD) '!C88</f>
        <v>216</v>
      </c>
      <c r="D88" s="214">
        <f>'[1]Exhibit No.__(JAP-LIGHT RD) '!D88</f>
        <v>30.87</v>
      </c>
      <c r="E88" s="86"/>
      <c r="F88" s="87">
        <f>'[1]Exhibit No.__(JAP-LIGHT RD) '!F88</f>
        <v>6668</v>
      </c>
      <c r="G88" s="214">
        <f>'[1]Exhibit No.__(JAP-LIGHT RD) '!G88</f>
        <v>33.81</v>
      </c>
      <c r="H88" s="87">
        <f>'[1]Exhibit No.__(JAP-LIGHT RD) '!H88</f>
        <v>7303</v>
      </c>
      <c r="I88" s="86"/>
      <c r="J88" s="214"/>
      <c r="K88" s="110"/>
    </row>
    <row r="89" spans="1:11" x14ac:dyDescent="0.3">
      <c r="A89" s="216"/>
      <c r="C89" s="229"/>
      <c r="D89" s="133"/>
      <c r="F89" s="230"/>
      <c r="G89" s="133"/>
      <c r="H89" s="230"/>
      <c r="I89" s="86"/>
    </row>
    <row r="90" spans="1:11" x14ac:dyDescent="0.3">
      <c r="A90" s="222" t="s">
        <v>380</v>
      </c>
      <c r="C90" s="87"/>
      <c r="D90" s="224">
        <f>'[1]Exhibit No.__(JAP-LIGHT RD) '!D90</f>
        <v>1.4930000000000001E-2</v>
      </c>
      <c r="E90" s="118"/>
      <c r="F90" s="87"/>
      <c r="G90" s="224">
        <f>'[1]Exhibit No.__(JAP-LIGHT RD) '!G90</f>
        <v>1.485E-2</v>
      </c>
      <c r="H90" s="87">
        <f>'[1]Exhibit No.__(JAP-LIGHT RD) '!H90</f>
        <v>0</v>
      </c>
      <c r="I90" s="87"/>
      <c r="J90" s="214"/>
      <c r="K90" s="110"/>
    </row>
    <row r="91" spans="1:11" x14ac:dyDescent="0.3">
      <c r="A91" s="222" t="s">
        <v>379</v>
      </c>
      <c r="B91" s="86"/>
      <c r="C91" s="87">
        <f>'[1]Exhibit No.__(JAP-LIGHT RD) '!C91</f>
        <v>643437637</v>
      </c>
      <c r="D91" s="224">
        <f>'[1]Exhibit No.__(JAP-LIGHT RD) '!D91</f>
        <v>2.3900000000000002E-3</v>
      </c>
      <c r="E91" s="118"/>
      <c r="F91" s="87">
        <f>'[1]Exhibit No.__(JAP-LIGHT RD) '!F91</f>
        <v>1537816</v>
      </c>
      <c r="G91" s="224">
        <f>'[1]Exhibit No.__(JAP-LIGHT RD) '!G91</f>
        <v>1.3600000000000001E-3</v>
      </c>
      <c r="H91" s="87">
        <f>'[1]Exhibit No.__(JAP-LIGHT RD) '!H91</f>
        <v>875075</v>
      </c>
      <c r="I91" s="87"/>
      <c r="J91" s="214"/>
      <c r="K91" s="110"/>
    </row>
    <row r="92" spans="1:11" x14ac:dyDescent="0.3">
      <c r="A92" s="227"/>
      <c r="B92" s="86"/>
      <c r="C92" s="88"/>
      <c r="E92" s="118"/>
      <c r="F92" s="87"/>
      <c r="H92" s="87"/>
      <c r="I92" s="87"/>
    </row>
    <row r="93" spans="1:11" x14ac:dyDescent="0.3">
      <c r="A93" s="216" t="s">
        <v>155</v>
      </c>
      <c r="C93" s="142">
        <f>'[1]Exhibit No.__(JAP-LIGHT RD) '!C93</f>
        <v>233506</v>
      </c>
      <c r="D93" s="133"/>
      <c r="F93" s="217">
        <f>'[1]Exhibit No.__(JAP-LIGHT RD) '!F93</f>
        <v>2558369</v>
      </c>
      <c r="G93" s="133"/>
      <c r="H93" s="217">
        <f>'[1]Exhibit No.__(JAP-LIGHT RD) '!H93</f>
        <v>1992254</v>
      </c>
      <c r="I93" s="86"/>
    </row>
    <row r="94" spans="1:11" x14ac:dyDescent="0.3">
      <c r="A94" s="216"/>
      <c r="C94" s="146"/>
      <c r="D94" s="133"/>
      <c r="F94" s="230"/>
      <c r="G94" s="133"/>
      <c r="H94" s="230"/>
      <c r="I94" s="86"/>
    </row>
    <row r="95" spans="1:11" x14ac:dyDescent="0.3">
      <c r="A95" s="227" t="s">
        <v>229</v>
      </c>
      <c r="B95" s="86"/>
      <c r="C95" s="117">
        <f>'[1]Exhibit No.__(JAP-LIGHT RD) '!C95</f>
        <v>29114</v>
      </c>
      <c r="E95" s="118"/>
      <c r="F95" s="87"/>
      <c r="H95" s="87"/>
      <c r="I95" s="87"/>
    </row>
    <row r="96" spans="1:11" x14ac:dyDescent="0.3">
      <c r="A96" s="227"/>
      <c r="B96" s="86"/>
      <c r="C96" s="140"/>
      <c r="E96" s="118"/>
      <c r="F96" s="87"/>
      <c r="H96" s="87"/>
      <c r="I96" s="87"/>
      <c r="K96" s="110"/>
    </row>
    <row r="97" spans="1:17" x14ac:dyDescent="0.3">
      <c r="A97" s="139" t="s">
        <v>251</v>
      </c>
      <c r="C97" s="117">
        <f>'[1]Exhibit No.__(JAP-LIGHT RD) '!C97</f>
        <v>13269924.935000002</v>
      </c>
      <c r="E97" s="118"/>
      <c r="F97" s="87"/>
      <c r="H97" s="87"/>
      <c r="I97" s="84"/>
    </row>
    <row r="98" spans="1:17" x14ac:dyDescent="0.3">
      <c r="A98" s="139" t="s">
        <v>250</v>
      </c>
      <c r="C98" s="117">
        <f>'[1]Exhibit No.__(JAP-LIGHT RD) '!C98</f>
        <v>-8473.76800000004</v>
      </c>
      <c r="D98" s="218">
        <f>'[1]Exhibit No.__(JAP-LIGHT RD) '!D98</f>
        <v>0.23519599999999999</v>
      </c>
      <c r="E98" s="138"/>
      <c r="F98" s="87">
        <f>'[1]Exhibit No.__(JAP-LIGHT RD) '!F98</f>
        <v>-1993</v>
      </c>
      <c r="G98" s="218">
        <f>'[1]Exhibit No.__(JAP-LIGHT RD) '!G98</f>
        <v>0.25773699999999999</v>
      </c>
      <c r="H98" s="87">
        <f>'[1]Exhibit No.__(JAP-LIGHT RD) '!H98</f>
        <v>-2184</v>
      </c>
      <c r="I98" s="138"/>
      <c r="J98" s="81"/>
      <c r="K98" s="297"/>
      <c r="L98" s="297"/>
      <c r="M98" s="219"/>
      <c r="N98" s="219"/>
      <c r="O98" s="219"/>
      <c r="P98" s="219"/>
      <c r="Q98" s="219"/>
    </row>
    <row r="99" spans="1:17" ht="16.2" thickBot="1" x14ac:dyDescent="0.35">
      <c r="A99" s="220" t="s">
        <v>48</v>
      </c>
      <c r="B99" s="86"/>
      <c r="C99" s="145">
        <f>'[1]Exhibit No.__(JAP-LIGHT RD) '!C99</f>
        <v>13261451.167000003</v>
      </c>
      <c r="D99" s="84"/>
      <c r="F99" s="221">
        <f>'[1]Exhibit No.__(JAP-LIGHT RD) '!F99</f>
        <v>2556376</v>
      </c>
      <c r="G99" s="84"/>
      <c r="H99" s="221">
        <f>'[1]Exhibit No.__(JAP-LIGHT RD) '!H99</f>
        <v>1990070</v>
      </c>
    </row>
    <row r="100" spans="1:17" ht="16.2" thickTop="1" x14ac:dyDescent="0.3">
      <c r="A100" s="86"/>
      <c r="B100" s="86"/>
      <c r="C100" s="86"/>
      <c r="D100" s="228"/>
      <c r="E100" s="86"/>
      <c r="F100" s="86"/>
      <c r="G100" s="228"/>
      <c r="H100" s="87"/>
      <c r="I100" s="87"/>
    </row>
    <row r="101" spans="1:17" x14ac:dyDescent="0.3">
      <c r="A101" s="86"/>
      <c r="B101" s="86"/>
      <c r="C101" s="86"/>
      <c r="D101" s="228"/>
      <c r="E101" s="86"/>
      <c r="F101" s="86"/>
      <c r="G101" s="228"/>
      <c r="H101" s="87"/>
      <c r="I101" s="87"/>
    </row>
    <row r="102" spans="1:17" x14ac:dyDescent="0.3">
      <c r="A102" s="312" t="s">
        <v>378</v>
      </c>
      <c r="B102" s="312"/>
      <c r="C102" s="312"/>
      <c r="D102" s="312"/>
      <c r="E102" s="312"/>
      <c r="F102" s="312"/>
      <c r="G102" s="312"/>
      <c r="H102" s="312"/>
      <c r="I102" s="86"/>
    </row>
    <row r="103" spans="1:17" x14ac:dyDescent="0.3">
      <c r="A103" s="227" t="s">
        <v>377</v>
      </c>
      <c r="B103" s="86"/>
      <c r="C103" s="86"/>
      <c r="D103" s="86"/>
      <c r="E103" s="86"/>
      <c r="F103" s="86"/>
      <c r="G103" s="86"/>
      <c r="H103" s="86"/>
      <c r="I103" s="86"/>
    </row>
    <row r="104" spans="1:17" x14ac:dyDescent="0.3">
      <c r="A104" s="98" t="s">
        <v>376</v>
      </c>
      <c r="B104" s="86"/>
      <c r="C104" s="142">
        <f>'[1]Exhibit No.__(JAP-LIGHT RD) '!C104</f>
        <v>0</v>
      </c>
      <c r="D104" s="214">
        <f>'[1]Exhibit No.__(JAP-LIGHT RD) '!D104</f>
        <v>10.72</v>
      </c>
      <c r="F104" s="87">
        <f>'[1]Exhibit No.__(JAP-LIGHT RD) '!F104</f>
        <v>0</v>
      </c>
      <c r="G104" s="214">
        <f>'[1]Exhibit No.__(JAP-LIGHT RD) '!G104</f>
        <v>13.62</v>
      </c>
      <c r="H104" s="87">
        <f>'[1]Exhibit No.__(JAP-LIGHT RD) '!H104</f>
        <v>0</v>
      </c>
      <c r="I104" s="86"/>
      <c r="L104" s="110"/>
    </row>
    <row r="105" spans="1:17" x14ac:dyDescent="0.3">
      <c r="A105" s="98" t="s">
        <v>375</v>
      </c>
      <c r="B105" s="86"/>
      <c r="C105" s="142">
        <f>'[1]Exhibit No.__(JAP-LIGHT RD) '!C105</f>
        <v>54637</v>
      </c>
      <c r="D105" s="214">
        <f>'[1]Exhibit No.__(JAP-LIGHT RD) '!D105</f>
        <v>11.5</v>
      </c>
      <c r="E105" s="86"/>
      <c r="F105" s="87">
        <f>'[1]Exhibit No.__(JAP-LIGHT RD) '!F105</f>
        <v>628326</v>
      </c>
      <c r="G105" s="214">
        <f>'[1]Exhibit No.__(JAP-LIGHT RD) '!G105</f>
        <v>14.29</v>
      </c>
      <c r="H105" s="87">
        <f>'[1]Exhibit No.__(JAP-LIGHT RD) '!H105</f>
        <v>780763</v>
      </c>
      <c r="I105" s="86"/>
      <c r="L105" s="110"/>
    </row>
    <row r="106" spans="1:17" x14ac:dyDescent="0.3">
      <c r="A106" s="98" t="s">
        <v>374</v>
      </c>
      <c r="B106" s="86"/>
      <c r="C106" s="142">
        <f>'[1]Exhibit No.__(JAP-LIGHT RD) '!C106</f>
        <v>382985</v>
      </c>
      <c r="D106" s="214">
        <f>'[1]Exhibit No.__(JAP-LIGHT RD) '!D106</f>
        <v>12.68</v>
      </c>
      <c r="E106" s="86"/>
      <c r="F106" s="87">
        <f>'[1]Exhibit No.__(JAP-LIGHT RD) '!F106</f>
        <v>4856250</v>
      </c>
      <c r="G106" s="214">
        <f>'[1]Exhibit No.__(JAP-LIGHT RD) '!G106</f>
        <v>14.73</v>
      </c>
      <c r="H106" s="87">
        <f>'[1]Exhibit No.__(JAP-LIGHT RD) '!H106</f>
        <v>5641369</v>
      </c>
      <c r="I106" s="86"/>
      <c r="L106" s="110"/>
    </row>
    <row r="107" spans="1:17" x14ac:dyDescent="0.3">
      <c r="A107" s="98" t="s">
        <v>373</v>
      </c>
      <c r="B107" s="86"/>
      <c r="C107" s="142">
        <f>'[1]Exhibit No.__(JAP-LIGHT RD) '!C107</f>
        <v>45980</v>
      </c>
      <c r="D107" s="214">
        <f>'[1]Exhibit No.__(JAP-LIGHT RD) '!D107</f>
        <v>14.64</v>
      </c>
      <c r="E107" s="86"/>
      <c r="F107" s="87">
        <f>'[1]Exhibit No.__(JAP-LIGHT RD) '!F107</f>
        <v>673147</v>
      </c>
      <c r="G107" s="214">
        <f>'[1]Exhibit No.__(JAP-LIGHT RD) '!G107</f>
        <v>16.43</v>
      </c>
      <c r="H107" s="87">
        <f>'[1]Exhibit No.__(JAP-LIGHT RD) '!H107</f>
        <v>755451</v>
      </c>
      <c r="I107" s="86"/>
      <c r="L107" s="110"/>
    </row>
    <row r="108" spans="1:17" x14ac:dyDescent="0.3">
      <c r="A108" s="98" t="s">
        <v>372</v>
      </c>
      <c r="B108" s="86"/>
      <c r="C108" s="142">
        <f>'[1]Exhibit No.__(JAP-LIGHT RD) '!C108</f>
        <v>60631</v>
      </c>
      <c r="D108" s="214">
        <f>'[1]Exhibit No.__(JAP-LIGHT RD) '!D108</f>
        <v>16.61</v>
      </c>
      <c r="E108" s="86"/>
      <c r="F108" s="87">
        <f>'[1]Exhibit No.__(JAP-LIGHT RD) '!F108</f>
        <v>1007081</v>
      </c>
      <c r="G108" s="214">
        <f>'[1]Exhibit No.__(JAP-LIGHT RD) '!G108</f>
        <v>18.670000000000002</v>
      </c>
      <c r="H108" s="87">
        <f>'[1]Exhibit No.__(JAP-LIGHT RD) '!H108</f>
        <v>1131981</v>
      </c>
      <c r="I108" s="86"/>
      <c r="L108" s="110"/>
    </row>
    <row r="109" spans="1:17" x14ac:dyDescent="0.3">
      <c r="A109" s="98" t="s">
        <v>371</v>
      </c>
      <c r="B109" s="86"/>
      <c r="C109" s="142">
        <f>'[1]Exhibit No.__(JAP-LIGHT RD) '!C109</f>
        <v>20854</v>
      </c>
      <c r="D109" s="214">
        <f>'[1]Exhibit No.__(JAP-LIGHT RD) '!D109</f>
        <v>18.57</v>
      </c>
      <c r="E109" s="86"/>
      <c r="F109" s="87">
        <f>'[1]Exhibit No.__(JAP-LIGHT RD) '!F109</f>
        <v>387259</v>
      </c>
      <c r="G109" s="214">
        <f>'[1]Exhibit No.__(JAP-LIGHT RD) '!G109</f>
        <v>20.54</v>
      </c>
      <c r="H109" s="87">
        <f>'[1]Exhibit No.__(JAP-LIGHT RD) '!H109</f>
        <v>428341</v>
      </c>
      <c r="I109" s="86"/>
      <c r="L109" s="110"/>
    </row>
    <row r="110" spans="1:17" x14ac:dyDescent="0.3">
      <c r="A110" s="98" t="s">
        <v>370</v>
      </c>
      <c r="B110" s="86"/>
      <c r="C110" s="142">
        <f>'[1]Exhibit No.__(JAP-LIGHT RD) '!C110</f>
        <v>199</v>
      </c>
      <c r="D110" s="214">
        <f>'[1]Exhibit No.__(JAP-LIGHT RD) '!D110</f>
        <v>20.93</v>
      </c>
      <c r="E110" s="86"/>
      <c r="F110" s="87">
        <f>'[1]Exhibit No.__(JAP-LIGHT RD) '!F110</f>
        <v>4165</v>
      </c>
      <c r="G110" s="214">
        <f>'[1]Exhibit No.__(JAP-LIGHT RD) '!G110</f>
        <v>22.98</v>
      </c>
      <c r="H110" s="87">
        <f>'[1]Exhibit No.__(JAP-LIGHT RD) '!H110</f>
        <v>4573</v>
      </c>
      <c r="I110" s="86"/>
      <c r="L110" s="110"/>
    </row>
    <row r="111" spans="1:17" x14ac:dyDescent="0.3">
      <c r="A111" s="98" t="s">
        <v>369</v>
      </c>
      <c r="B111" s="86"/>
      <c r="C111" s="142">
        <f>'[1]Exhibit No.__(JAP-LIGHT RD) '!C111</f>
        <v>12055</v>
      </c>
      <c r="D111" s="214">
        <f>'[1]Exhibit No.__(JAP-LIGHT RD) '!D111</f>
        <v>24.46</v>
      </c>
      <c r="E111" s="86"/>
      <c r="F111" s="87">
        <f>'[1]Exhibit No.__(JAP-LIGHT RD) '!F111</f>
        <v>294865</v>
      </c>
      <c r="G111" s="214">
        <f>'[1]Exhibit No.__(JAP-LIGHT RD) '!G111</f>
        <v>26.79</v>
      </c>
      <c r="H111" s="87">
        <f>'[1]Exhibit No.__(JAP-LIGHT RD) '!H111</f>
        <v>322953</v>
      </c>
      <c r="I111" s="86"/>
      <c r="L111" s="110"/>
    </row>
    <row r="112" spans="1:17" x14ac:dyDescent="0.3">
      <c r="A112" s="98" t="s">
        <v>368</v>
      </c>
      <c r="B112" s="86"/>
      <c r="C112" s="142">
        <f>'[1]Exhibit No.__(JAP-LIGHT RD) '!C112</f>
        <v>0</v>
      </c>
      <c r="D112" s="214">
        <f>'[1]Exhibit No.__(JAP-LIGHT RD) '!D112</f>
        <v>48.03</v>
      </c>
      <c r="E112" s="86"/>
      <c r="F112" s="87">
        <f>'[1]Exhibit No.__(JAP-LIGHT RD) '!F112</f>
        <v>0</v>
      </c>
      <c r="G112" s="214">
        <f>'[1]Exhibit No.__(JAP-LIGHT RD) '!G112</f>
        <v>49.17</v>
      </c>
      <c r="H112" s="87">
        <f>'[1]Exhibit No.__(JAP-LIGHT RD) '!H112</f>
        <v>0</v>
      </c>
      <c r="I112" s="86"/>
    </row>
    <row r="113" spans="1:12" x14ac:dyDescent="0.3">
      <c r="A113" s="98"/>
      <c r="B113" s="86"/>
      <c r="C113" s="142"/>
      <c r="D113" s="214"/>
      <c r="E113" s="86"/>
      <c r="F113" s="86"/>
      <c r="G113" s="214"/>
      <c r="H113" s="86"/>
      <c r="I113" s="86"/>
    </row>
    <row r="114" spans="1:12" x14ac:dyDescent="0.3">
      <c r="A114" s="98" t="s">
        <v>367</v>
      </c>
      <c r="B114" s="86"/>
      <c r="C114" s="142">
        <f>'[1]Exhibit No.__(JAP-LIGHT RD) '!C114</f>
        <v>0</v>
      </c>
      <c r="D114" s="214">
        <f>'[1]Exhibit No.__(JAP-LIGHT RD) '!D114</f>
        <v>14.18</v>
      </c>
      <c r="E114" s="86"/>
      <c r="F114" s="87">
        <f>'[1]Exhibit No.__(JAP-LIGHT RD) '!F114</f>
        <v>0</v>
      </c>
      <c r="G114" s="214">
        <f>'[1]Exhibit No.__(JAP-LIGHT RD) '!G114</f>
        <v>14.79</v>
      </c>
      <c r="H114" s="87">
        <f>'[1]Exhibit No.__(JAP-LIGHT RD) '!H114</f>
        <v>0</v>
      </c>
      <c r="I114" s="86"/>
    </row>
    <row r="115" spans="1:12" x14ac:dyDescent="0.3">
      <c r="A115" s="98" t="s">
        <v>366</v>
      </c>
      <c r="B115" s="86"/>
      <c r="C115" s="142">
        <f>'[1]Exhibit No.__(JAP-LIGHT RD) '!C115</f>
        <v>0</v>
      </c>
      <c r="D115" s="214">
        <f>'[1]Exhibit No.__(JAP-LIGHT RD) '!D115</f>
        <v>15.44</v>
      </c>
      <c r="E115" s="86"/>
      <c r="F115" s="87">
        <f>'[1]Exhibit No.__(JAP-LIGHT RD) '!F115</f>
        <v>0</v>
      </c>
      <c r="G115" s="214">
        <f>'[1]Exhibit No.__(JAP-LIGHT RD) '!G115</f>
        <v>15.96</v>
      </c>
      <c r="H115" s="87">
        <f>'[1]Exhibit No.__(JAP-LIGHT RD) '!H115</f>
        <v>0</v>
      </c>
      <c r="I115" s="86"/>
    </row>
    <row r="116" spans="1:12" x14ac:dyDescent="0.3">
      <c r="A116" s="98" t="s">
        <v>365</v>
      </c>
      <c r="B116" s="86"/>
      <c r="C116" s="142">
        <f>'[1]Exhibit No.__(JAP-LIGHT RD) '!C116</f>
        <v>0</v>
      </c>
      <c r="D116" s="214">
        <f>'[1]Exhibit No.__(JAP-LIGHT RD) '!D116</f>
        <v>17.52</v>
      </c>
      <c r="E116" s="86"/>
      <c r="F116" s="87">
        <f>'[1]Exhibit No.__(JAP-LIGHT RD) '!F116</f>
        <v>0</v>
      </c>
      <c r="G116" s="214">
        <f>'[1]Exhibit No.__(JAP-LIGHT RD) '!G116</f>
        <v>17.91</v>
      </c>
      <c r="H116" s="87">
        <f>'[1]Exhibit No.__(JAP-LIGHT RD) '!H116</f>
        <v>0</v>
      </c>
      <c r="I116" s="86"/>
    </row>
    <row r="117" spans="1:12" x14ac:dyDescent="0.3">
      <c r="A117" s="98" t="s">
        <v>364</v>
      </c>
      <c r="B117" s="86"/>
      <c r="C117" s="142">
        <f>'[1]Exhibit No.__(JAP-LIGHT RD) '!C117</f>
        <v>0</v>
      </c>
      <c r="D117" s="214">
        <f>'[1]Exhibit No.__(JAP-LIGHT RD) '!D117</f>
        <v>21.69</v>
      </c>
      <c r="E117" s="86"/>
      <c r="F117" s="87">
        <f>'[1]Exhibit No.__(JAP-LIGHT RD) '!F117</f>
        <v>0</v>
      </c>
      <c r="G117" s="214">
        <f>'[1]Exhibit No.__(JAP-LIGHT RD) '!G117</f>
        <v>22.13</v>
      </c>
      <c r="H117" s="87">
        <f>'[1]Exhibit No.__(JAP-LIGHT RD) '!H117</f>
        <v>0</v>
      </c>
      <c r="I117" s="86"/>
    </row>
    <row r="118" spans="1:12" x14ac:dyDescent="0.3">
      <c r="A118" s="98" t="s">
        <v>363</v>
      </c>
      <c r="B118" s="86"/>
      <c r="C118" s="142">
        <f>'[1]Exhibit No.__(JAP-LIGHT RD) '!C118</f>
        <v>0</v>
      </c>
      <c r="D118" s="214">
        <f>'[1]Exhibit No.__(JAP-LIGHT RD) '!D118</f>
        <v>27.95</v>
      </c>
      <c r="E118" s="86"/>
      <c r="F118" s="87">
        <f>'[1]Exhibit No.__(JAP-LIGHT RD) '!F118</f>
        <v>0</v>
      </c>
      <c r="G118" s="214">
        <f>'[1]Exhibit No.__(JAP-LIGHT RD) '!G118</f>
        <v>27.24</v>
      </c>
      <c r="H118" s="87">
        <f>'[1]Exhibit No.__(JAP-LIGHT RD) '!H118</f>
        <v>0</v>
      </c>
      <c r="I118" s="86"/>
    </row>
    <row r="119" spans="1:12" x14ac:dyDescent="0.3">
      <c r="A119" s="98"/>
      <c r="B119" s="86"/>
      <c r="C119" s="142">
        <f>'[1]Exhibit No.__(JAP-LIGHT RD) '!C119</f>
        <v>0</v>
      </c>
      <c r="D119" s="214">
        <f>'[1]Exhibit No.__(JAP-LIGHT RD) '!D119</f>
        <v>0</v>
      </c>
      <c r="E119" s="86"/>
      <c r="F119" s="86">
        <f>'[1]Exhibit No.__(JAP-LIGHT RD) '!F119</f>
        <v>0</v>
      </c>
      <c r="G119" s="214">
        <f>'[1]Exhibit No.__(JAP-LIGHT RD) '!G119</f>
        <v>0</v>
      </c>
      <c r="H119" s="86">
        <f>'[1]Exhibit No.__(JAP-LIGHT RD) '!H119</f>
        <v>0</v>
      </c>
      <c r="I119" s="86"/>
    </row>
    <row r="120" spans="1:12" x14ac:dyDescent="0.3">
      <c r="A120" s="213" t="s">
        <v>362</v>
      </c>
      <c r="B120" s="86"/>
      <c r="C120" s="142">
        <f>'[1]Exhibit No.__(JAP-LIGHT RD) '!C120</f>
        <v>211377</v>
      </c>
      <c r="D120" s="214">
        <f>'[1]Exhibit No.__(JAP-LIGHT RD) '!D120</f>
        <v>9.9700000000000006</v>
      </c>
      <c r="E120" s="86"/>
      <c r="F120" s="87">
        <f>'[1]Exhibit No.__(JAP-LIGHT RD) '!F120</f>
        <v>2107429</v>
      </c>
      <c r="G120" s="214">
        <f>'[1]Exhibit No.__(JAP-LIGHT RD) '!G120</f>
        <v>11.52</v>
      </c>
      <c r="H120" s="87">
        <f>'[1]Exhibit No.__(JAP-LIGHT RD) '!H120</f>
        <v>2435063</v>
      </c>
      <c r="I120" s="86"/>
      <c r="J120" s="110"/>
    </row>
    <row r="121" spans="1:12" x14ac:dyDescent="0.3">
      <c r="A121" s="213" t="s">
        <v>361</v>
      </c>
      <c r="B121" s="86"/>
      <c r="C121" s="142">
        <f>'[1]Exhibit No.__(JAP-LIGHT RD) '!C121</f>
        <v>481</v>
      </c>
      <c r="D121" s="214">
        <f>'[1]Exhibit No.__(JAP-LIGHT RD) '!D121</f>
        <v>11.03</v>
      </c>
      <c r="E121" s="86"/>
      <c r="F121" s="87">
        <f>'[1]Exhibit No.__(JAP-LIGHT RD) '!F121</f>
        <v>5305</v>
      </c>
      <c r="G121" s="214">
        <f>'[1]Exhibit No.__(JAP-LIGHT RD) '!G121</f>
        <v>12.55</v>
      </c>
      <c r="H121" s="87">
        <f>'[1]Exhibit No.__(JAP-LIGHT RD) '!H121</f>
        <v>6037</v>
      </c>
      <c r="I121" s="86"/>
    </row>
    <row r="122" spans="1:12" x14ac:dyDescent="0.3">
      <c r="A122" s="213" t="s">
        <v>360</v>
      </c>
      <c r="B122" s="86"/>
      <c r="C122" s="142">
        <f>'[1]Exhibit No.__(JAP-LIGHT RD) '!C122</f>
        <v>23471</v>
      </c>
      <c r="D122" s="214">
        <f>'[1]Exhibit No.__(JAP-LIGHT RD) '!D122</f>
        <v>12.1</v>
      </c>
      <c r="E122" s="86"/>
      <c r="F122" s="87">
        <f>'[1]Exhibit No.__(JAP-LIGHT RD) '!F122</f>
        <v>283999</v>
      </c>
      <c r="G122" s="214">
        <f>'[1]Exhibit No.__(JAP-LIGHT RD) '!G122</f>
        <v>14.11</v>
      </c>
      <c r="H122" s="87">
        <f>'[1]Exhibit No.__(JAP-LIGHT RD) '!H122</f>
        <v>331176</v>
      </c>
      <c r="I122" s="86"/>
      <c r="L122" s="110"/>
    </row>
    <row r="123" spans="1:12" x14ac:dyDescent="0.3">
      <c r="A123" s="213" t="s">
        <v>359</v>
      </c>
      <c r="B123" s="86"/>
      <c r="C123" s="142">
        <f>'[1]Exhibit No.__(JAP-LIGHT RD) '!C123</f>
        <v>21149</v>
      </c>
      <c r="D123" s="214">
        <f>'[1]Exhibit No.__(JAP-LIGHT RD) '!D123</f>
        <v>13.16</v>
      </c>
      <c r="E123" s="86"/>
      <c r="F123" s="87">
        <f>'[1]Exhibit No.__(JAP-LIGHT RD) '!F123</f>
        <v>278321</v>
      </c>
      <c r="G123" s="214">
        <f>'[1]Exhibit No.__(JAP-LIGHT RD) '!G123</f>
        <v>14.56</v>
      </c>
      <c r="H123" s="87">
        <f>'[1]Exhibit No.__(JAP-LIGHT RD) '!H123</f>
        <v>307929</v>
      </c>
      <c r="I123" s="86"/>
      <c r="L123" s="110"/>
    </row>
    <row r="124" spans="1:12" x14ac:dyDescent="0.3">
      <c r="A124" s="213" t="s">
        <v>358</v>
      </c>
      <c r="B124" s="86"/>
      <c r="C124" s="142">
        <f>'[1]Exhibit No.__(JAP-LIGHT RD) '!C124</f>
        <v>896</v>
      </c>
      <c r="D124" s="214">
        <f>'[1]Exhibit No.__(JAP-LIGHT RD) '!D124</f>
        <v>14.23</v>
      </c>
      <c r="E124" s="86"/>
      <c r="F124" s="87">
        <f>'[1]Exhibit No.__(JAP-LIGHT RD) '!F124</f>
        <v>12750</v>
      </c>
      <c r="G124" s="214">
        <f>'[1]Exhibit No.__(JAP-LIGHT RD) '!G124</f>
        <v>16.32</v>
      </c>
      <c r="H124" s="87">
        <f>'[1]Exhibit No.__(JAP-LIGHT RD) '!H124</f>
        <v>14623</v>
      </c>
      <c r="I124" s="86"/>
      <c r="L124" s="110"/>
    </row>
    <row r="125" spans="1:12" x14ac:dyDescent="0.3">
      <c r="A125" s="213" t="s">
        <v>357</v>
      </c>
      <c r="B125" s="86"/>
      <c r="C125" s="142">
        <f>'[1]Exhibit No.__(JAP-LIGHT RD) '!C125</f>
        <v>4956</v>
      </c>
      <c r="D125" s="214">
        <f>'[1]Exhibit No.__(JAP-LIGHT RD) '!D125</f>
        <v>15.29</v>
      </c>
      <c r="E125" s="86"/>
      <c r="F125" s="87">
        <f>'[1]Exhibit No.__(JAP-LIGHT RD) '!F125</f>
        <v>75777</v>
      </c>
      <c r="G125" s="214">
        <f>'[1]Exhibit No.__(JAP-LIGHT RD) '!G125</f>
        <v>17.149999999999999</v>
      </c>
      <c r="H125" s="87">
        <f>'[1]Exhibit No.__(JAP-LIGHT RD) '!H125</f>
        <v>84995</v>
      </c>
      <c r="I125" s="86"/>
      <c r="L125" s="110"/>
    </row>
    <row r="126" spans="1:12" x14ac:dyDescent="0.3">
      <c r="A126" s="213" t="s">
        <v>356</v>
      </c>
      <c r="B126" s="86"/>
      <c r="C126" s="142">
        <f>'[1]Exhibit No.__(JAP-LIGHT RD) '!C126</f>
        <v>0</v>
      </c>
      <c r="D126" s="214">
        <f>'[1]Exhibit No.__(JAP-LIGHT RD) '!D126</f>
        <v>16.36</v>
      </c>
      <c r="E126" s="86"/>
      <c r="F126" s="87">
        <f>'[1]Exhibit No.__(JAP-LIGHT RD) '!F126</f>
        <v>0</v>
      </c>
      <c r="G126" s="214">
        <f>'[1]Exhibit No.__(JAP-LIGHT RD) '!G126</f>
        <v>18.760000000000002</v>
      </c>
      <c r="H126" s="87">
        <f>'[1]Exhibit No.__(JAP-LIGHT RD) '!H126</f>
        <v>0</v>
      </c>
      <c r="I126" s="86"/>
      <c r="J126" s="110"/>
      <c r="L126" s="110"/>
    </row>
    <row r="127" spans="1:12" x14ac:dyDescent="0.3">
      <c r="A127" s="213" t="s">
        <v>355</v>
      </c>
      <c r="B127" s="86"/>
      <c r="C127" s="142">
        <f>'[1]Exhibit No.__(JAP-LIGHT RD) '!C127</f>
        <v>288</v>
      </c>
      <c r="D127" s="214">
        <f>'[1]Exhibit No.__(JAP-LIGHT RD) '!D127</f>
        <v>17.420000000000002</v>
      </c>
      <c r="E127" s="86"/>
      <c r="F127" s="87">
        <f>'[1]Exhibit No.__(JAP-LIGHT RD) '!F127</f>
        <v>5017</v>
      </c>
      <c r="G127" s="214">
        <f>'[1]Exhibit No.__(JAP-LIGHT RD) '!G127</f>
        <v>20.54</v>
      </c>
      <c r="H127" s="87">
        <f>'[1]Exhibit No.__(JAP-LIGHT RD) '!H127</f>
        <v>5916</v>
      </c>
      <c r="I127" s="86"/>
      <c r="J127" s="110"/>
      <c r="L127" s="110"/>
    </row>
    <row r="128" spans="1:12" x14ac:dyDescent="0.3">
      <c r="A128" s="213" t="s">
        <v>354</v>
      </c>
      <c r="B128" s="86"/>
      <c r="C128" s="142">
        <f>'[1]Exhibit No.__(JAP-LIGHT RD) '!C128</f>
        <v>1308</v>
      </c>
      <c r="D128" s="214">
        <f>'[1]Exhibit No.__(JAP-LIGHT RD) '!D128</f>
        <v>18.489999999999998</v>
      </c>
      <c r="E128" s="86"/>
      <c r="F128" s="87">
        <f>'[1]Exhibit No.__(JAP-LIGHT RD) '!F128</f>
        <v>24185</v>
      </c>
      <c r="G128" s="214">
        <f>'[1]Exhibit No.__(JAP-LIGHT RD) '!G128</f>
        <v>21.55</v>
      </c>
      <c r="H128" s="87">
        <f>'[1]Exhibit No.__(JAP-LIGHT RD) '!H128</f>
        <v>28187</v>
      </c>
      <c r="I128" s="86"/>
      <c r="L128" s="110"/>
    </row>
    <row r="129" spans="1:12" x14ac:dyDescent="0.3">
      <c r="A129" s="98"/>
      <c r="B129" s="86"/>
      <c r="C129" s="142"/>
      <c r="D129" s="214"/>
      <c r="E129" s="86"/>
      <c r="F129" s="86"/>
      <c r="G129" s="214"/>
      <c r="H129" s="86"/>
      <c r="I129" s="86"/>
      <c r="L129" s="110"/>
    </row>
    <row r="130" spans="1:12" x14ac:dyDescent="0.3">
      <c r="A130" s="98" t="s">
        <v>353</v>
      </c>
      <c r="B130" s="86"/>
      <c r="C130" s="142">
        <f>'[1]Exhibit No.__(JAP-LIGHT RD) '!C130</f>
        <v>0</v>
      </c>
      <c r="D130" s="214">
        <f>'[1]Exhibit No.__(JAP-LIGHT RD) '!D130</f>
        <v>3.64</v>
      </c>
      <c r="E130" s="86"/>
      <c r="F130" s="87">
        <f>'[1]Exhibit No.__(JAP-LIGHT RD) '!F130</f>
        <v>0</v>
      </c>
      <c r="G130" s="214">
        <f>'[1]Exhibit No.__(JAP-LIGHT RD) '!G130</f>
        <v>3.38</v>
      </c>
      <c r="H130" s="87">
        <f>'[1]Exhibit No.__(JAP-LIGHT RD) '!H130</f>
        <v>0</v>
      </c>
      <c r="I130" s="86"/>
      <c r="L130" s="110"/>
    </row>
    <row r="131" spans="1:12" x14ac:dyDescent="0.3">
      <c r="A131" s="98" t="s">
        <v>352</v>
      </c>
      <c r="B131" s="86"/>
      <c r="C131" s="142">
        <f>'[1]Exhibit No.__(JAP-LIGHT RD) '!C131</f>
        <v>684</v>
      </c>
      <c r="D131" s="214">
        <f>'[1]Exhibit No.__(JAP-LIGHT RD) '!D131</f>
        <v>4.26</v>
      </c>
      <c r="E131" s="86"/>
      <c r="F131" s="87">
        <f>'[1]Exhibit No.__(JAP-LIGHT RD) '!F131</f>
        <v>2914</v>
      </c>
      <c r="G131" s="214">
        <f>'[1]Exhibit No.__(JAP-LIGHT RD) '!G131</f>
        <v>4.0599999999999996</v>
      </c>
      <c r="H131" s="87">
        <f>'[1]Exhibit No.__(JAP-LIGHT RD) '!H131</f>
        <v>2777</v>
      </c>
      <c r="I131" s="86"/>
      <c r="L131" s="110"/>
    </row>
    <row r="132" spans="1:12" x14ac:dyDescent="0.3">
      <c r="A132" s="98" t="s">
        <v>351</v>
      </c>
      <c r="B132" s="86"/>
      <c r="C132" s="142">
        <f>'[1]Exhibit No.__(JAP-LIGHT RD) '!C132</f>
        <v>3066</v>
      </c>
      <c r="D132" s="214">
        <f>'[1]Exhibit No.__(JAP-LIGHT RD) '!D132</f>
        <v>5.19</v>
      </c>
      <c r="E132" s="86"/>
      <c r="F132" s="87">
        <f>'[1]Exhibit No.__(JAP-LIGHT RD) '!F132</f>
        <v>15913</v>
      </c>
      <c r="G132" s="214">
        <f>'[1]Exhibit No.__(JAP-LIGHT RD) '!G132</f>
        <v>5.07</v>
      </c>
      <c r="H132" s="87">
        <f>'[1]Exhibit No.__(JAP-LIGHT RD) '!H132</f>
        <v>15545</v>
      </c>
      <c r="I132" s="86"/>
      <c r="L132" s="110"/>
    </row>
    <row r="133" spans="1:12" x14ac:dyDescent="0.3">
      <c r="A133" s="98" t="s">
        <v>350</v>
      </c>
      <c r="B133" s="86"/>
      <c r="C133" s="142">
        <f>'[1]Exhibit No.__(JAP-LIGHT RD) '!C133</f>
        <v>1779</v>
      </c>
      <c r="D133" s="214">
        <f>'[1]Exhibit No.__(JAP-LIGHT RD) '!D133</f>
        <v>6.73</v>
      </c>
      <c r="E133" s="86"/>
      <c r="F133" s="87">
        <f>'[1]Exhibit No.__(JAP-LIGHT RD) '!F133</f>
        <v>11973</v>
      </c>
      <c r="G133" s="214">
        <f>'[1]Exhibit No.__(JAP-LIGHT RD) '!G133</f>
        <v>6.76</v>
      </c>
      <c r="H133" s="87">
        <f>'[1]Exhibit No.__(JAP-LIGHT RD) '!H133</f>
        <v>12026</v>
      </c>
      <c r="I133" s="86"/>
      <c r="L133" s="110"/>
    </row>
    <row r="134" spans="1:12" x14ac:dyDescent="0.3">
      <c r="A134" s="98" t="s">
        <v>349</v>
      </c>
      <c r="B134" s="86"/>
      <c r="C134" s="142">
        <f>'[1]Exhibit No.__(JAP-LIGHT RD) '!C134</f>
        <v>5111</v>
      </c>
      <c r="D134" s="214">
        <f>'[1]Exhibit No.__(JAP-LIGHT RD) '!D134</f>
        <v>8.27</v>
      </c>
      <c r="E134" s="86"/>
      <c r="F134" s="87">
        <f>'[1]Exhibit No.__(JAP-LIGHT RD) '!F134</f>
        <v>42268</v>
      </c>
      <c r="G134" s="214">
        <f>'[1]Exhibit No.__(JAP-LIGHT RD) '!G134</f>
        <v>8.4499999999999993</v>
      </c>
      <c r="H134" s="87">
        <f>'[1]Exhibit No.__(JAP-LIGHT RD) '!H134</f>
        <v>43188</v>
      </c>
      <c r="I134" s="86"/>
      <c r="L134" s="110"/>
    </row>
    <row r="135" spans="1:12" x14ac:dyDescent="0.3">
      <c r="A135" s="98" t="s">
        <v>348</v>
      </c>
      <c r="B135" s="86"/>
      <c r="C135" s="142">
        <f>'[1]Exhibit No.__(JAP-LIGHT RD) '!C135</f>
        <v>3364</v>
      </c>
      <c r="D135" s="214">
        <f>'[1]Exhibit No.__(JAP-LIGHT RD) '!D135</f>
        <v>9.82</v>
      </c>
      <c r="E135" s="86"/>
      <c r="F135" s="87">
        <f>'[1]Exhibit No.__(JAP-LIGHT RD) '!F135</f>
        <v>33034</v>
      </c>
      <c r="G135" s="214">
        <f>'[1]Exhibit No.__(JAP-LIGHT RD) '!G135</f>
        <v>10.14</v>
      </c>
      <c r="H135" s="87">
        <f>'[1]Exhibit No.__(JAP-LIGHT RD) '!H135</f>
        <v>34111</v>
      </c>
      <c r="I135" s="86"/>
      <c r="L135" s="110"/>
    </row>
    <row r="136" spans="1:12" x14ac:dyDescent="0.3">
      <c r="A136" s="98" t="s">
        <v>347</v>
      </c>
      <c r="B136" s="86"/>
      <c r="C136" s="142">
        <f>'[1]Exhibit No.__(JAP-LIGHT RD) '!C136</f>
        <v>84</v>
      </c>
      <c r="D136" s="214">
        <f>'[1]Exhibit No.__(JAP-LIGHT RD) '!D136</f>
        <v>11.67</v>
      </c>
      <c r="E136" s="86"/>
      <c r="F136" s="87">
        <f>'[1]Exhibit No.__(JAP-LIGHT RD) '!F136</f>
        <v>980</v>
      </c>
      <c r="G136" s="214">
        <f>'[1]Exhibit No.__(JAP-LIGHT RD) '!G136</f>
        <v>12.17</v>
      </c>
      <c r="H136" s="87">
        <f>'[1]Exhibit No.__(JAP-LIGHT RD) '!H136</f>
        <v>1022</v>
      </c>
      <c r="I136" s="86"/>
      <c r="L136" s="110"/>
    </row>
    <row r="137" spans="1:12" x14ac:dyDescent="0.3">
      <c r="A137" s="98" t="s">
        <v>346</v>
      </c>
      <c r="B137" s="86"/>
      <c r="C137" s="142">
        <f>'[1]Exhibit No.__(JAP-LIGHT RD) '!C137</f>
        <v>5174</v>
      </c>
      <c r="D137" s="214">
        <f>'[1]Exhibit No.__(JAP-LIGHT RD) '!D137</f>
        <v>14.45</v>
      </c>
      <c r="E137" s="86"/>
      <c r="F137" s="87">
        <f>'[1]Exhibit No.__(JAP-LIGHT RD) '!F137</f>
        <v>74764</v>
      </c>
      <c r="G137" s="214">
        <f>'[1]Exhibit No.__(JAP-LIGHT RD) '!G137</f>
        <v>15.21</v>
      </c>
      <c r="H137" s="87">
        <f>'[1]Exhibit No.__(JAP-LIGHT RD) '!H137</f>
        <v>78697</v>
      </c>
      <c r="I137" s="86"/>
      <c r="L137" s="110"/>
    </row>
    <row r="138" spans="1:12" x14ac:dyDescent="0.3">
      <c r="A138" s="98" t="s">
        <v>345</v>
      </c>
      <c r="B138" s="86"/>
      <c r="C138" s="142">
        <f>'[1]Exhibit No.__(JAP-LIGHT RD) '!C138</f>
        <v>0</v>
      </c>
      <c r="D138" s="214">
        <f>'[1]Exhibit No.__(JAP-LIGHT RD) '!D138</f>
        <v>32.97</v>
      </c>
      <c r="E138" s="86"/>
      <c r="F138" s="87">
        <f>'[1]Exhibit No.__(JAP-LIGHT RD) '!F138</f>
        <v>0</v>
      </c>
      <c r="G138" s="214">
        <f>'[1]Exhibit No.__(JAP-LIGHT RD) '!G138</f>
        <v>35.5</v>
      </c>
      <c r="H138" s="87">
        <f>'[1]Exhibit No.__(JAP-LIGHT RD) '!H138</f>
        <v>0</v>
      </c>
      <c r="I138" s="86"/>
      <c r="L138" s="110"/>
    </row>
    <row r="139" spans="1:12" x14ac:dyDescent="0.3">
      <c r="A139" s="98"/>
      <c r="B139" s="86"/>
      <c r="C139" s="142"/>
      <c r="D139" s="214"/>
      <c r="E139" s="86"/>
      <c r="F139" s="86"/>
      <c r="G139" s="214"/>
      <c r="H139" s="86"/>
      <c r="I139" s="86"/>
      <c r="L139" s="110"/>
    </row>
    <row r="140" spans="1:12" x14ac:dyDescent="0.3">
      <c r="A140" s="98" t="s">
        <v>344</v>
      </c>
      <c r="B140" s="86"/>
      <c r="C140" s="142">
        <f>'[1]Exhibit No.__(JAP-LIGHT RD) '!C140</f>
        <v>0</v>
      </c>
      <c r="D140" s="214">
        <f>'[1]Exhibit No.__(JAP-LIGHT RD) '!D140</f>
        <v>6.36</v>
      </c>
      <c r="E140" s="86"/>
      <c r="F140" s="87">
        <f>'[1]Exhibit No.__(JAP-LIGHT RD) '!F140</f>
        <v>0</v>
      </c>
      <c r="G140" s="214">
        <f>'[1]Exhibit No.__(JAP-LIGHT RD) '!G140</f>
        <v>5.74</v>
      </c>
      <c r="H140" s="87">
        <f>'[1]Exhibit No.__(JAP-LIGHT RD) '!H140</f>
        <v>0</v>
      </c>
      <c r="I140" s="86"/>
      <c r="L140" s="110"/>
    </row>
    <row r="141" spans="1:12" x14ac:dyDescent="0.3">
      <c r="A141" s="98" t="s">
        <v>343</v>
      </c>
      <c r="B141" s="86"/>
      <c r="C141" s="142">
        <f>'[1]Exhibit No.__(JAP-LIGHT RD) '!C141</f>
        <v>0</v>
      </c>
      <c r="D141" s="214">
        <f>'[1]Exhibit No.__(JAP-LIGHT RD) '!D141</f>
        <v>7.28</v>
      </c>
      <c r="E141" s="86"/>
      <c r="F141" s="87">
        <f>'[1]Exhibit No.__(JAP-LIGHT RD) '!F141</f>
        <v>0</v>
      </c>
      <c r="G141" s="214">
        <f>'[1]Exhibit No.__(JAP-LIGHT RD) '!G141</f>
        <v>6.76</v>
      </c>
      <c r="H141" s="87">
        <f>'[1]Exhibit No.__(JAP-LIGHT RD) '!H141</f>
        <v>0</v>
      </c>
      <c r="I141" s="86"/>
      <c r="L141" s="110"/>
    </row>
    <row r="142" spans="1:12" x14ac:dyDescent="0.3">
      <c r="A142" s="98" t="s">
        <v>342</v>
      </c>
      <c r="B142" s="86"/>
      <c r="C142" s="142">
        <f>'[1]Exhibit No.__(JAP-LIGHT RD) '!C142</f>
        <v>0</v>
      </c>
      <c r="D142" s="214">
        <f>'[1]Exhibit No.__(JAP-LIGHT RD) '!D142</f>
        <v>8.83</v>
      </c>
      <c r="E142" s="86"/>
      <c r="F142" s="87">
        <f>'[1]Exhibit No.__(JAP-LIGHT RD) '!F142</f>
        <v>0</v>
      </c>
      <c r="G142" s="214">
        <f>'[1]Exhibit No.__(JAP-LIGHT RD) '!G142</f>
        <v>8.4499999999999993</v>
      </c>
      <c r="H142" s="87">
        <f>'[1]Exhibit No.__(JAP-LIGHT RD) '!H142</f>
        <v>0</v>
      </c>
      <c r="I142" s="86"/>
      <c r="L142" s="110"/>
    </row>
    <row r="143" spans="1:12" x14ac:dyDescent="0.3">
      <c r="A143" s="98" t="s">
        <v>341</v>
      </c>
      <c r="B143" s="86"/>
      <c r="C143" s="142">
        <f>'[1]Exhibit No.__(JAP-LIGHT RD) '!C143</f>
        <v>48</v>
      </c>
      <c r="D143" s="214">
        <f>'[1]Exhibit No.__(JAP-LIGHT RD) '!D143</f>
        <v>9.6</v>
      </c>
      <c r="E143" s="86"/>
      <c r="F143" s="87">
        <f>'[1]Exhibit No.__(JAP-LIGHT RD) '!F143</f>
        <v>461</v>
      </c>
      <c r="G143" s="214">
        <f>'[1]Exhibit No.__(JAP-LIGHT RD) '!G143</f>
        <v>9.2899999999999991</v>
      </c>
      <c r="H143" s="87">
        <f>'[1]Exhibit No.__(JAP-LIGHT RD) '!H143</f>
        <v>446</v>
      </c>
      <c r="I143" s="86"/>
      <c r="L143" s="110"/>
    </row>
    <row r="144" spans="1:12" x14ac:dyDescent="0.3">
      <c r="A144" s="98" t="s">
        <v>340</v>
      </c>
      <c r="B144" s="86"/>
      <c r="C144" s="142">
        <f>'[1]Exhibit No.__(JAP-LIGHT RD) '!C144</f>
        <v>0</v>
      </c>
      <c r="D144" s="214">
        <f>'[1]Exhibit No.__(JAP-LIGHT RD) '!D144</f>
        <v>11.91</v>
      </c>
      <c r="E144" s="86"/>
      <c r="F144" s="87">
        <f>'[1]Exhibit No.__(JAP-LIGHT RD) '!F144</f>
        <v>0</v>
      </c>
      <c r="G144" s="214">
        <f>'[1]Exhibit No.__(JAP-LIGHT RD) '!G144</f>
        <v>11.83</v>
      </c>
      <c r="H144" s="87">
        <f>'[1]Exhibit No.__(JAP-LIGHT RD) '!H144</f>
        <v>0</v>
      </c>
      <c r="I144" s="86"/>
      <c r="L144" s="110"/>
    </row>
    <row r="145" spans="1:12" x14ac:dyDescent="0.3">
      <c r="A145" s="98" t="s">
        <v>339</v>
      </c>
      <c r="B145" s="86"/>
      <c r="C145" s="142">
        <f>'[1]Exhibit No.__(JAP-LIGHT RD) '!C145</f>
        <v>0</v>
      </c>
      <c r="D145" s="214">
        <f>'[1]Exhibit No.__(JAP-LIGHT RD) '!D145</f>
        <v>16.55</v>
      </c>
      <c r="E145" s="86"/>
      <c r="F145" s="87">
        <f>'[1]Exhibit No.__(JAP-LIGHT RD) '!F145</f>
        <v>0</v>
      </c>
      <c r="G145" s="214">
        <f>'[1]Exhibit No.__(JAP-LIGHT RD) '!G145</f>
        <v>16.899999999999999</v>
      </c>
      <c r="H145" s="87">
        <f>'[1]Exhibit No.__(JAP-LIGHT RD) '!H145</f>
        <v>0</v>
      </c>
      <c r="I145" s="86"/>
      <c r="L145" s="110"/>
    </row>
    <row r="146" spans="1:12" x14ac:dyDescent="0.3">
      <c r="A146" s="98"/>
      <c r="B146" s="86"/>
      <c r="C146" s="142"/>
      <c r="D146" s="214"/>
      <c r="E146" s="86"/>
      <c r="F146" s="86"/>
      <c r="G146" s="214"/>
      <c r="H146" s="86"/>
      <c r="I146" s="86"/>
      <c r="L146" s="110"/>
    </row>
    <row r="147" spans="1:12" x14ac:dyDescent="0.3">
      <c r="A147" s="213" t="s">
        <v>338</v>
      </c>
      <c r="B147" s="86"/>
      <c r="C147" s="142">
        <f>'[1]Exhibit No.__(JAP-LIGHT RD) '!C147</f>
        <v>7103</v>
      </c>
      <c r="D147" s="214">
        <f>'[1]Exhibit No.__(JAP-LIGHT RD) '!D147</f>
        <v>1.81</v>
      </c>
      <c r="E147" s="86"/>
      <c r="F147" s="87">
        <f>'[1]Exhibit No.__(JAP-LIGHT RD) '!F147</f>
        <v>12856</v>
      </c>
      <c r="G147" s="214">
        <f>'[1]Exhibit No.__(JAP-LIGHT RD) '!G147</f>
        <v>1.86</v>
      </c>
      <c r="H147" s="87">
        <f>'[1]Exhibit No.__(JAP-LIGHT RD) '!H147</f>
        <v>13212</v>
      </c>
      <c r="I147" s="86"/>
      <c r="L147" s="110"/>
    </row>
    <row r="148" spans="1:12" x14ac:dyDescent="0.3">
      <c r="A148" s="213" t="s">
        <v>337</v>
      </c>
      <c r="B148" s="86"/>
      <c r="C148" s="142">
        <f>'[1]Exhibit No.__(JAP-LIGHT RD) '!C148</f>
        <v>7369</v>
      </c>
      <c r="D148" s="214">
        <f>'[1]Exhibit No.__(JAP-LIGHT RD) '!D148</f>
        <v>2.74</v>
      </c>
      <c r="E148" s="86"/>
      <c r="F148" s="87">
        <f>'[1]Exhibit No.__(JAP-LIGHT RD) '!F148</f>
        <v>20191</v>
      </c>
      <c r="G148" s="214">
        <f>'[1]Exhibit No.__(JAP-LIGHT RD) '!G148</f>
        <v>2.87</v>
      </c>
      <c r="H148" s="87">
        <f>'[1]Exhibit No.__(JAP-LIGHT RD) '!H148</f>
        <v>21149</v>
      </c>
      <c r="I148" s="86"/>
      <c r="L148" s="110"/>
    </row>
    <row r="149" spans="1:12" x14ac:dyDescent="0.3">
      <c r="A149" s="213" t="s">
        <v>336</v>
      </c>
      <c r="B149" s="86"/>
      <c r="C149" s="142">
        <f>'[1]Exhibit No.__(JAP-LIGHT RD) '!C149</f>
        <v>10408</v>
      </c>
      <c r="D149" s="214">
        <f>'[1]Exhibit No.__(JAP-LIGHT RD) '!D149</f>
        <v>3.66</v>
      </c>
      <c r="E149" s="86"/>
      <c r="F149" s="87">
        <f>'[1]Exhibit No.__(JAP-LIGHT RD) '!F149</f>
        <v>38093</v>
      </c>
      <c r="G149" s="214">
        <f>'[1]Exhibit No.__(JAP-LIGHT RD) '!G149</f>
        <v>3.89</v>
      </c>
      <c r="H149" s="87">
        <f>'[1]Exhibit No.__(JAP-LIGHT RD) '!H149</f>
        <v>40487</v>
      </c>
      <c r="I149" s="86"/>
      <c r="L149" s="110"/>
    </row>
    <row r="150" spans="1:12" x14ac:dyDescent="0.3">
      <c r="A150" s="213" t="s">
        <v>335</v>
      </c>
      <c r="B150" s="86"/>
      <c r="C150" s="142">
        <f>'[1]Exhibit No.__(JAP-LIGHT RD) '!C150</f>
        <v>1687</v>
      </c>
      <c r="D150" s="214">
        <f>'[1]Exhibit No.__(JAP-LIGHT RD) '!D150</f>
        <v>4.59</v>
      </c>
      <c r="E150" s="86"/>
      <c r="F150" s="87">
        <f>'[1]Exhibit No.__(JAP-LIGHT RD) '!F150</f>
        <v>7743</v>
      </c>
      <c r="G150" s="214">
        <f>'[1]Exhibit No.__(JAP-LIGHT RD) '!G150</f>
        <v>4.9000000000000004</v>
      </c>
      <c r="H150" s="87">
        <f>'[1]Exhibit No.__(JAP-LIGHT RD) '!H150</f>
        <v>8266</v>
      </c>
      <c r="I150" s="86"/>
      <c r="L150" s="110"/>
    </row>
    <row r="151" spans="1:12" x14ac:dyDescent="0.3">
      <c r="A151" s="213" t="s">
        <v>334</v>
      </c>
      <c r="B151" s="86"/>
      <c r="C151" s="142">
        <f>'[1]Exhibit No.__(JAP-LIGHT RD) '!C151</f>
        <v>15781</v>
      </c>
      <c r="D151" s="214">
        <f>'[1]Exhibit No.__(JAP-LIGHT RD) '!D151</f>
        <v>5.51</v>
      </c>
      <c r="E151" s="86"/>
      <c r="F151" s="87">
        <f>'[1]Exhibit No.__(JAP-LIGHT RD) '!F151</f>
        <v>86953</v>
      </c>
      <c r="G151" s="214">
        <f>'[1]Exhibit No.__(JAP-LIGHT RD) '!G151</f>
        <v>5.92</v>
      </c>
      <c r="H151" s="87">
        <f>'[1]Exhibit No.__(JAP-LIGHT RD) '!H151</f>
        <v>93424</v>
      </c>
      <c r="I151" s="86"/>
      <c r="L151" s="110"/>
    </row>
    <row r="152" spans="1:12" x14ac:dyDescent="0.3">
      <c r="A152" s="213" t="s">
        <v>333</v>
      </c>
      <c r="B152" s="86"/>
      <c r="C152" s="142">
        <f>'[1]Exhibit No.__(JAP-LIGHT RD) '!C152</f>
        <v>1288</v>
      </c>
      <c r="D152" s="214">
        <f>'[1]Exhibit No.__(JAP-LIGHT RD) '!D152</f>
        <v>6.44</v>
      </c>
      <c r="E152" s="86"/>
      <c r="F152" s="87">
        <f>'[1]Exhibit No.__(JAP-LIGHT RD) '!F152</f>
        <v>8295</v>
      </c>
      <c r="G152" s="214">
        <f>'[1]Exhibit No.__(JAP-LIGHT RD) '!G152</f>
        <v>6.93</v>
      </c>
      <c r="H152" s="87">
        <f>'[1]Exhibit No.__(JAP-LIGHT RD) '!H152</f>
        <v>8926</v>
      </c>
      <c r="I152" s="86"/>
      <c r="L152" s="110"/>
    </row>
    <row r="153" spans="1:12" x14ac:dyDescent="0.3">
      <c r="A153" s="213" t="s">
        <v>332</v>
      </c>
      <c r="B153" s="86"/>
      <c r="C153" s="142">
        <f>'[1]Exhibit No.__(JAP-LIGHT RD) '!C153</f>
        <v>0</v>
      </c>
      <c r="D153" s="214">
        <f>'[1]Exhibit No.__(JAP-LIGHT RD) '!D153</f>
        <v>7.37</v>
      </c>
      <c r="E153" s="86"/>
      <c r="F153" s="87">
        <f>'[1]Exhibit No.__(JAP-LIGHT RD) '!F153</f>
        <v>0</v>
      </c>
      <c r="G153" s="214">
        <f>'[1]Exhibit No.__(JAP-LIGHT RD) '!G153</f>
        <v>7.95</v>
      </c>
      <c r="H153" s="87">
        <f>'[1]Exhibit No.__(JAP-LIGHT RD) '!H153</f>
        <v>0</v>
      </c>
      <c r="I153" s="86"/>
      <c r="L153" s="110"/>
    </row>
    <row r="154" spans="1:12" x14ac:dyDescent="0.3">
      <c r="A154" s="213" t="s">
        <v>331</v>
      </c>
      <c r="B154" s="86"/>
      <c r="C154" s="142">
        <f>'[1]Exhibit No.__(JAP-LIGHT RD) '!C154</f>
        <v>0</v>
      </c>
      <c r="D154" s="214">
        <f>'[1]Exhibit No.__(JAP-LIGHT RD) '!D154</f>
        <v>8.2899999999999991</v>
      </c>
      <c r="E154" s="86"/>
      <c r="F154" s="87">
        <f>'[1]Exhibit No.__(JAP-LIGHT RD) '!F154</f>
        <v>0</v>
      </c>
      <c r="G154" s="214">
        <f>'[1]Exhibit No.__(JAP-LIGHT RD) '!G154</f>
        <v>8.9600000000000009</v>
      </c>
      <c r="H154" s="87">
        <f>'[1]Exhibit No.__(JAP-LIGHT RD) '!H154</f>
        <v>0</v>
      </c>
      <c r="I154" s="86"/>
      <c r="L154" s="110"/>
    </row>
    <row r="155" spans="1:12" x14ac:dyDescent="0.3">
      <c r="A155" s="213" t="s">
        <v>330</v>
      </c>
      <c r="B155" s="86"/>
      <c r="C155" s="142">
        <f>'[1]Exhibit No.__(JAP-LIGHT RD) '!C155</f>
        <v>0</v>
      </c>
      <c r="D155" s="214">
        <f>'[1]Exhibit No.__(JAP-LIGHT RD) '!D155</f>
        <v>9.2200000000000006</v>
      </c>
      <c r="E155" s="86"/>
      <c r="F155" s="87">
        <f>'[1]Exhibit No.__(JAP-LIGHT RD) '!F155</f>
        <v>0</v>
      </c>
      <c r="G155" s="214">
        <f>'[1]Exhibit No.__(JAP-LIGHT RD) '!G155</f>
        <v>9.9700000000000006</v>
      </c>
      <c r="H155" s="87">
        <f>'[1]Exhibit No.__(JAP-LIGHT RD) '!H155</f>
        <v>0</v>
      </c>
      <c r="I155" s="86"/>
      <c r="L155" s="110"/>
    </row>
    <row r="156" spans="1:12" x14ac:dyDescent="0.3">
      <c r="A156" s="216" t="s">
        <v>155</v>
      </c>
      <c r="C156" s="141">
        <f>'[1]Exhibit No.__(JAP-LIGHT RD) '!C156</f>
        <v>904213</v>
      </c>
      <c r="D156" s="133"/>
      <c r="F156" s="226">
        <f>'[1]Exhibit No.__(JAP-LIGHT RD) '!F156</f>
        <v>11000314</v>
      </c>
      <c r="G156" s="133"/>
      <c r="H156" s="226">
        <f>'[1]Exhibit No.__(JAP-LIGHT RD) '!H156</f>
        <v>12652633</v>
      </c>
      <c r="I156" s="86"/>
    </row>
    <row r="157" spans="1:12" x14ac:dyDescent="0.3">
      <c r="A157" s="216"/>
      <c r="C157" s="146"/>
      <c r="D157" s="133"/>
      <c r="F157" s="230"/>
      <c r="G157" s="133"/>
      <c r="H157" s="230"/>
      <c r="I157" s="86"/>
    </row>
    <row r="158" spans="1:12" x14ac:dyDescent="0.3">
      <c r="A158" s="227" t="s">
        <v>229</v>
      </c>
      <c r="B158" s="86"/>
      <c r="C158" s="117">
        <f>'[1]Exhibit No.__(JAP-LIGHT RD) '!C158</f>
        <v>32137</v>
      </c>
      <c r="E158" s="118"/>
      <c r="F158" s="87"/>
      <c r="H158" s="87"/>
      <c r="I158" s="87"/>
    </row>
    <row r="159" spans="1:12" x14ac:dyDescent="0.3">
      <c r="A159" s="227"/>
      <c r="B159" s="86"/>
      <c r="C159" s="140"/>
      <c r="E159" s="118"/>
      <c r="F159" s="87"/>
      <c r="H159" s="87"/>
      <c r="I159" s="87"/>
      <c r="K159" s="110"/>
    </row>
    <row r="160" spans="1:12" x14ac:dyDescent="0.3">
      <c r="A160" s="139" t="s">
        <v>251</v>
      </c>
      <c r="C160" s="117">
        <f>'[1]Exhibit No.__(JAP-LIGHT RD) '!C160</f>
        <v>38270082.024000004</v>
      </c>
      <c r="E160" s="118"/>
      <c r="F160" s="87"/>
      <c r="H160" s="87"/>
      <c r="I160" s="84"/>
    </row>
    <row r="161" spans="1:17" x14ac:dyDescent="0.3">
      <c r="A161" s="139" t="s">
        <v>250</v>
      </c>
      <c r="C161" s="117">
        <f>'[1]Exhibit No.__(JAP-LIGHT RD) '!C161</f>
        <v>-155051.01750000007</v>
      </c>
      <c r="D161" s="218">
        <f>'[1]Exhibit No.__(JAP-LIGHT RD) '!D161</f>
        <v>0.23521300000000001</v>
      </c>
      <c r="E161" s="138"/>
      <c r="F161" s="87">
        <f>'[1]Exhibit No.__(JAP-LIGHT RD) '!F161</f>
        <v>-36470</v>
      </c>
      <c r="G161" s="218">
        <f>'[1]Exhibit No.__(JAP-LIGHT RD) '!G161</f>
        <v>0.25779299999999999</v>
      </c>
      <c r="H161" s="87">
        <f>'[1]Exhibit No.__(JAP-LIGHT RD) '!H161</f>
        <v>-39971</v>
      </c>
      <c r="I161" s="138"/>
      <c r="J161" s="81">
        <f>+$J$45</f>
        <v>0</v>
      </c>
      <c r="K161" s="313" t="s">
        <v>249</v>
      </c>
      <c r="L161" s="313"/>
      <c r="M161" s="219"/>
      <c r="N161" s="219"/>
      <c r="O161" s="219"/>
      <c r="P161" s="219"/>
      <c r="Q161" s="219"/>
    </row>
    <row r="162" spans="1:17" ht="16.2" thickBot="1" x14ac:dyDescent="0.35">
      <c r="A162" s="220" t="s">
        <v>48</v>
      </c>
      <c r="B162" s="86"/>
      <c r="C162" s="145">
        <f>'[1]Exhibit No.__(JAP-LIGHT RD) '!C162</f>
        <v>38115031.006500006</v>
      </c>
      <c r="D162" s="84"/>
      <c r="F162" s="221">
        <f>'[1]Exhibit No.__(JAP-LIGHT RD) '!F162</f>
        <v>10963844</v>
      </c>
      <c r="G162" s="84"/>
      <c r="H162" s="221">
        <f>'[1]Exhibit No.__(JAP-LIGHT RD) '!H162</f>
        <v>12612662</v>
      </c>
      <c r="I162" s="85"/>
    </row>
    <row r="163" spans="1:17" ht="16.2" thickTop="1" x14ac:dyDescent="0.3">
      <c r="A163" s="231"/>
      <c r="B163" s="86"/>
      <c r="C163" s="61"/>
      <c r="D163" s="232"/>
      <c r="E163" s="233"/>
      <c r="F163" s="84"/>
      <c r="G163" s="232"/>
      <c r="H163" s="84"/>
      <c r="I163" s="84"/>
    </row>
    <row r="164" spans="1:17" x14ac:dyDescent="0.3">
      <c r="A164" s="86"/>
      <c r="B164" s="86"/>
      <c r="C164" s="61"/>
      <c r="D164" s="232"/>
      <c r="E164" s="233"/>
      <c r="F164" s="84"/>
      <c r="G164" s="232"/>
      <c r="H164" s="84"/>
      <c r="I164" s="84"/>
    </row>
    <row r="165" spans="1:17" x14ac:dyDescent="0.3">
      <c r="A165" s="86"/>
      <c r="B165" s="86"/>
      <c r="C165" s="61"/>
      <c r="D165" s="232"/>
      <c r="E165" s="233"/>
      <c r="F165" s="84"/>
      <c r="G165" s="232"/>
      <c r="H165" s="84"/>
      <c r="I165" s="84"/>
    </row>
    <row r="166" spans="1:17" x14ac:dyDescent="0.3">
      <c r="A166" s="86"/>
      <c r="B166" s="86"/>
      <c r="C166" s="61"/>
      <c r="D166" s="232" t="s">
        <v>152</v>
      </c>
      <c r="E166" s="233"/>
      <c r="F166" s="84"/>
      <c r="G166" s="232" t="s">
        <v>152</v>
      </c>
      <c r="H166" s="84" t="s">
        <v>152</v>
      </c>
      <c r="I166" s="84"/>
    </row>
    <row r="167" spans="1:17" x14ac:dyDescent="0.3">
      <c r="A167" s="312" t="s">
        <v>329</v>
      </c>
      <c r="B167" s="312"/>
      <c r="C167" s="312"/>
      <c r="D167" s="312"/>
      <c r="E167" s="312"/>
      <c r="F167" s="312"/>
      <c r="G167" s="312"/>
      <c r="H167" s="312"/>
      <c r="I167" s="86"/>
    </row>
    <row r="168" spans="1:17" x14ac:dyDescent="0.3">
      <c r="A168" s="227" t="s">
        <v>328</v>
      </c>
      <c r="B168" s="86"/>
      <c r="C168" s="86"/>
      <c r="D168" s="86"/>
      <c r="E168" s="86"/>
      <c r="F168" s="86"/>
      <c r="G168" s="86"/>
      <c r="H168" s="86"/>
      <c r="I168" s="86"/>
    </row>
    <row r="169" spans="1:17" x14ac:dyDescent="0.3">
      <c r="A169" s="86"/>
      <c r="B169" s="86"/>
      <c r="C169" s="86"/>
      <c r="D169" s="228"/>
      <c r="E169" s="86"/>
      <c r="F169" s="86"/>
      <c r="G169" s="228"/>
      <c r="H169" s="86"/>
      <c r="I169" s="86"/>
    </row>
    <row r="170" spans="1:17" x14ac:dyDescent="0.3">
      <c r="A170" s="98" t="s">
        <v>327</v>
      </c>
      <c r="B170" s="86"/>
      <c r="C170" s="142">
        <f>'[1]Exhibit No.__(JAP-LIGHT RD) '!C170</f>
        <v>456</v>
      </c>
      <c r="D170" s="214">
        <f>'[1]Exhibit No.__(JAP-LIGHT RD) '!D170</f>
        <v>1.54</v>
      </c>
      <c r="E170" s="86"/>
      <c r="F170" s="87">
        <f>'[1]Exhibit No.__(JAP-LIGHT RD) '!F170</f>
        <v>702</v>
      </c>
      <c r="G170" s="214">
        <f>'[1]Exhibit No.__(JAP-LIGHT RD) '!G170</f>
        <v>1.69</v>
      </c>
      <c r="H170" s="87">
        <f>'[1]Exhibit No.__(JAP-LIGHT RD) '!H170</f>
        <v>771</v>
      </c>
      <c r="I170" s="87"/>
      <c r="J170" s="214"/>
      <c r="L170" s="110"/>
    </row>
    <row r="171" spans="1:17" x14ac:dyDescent="0.3">
      <c r="A171" s="98" t="s">
        <v>326</v>
      </c>
      <c r="B171" s="86"/>
      <c r="C171" s="142">
        <f>'[1]Exhibit No.__(JAP-LIGHT RD) '!C171</f>
        <v>8767</v>
      </c>
      <c r="D171" s="214">
        <f>'[1]Exhibit No.__(JAP-LIGHT RD) '!D171</f>
        <v>2.16</v>
      </c>
      <c r="E171" s="86"/>
      <c r="F171" s="87">
        <f>'[1]Exhibit No.__(JAP-LIGHT RD) '!F171</f>
        <v>18937</v>
      </c>
      <c r="G171" s="214">
        <f>'[1]Exhibit No.__(JAP-LIGHT RD) '!G171</f>
        <v>2.37</v>
      </c>
      <c r="H171" s="87">
        <f>'[1]Exhibit No.__(JAP-LIGHT RD) '!H171</f>
        <v>20778</v>
      </c>
      <c r="I171" s="87"/>
      <c r="L171" s="110"/>
    </row>
    <row r="172" spans="1:17" x14ac:dyDescent="0.3">
      <c r="A172" s="98" t="s">
        <v>325</v>
      </c>
      <c r="B172" s="86"/>
      <c r="C172" s="142">
        <f>'[1]Exhibit No.__(JAP-LIGHT RD) '!C172</f>
        <v>20536</v>
      </c>
      <c r="D172" s="214">
        <f>'[1]Exhibit No.__(JAP-LIGHT RD) '!D172</f>
        <v>3.09</v>
      </c>
      <c r="E172" s="86"/>
      <c r="F172" s="87">
        <f>'[1]Exhibit No.__(JAP-LIGHT RD) '!F172</f>
        <v>63456</v>
      </c>
      <c r="G172" s="214">
        <f>'[1]Exhibit No.__(JAP-LIGHT RD) '!G172</f>
        <v>3.38</v>
      </c>
      <c r="H172" s="87">
        <f>'[1]Exhibit No.__(JAP-LIGHT RD) '!H172</f>
        <v>69412</v>
      </c>
      <c r="I172" s="87"/>
      <c r="L172" s="110"/>
    </row>
    <row r="173" spans="1:17" x14ac:dyDescent="0.3">
      <c r="A173" s="98" t="s">
        <v>324</v>
      </c>
      <c r="B173" s="86"/>
      <c r="C173" s="142">
        <f>'[1]Exhibit No.__(JAP-LIGHT RD) '!C173</f>
        <v>6043</v>
      </c>
      <c r="D173" s="214">
        <f>'[1]Exhibit No.__(JAP-LIGHT RD) '!D173</f>
        <v>4.63</v>
      </c>
      <c r="E173" s="86"/>
      <c r="F173" s="87">
        <f>'[1]Exhibit No.__(JAP-LIGHT RD) '!F173</f>
        <v>27979</v>
      </c>
      <c r="G173" s="214">
        <f>'[1]Exhibit No.__(JAP-LIGHT RD) '!G173</f>
        <v>5.07</v>
      </c>
      <c r="H173" s="87">
        <f>'[1]Exhibit No.__(JAP-LIGHT RD) '!H173</f>
        <v>30638</v>
      </c>
      <c r="I173" s="87"/>
      <c r="L173" s="110"/>
    </row>
    <row r="174" spans="1:17" x14ac:dyDescent="0.3">
      <c r="A174" s="98" t="s">
        <v>323</v>
      </c>
      <c r="B174" s="86"/>
      <c r="C174" s="142">
        <f>'[1]Exhibit No.__(JAP-LIGHT RD) '!C174</f>
        <v>8057</v>
      </c>
      <c r="D174" s="214">
        <f>'[1]Exhibit No.__(JAP-LIGHT RD) '!D174</f>
        <v>6.17</v>
      </c>
      <c r="E174" s="86"/>
      <c r="F174" s="87">
        <f>'[1]Exhibit No.__(JAP-LIGHT RD) '!F174</f>
        <v>49712</v>
      </c>
      <c r="G174" s="214">
        <f>'[1]Exhibit No.__(JAP-LIGHT RD) '!G174</f>
        <v>6.76</v>
      </c>
      <c r="H174" s="87">
        <f>'[1]Exhibit No.__(JAP-LIGHT RD) '!H174</f>
        <v>54465</v>
      </c>
      <c r="I174" s="87"/>
      <c r="L174" s="110"/>
    </row>
    <row r="175" spans="1:17" x14ac:dyDescent="0.3">
      <c r="A175" s="98" t="s">
        <v>322</v>
      </c>
      <c r="B175" s="86"/>
      <c r="C175" s="142">
        <f>'[1]Exhibit No.__(JAP-LIGHT RD) '!C175</f>
        <v>18169</v>
      </c>
      <c r="D175" s="214">
        <f>'[1]Exhibit No.__(JAP-LIGHT RD) '!D175</f>
        <v>7.72</v>
      </c>
      <c r="E175" s="86"/>
      <c r="F175" s="87">
        <f>'[1]Exhibit No.__(JAP-LIGHT RD) '!F175</f>
        <v>140265</v>
      </c>
      <c r="G175" s="214">
        <f>'[1]Exhibit No.__(JAP-LIGHT RD) '!G175</f>
        <v>8.4499999999999993</v>
      </c>
      <c r="H175" s="87">
        <f>'[1]Exhibit No.__(JAP-LIGHT RD) '!H175</f>
        <v>153528</v>
      </c>
      <c r="I175" s="87"/>
      <c r="L175" s="110"/>
    </row>
    <row r="176" spans="1:17" x14ac:dyDescent="0.3">
      <c r="A176" s="98" t="s">
        <v>321</v>
      </c>
      <c r="B176" s="86"/>
      <c r="C176" s="142">
        <f>'[1]Exhibit No.__(JAP-LIGHT RD) '!C176</f>
        <v>903</v>
      </c>
      <c r="D176" s="214">
        <f>'[1]Exhibit No.__(JAP-LIGHT RD) '!D176</f>
        <v>9.57</v>
      </c>
      <c r="E176" s="86"/>
      <c r="F176" s="87">
        <f>'[1]Exhibit No.__(JAP-LIGHT RD) '!F176</f>
        <v>8642</v>
      </c>
      <c r="G176" s="214">
        <f>'[1]Exhibit No.__(JAP-LIGHT RD) '!G176</f>
        <v>10.48</v>
      </c>
      <c r="H176" s="87">
        <f>'[1]Exhibit No.__(JAP-LIGHT RD) '!H176</f>
        <v>9463</v>
      </c>
      <c r="I176" s="87"/>
      <c r="L176" s="110"/>
    </row>
    <row r="177" spans="1:14" x14ac:dyDescent="0.3">
      <c r="A177" s="98" t="s">
        <v>320</v>
      </c>
      <c r="B177" s="86"/>
      <c r="C177" s="142">
        <f>'[1]Exhibit No.__(JAP-LIGHT RD) '!C177</f>
        <v>9002</v>
      </c>
      <c r="D177" s="214">
        <f>'[1]Exhibit No.__(JAP-LIGHT RD) '!D177</f>
        <v>12.35</v>
      </c>
      <c r="E177" s="86"/>
      <c r="F177" s="87">
        <f>'[1]Exhibit No.__(JAP-LIGHT RD) '!F177</f>
        <v>111175</v>
      </c>
      <c r="G177" s="214">
        <f>'[1]Exhibit No.__(JAP-LIGHT RD) '!G177</f>
        <v>13.53</v>
      </c>
      <c r="H177" s="87">
        <f>'[1]Exhibit No.__(JAP-LIGHT RD) '!H177</f>
        <v>121797</v>
      </c>
      <c r="I177" s="87"/>
      <c r="L177" s="110"/>
    </row>
    <row r="178" spans="1:14" x14ac:dyDescent="0.3">
      <c r="A178" s="98" t="s">
        <v>319</v>
      </c>
      <c r="B178" s="86"/>
      <c r="C178" s="142">
        <f>'[1]Exhibit No.__(JAP-LIGHT RD) '!C178</f>
        <v>132</v>
      </c>
      <c r="D178" s="214">
        <f>'[1]Exhibit No.__(JAP-LIGHT RD) '!D178</f>
        <v>30.87</v>
      </c>
      <c r="E178" s="86"/>
      <c r="F178" s="87">
        <f>'[1]Exhibit No.__(JAP-LIGHT RD) '!F178</f>
        <v>4075</v>
      </c>
      <c r="G178" s="214">
        <f>'[1]Exhibit No.__(JAP-LIGHT RD) '!G178</f>
        <v>33.81</v>
      </c>
      <c r="H178" s="87">
        <f>'[1]Exhibit No.__(JAP-LIGHT RD) '!H178</f>
        <v>4463</v>
      </c>
      <c r="I178" s="87"/>
      <c r="L178" s="110"/>
    </row>
    <row r="179" spans="1:14" x14ac:dyDescent="0.3">
      <c r="A179" s="98"/>
      <c r="B179" s="86"/>
      <c r="C179" s="142"/>
      <c r="D179" s="214"/>
      <c r="E179" s="86"/>
      <c r="F179" s="87"/>
      <c r="G179" s="214"/>
      <c r="H179" s="87"/>
      <c r="I179" s="87"/>
      <c r="L179" s="110"/>
    </row>
    <row r="180" spans="1:14" x14ac:dyDescent="0.3">
      <c r="A180" s="143" t="s">
        <v>318</v>
      </c>
      <c r="B180" s="86"/>
      <c r="C180" s="142">
        <f>'[1]Exhibit No.__(JAP-LIGHT RD) '!C180</f>
        <v>16680</v>
      </c>
      <c r="D180" s="214">
        <f>'[1]Exhibit No.__(JAP-LIGHT RD) '!D180</f>
        <v>1.39</v>
      </c>
      <c r="E180" s="86"/>
      <c r="F180" s="87">
        <f>'[1]Exhibit No.__(JAP-LIGHT RD) '!F180</f>
        <v>23185</v>
      </c>
      <c r="G180" s="214">
        <f>'[1]Exhibit No.__(JAP-LIGHT RD) '!G180</f>
        <v>1.52</v>
      </c>
      <c r="H180" s="87">
        <f>'[1]Exhibit No.__(JAP-LIGHT RD) '!H180</f>
        <v>25354</v>
      </c>
      <c r="I180" s="87"/>
      <c r="L180" s="110"/>
      <c r="N180" s="110"/>
    </row>
    <row r="181" spans="1:14" x14ac:dyDescent="0.3">
      <c r="A181" s="213" t="s">
        <v>317</v>
      </c>
      <c r="B181" s="86"/>
      <c r="C181" s="142">
        <f>'[1]Exhibit No.__(JAP-LIGHT RD) '!C181</f>
        <v>214</v>
      </c>
      <c r="D181" s="214">
        <f>'[1]Exhibit No.__(JAP-LIGHT RD) '!D181</f>
        <v>2.3199999999999998</v>
      </c>
      <c r="E181" s="86"/>
      <c r="F181" s="87">
        <f>'[1]Exhibit No.__(JAP-LIGHT RD) '!F181</f>
        <v>496</v>
      </c>
      <c r="G181" s="214">
        <f>'[1]Exhibit No.__(JAP-LIGHT RD) '!G181</f>
        <v>2.54</v>
      </c>
      <c r="H181" s="87">
        <f>'[1]Exhibit No.__(JAP-LIGHT RD) '!H181</f>
        <v>544</v>
      </c>
      <c r="I181" s="87"/>
      <c r="L181" s="110"/>
      <c r="N181" s="110"/>
    </row>
    <row r="182" spans="1:14" x14ac:dyDescent="0.3">
      <c r="A182" s="213" t="s">
        <v>316</v>
      </c>
      <c r="B182" s="86"/>
      <c r="C182" s="142">
        <f>'[1]Exhibit No.__(JAP-LIGHT RD) '!C182</f>
        <v>20366</v>
      </c>
      <c r="D182" s="214">
        <f>'[1]Exhibit No.__(JAP-LIGHT RD) '!D182</f>
        <v>3.24</v>
      </c>
      <c r="E182" s="86"/>
      <c r="F182" s="87">
        <f>'[1]Exhibit No.__(JAP-LIGHT RD) '!F182</f>
        <v>65986</v>
      </c>
      <c r="G182" s="214">
        <f>'[1]Exhibit No.__(JAP-LIGHT RD) '!G182</f>
        <v>3.55</v>
      </c>
      <c r="H182" s="87">
        <f>'[1]Exhibit No.__(JAP-LIGHT RD) '!H182</f>
        <v>72299</v>
      </c>
      <c r="I182" s="87"/>
      <c r="L182" s="110"/>
      <c r="N182" s="110"/>
    </row>
    <row r="183" spans="1:14" x14ac:dyDescent="0.3">
      <c r="A183" s="213" t="s">
        <v>315</v>
      </c>
      <c r="B183" s="86"/>
      <c r="C183" s="142">
        <f>'[1]Exhibit No.__(JAP-LIGHT RD) '!C183</f>
        <v>9608</v>
      </c>
      <c r="D183" s="214">
        <f>'[1]Exhibit No.__(JAP-LIGHT RD) '!D183</f>
        <v>4.17</v>
      </c>
      <c r="E183" s="86"/>
      <c r="F183" s="87">
        <f>'[1]Exhibit No.__(JAP-LIGHT RD) '!F183</f>
        <v>40065</v>
      </c>
      <c r="G183" s="214">
        <f>'[1]Exhibit No.__(JAP-LIGHT RD) '!G183</f>
        <v>4.5599999999999996</v>
      </c>
      <c r="H183" s="87">
        <f>'[1]Exhibit No.__(JAP-LIGHT RD) '!H183</f>
        <v>43812</v>
      </c>
      <c r="I183" s="87"/>
      <c r="L183" s="110"/>
      <c r="N183" s="110"/>
    </row>
    <row r="184" spans="1:14" x14ac:dyDescent="0.3">
      <c r="A184" s="213" t="s">
        <v>314</v>
      </c>
      <c r="B184" s="86"/>
      <c r="C184" s="142">
        <f>'[1]Exhibit No.__(JAP-LIGHT RD) '!C184</f>
        <v>3792</v>
      </c>
      <c r="D184" s="214">
        <f>'[1]Exhibit No.__(JAP-LIGHT RD) '!D184</f>
        <v>5.09</v>
      </c>
      <c r="E184" s="86"/>
      <c r="F184" s="87">
        <f>'[1]Exhibit No.__(JAP-LIGHT RD) '!F184</f>
        <v>19301</v>
      </c>
      <c r="G184" s="214">
        <f>'[1]Exhibit No.__(JAP-LIGHT RD) '!G184</f>
        <v>5.58</v>
      </c>
      <c r="H184" s="87">
        <f>'[1]Exhibit No.__(JAP-LIGHT RD) '!H184</f>
        <v>21159</v>
      </c>
      <c r="I184" s="87"/>
      <c r="L184" s="110"/>
      <c r="N184" s="110"/>
    </row>
    <row r="185" spans="1:14" x14ac:dyDescent="0.3">
      <c r="A185" s="213" t="s">
        <v>313</v>
      </c>
      <c r="B185" s="86"/>
      <c r="C185" s="142">
        <f>'[1]Exhibit No.__(JAP-LIGHT RD) '!C185</f>
        <v>223</v>
      </c>
      <c r="D185" s="214">
        <f>'[1]Exhibit No.__(JAP-LIGHT RD) '!D185</f>
        <v>6.02</v>
      </c>
      <c r="E185" s="86"/>
      <c r="F185" s="87">
        <f>'[1]Exhibit No.__(JAP-LIGHT RD) '!F185</f>
        <v>1342</v>
      </c>
      <c r="G185" s="214">
        <f>'[1]Exhibit No.__(JAP-LIGHT RD) '!G185</f>
        <v>6.59</v>
      </c>
      <c r="H185" s="87">
        <f>'[1]Exhibit No.__(JAP-LIGHT RD) '!H185</f>
        <v>1470</v>
      </c>
      <c r="I185" s="87"/>
      <c r="L185" s="110"/>
      <c r="N185" s="110"/>
    </row>
    <row r="186" spans="1:14" x14ac:dyDescent="0.3">
      <c r="A186" s="213" t="s">
        <v>312</v>
      </c>
      <c r="B186" s="86"/>
      <c r="C186" s="142">
        <f>'[1]Exhibit No.__(JAP-LIGHT RD) '!C186</f>
        <v>0</v>
      </c>
      <c r="D186" s="214">
        <f>'[1]Exhibit No.__(JAP-LIGHT RD) '!D186</f>
        <v>6.95</v>
      </c>
      <c r="E186" s="86"/>
      <c r="F186" s="87">
        <f>'[1]Exhibit No.__(JAP-LIGHT RD) '!F186</f>
        <v>0</v>
      </c>
      <c r="G186" s="214">
        <f>'[1]Exhibit No.__(JAP-LIGHT RD) '!G186</f>
        <v>7.61</v>
      </c>
      <c r="H186" s="87">
        <f>'[1]Exhibit No.__(JAP-LIGHT RD) '!H186</f>
        <v>0</v>
      </c>
      <c r="I186" s="87"/>
      <c r="L186" s="110"/>
      <c r="N186" s="110"/>
    </row>
    <row r="187" spans="1:14" x14ac:dyDescent="0.3">
      <c r="A187" s="213" t="s">
        <v>311</v>
      </c>
      <c r="B187" s="86"/>
      <c r="C187" s="142">
        <f>'[1]Exhibit No.__(JAP-LIGHT RD) '!C187</f>
        <v>127</v>
      </c>
      <c r="D187" s="214">
        <f>'[1]Exhibit No.__(JAP-LIGHT RD) '!D187</f>
        <v>7.87</v>
      </c>
      <c r="E187" s="86"/>
      <c r="F187" s="87">
        <f>'[1]Exhibit No.__(JAP-LIGHT RD) '!F187</f>
        <v>999</v>
      </c>
      <c r="G187" s="214">
        <f>'[1]Exhibit No.__(JAP-LIGHT RD) '!G187</f>
        <v>8.6199999999999992</v>
      </c>
      <c r="H187" s="87">
        <f>'[1]Exhibit No.__(JAP-LIGHT RD) '!H187</f>
        <v>1095</v>
      </c>
      <c r="I187" s="87"/>
      <c r="L187" s="110"/>
      <c r="N187" s="110"/>
    </row>
    <row r="188" spans="1:14" x14ac:dyDescent="0.3">
      <c r="A188" s="213" t="s">
        <v>310</v>
      </c>
      <c r="B188" s="86"/>
      <c r="C188" s="142">
        <f>'[1]Exhibit No.__(JAP-LIGHT RD) '!C188</f>
        <v>0</v>
      </c>
      <c r="D188" s="214">
        <f>'[1]Exhibit No.__(JAP-LIGHT RD) '!D188</f>
        <v>8.8000000000000007</v>
      </c>
      <c r="E188" s="86"/>
      <c r="F188" s="87">
        <f>'[1]Exhibit No.__(JAP-LIGHT RD) '!F188</f>
        <v>0</v>
      </c>
      <c r="G188" s="214">
        <f>'[1]Exhibit No.__(JAP-LIGHT RD) '!G188</f>
        <v>9.64</v>
      </c>
      <c r="H188" s="87">
        <f>'[1]Exhibit No.__(JAP-LIGHT RD) '!H188</f>
        <v>0</v>
      </c>
      <c r="I188" s="87"/>
      <c r="L188" s="110"/>
      <c r="N188" s="110"/>
    </row>
    <row r="189" spans="1:14" x14ac:dyDescent="0.3">
      <c r="A189" s="216" t="s">
        <v>155</v>
      </c>
      <c r="C189" s="141">
        <f>'[1]Exhibit No.__(JAP-LIGHT RD) '!C189</f>
        <v>123075</v>
      </c>
      <c r="D189" s="133">
        <f>'[1]Exhibit No.__(JAP-LIGHT RD) '!D189</f>
        <v>0</v>
      </c>
      <c r="F189" s="226">
        <f>'[1]Exhibit No.__(JAP-LIGHT RD) '!F189</f>
        <v>576317</v>
      </c>
      <c r="G189" s="133">
        <f>'[1]Exhibit No.__(JAP-LIGHT RD) '!G189</f>
        <v>0</v>
      </c>
      <c r="H189" s="226">
        <f>'[1]Exhibit No.__(JAP-LIGHT RD) '!H189</f>
        <v>631048</v>
      </c>
      <c r="I189" s="87"/>
      <c r="L189" s="110"/>
    </row>
    <row r="190" spans="1:14" x14ac:dyDescent="0.3">
      <c r="A190" s="216"/>
      <c r="C190" s="146"/>
      <c r="D190" s="133"/>
      <c r="F190" s="230"/>
      <c r="G190" s="133"/>
      <c r="H190" s="230"/>
      <c r="I190" s="87"/>
    </row>
    <row r="191" spans="1:14" x14ac:dyDescent="0.3">
      <c r="A191" s="227" t="s">
        <v>229</v>
      </c>
      <c r="B191" s="86"/>
      <c r="C191" s="117">
        <f>'[1]Exhibit No.__(JAP-LIGHT RD) '!C191</f>
        <v>536</v>
      </c>
      <c r="E191" s="118"/>
      <c r="F191" s="87"/>
      <c r="H191" s="87"/>
      <c r="I191" s="87"/>
    </row>
    <row r="192" spans="1:14" x14ac:dyDescent="0.3">
      <c r="A192" s="227"/>
      <c r="B192" s="86"/>
      <c r="C192" s="140"/>
      <c r="E192" s="118"/>
      <c r="F192" s="87"/>
      <c r="H192" s="87"/>
      <c r="I192" s="87"/>
    </row>
    <row r="193" spans="1:17" x14ac:dyDescent="0.3">
      <c r="A193" s="139" t="s">
        <v>251</v>
      </c>
      <c r="C193" s="117">
        <f>'[1]Exhibit No.__(JAP-LIGHT RD) '!C193</f>
        <v>7136853.8660000004</v>
      </c>
      <c r="E193" s="118"/>
      <c r="F193" s="87"/>
      <c r="H193" s="87"/>
      <c r="I193" s="87"/>
    </row>
    <row r="194" spans="1:17" x14ac:dyDescent="0.3">
      <c r="A194" s="139" t="s">
        <v>250</v>
      </c>
      <c r="C194" s="117">
        <f>'[1]Exhibit No.__(JAP-LIGHT RD) '!C194</f>
        <v>-10296</v>
      </c>
      <c r="D194" s="218">
        <f>'[1]Exhibit No.__(JAP-LIGHT RD) '!D194</f>
        <v>0.235237</v>
      </c>
      <c r="E194" s="138"/>
      <c r="F194" s="87">
        <f>'[1]Exhibit No.__(JAP-LIGHT RD) '!F194</f>
        <v>-2422</v>
      </c>
      <c r="G194" s="218">
        <f>'[1]Exhibit No.__(JAP-LIGHT RD) '!G194</f>
        <v>0.25786700000000001</v>
      </c>
      <c r="H194" s="87">
        <f>'[1]Exhibit No.__(JAP-LIGHT RD) '!H194</f>
        <v>-2655</v>
      </c>
      <c r="I194" s="138"/>
      <c r="J194" s="81"/>
      <c r="K194" s="297"/>
      <c r="L194" s="297"/>
      <c r="M194" s="219"/>
      <c r="N194" s="219"/>
      <c r="O194" s="219"/>
      <c r="P194" s="219"/>
      <c r="Q194" s="219"/>
    </row>
    <row r="195" spans="1:17" ht="16.2" thickBot="1" x14ac:dyDescent="0.35">
      <c r="A195" s="220" t="s">
        <v>48</v>
      </c>
      <c r="B195" s="86"/>
      <c r="C195" s="145">
        <f>'[1]Exhibit No.__(JAP-LIGHT RD) '!C195</f>
        <v>7126557.8660000004</v>
      </c>
      <c r="D195" s="84"/>
      <c r="F195" s="221">
        <f>'[1]Exhibit No.__(JAP-LIGHT RD) '!F195</f>
        <v>573895</v>
      </c>
      <c r="G195" s="84"/>
      <c r="H195" s="221">
        <f>'[1]Exhibit No.__(JAP-LIGHT RD) '!H195</f>
        <v>628393</v>
      </c>
      <c r="I195" s="87"/>
    </row>
    <row r="196" spans="1:17" ht="16.2" thickTop="1" x14ac:dyDescent="0.3">
      <c r="A196" s="86"/>
      <c r="B196" s="86"/>
      <c r="C196" s="61"/>
      <c r="D196" s="232" t="s">
        <v>152</v>
      </c>
      <c r="E196" s="233"/>
      <c r="F196" s="84"/>
      <c r="G196" s="232" t="s">
        <v>152</v>
      </c>
      <c r="H196" s="84" t="s">
        <v>152</v>
      </c>
      <c r="I196" s="84"/>
    </row>
    <row r="197" spans="1:17" x14ac:dyDescent="0.3">
      <c r="C197" s="61"/>
      <c r="D197" s="229"/>
      <c r="E197" s="229"/>
      <c r="F197" s="144"/>
      <c r="H197" s="117"/>
      <c r="I197" s="117"/>
    </row>
    <row r="198" spans="1:17" x14ac:dyDescent="0.3">
      <c r="A198" s="312" t="s">
        <v>309</v>
      </c>
      <c r="B198" s="312"/>
      <c r="C198" s="312"/>
      <c r="D198" s="312"/>
      <c r="E198" s="312"/>
      <c r="F198" s="312"/>
      <c r="G198" s="312"/>
      <c r="H198" s="312"/>
    </row>
    <row r="199" spans="1:17" x14ac:dyDescent="0.3">
      <c r="A199" s="227" t="s">
        <v>308</v>
      </c>
      <c r="B199" s="86"/>
      <c r="C199" s="86"/>
      <c r="D199" s="86"/>
      <c r="E199" s="86"/>
      <c r="F199" s="86"/>
      <c r="G199" s="86"/>
      <c r="H199" s="86"/>
      <c r="I199" s="110"/>
    </row>
    <row r="200" spans="1:17" x14ac:dyDescent="0.3">
      <c r="A200" s="86"/>
      <c r="B200" s="86"/>
      <c r="C200" s="86"/>
      <c r="D200" s="228"/>
      <c r="E200" s="86"/>
      <c r="F200" s="86"/>
      <c r="G200" s="228"/>
      <c r="H200" s="86"/>
    </row>
    <row r="201" spans="1:17" x14ac:dyDescent="0.3">
      <c r="A201" s="98" t="s">
        <v>307</v>
      </c>
      <c r="B201" s="86"/>
      <c r="C201" s="142">
        <f>'[1]Exhibit No.__(JAP-LIGHT RD) '!C201</f>
        <v>213</v>
      </c>
      <c r="D201" s="214">
        <f>'[1]Exhibit No.__(JAP-LIGHT RD) '!D201</f>
        <v>11.53</v>
      </c>
      <c r="E201" s="86"/>
      <c r="F201" s="87">
        <f>'[1]Exhibit No.__(JAP-LIGHT RD) '!F201</f>
        <v>2456</v>
      </c>
      <c r="G201" s="214">
        <f>'[1]Exhibit No.__(JAP-LIGHT RD) '!G201</f>
        <v>14.302424975565238</v>
      </c>
      <c r="H201" s="87">
        <f>'[1]Exhibit No.__(JAP-LIGHT RD) '!H201</f>
        <v>3046</v>
      </c>
    </row>
    <row r="202" spans="1:17" x14ac:dyDescent="0.3">
      <c r="A202" s="98" t="s">
        <v>306</v>
      </c>
      <c r="B202" s="86"/>
      <c r="C202" s="142">
        <f>'[1]Exhibit No.__(JAP-LIGHT RD) '!C202</f>
        <v>46760</v>
      </c>
      <c r="D202" s="214">
        <f>'[1]Exhibit No.__(JAP-LIGHT RD) '!D202</f>
        <v>12.72</v>
      </c>
      <c r="E202" s="86"/>
      <c r="F202" s="87">
        <f>'[1]Exhibit No.__(JAP-LIGHT RD) '!F202</f>
        <v>594787</v>
      </c>
      <c r="G202" s="214">
        <f>'[1]Exhibit No.__(JAP-LIGHT RD) '!G202</f>
        <v>14.741783094852433</v>
      </c>
      <c r="H202" s="87">
        <f>'[1]Exhibit No.__(JAP-LIGHT RD) '!H202</f>
        <v>689326</v>
      </c>
    </row>
    <row r="203" spans="1:17" x14ac:dyDescent="0.3">
      <c r="A203" s="98" t="s">
        <v>305</v>
      </c>
      <c r="B203" s="86"/>
      <c r="C203" s="142">
        <f>'[1]Exhibit No.__(JAP-LIGHT RD) '!C203</f>
        <v>6244</v>
      </c>
      <c r="D203" s="214">
        <f>'[1]Exhibit No.__(JAP-LIGHT RD) '!D203</f>
        <v>14.71</v>
      </c>
      <c r="E203" s="86"/>
      <c r="F203" s="87">
        <f>'[1]Exhibit No.__(JAP-LIGHT RD) '!F203</f>
        <v>91849</v>
      </c>
      <c r="G203" s="214">
        <f>'[1]Exhibit No.__(JAP-LIGHT RD) '!G203</f>
        <v>16.456366145867111</v>
      </c>
      <c r="H203" s="87">
        <f>'[1]Exhibit No.__(JAP-LIGHT RD) '!H203</f>
        <v>102754</v>
      </c>
    </row>
    <row r="204" spans="1:17" x14ac:dyDescent="0.3">
      <c r="A204" s="98" t="s">
        <v>304</v>
      </c>
      <c r="B204" s="86"/>
      <c r="C204" s="142">
        <f>'[1]Exhibit No.__(JAP-LIGHT RD) '!C204</f>
        <v>13456</v>
      </c>
      <c r="D204" s="214">
        <f>'[1]Exhibit No.__(JAP-LIGHT RD) '!D204</f>
        <v>16.690000000000001</v>
      </c>
      <c r="E204" s="86"/>
      <c r="F204" s="87">
        <f>'[1]Exhibit No.__(JAP-LIGHT RD) '!F204</f>
        <v>224581</v>
      </c>
      <c r="G204" s="214">
        <f>'[1]Exhibit No.__(JAP-LIGHT RD) '!G204</f>
        <v>18.703114073114996</v>
      </c>
      <c r="H204" s="87">
        <f>'[1]Exhibit No.__(JAP-LIGHT RD) '!H204</f>
        <v>251669</v>
      </c>
    </row>
    <row r="205" spans="1:17" x14ac:dyDescent="0.3">
      <c r="A205" s="98" t="s">
        <v>303</v>
      </c>
      <c r="B205" s="86"/>
      <c r="C205" s="142">
        <f>'[1]Exhibit No.__(JAP-LIGHT RD) '!C205</f>
        <v>1417</v>
      </c>
      <c r="D205" s="214">
        <f>'[1]Exhibit No.__(JAP-LIGHT RD) '!D205</f>
        <v>18.68</v>
      </c>
      <c r="E205" s="86"/>
      <c r="F205" s="87">
        <f>'[1]Exhibit No.__(JAP-LIGHT RD) '!F205</f>
        <v>26470</v>
      </c>
      <c r="G205" s="214">
        <f>'[1]Exhibit No.__(JAP-LIGHT RD) '!G205</f>
        <v>20.580110316191121</v>
      </c>
      <c r="H205" s="87">
        <f>'[1]Exhibit No.__(JAP-LIGHT RD) '!H205</f>
        <v>29162</v>
      </c>
    </row>
    <row r="206" spans="1:17" x14ac:dyDescent="0.3">
      <c r="A206" s="98" t="s">
        <v>302</v>
      </c>
      <c r="B206" s="86"/>
      <c r="C206" s="142">
        <f>'[1]Exhibit No.__(JAP-LIGHT RD) '!C206</f>
        <v>588</v>
      </c>
      <c r="D206" s="214">
        <f>'[1]Exhibit No.__(JAP-LIGHT RD) '!D206</f>
        <v>24.63</v>
      </c>
      <c r="E206" s="86"/>
      <c r="F206" s="87">
        <f>'[1]Exhibit No.__(JAP-LIGHT RD) '!F206</f>
        <v>14482</v>
      </c>
      <c r="G206" s="214">
        <f>'[1]Exhibit No.__(JAP-LIGHT RD) '!G206</f>
        <v>26.857576465232523</v>
      </c>
      <c r="H206" s="87">
        <f>'[1]Exhibit No.__(JAP-LIGHT RD) '!H206</f>
        <v>15792</v>
      </c>
    </row>
    <row r="207" spans="1:17" x14ac:dyDescent="0.3">
      <c r="A207" s="98"/>
      <c r="B207" s="86"/>
      <c r="C207" s="142"/>
      <c r="D207" s="214"/>
      <c r="E207" s="86"/>
      <c r="F207" s="87"/>
      <c r="G207" s="214"/>
      <c r="H207" s="87"/>
    </row>
    <row r="208" spans="1:17" x14ac:dyDescent="0.3">
      <c r="A208" s="98" t="s">
        <v>301</v>
      </c>
      <c r="B208" s="86"/>
      <c r="C208" s="142">
        <f>'[1]Exhibit No.__(JAP-LIGHT RD) '!C208</f>
        <v>72</v>
      </c>
      <c r="D208" s="214">
        <f>'[1]Exhibit No.__(JAP-LIGHT RD) '!D208</f>
        <v>21.8</v>
      </c>
      <c r="E208" s="86"/>
      <c r="F208" s="87">
        <f>'[1]Exhibit No.__(JAP-LIGHT RD) '!F208</f>
        <v>1570</v>
      </c>
      <c r="G208" s="214">
        <f>'[1]Exhibit No.__(JAP-LIGHT RD) '!G208</f>
        <v>22.169104774879184</v>
      </c>
      <c r="H208" s="87">
        <f>'[1]Exhibit No.__(JAP-LIGHT RD) '!H208</f>
        <v>1596</v>
      </c>
    </row>
    <row r="209" spans="1:8" x14ac:dyDescent="0.3">
      <c r="A209" s="98"/>
      <c r="B209" s="86"/>
      <c r="C209" s="142"/>
      <c r="D209" s="214"/>
      <c r="E209" s="86"/>
      <c r="F209" s="87"/>
      <c r="G209" s="214"/>
      <c r="H209" s="87"/>
    </row>
    <row r="210" spans="1:8" x14ac:dyDescent="0.3">
      <c r="A210" s="143" t="s">
        <v>300</v>
      </c>
      <c r="B210" s="86"/>
      <c r="C210" s="142">
        <f>'[1]Exhibit No.__(JAP-LIGHT RD) '!C210</f>
        <v>4817</v>
      </c>
      <c r="D210" s="234">
        <f>'[1]Exhibit No.__(JAP-LIGHT RD) '!D210</f>
        <v>12.31</v>
      </c>
      <c r="E210" s="86"/>
      <c r="F210" s="87">
        <f>'[1]Exhibit No.__(JAP-LIGHT RD) '!F210</f>
        <v>59297</v>
      </c>
      <c r="G210" s="214">
        <f>'[1]Exhibit No.__(JAP-LIGHT RD) '!G210</f>
        <v>10.88</v>
      </c>
      <c r="H210" s="87">
        <f>'[1]Exhibit No.__(JAP-LIGHT RD) '!H210</f>
        <v>52409</v>
      </c>
    </row>
    <row r="211" spans="1:8" x14ac:dyDescent="0.3">
      <c r="A211" s="213" t="s">
        <v>299</v>
      </c>
      <c r="B211" s="86"/>
      <c r="C211" s="142">
        <f>'[1]Exhibit No.__(JAP-LIGHT RD) '!C211</f>
        <v>0</v>
      </c>
      <c r="D211" s="234">
        <f>'[1]Exhibit No.__(JAP-LIGHT RD) '!D211</f>
        <v>13.42</v>
      </c>
      <c r="E211" s="86"/>
      <c r="F211" s="87">
        <f>'[1]Exhibit No.__(JAP-LIGHT RD) '!F211</f>
        <v>0</v>
      </c>
      <c r="G211" s="214">
        <f>'[1]Exhibit No.__(JAP-LIGHT RD) '!G211</f>
        <v>13.38</v>
      </c>
      <c r="H211" s="87">
        <f>'[1]Exhibit No.__(JAP-LIGHT RD) '!H211</f>
        <v>0</v>
      </c>
    </row>
    <row r="212" spans="1:8" x14ac:dyDescent="0.3">
      <c r="A212" s="213" t="s">
        <v>298</v>
      </c>
      <c r="B212" s="86"/>
      <c r="C212" s="142">
        <f>'[1]Exhibit No.__(JAP-LIGHT RD) '!C212</f>
        <v>1266</v>
      </c>
      <c r="D212" s="234">
        <f>'[1]Exhibit No.__(JAP-LIGHT RD) '!D212</f>
        <v>14.54</v>
      </c>
      <c r="E212" s="86"/>
      <c r="F212" s="87">
        <f>'[1]Exhibit No.__(JAP-LIGHT RD) '!F212</f>
        <v>18408</v>
      </c>
      <c r="G212" s="214">
        <f>'[1]Exhibit No.__(JAP-LIGHT RD) '!G212</f>
        <v>15.87</v>
      </c>
      <c r="H212" s="87">
        <f>'[1]Exhibit No.__(JAP-LIGHT RD) '!H212</f>
        <v>20091</v>
      </c>
    </row>
    <row r="213" spans="1:8" x14ac:dyDescent="0.3">
      <c r="A213" s="213" t="s">
        <v>297</v>
      </c>
      <c r="B213" s="86"/>
      <c r="C213" s="142">
        <f>'[1]Exhibit No.__(JAP-LIGHT RD) '!C213</f>
        <v>0</v>
      </c>
      <c r="D213" s="234">
        <f>'[1]Exhibit No.__(JAP-LIGHT RD) '!D213</f>
        <v>15.66</v>
      </c>
      <c r="E213" s="86"/>
      <c r="F213" s="87">
        <f>'[1]Exhibit No.__(JAP-LIGHT RD) '!F213</f>
        <v>0</v>
      </c>
      <c r="G213" s="214">
        <f>'[1]Exhibit No.__(JAP-LIGHT RD) '!G213</f>
        <v>17.25</v>
      </c>
      <c r="H213" s="87">
        <f>'[1]Exhibit No.__(JAP-LIGHT RD) '!H213</f>
        <v>0</v>
      </c>
    </row>
    <row r="214" spans="1:8" x14ac:dyDescent="0.3">
      <c r="A214" s="213" t="s">
        <v>296</v>
      </c>
      <c r="B214" s="86"/>
      <c r="C214" s="142">
        <f>'[1]Exhibit No.__(JAP-LIGHT RD) '!C214</f>
        <v>0</v>
      </c>
      <c r="D214" s="234">
        <f>'[1]Exhibit No.__(JAP-LIGHT RD) '!D214</f>
        <v>16.77</v>
      </c>
      <c r="E214" s="86"/>
      <c r="F214" s="87">
        <f>'[1]Exhibit No.__(JAP-LIGHT RD) '!F214</f>
        <v>0</v>
      </c>
      <c r="G214" s="214">
        <f>'[1]Exhibit No.__(JAP-LIGHT RD) '!G214</f>
        <v>19.739999999999998</v>
      </c>
      <c r="H214" s="87">
        <f>'[1]Exhibit No.__(JAP-LIGHT RD) '!H214</f>
        <v>0</v>
      </c>
    </row>
    <row r="215" spans="1:8" x14ac:dyDescent="0.3">
      <c r="A215" s="213" t="s">
        <v>295</v>
      </c>
      <c r="B215" s="86"/>
      <c r="C215" s="142">
        <f>'[1]Exhibit No.__(JAP-LIGHT RD) '!C215</f>
        <v>0</v>
      </c>
      <c r="D215" s="234">
        <f>'[1]Exhibit No.__(JAP-LIGHT RD) '!D215</f>
        <v>17.89</v>
      </c>
      <c r="E215" s="86"/>
      <c r="F215" s="87">
        <f>'[1]Exhibit No.__(JAP-LIGHT RD) '!F215</f>
        <v>0</v>
      </c>
      <c r="G215" s="214">
        <f>'[1]Exhibit No.__(JAP-LIGHT RD) '!G215</f>
        <v>21.9</v>
      </c>
      <c r="H215" s="87">
        <f>'[1]Exhibit No.__(JAP-LIGHT RD) '!H215</f>
        <v>0</v>
      </c>
    </row>
    <row r="216" spans="1:8" x14ac:dyDescent="0.3">
      <c r="A216" s="213" t="s">
        <v>294</v>
      </c>
      <c r="B216" s="86"/>
      <c r="C216" s="142">
        <f>'[1]Exhibit No.__(JAP-LIGHT RD) '!C216</f>
        <v>0</v>
      </c>
      <c r="D216" s="234">
        <f>'[1]Exhibit No.__(JAP-LIGHT RD) '!D216</f>
        <v>19</v>
      </c>
      <c r="E216" s="86"/>
      <c r="F216" s="87">
        <f>'[1]Exhibit No.__(JAP-LIGHT RD) '!F216</f>
        <v>0</v>
      </c>
      <c r="G216" s="214">
        <f>'[1]Exhibit No.__(JAP-LIGHT RD) '!G216</f>
        <v>24.06</v>
      </c>
      <c r="H216" s="87">
        <f>'[1]Exhibit No.__(JAP-LIGHT RD) '!H216</f>
        <v>0</v>
      </c>
    </row>
    <row r="217" spans="1:8" x14ac:dyDescent="0.3">
      <c r="A217" s="213" t="s">
        <v>293</v>
      </c>
      <c r="B217" s="86"/>
      <c r="C217" s="142">
        <f>'[1]Exhibit No.__(JAP-LIGHT RD) '!C217</f>
        <v>0</v>
      </c>
      <c r="D217" s="234">
        <f>'[1]Exhibit No.__(JAP-LIGHT RD) '!D217</f>
        <v>20.12</v>
      </c>
      <c r="E217" s="86"/>
      <c r="F217" s="87">
        <f>'[1]Exhibit No.__(JAP-LIGHT RD) '!F217</f>
        <v>0</v>
      </c>
      <c r="G217" s="214">
        <f>'[1]Exhibit No.__(JAP-LIGHT RD) '!G217</f>
        <v>26.22</v>
      </c>
      <c r="H217" s="87">
        <f>'[1]Exhibit No.__(JAP-LIGHT RD) '!H217</f>
        <v>0</v>
      </c>
    </row>
    <row r="218" spans="1:8" x14ac:dyDescent="0.3">
      <c r="A218" s="213" t="s">
        <v>292</v>
      </c>
      <c r="B218" s="86"/>
      <c r="C218" s="142">
        <f>'[1]Exhibit No.__(JAP-LIGHT RD) '!C218</f>
        <v>0</v>
      </c>
      <c r="D218" s="234">
        <f>'[1]Exhibit No.__(JAP-LIGHT RD) '!D218</f>
        <v>21.24</v>
      </c>
      <c r="E218" s="86"/>
      <c r="F218" s="87">
        <f>'[1]Exhibit No.__(JAP-LIGHT RD) '!F218</f>
        <v>0</v>
      </c>
      <c r="G218" s="214">
        <f>'[1]Exhibit No.__(JAP-LIGHT RD) '!G218</f>
        <v>28.38</v>
      </c>
      <c r="H218" s="87">
        <f>'[1]Exhibit No.__(JAP-LIGHT RD) '!H218</f>
        <v>0</v>
      </c>
    </row>
    <row r="219" spans="1:8" x14ac:dyDescent="0.3">
      <c r="A219" s="98"/>
      <c r="B219" s="86"/>
      <c r="C219" s="142">
        <f>'[1]Exhibit No.__(JAP-LIGHT RD) '!C219</f>
        <v>0</v>
      </c>
      <c r="D219" s="214">
        <f>'[1]Exhibit No.__(JAP-LIGHT RD) '!D219</f>
        <v>0</v>
      </c>
      <c r="E219" s="86"/>
      <c r="F219" s="87">
        <f>'[1]Exhibit No.__(JAP-LIGHT RD) '!F219</f>
        <v>0</v>
      </c>
      <c r="G219" s="214">
        <f>'[1]Exhibit No.__(JAP-LIGHT RD) '!G219</f>
        <v>0</v>
      </c>
      <c r="H219" s="87">
        <f>'[1]Exhibit No.__(JAP-LIGHT RD) '!H219</f>
        <v>0</v>
      </c>
    </row>
    <row r="220" spans="1:8" x14ac:dyDescent="0.3">
      <c r="A220" s="98" t="s">
        <v>291</v>
      </c>
      <c r="B220" s="86"/>
      <c r="C220" s="142">
        <f>'[1]Exhibit No.__(JAP-LIGHT RD) '!C220</f>
        <v>7749</v>
      </c>
      <c r="D220" s="214">
        <f>'[1]Exhibit No.__(JAP-LIGHT RD) '!D220</f>
        <v>5.93</v>
      </c>
      <c r="E220" s="86"/>
      <c r="F220" s="87">
        <f>'[1]Exhibit No.__(JAP-LIGHT RD) '!F220</f>
        <v>45952</v>
      </c>
      <c r="G220" s="214">
        <f>'[1]Exhibit No.__(JAP-LIGHT RD) '!G220</f>
        <v>6.68</v>
      </c>
      <c r="H220" s="87">
        <f>'[1]Exhibit No.__(JAP-LIGHT RD) '!H220</f>
        <v>51763</v>
      </c>
    </row>
    <row r="221" spans="1:8" x14ac:dyDescent="0.3">
      <c r="A221" s="98" t="s">
        <v>290</v>
      </c>
      <c r="B221" s="86"/>
      <c r="C221" s="142">
        <f>'[1]Exhibit No.__(JAP-LIGHT RD) '!C221</f>
        <v>4048</v>
      </c>
      <c r="D221" s="214">
        <f>'[1]Exhibit No.__(JAP-LIGHT RD) '!D221</f>
        <v>9.75</v>
      </c>
      <c r="E221" s="86"/>
      <c r="F221" s="87">
        <f>'[1]Exhibit No.__(JAP-LIGHT RD) '!F221</f>
        <v>39468</v>
      </c>
      <c r="G221" s="214">
        <f>'[1]Exhibit No.__(JAP-LIGHT RD) '!G221</f>
        <v>11.68</v>
      </c>
      <c r="H221" s="87">
        <f>'[1]Exhibit No.__(JAP-LIGHT RD) '!H221</f>
        <v>47281</v>
      </c>
    </row>
    <row r="222" spans="1:8" x14ac:dyDescent="0.3">
      <c r="A222" s="216" t="s">
        <v>155</v>
      </c>
      <c r="C222" s="141">
        <f>'[1]Exhibit No.__(JAP-LIGHT RD) '!C222</f>
        <v>86630</v>
      </c>
      <c r="D222" s="133"/>
      <c r="F222" s="217">
        <f>'[1]Exhibit No.__(JAP-LIGHT RD) '!F222</f>
        <v>1119320</v>
      </c>
      <c r="G222" s="133"/>
      <c r="H222" s="217">
        <f>'[1]Exhibit No.__(JAP-LIGHT RD) '!H222</f>
        <v>1264889</v>
      </c>
    </row>
    <row r="223" spans="1:8" x14ac:dyDescent="0.3">
      <c r="A223" s="216"/>
      <c r="C223" s="146"/>
      <c r="D223" s="133"/>
      <c r="F223" s="230"/>
      <c r="G223" s="133"/>
      <c r="H223" s="230"/>
    </row>
    <row r="224" spans="1:8" x14ac:dyDescent="0.3">
      <c r="A224" s="227" t="s">
        <v>229</v>
      </c>
      <c r="B224" s="86"/>
      <c r="C224" s="117">
        <f>'[1]Exhibit No.__(JAP-LIGHT RD) '!C224</f>
        <v>19938</v>
      </c>
      <c r="E224" s="118"/>
      <c r="F224" s="87"/>
      <c r="H224" s="87"/>
    </row>
    <row r="225" spans="1:17" x14ac:dyDescent="0.3">
      <c r="A225" s="227"/>
      <c r="B225" s="86"/>
      <c r="C225" s="140"/>
      <c r="E225" s="118"/>
      <c r="F225" s="87"/>
      <c r="H225" s="87"/>
    </row>
    <row r="226" spans="1:17" x14ac:dyDescent="0.3">
      <c r="A226" s="139" t="s">
        <v>251</v>
      </c>
      <c r="C226" s="117">
        <f>'[1]Exhibit No.__(JAP-LIGHT RD) '!C226</f>
        <v>3725069.7449999996</v>
      </c>
      <c r="E226" s="118"/>
      <c r="F226" s="87"/>
      <c r="H226" s="87"/>
    </row>
    <row r="227" spans="1:17" x14ac:dyDescent="0.3">
      <c r="A227" s="139" t="s">
        <v>250</v>
      </c>
      <c r="C227" s="117">
        <f>'[1]Exhibit No.__(JAP-LIGHT RD) '!C227</f>
        <v>-2997.1169999999838</v>
      </c>
      <c r="D227" s="218">
        <f>'[1]Exhibit No.__(JAP-LIGHT RD) '!D227</f>
        <v>0.23522599999999999</v>
      </c>
      <c r="E227" s="138"/>
      <c r="F227" s="87">
        <f>'[1]Exhibit No.__(JAP-LIGHT RD) '!F227</f>
        <v>-705</v>
      </c>
      <c r="G227" s="218">
        <f>'[1]Exhibit No.__(JAP-LIGHT RD) '!G227</f>
        <v>0.25791500000000001</v>
      </c>
      <c r="H227" s="87">
        <f>'[1]Exhibit No.__(JAP-LIGHT RD) '!H227</f>
        <v>-773</v>
      </c>
      <c r="I227" s="138"/>
      <c r="J227" s="81"/>
      <c r="K227" s="297"/>
      <c r="L227" s="297"/>
      <c r="M227" s="219"/>
      <c r="N227" s="219"/>
      <c r="O227" s="219"/>
      <c r="P227" s="219"/>
      <c r="Q227" s="219"/>
    </row>
    <row r="228" spans="1:17" ht="16.2" thickBot="1" x14ac:dyDescent="0.35">
      <c r="A228" s="220" t="s">
        <v>48</v>
      </c>
      <c r="B228" s="86"/>
      <c r="C228" s="145">
        <f>'[1]Exhibit No.__(JAP-LIGHT RD) '!C228</f>
        <v>3722072.6279999996</v>
      </c>
      <c r="D228" s="84"/>
      <c r="F228" s="221">
        <f>'[1]Exhibit No.__(JAP-LIGHT RD) '!F228</f>
        <v>1118615</v>
      </c>
      <c r="G228" s="84"/>
      <c r="H228" s="221">
        <f>'[1]Exhibit No.__(JAP-LIGHT RD) '!H228</f>
        <v>1264116</v>
      </c>
    </row>
    <row r="229" spans="1:17" ht="16.2" thickTop="1" x14ac:dyDescent="0.3">
      <c r="A229" s="86"/>
      <c r="B229" s="86"/>
      <c r="C229" s="61"/>
      <c r="D229" s="232" t="s">
        <v>152</v>
      </c>
      <c r="E229" s="233"/>
      <c r="F229" s="84"/>
      <c r="G229" s="232" t="s">
        <v>152</v>
      </c>
      <c r="H229" s="84" t="s">
        <v>152</v>
      </c>
    </row>
    <row r="230" spans="1:17" x14ac:dyDescent="0.3">
      <c r="C230" s="61"/>
      <c r="D230" s="229"/>
      <c r="E230" s="229"/>
      <c r="F230" s="144"/>
      <c r="H230" s="117"/>
    </row>
    <row r="231" spans="1:17" x14ac:dyDescent="0.3">
      <c r="A231" s="312" t="s">
        <v>289</v>
      </c>
      <c r="B231" s="312"/>
      <c r="C231" s="312"/>
      <c r="D231" s="312"/>
      <c r="E231" s="312"/>
      <c r="F231" s="312"/>
      <c r="G231" s="312"/>
      <c r="H231" s="312"/>
    </row>
    <row r="232" spans="1:17" x14ac:dyDescent="0.3">
      <c r="A232" s="227" t="s">
        <v>288</v>
      </c>
      <c r="B232" s="86"/>
      <c r="C232" s="86"/>
      <c r="D232" s="86"/>
      <c r="E232" s="86"/>
      <c r="F232" s="86"/>
      <c r="G232" s="86"/>
      <c r="H232" s="86"/>
    </row>
    <row r="233" spans="1:17" x14ac:dyDescent="0.3">
      <c r="A233" s="86"/>
      <c r="B233" s="86"/>
      <c r="C233" s="86"/>
      <c r="D233" s="228"/>
      <c r="E233" s="86"/>
      <c r="F233" s="86"/>
      <c r="G233" s="228"/>
      <c r="H233" s="86"/>
    </row>
    <row r="234" spans="1:17" x14ac:dyDescent="0.3">
      <c r="A234" s="98" t="s">
        <v>287</v>
      </c>
      <c r="B234" s="86"/>
      <c r="C234" s="117">
        <f>'[1]Exhibit No.__(JAP-LIGHT RD) '!C234</f>
        <v>13087678</v>
      </c>
      <c r="D234" s="144">
        <f>'[1]Exhibit No.__(JAP-LIGHT RD) '!D234</f>
        <v>3.9269999999999999E-2</v>
      </c>
      <c r="E234" s="88"/>
      <c r="F234" s="87">
        <f>'[1]Exhibit No.__(JAP-LIGHT RD) '!F234</f>
        <v>513953</v>
      </c>
      <c r="G234" s="144">
        <f>'[1]Exhibit No.__(JAP-LIGHT RD) '!G234</f>
        <v>4.7320000000000001E-2</v>
      </c>
      <c r="H234" s="87">
        <f>'[1]Exhibit No.__(JAP-LIGHT RD) '!H234</f>
        <v>619309</v>
      </c>
    </row>
    <row r="235" spans="1:17" x14ac:dyDescent="0.3">
      <c r="A235" s="216" t="s">
        <v>155</v>
      </c>
      <c r="C235" s="225">
        <f>'[1]Exhibit No.__(JAP-LIGHT RD) '!C235</f>
        <v>13087678</v>
      </c>
      <c r="D235" s="133"/>
      <c r="E235" s="117"/>
      <c r="F235" s="217">
        <f>'[1]Exhibit No.__(JAP-LIGHT RD) '!F235</f>
        <v>513953</v>
      </c>
      <c r="G235" s="133"/>
      <c r="H235" s="217">
        <f>'[1]Exhibit No.__(JAP-LIGHT RD) '!H235</f>
        <v>619309</v>
      </c>
    </row>
    <row r="236" spans="1:17" x14ac:dyDescent="0.3">
      <c r="A236" s="216"/>
      <c r="C236" s="229"/>
      <c r="D236" s="133"/>
      <c r="E236" s="117"/>
      <c r="F236" s="230"/>
      <c r="G236" s="133"/>
      <c r="H236" s="230"/>
    </row>
    <row r="237" spans="1:17" x14ac:dyDescent="0.3">
      <c r="A237" s="227" t="s">
        <v>229</v>
      </c>
      <c r="B237" s="86"/>
      <c r="C237" s="117">
        <f>'[1]Exhibit No.__(JAP-LIGHT RD) '!C237</f>
        <v>1276</v>
      </c>
      <c r="D237" s="117"/>
      <c r="E237" s="118"/>
      <c r="F237" s="87"/>
      <c r="G237" s="117"/>
      <c r="H237" s="87"/>
    </row>
    <row r="238" spans="1:17" x14ac:dyDescent="0.3">
      <c r="A238" s="227"/>
      <c r="B238" s="86"/>
      <c r="C238" s="140">
        <f>'[1]Exhibit No.__(JAP-LIGHT RD) '!C238</f>
        <v>0</v>
      </c>
      <c r="D238" s="117"/>
      <c r="E238" s="118"/>
      <c r="F238" s="87"/>
      <c r="G238" s="117"/>
      <c r="H238" s="87"/>
    </row>
    <row r="239" spans="1:17" x14ac:dyDescent="0.3">
      <c r="A239" s="139" t="s">
        <v>251</v>
      </c>
      <c r="C239" s="117">
        <f>'[1]Exhibit No.__(JAP-LIGHT RD) '!C239</f>
        <v>3966530.89</v>
      </c>
      <c r="D239" s="117"/>
      <c r="E239" s="118"/>
      <c r="F239" s="87"/>
      <c r="G239" s="117"/>
      <c r="H239" s="87"/>
    </row>
    <row r="240" spans="1:17" x14ac:dyDescent="0.3">
      <c r="A240" s="139" t="s">
        <v>250</v>
      </c>
      <c r="C240" s="117">
        <f>'[1]Exhibit No.__(JAP-LIGHT RD) '!C240</f>
        <v>-71497.635000000009</v>
      </c>
      <c r="D240" s="218">
        <f>'[1]Exhibit No.__(JAP-LIGHT RD) '!D240</f>
        <v>0.235211</v>
      </c>
      <c r="E240" s="138">
        <f>'[1]Exhibit No.__(JAP-LIGHT RD) '!E240</f>
        <v>0</v>
      </c>
      <c r="F240" s="87">
        <f>'[1]Exhibit No.__(JAP-LIGHT RD) '!F240</f>
        <v>-16817</v>
      </c>
      <c r="G240" s="218">
        <f>'[1]Exhibit No.__(JAP-LIGHT RD) '!G240</f>
        <v>0.257799</v>
      </c>
      <c r="H240" s="87">
        <f>'[1]Exhibit No.__(JAP-LIGHT RD) '!H240</f>
        <v>-18432</v>
      </c>
      <c r="I240" s="138"/>
      <c r="J240" s="81"/>
      <c r="K240" s="297"/>
      <c r="L240" s="297"/>
      <c r="M240" s="219"/>
      <c r="N240" s="219"/>
      <c r="O240" s="219"/>
      <c r="P240" s="219"/>
      <c r="Q240" s="219"/>
    </row>
    <row r="241" spans="1:12" ht="16.2" thickBot="1" x14ac:dyDescent="0.35">
      <c r="A241" s="220" t="s">
        <v>48</v>
      </c>
      <c r="B241" s="86"/>
      <c r="C241" s="137">
        <f>'[1]Exhibit No.__(JAP-LIGHT RD) '!C241</f>
        <v>3895033.2549999999</v>
      </c>
      <c r="D241" s="84"/>
      <c r="E241" s="117"/>
      <c r="F241" s="221">
        <f>'[1]Exhibit No.__(JAP-LIGHT RD) '!F241</f>
        <v>497136</v>
      </c>
      <c r="G241" s="84"/>
      <c r="H241" s="221">
        <f>'[1]Exhibit No.__(JAP-LIGHT RD) '!H241</f>
        <v>600877</v>
      </c>
    </row>
    <row r="242" spans="1:12" ht="16.2" thickTop="1" x14ac:dyDescent="0.3">
      <c r="A242" s="86"/>
      <c r="B242" s="86"/>
      <c r="C242" s="61"/>
      <c r="D242" s="232" t="s">
        <v>152</v>
      </c>
      <c r="E242" s="233"/>
      <c r="F242" s="84"/>
      <c r="G242" s="232" t="s">
        <v>152</v>
      </c>
      <c r="H242" s="84" t="s">
        <v>152</v>
      </c>
    </row>
    <row r="243" spans="1:12" x14ac:dyDescent="0.3">
      <c r="C243" s="61"/>
      <c r="D243" s="229"/>
      <c r="E243" s="229"/>
      <c r="F243" s="144"/>
      <c r="H243" s="117"/>
    </row>
    <row r="244" spans="1:12" x14ac:dyDescent="0.3">
      <c r="A244" s="312" t="s">
        <v>286</v>
      </c>
      <c r="B244" s="312"/>
      <c r="C244" s="312"/>
      <c r="D244" s="312"/>
      <c r="E244" s="312"/>
      <c r="F244" s="312"/>
      <c r="G244" s="312"/>
      <c r="H244" s="312"/>
    </row>
    <row r="245" spans="1:12" x14ac:dyDescent="0.3">
      <c r="A245" s="227" t="s">
        <v>285</v>
      </c>
      <c r="B245" s="86"/>
      <c r="C245" s="86"/>
      <c r="D245" s="86"/>
      <c r="E245" s="86"/>
      <c r="F245" s="86"/>
      <c r="G245" s="86"/>
      <c r="H245" s="86"/>
    </row>
    <row r="246" spans="1:12" x14ac:dyDescent="0.3">
      <c r="A246" s="86"/>
      <c r="B246" s="86"/>
      <c r="C246" s="86"/>
      <c r="D246" s="228"/>
      <c r="E246" s="86"/>
      <c r="F246" s="86"/>
      <c r="G246" s="228"/>
      <c r="H246" s="86"/>
    </row>
    <row r="247" spans="1:12" x14ac:dyDescent="0.3">
      <c r="A247" s="98" t="s">
        <v>284</v>
      </c>
      <c r="B247" s="86"/>
      <c r="C247" s="142">
        <f>'[1]Exhibit No.__(JAP-LIGHT RD) '!C247</f>
        <v>686</v>
      </c>
      <c r="D247" s="214">
        <f>'[1]Exhibit No.__(JAP-LIGHT RD) '!D247</f>
        <v>11.53</v>
      </c>
      <c r="E247" s="86"/>
      <c r="F247" s="87">
        <f>'[1]Exhibit No.__(JAP-LIGHT RD) '!F247</f>
        <v>7910</v>
      </c>
      <c r="G247" s="214">
        <f>'[1]Exhibit No.__(JAP-LIGHT RD) '!G247</f>
        <v>14.3</v>
      </c>
      <c r="H247" s="87">
        <f>'[1]Exhibit No.__(JAP-LIGHT RD) '!H247</f>
        <v>9810</v>
      </c>
      <c r="L247" s="110"/>
    </row>
    <row r="248" spans="1:12" x14ac:dyDescent="0.3">
      <c r="A248" s="98" t="s">
        <v>283</v>
      </c>
      <c r="B248" s="86"/>
      <c r="C248" s="142">
        <f>'[1]Exhibit No.__(JAP-LIGHT RD) '!C248</f>
        <v>89</v>
      </c>
      <c r="D248" s="214">
        <f>'[1]Exhibit No.__(JAP-LIGHT RD) '!D248</f>
        <v>12.72</v>
      </c>
      <c r="E248" s="86"/>
      <c r="F248" s="87">
        <f>'[1]Exhibit No.__(JAP-LIGHT RD) '!F248</f>
        <v>1132</v>
      </c>
      <c r="G248" s="214">
        <f>'[1]Exhibit No.__(JAP-LIGHT RD) '!G248</f>
        <v>14.74</v>
      </c>
      <c r="H248" s="87">
        <f>'[1]Exhibit No.__(JAP-LIGHT RD) '!H248</f>
        <v>1312</v>
      </c>
      <c r="L248" s="110"/>
    </row>
    <row r="249" spans="1:12" x14ac:dyDescent="0.3">
      <c r="A249" s="98" t="s">
        <v>282</v>
      </c>
      <c r="B249" s="86"/>
      <c r="C249" s="142">
        <f>'[1]Exhibit No.__(JAP-LIGHT RD) '!C249</f>
        <v>1994</v>
      </c>
      <c r="D249" s="214">
        <f>'[1]Exhibit No.__(JAP-LIGHT RD) '!D249</f>
        <v>14.71</v>
      </c>
      <c r="E249" s="86"/>
      <c r="F249" s="87">
        <f>'[1]Exhibit No.__(JAP-LIGHT RD) '!F249</f>
        <v>29332</v>
      </c>
      <c r="G249" s="214">
        <f>'[1]Exhibit No.__(JAP-LIGHT RD) '!G249</f>
        <v>16.46</v>
      </c>
      <c r="H249" s="87">
        <f>'[1]Exhibit No.__(JAP-LIGHT RD) '!H249</f>
        <v>32821</v>
      </c>
      <c r="L249" s="110"/>
    </row>
    <row r="250" spans="1:12" x14ac:dyDescent="0.3">
      <c r="A250" s="98" t="s">
        <v>281</v>
      </c>
      <c r="B250" s="86"/>
      <c r="C250" s="142">
        <f>'[1]Exhibit No.__(JAP-LIGHT RD) '!C250</f>
        <v>3425</v>
      </c>
      <c r="D250" s="214">
        <f>'[1]Exhibit No.__(JAP-LIGHT RD) '!D250</f>
        <v>16.690000000000001</v>
      </c>
      <c r="E250" s="86"/>
      <c r="F250" s="87">
        <f>'[1]Exhibit No.__(JAP-LIGHT RD) '!F250</f>
        <v>57163</v>
      </c>
      <c r="G250" s="214">
        <f>'[1]Exhibit No.__(JAP-LIGHT RD) '!G250</f>
        <v>18.7</v>
      </c>
      <c r="H250" s="87">
        <f>'[1]Exhibit No.__(JAP-LIGHT RD) '!H250</f>
        <v>64048</v>
      </c>
      <c r="L250" s="110"/>
    </row>
    <row r="251" spans="1:12" x14ac:dyDescent="0.3">
      <c r="A251" s="98" t="s">
        <v>280</v>
      </c>
      <c r="B251" s="86"/>
      <c r="C251" s="142">
        <f>'[1]Exhibit No.__(JAP-LIGHT RD) '!C251</f>
        <v>469</v>
      </c>
      <c r="D251" s="214">
        <f>'[1]Exhibit No.__(JAP-LIGHT RD) '!D251</f>
        <v>18.68</v>
      </c>
      <c r="E251" s="86"/>
      <c r="F251" s="87">
        <f>'[1]Exhibit No.__(JAP-LIGHT RD) '!F251</f>
        <v>8761</v>
      </c>
      <c r="G251" s="214">
        <f>'[1]Exhibit No.__(JAP-LIGHT RD) '!G251</f>
        <v>20.58</v>
      </c>
      <c r="H251" s="87">
        <f>'[1]Exhibit No.__(JAP-LIGHT RD) '!H251</f>
        <v>9652</v>
      </c>
      <c r="L251" s="110"/>
    </row>
    <row r="252" spans="1:12" x14ac:dyDescent="0.3">
      <c r="A252" s="98" t="s">
        <v>279</v>
      </c>
      <c r="B252" s="86"/>
      <c r="C252" s="142">
        <f>'[1]Exhibit No.__(JAP-LIGHT RD) '!C252</f>
        <v>4548</v>
      </c>
      <c r="D252" s="214">
        <f>'[1]Exhibit No.__(JAP-LIGHT RD) '!D252</f>
        <v>24.63</v>
      </c>
      <c r="E252" s="86"/>
      <c r="F252" s="87">
        <f>'[1]Exhibit No.__(JAP-LIGHT RD) '!F252</f>
        <v>112017</v>
      </c>
      <c r="G252" s="214">
        <f>'[1]Exhibit No.__(JAP-LIGHT RD) '!G252</f>
        <v>26.86</v>
      </c>
      <c r="H252" s="87">
        <f>'[1]Exhibit No.__(JAP-LIGHT RD) '!H252</f>
        <v>122159</v>
      </c>
      <c r="J252" s="110"/>
      <c r="K252" s="214"/>
      <c r="L252" s="110"/>
    </row>
    <row r="253" spans="1:12" x14ac:dyDescent="0.3">
      <c r="A253" s="98"/>
      <c r="B253" s="86"/>
      <c r="C253" s="117"/>
      <c r="D253" s="214"/>
      <c r="E253" s="86"/>
      <c r="F253" s="87"/>
      <c r="G253" s="214"/>
      <c r="H253" s="87"/>
      <c r="J253" s="110"/>
      <c r="K253" s="110"/>
      <c r="L253" s="110"/>
    </row>
    <row r="254" spans="1:12" x14ac:dyDescent="0.3">
      <c r="A254" s="98" t="s">
        <v>278</v>
      </c>
      <c r="B254" s="86"/>
      <c r="C254" s="142">
        <f>'[1]Exhibit No.__(JAP-LIGHT RD) '!C254</f>
        <v>36</v>
      </c>
      <c r="D254" s="214">
        <f>'[1]Exhibit No.__(JAP-LIGHT RD) '!D254</f>
        <v>18.64</v>
      </c>
      <c r="E254" s="86"/>
      <c r="F254" s="87">
        <f>'[1]Exhibit No.__(JAP-LIGHT RD) '!F254</f>
        <v>671</v>
      </c>
      <c r="G254" s="214">
        <f>'[1]Exhibit No.__(JAP-LIGHT RD) '!G254</f>
        <v>18.91</v>
      </c>
      <c r="H254" s="87">
        <f>'[1]Exhibit No.__(JAP-LIGHT RD) '!H254</f>
        <v>681</v>
      </c>
      <c r="J254" s="110"/>
      <c r="K254" s="110"/>
      <c r="L254" s="110"/>
    </row>
    <row r="255" spans="1:12" x14ac:dyDescent="0.3">
      <c r="A255" s="98" t="s">
        <v>277</v>
      </c>
      <c r="B255" s="86"/>
      <c r="C255" s="142">
        <f>'[1]Exhibit No.__(JAP-LIGHT RD) '!C255</f>
        <v>271</v>
      </c>
      <c r="D255" s="214">
        <f>'[1]Exhibit No.__(JAP-LIGHT RD) '!D255</f>
        <v>21.8</v>
      </c>
      <c r="E255" s="86"/>
      <c r="F255" s="87">
        <f>'[1]Exhibit No.__(JAP-LIGHT RD) '!F255</f>
        <v>5908</v>
      </c>
      <c r="G255" s="214">
        <f>'[1]Exhibit No.__(JAP-LIGHT RD) '!G255</f>
        <v>22.17</v>
      </c>
      <c r="H255" s="87">
        <f>'[1]Exhibit No.__(JAP-LIGHT RD) '!H255</f>
        <v>6008</v>
      </c>
      <c r="J255" s="110"/>
      <c r="K255" s="110"/>
      <c r="L255" s="110"/>
    </row>
    <row r="256" spans="1:12" x14ac:dyDescent="0.3">
      <c r="A256" s="98" t="s">
        <v>276</v>
      </c>
      <c r="B256" s="86"/>
      <c r="C256" s="142">
        <f>'[1]Exhibit No.__(JAP-LIGHT RD) '!C256</f>
        <v>1052</v>
      </c>
      <c r="D256" s="214">
        <f>'[1]Exhibit No.__(JAP-LIGHT RD) '!D256</f>
        <v>28.12</v>
      </c>
      <c r="E256" s="86"/>
      <c r="F256" s="87">
        <f>'[1]Exhibit No.__(JAP-LIGHT RD) '!F256</f>
        <v>29582</v>
      </c>
      <c r="G256" s="214">
        <f>'[1]Exhibit No.__(JAP-LIGHT RD) '!G256</f>
        <v>27.31</v>
      </c>
      <c r="H256" s="87">
        <f>'[1]Exhibit No.__(JAP-LIGHT RD) '!H256</f>
        <v>28730</v>
      </c>
      <c r="J256" s="110"/>
      <c r="K256" s="110"/>
      <c r="L256" s="110"/>
    </row>
    <row r="257" spans="1:12" x14ac:dyDescent="0.3">
      <c r="A257" s="98" t="s">
        <v>275</v>
      </c>
      <c r="B257" s="86"/>
      <c r="C257" s="142">
        <f>'[1]Exhibit No.__(JAP-LIGHT RD) '!C257</f>
        <v>1612</v>
      </c>
      <c r="D257" s="214">
        <f>'[1]Exhibit No.__(JAP-LIGHT RD) '!D257</f>
        <v>53.4</v>
      </c>
      <c r="E257" s="86"/>
      <c r="F257" s="87">
        <f>'[1]Exhibit No.__(JAP-LIGHT RD) '!F257</f>
        <v>86081</v>
      </c>
      <c r="G257" s="214">
        <f>'[1]Exhibit No.__(JAP-LIGHT RD) '!G257</f>
        <v>51.28</v>
      </c>
      <c r="H257" s="87">
        <f>'[1]Exhibit No.__(JAP-LIGHT RD) '!H257</f>
        <v>82663</v>
      </c>
      <c r="J257" s="110"/>
      <c r="K257" s="214"/>
      <c r="L257" s="110"/>
    </row>
    <row r="258" spans="1:12" x14ac:dyDescent="0.3">
      <c r="A258" s="98"/>
      <c r="B258" s="86"/>
      <c r="C258" s="117"/>
      <c r="D258" s="214"/>
      <c r="E258" s="86"/>
      <c r="F258" s="87"/>
      <c r="G258" s="214"/>
      <c r="H258" s="87"/>
      <c r="J258" s="110"/>
      <c r="K258" s="110"/>
      <c r="L258" s="110"/>
    </row>
    <row r="259" spans="1:12" x14ac:dyDescent="0.3">
      <c r="A259" s="98" t="s">
        <v>274</v>
      </c>
      <c r="B259" s="86"/>
      <c r="C259" s="142">
        <f>'[1]Exhibit No.__(JAP-LIGHT RD) '!C259</f>
        <v>13</v>
      </c>
      <c r="D259" s="214">
        <f>'[1]Exhibit No.__(JAP-LIGHT RD) '!D259</f>
        <v>12.72</v>
      </c>
      <c r="E259" s="86"/>
      <c r="F259" s="87">
        <f>'[1]Exhibit No.__(JAP-LIGHT RD) '!F259</f>
        <v>165</v>
      </c>
      <c r="G259" s="214">
        <f>'[1]Exhibit No.__(JAP-LIGHT RD) '!G259</f>
        <v>14.74</v>
      </c>
      <c r="H259" s="87">
        <f>'[1]Exhibit No.__(JAP-LIGHT RD) '!H259</f>
        <v>192</v>
      </c>
      <c r="J259" s="110"/>
      <c r="K259" s="110"/>
      <c r="L259" s="110"/>
    </row>
    <row r="260" spans="1:12" x14ac:dyDescent="0.3">
      <c r="A260" s="98" t="s">
        <v>273</v>
      </c>
      <c r="B260" s="86"/>
      <c r="C260" s="142">
        <f>'[1]Exhibit No.__(JAP-LIGHT RD) '!C260</f>
        <v>240</v>
      </c>
      <c r="D260" s="214">
        <f>'[1]Exhibit No.__(JAP-LIGHT RD) '!D260</f>
        <v>14.71</v>
      </c>
      <c r="E260" s="86"/>
      <c r="F260" s="87">
        <f>'[1]Exhibit No.__(JAP-LIGHT RD) '!F260</f>
        <v>3530</v>
      </c>
      <c r="G260" s="214">
        <f>'[1]Exhibit No.__(JAP-LIGHT RD) '!G260</f>
        <v>16.46</v>
      </c>
      <c r="H260" s="87">
        <f>'[1]Exhibit No.__(JAP-LIGHT RD) '!H260</f>
        <v>3950</v>
      </c>
      <c r="J260" s="110"/>
      <c r="K260" s="110"/>
      <c r="L260" s="110"/>
    </row>
    <row r="261" spans="1:12" x14ac:dyDescent="0.3">
      <c r="A261" s="98" t="s">
        <v>272</v>
      </c>
      <c r="B261" s="86"/>
      <c r="C261" s="142">
        <f>'[1]Exhibit No.__(JAP-LIGHT RD) '!C261</f>
        <v>156</v>
      </c>
      <c r="D261" s="214">
        <f>'[1]Exhibit No.__(JAP-LIGHT RD) '!D261</f>
        <v>16.690000000000001</v>
      </c>
      <c r="E261" s="86"/>
      <c r="F261" s="87">
        <f>'[1]Exhibit No.__(JAP-LIGHT RD) '!F261</f>
        <v>2604</v>
      </c>
      <c r="G261" s="214">
        <f>'[1]Exhibit No.__(JAP-LIGHT RD) '!G261</f>
        <v>18.7</v>
      </c>
      <c r="H261" s="87">
        <f>'[1]Exhibit No.__(JAP-LIGHT RD) '!H261</f>
        <v>2917</v>
      </c>
      <c r="J261" s="110"/>
      <c r="K261" s="110"/>
      <c r="L261" s="110"/>
    </row>
    <row r="262" spans="1:12" x14ac:dyDescent="0.3">
      <c r="A262" s="98" t="s">
        <v>271</v>
      </c>
      <c r="B262" s="86"/>
      <c r="C262" s="142">
        <f>'[1]Exhibit No.__(JAP-LIGHT RD) '!C262</f>
        <v>420</v>
      </c>
      <c r="D262" s="214">
        <f>'[1]Exhibit No.__(JAP-LIGHT RD) '!D262</f>
        <v>18.68</v>
      </c>
      <c r="E262" s="86"/>
      <c r="F262" s="87">
        <f>'[1]Exhibit No.__(JAP-LIGHT RD) '!F262</f>
        <v>7846</v>
      </c>
      <c r="G262" s="214">
        <f>'[1]Exhibit No.__(JAP-LIGHT RD) '!G262</f>
        <v>20.58</v>
      </c>
      <c r="H262" s="87">
        <f>'[1]Exhibit No.__(JAP-LIGHT RD) '!H262</f>
        <v>8644</v>
      </c>
      <c r="J262" s="110"/>
      <c r="K262" s="110"/>
      <c r="L262" s="110"/>
    </row>
    <row r="263" spans="1:12" x14ac:dyDescent="0.3">
      <c r="A263" s="98" t="s">
        <v>270</v>
      </c>
      <c r="B263" s="86"/>
      <c r="C263" s="142">
        <f>'[1]Exhibit No.__(JAP-LIGHT RD) '!C263</f>
        <v>574</v>
      </c>
      <c r="D263" s="214">
        <f>'[1]Exhibit No.__(JAP-LIGHT RD) '!D263</f>
        <v>24.63</v>
      </c>
      <c r="E263" s="86"/>
      <c r="F263" s="87">
        <f>'[1]Exhibit No.__(JAP-LIGHT RD) '!F263</f>
        <v>14138</v>
      </c>
      <c r="G263" s="214">
        <f>'[1]Exhibit No.__(JAP-LIGHT RD) '!G263</f>
        <v>26.86</v>
      </c>
      <c r="H263" s="87">
        <f>'[1]Exhibit No.__(JAP-LIGHT RD) '!H263</f>
        <v>15418</v>
      </c>
      <c r="J263" s="110"/>
      <c r="K263" s="214"/>
      <c r="L263" s="110"/>
    </row>
    <row r="264" spans="1:12" x14ac:dyDescent="0.3">
      <c r="A264" s="98"/>
      <c r="B264" s="86"/>
      <c r="C264" s="117"/>
      <c r="D264" s="214"/>
      <c r="E264" s="86"/>
      <c r="F264" s="87"/>
      <c r="G264" s="214"/>
      <c r="H264" s="87"/>
      <c r="J264" s="110"/>
      <c r="K264" s="110"/>
      <c r="L264" s="110"/>
    </row>
    <row r="265" spans="1:12" x14ac:dyDescent="0.3">
      <c r="A265" s="98" t="s">
        <v>269</v>
      </c>
      <c r="B265" s="86"/>
      <c r="C265" s="142">
        <f>'[1]Exhibit No.__(JAP-LIGHT RD) '!C265</f>
        <v>132</v>
      </c>
      <c r="D265" s="214">
        <f>'[1]Exhibit No.__(JAP-LIGHT RD) '!D265</f>
        <v>21.8</v>
      </c>
      <c r="E265" s="86"/>
      <c r="F265" s="87">
        <f>'[1]Exhibit No.__(JAP-LIGHT RD) '!F265</f>
        <v>2878</v>
      </c>
      <c r="G265" s="214">
        <f>'[1]Exhibit No.__(JAP-LIGHT RD) '!G265</f>
        <v>22.17</v>
      </c>
      <c r="H265" s="87">
        <f>'[1]Exhibit No.__(JAP-LIGHT RD) '!H265</f>
        <v>2926</v>
      </c>
      <c r="J265" s="110"/>
      <c r="K265" s="110"/>
      <c r="L265" s="110"/>
    </row>
    <row r="266" spans="1:12" x14ac:dyDescent="0.3">
      <c r="A266" s="98" t="s">
        <v>268</v>
      </c>
      <c r="B266" s="86"/>
      <c r="C266" s="142">
        <f>'[1]Exhibit No.__(JAP-LIGHT RD) '!C266</f>
        <v>486</v>
      </c>
      <c r="D266" s="214">
        <f>'[1]Exhibit No.__(JAP-LIGHT RD) '!D266</f>
        <v>28.12</v>
      </c>
      <c r="E266" s="86"/>
      <c r="F266" s="87">
        <f>'[1]Exhibit No.__(JAP-LIGHT RD) '!F266</f>
        <v>13666</v>
      </c>
      <c r="G266" s="214">
        <f>'[1]Exhibit No.__(JAP-LIGHT RD) '!G266</f>
        <v>27.31</v>
      </c>
      <c r="H266" s="87">
        <f>'[1]Exhibit No.__(JAP-LIGHT RD) '!H266</f>
        <v>13273</v>
      </c>
      <c r="J266" s="110"/>
      <c r="K266" s="214"/>
      <c r="L266" s="110"/>
    </row>
    <row r="267" spans="1:12" x14ac:dyDescent="0.3">
      <c r="A267" s="98"/>
      <c r="B267" s="86"/>
      <c r="C267" s="117"/>
      <c r="D267" s="214"/>
      <c r="E267" s="86"/>
      <c r="F267" s="87"/>
      <c r="G267" s="214"/>
      <c r="H267" s="87"/>
      <c r="L267" s="110"/>
    </row>
    <row r="268" spans="1:12" x14ac:dyDescent="0.3">
      <c r="A268" s="143" t="s">
        <v>267</v>
      </c>
      <c r="B268" s="86"/>
      <c r="C268" s="142">
        <f>'[1]Exhibit No.__(JAP-LIGHT RD) '!C268</f>
        <v>20</v>
      </c>
      <c r="D268" s="234">
        <f>'[1]Exhibit No.__(JAP-LIGHT RD) '!D268</f>
        <v>12.31</v>
      </c>
      <c r="E268" s="86"/>
      <c r="F268" s="87">
        <f>'[1]Exhibit No.__(JAP-LIGHT RD) '!F268</f>
        <v>246</v>
      </c>
      <c r="G268" s="214">
        <f>'[1]Exhibit No.__(JAP-LIGHT RD) '!G268</f>
        <v>12.79</v>
      </c>
      <c r="H268" s="87">
        <f>'[1]Exhibit No.__(JAP-LIGHT RD) '!H268</f>
        <v>256</v>
      </c>
      <c r="L268" s="110"/>
    </row>
    <row r="269" spans="1:12" x14ac:dyDescent="0.3">
      <c r="A269" s="213" t="s">
        <v>266</v>
      </c>
      <c r="B269" s="86"/>
      <c r="C269" s="142">
        <f>'[1]Exhibit No.__(JAP-LIGHT RD) '!C269</f>
        <v>198</v>
      </c>
      <c r="D269" s="234">
        <f>'[1]Exhibit No.__(JAP-LIGHT RD) '!D269</f>
        <v>13.42</v>
      </c>
      <c r="E269" s="86"/>
      <c r="F269" s="87">
        <f>'[1]Exhibit No.__(JAP-LIGHT RD) '!F269</f>
        <v>2657</v>
      </c>
      <c r="G269" s="214">
        <f>'[1]Exhibit No.__(JAP-LIGHT RD) '!G269</f>
        <v>14.76</v>
      </c>
      <c r="H269" s="87">
        <f>'[1]Exhibit No.__(JAP-LIGHT RD) '!H269</f>
        <v>2922</v>
      </c>
      <c r="L269" s="110"/>
    </row>
    <row r="270" spans="1:12" x14ac:dyDescent="0.3">
      <c r="A270" s="213" t="s">
        <v>265</v>
      </c>
      <c r="B270" s="86"/>
      <c r="C270" s="142">
        <f>'[1]Exhibit No.__(JAP-LIGHT RD) '!C270</f>
        <v>252</v>
      </c>
      <c r="D270" s="234">
        <f>'[1]Exhibit No.__(JAP-LIGHT RD) '!D270</f>
        <v>14.54</v>
      </c>
      <c r="E270" s="86"/>
      <c r="F270" s="87">
        <f>'[1]Exhibit No.__(JAP-LIGHT RD) '!F270</f>
        <v>3664</v>
      </c>
      <c r="G270" s="214">
        <f>'[1]Exhibit No.__(JAP-LIGHT RD) '!G270</f>
        <v>16.72</v>
      </c>
      <c r="H270" s="87">
        <f>'[1]Exhibit No.__(JAP-LIGHT RD) '!H270</f>
        <v>4213</v>
      </c>
      <c r="L270" s="110"/>
    </row>
    <row r="271" spans="1:12" x14ac:dyDescent="0.3">
      <c r="A271" s="213" t="s">
        <v>264</v>
      </c>
      <c r="B271" s="86"/>
      <c r="C271" s="142">
        <f>'[1]Exhibit No.__(JAP-LIGHT RD) '!C271</f>
        <v>716</v>
      </c>
      <c r="D271" s="234">
        <f>'[1]Exhibit No.__(JAP-LIGHT RD) '!D271</f>
        <v>15.66</v>
      </c>
      <c r="E271" s="86"/>
      <c r="F271" s="87">
        <f>'[1]Exhibit No.__(JAP-LIGHT RD) '!F271</f>
        <v>11213</v>
      </c>
      <c r="G271" s="214">
        <f>'[1]Exhibit No.__(JAP-LIGHT RD) '!G271</f>
        <v>18.690000000000001</v>
      </c>
      <c r="H271" s="87">
        <f>'[1]Exhibit No.__(JAP-LIGHT RD) '!H271</f>
        <v>13382</v>
      </c>
      <c r="L271" s="110"/>
    </row>
    <row r="272" spans="1:12" x14ac:dyDescent="0.3">
      <c r="A272" s="213" t="s">
        <v>263</v>
      </c>
      <c r="C272" s="142">
        <f>'[1]Exhibit No.__(JAP-LIGHT RD) '!C272</f>
        <v>59</v>
      </c>
      <c r="D272" s="234">
        <f>'[1]Exhibit No.__(JAP-LIGHT RD) '!D272</f>
        <v>16.77</v>
      </c>
      <c r="E272" s="86"/>
      <c r="F272" s="87">
        <f>'[1]Exhibit No.__(JAP-LIGHT RD) '!F272</f>
        <v>989</v>
      </c>
      <c r="G272" s="214">
        <f>'[1]Exhibit No.__(JAP-LIGHT RD) '!G272</f>
        <v>20.66</v>
      </c>
      <c r="H272" s="87">
        <f>'[1]Exhibit No.__(JAP-LIGHT RD) '!H272</f>
        <v>1219</v>
      </c>
      <c r="L272" s="110"/>
    </row>
    <row r="273" spans="1:12" x14ac:dyDescent="0.3">
      <c r="A273" s="213" t="s">
        <v>262</v>
      </c>
      <c r="C273" s="142">
        <f>'[1]Exhibit No.__(JAP-LIGHT RD) '!C273</f>
        <v>0</v>
      </c>
      <c r="D273" s="234">
        <f>'[1]Exhibit No.__(JAP-LIGHT RD) '!D273</f>
        <v>17.89</v>
      </c>
      <c r="E273" s="86"/>
      <c r="F273" s="87">
        <f>'[1]Exhibit No.__(JAP-LIGHT RD) '!F273</f>
        <v>0</v>
      </c>
      <c r="G273" s="214">
        <f>'[1]Exhibit No.__(JAP-LIGHT RD) '!G273</f>
        <v>22.63</v>
      </c>
      <c r="H273" s="87">
        <f>'[1]Exhibit No.__(JAP-LIGHT RD) '!H273</f>
        <v>0</v>
      </c>
      <c r="L273" s="110"/>
    </row>
    <row r="274" spans="1:12" x14ac:dyDescent="0.3">
      <c r="A274" s="213" t="s">
        <v>261</v>
      </c>
      <c r="C274" s="142">
        <f>'[1]Exhibit No.__(JAP-LIGHT RD) '!C274</f>
        <v>35</v>
      </c>
      <c r="D274" s="234">
        <f>'[1]Exhibit No.__(JAP-LIGHT RD) '!D274</f>
        <v>19</v>
      </c>
      <c r="E274" s="86"/>
      <c r="F274" s="87">
        <f>'[1]Exhibit No.__(JAP-LIGHT RD) '!F274</f>
        <v>665</v>
      </c>
      <c r="G274" s="214">
        <f>'[1]Exhibit No.__(JAP-LIGHT RD) '!G274</f>
        <v>24.6</v>
      </c>
      <c r="H274" s="87">
        <f>'[1]Exhibit No.__(JAP-LIGHT RD) '!H274</f>
        <v>861</v>
      </c>
      <c r="L274" s="110"/>
    </row>
    <row r="275" spans="1:12" x14ac:dyDescent="0.3">
      <c r="A275" s="213" t="s">
        <v>260</v>
      </c>
      <c r="C275" s="142">
        <f>'[1]Exhibit No.__(JAP-LIGHT RD) '!C275</f>
        <v>107</v>
      </c>
      <c r="D275" s="234">
        <f>'[1]Exhibit No.__(JAP-LIGHT RD) '!D275</f>
        <v>20.12</v>
      </c>
      <c r="E275" s="86"/>
      <c r="F275" s="87">
        <f>'[1]Exhibit No.__(JAP-LIGHT RD) '!F275</f>
        <v>2153</v>
      </c>
      <c r="G275" s="214">
        <f>'[1]Exhibit No.__(JAP-LIGHT RD) '!G275</f>
        <v>26.56</v>
      </c>
      <c r="H275" s="87">
        <f>'[1]Exhibit No.__(JAP-LIGHT RD) '!H275</f>
        <v>2842</v>
      </c>
      <c r="L275" s="110"/>
    </row>
    <row r="276" spans="1:12" x14ac:dyDescent="0.3">
      <c r="A276" s="213" t="s">
        <v>259</v>
      </c>
      <c r="C276" s="142">
        <f>'[1]Exhibit No.__(JAP-LIGHT RD) '!C276</f>
        <v>0</v>
      </c>
      <c r="D276" s="234">
        <f>'[1]Exhibit No.__(JAP-LIGHT RD) '!D276</f>
        <v>21.24</v>
      </c>
      <c r="E276" s="86"/>
      <c r="F276" s="87">
        <f>'[1]Exhibit No.__(JAP-LIGHT RD) '!F276</f>
        <v>0</v>
      </c>
      <c r="G276" s="214">
        <f>'[1]Exhibit No.__(JAP-LIGHT RD) '!G276</f>
        <v>28.53</v>
      </c>
      <c r="H276" s="87">
        <f>'[1]Exhibit No.__(JAP-LIGHT RD) '!H276</f>
        <v>0</v>
      </c>
      <c r="L276" s="110"/>
    </row>
    <row r="277" spans="1:12" x14ac:dyDescent="0.3">
      <c r="A277" s="143" t="s">
        <v>258</v>
      </c>
      <c r="C277" s="142">
        <f>'[1]Exhibit No.__(JAP-LIGHT RD) '!C277</f>
        <v>0</v>
      </c>
      <c r="D277" s="234">
        <f>'[1]Exhibit No.__(JAP-LIGHT RD) '!D277</f>
        <v>23.66</v>
      </c>
      <c r="E277" s="86"/>
      <c r="F277" s="87">
        <f>'[1]Exhibit No.__(JAP-LIGHT RD) '!F277</f>
        <v>0</v>
      </c>
      <c r="G277" s="214">
        <f>'[1]Exhibit No.__(JAP-LIGHT RD) '!G277</f>
        <v>32.799999999999997</v>
      </c>
      <c r="H277" s="87">
        <f>'[1]Exhibit No.__(JAP-LIGHT RD) '!H277</f>
        <v>0</v>
      </c>
      <c r="L277" s="110"/>
    </row>
    <row r="278" spans="1:12" x14ac:dyDescent="0.3">
      <c r="A278" s="98" t="s">
        <v>257</v>
      </c>
      <c r="C278" s="142">
        <f>'[1]Exhibit No.__(JAP-LIGHT RD) '!C278</f>
        <v>0</v>
      </c>
      <c r="D278" s="234">
        <f>'[1]Exhibit No.__(JAP-LIGHT RD) '!D278</f>
        <v>27.38</v>
      </c>
      <c r="E278" s="86"/>
      <c r="F278" s="87">
        <f>'[1]Exhibit No.__(JAP-LIGHT RD) '!F278</f>
        <v>0</v>
      </c>
      <c r="G278" s="214">
        <f>'[1]Exhibit No.__(JAP-LIGHT RD) '!G278</f>
        <v>39.36</v>
      </c>
      <c r="H278" s="87">
        <f>'[1]Exhibit No.__(JAP-LIGHT RD) '!H278</f>
        <v>0</v>
      </c>
      <c r="L278" s="110"/>
    </row>
    <row r="279" spans="1:12" x14ac:dyDescent="0.3">
      <c r="A279" s="143" t="s">
        <v>256</v>
      </c>
      <c r="C279" s="142">
        <f>'[1]Exhibit No.__(JAP-LIGHT RD) '!C279</f>
        <v>0</v>
      </c>
      <c r="D279" s="234">
        <f>'[1]Exhibit No.__(JAP-LIGHT RD) '!D279</f>
        <v>31.1</v>
      </c>
      <c r="E279" s="86"/>
      <c r="F279" s="87">
        <f>'[1]Exhibit No.__(JAP-LIGHT RD) '!F279</f>
        <v>0</v>
      </c>
      <c r="G279" s="214">
        <f>'[1]Exhibit No.__(JAP-LIGHT RD) '!G279</f>
        <v>45.92</v>
      </c>
      <c r="H279" s="87">
        <f>'[1]Exhibit No.__(JAP-LIGHT RD) '!H279</f>
        <v>0</v>
      </c>
      <c r="L279" s="110"/>
    </row>
    <row r="280" spans="1:12" x14ac:dyDescent="0.3">
      <c r="A280" s="98" t="s">
        <v>255</v>
      </c>
      <c r="C280" s="142">
        <f>'[1]Exhibit No.__(JAP-LIGHT RD) '!C280</f>
        <v>0</v>
      </c>
      <c r="D280" s="234">
        <f>'[1]Exhibit No.__(JAP-LIGHT RD) '!D280</f>
        <v>34.82</v>
      </c>
      <c r="E280" s="86"/>
      <c r="F280" s="87">
        <f>'[1]Exhibit No.__(JAP-LIGHT RD) '!F280</f>
        <v>0</v>
      </c>
      <c r="G280" s="214">
        <f>'[1]Exhibit No.__(JAP-LIGHT RD) '!G280</f>
        <v>52.48</v>
      </c>
      <c r="H280" s="87">
        <f>'[1]Exhibit No.__(JAP-LIGHT RD) '!H280</f>
        <v>0</v>
      </c>
      <c r="L280" s="110"/>
    </row>
    <row r="281" spans="1:12" x14ac:dyDescent="0.3">
      <c r="A281" s="98" t="s">
        <v>254</v>
      </c>
      <c r="C281" s="142">
        <f>'[1]Exhibit No.__(JAP-LIGHT RD) '!C281</f>
        <v>0</v>
      </c>
      <c r="D281" s="234">
        <f>'[1]Exhibit No.__(JAP-LIGHT RD) '!D281</f>
        <v>38.54</v>
      </c>
      <c r="E281" s="86"/>
      <c r="F281" s="87">
        <f>'[1]Exhibit No.__(JAP-LIGHT RD) '!F281</f>
        <v>0</v>
      </c>
      <c r="G281" s="214">
        <f>'[1]Exhibit No.__(JAP-LIGHT RD) '!G281</f>
        <v>59.04</v>
      </c>
      <c r="H281" s="87">
        <f>'[1]Exhibit No.__(JAP-LIGHT RD) '!H281</f>
        <v>0</v>
      </c>
      <c r="L281" s="110"/>
    </row>
    <row r="282" spans="1:12" x14ac:dyDescent="0.3">
      <c r="A282" s="143" t="s">
        <v>253</v>
      </c>
      <c r="C282" s="142">
        <f>'[1]Exhibit No.__(JAP-LIGHT RD) '!C282</f>
        <v>0</v>
      </c>
      <c r="D282" s="234">
        <f>'[1]Exhibit No.__(JAP-LIGHT RD) '!D282</f>
        <v>42.26</v>
      </c>
      <c r="E282" s="86"/>
      <c r="F282" s="87">
        <f>'[1]Exhibit No.__(JAP-LIGHT RD) '!F282</f>
        <v>0</v>
      </c>
      <c r="G282" s="214">
        <f>'[1]Exhibit No.__(JAP-LIGHT RD) '!G282</f>
        <v>65.599999999999994</v>
      </c>
      <c r="H282" s="87">
        <f>'[1]Exhibit No.__(JAP-LIGHT RD) '!H282</f>
        <v>0</v>
      </c>
      <c r="L282" s="110"/>
    </row>
    <row r="284" spans="1:12" x14ac:dyDescent="0.3">
      <c r="A284" s="143" t="s">
        <v>252</v>
      </c>
      <c r="B284" s="86"/>
      <c r="C284" s="142">
        <f>'[1]Exhibit No.__(JAP-LIGHT RD) '!C284</f>
        <v>1905</v>
      </c>
      <c r="D284" s="214">
        <f>'[1]Exhibit No.__(JAP-LIGHT RD) '!D284</f>
        <v>9.75</v>
      </c>
      <c r="E284" s="86"/>
      <c r="F284" s="87">
        <f>'[1]Exhibit No.__(JAP-LIGHT RD) '!F284</f>
        <v>18574</v>
      </c>
      <c r="G284" s="214">
        <f>'[1]Exhibit No.__(JAP-LIGHT RD) '!G284</f>
        <v>11.68</v>
      </c>
      <c r="H284" s="87">
        <f>'[1]Exhibit No.__(JAP-LIGHT RD) '!H284</f>
        <v>22250</v>
      </c>
    </row>
    <row r="285" spans="1:12" x14ac:dyDescent="0.3">
      <c r="A285" s="216" t="s">
        <v>155</v>
      </c>
      <c r="C285" s="141">
        <f>'[1]Exhibit No.__(JAP-LIGHT RD) '!C285</f>
        <v>19495</v>
      </c>
      <c r="D285" s="133"/>
      <c r="F285" s="226">
        <f>'[1]Exhibit No.__(JAP-LIGHT RD) '!F285</f>
        <v>423545</v>
      </c>
      <c r="G285" s="133"/>
      <c r="H285" s="226">
        <f>'[1]Exhibit No.__(JAP-LIGHT RD) '!H285</f>
        <v>453149</v>
      </c>
    </row>
    <row r="286" spans="1:12" x14ac:dyDescent="0.3">
      <c r="A286" s="216"/>
      <c r="C286" s="229"/>
      <c r="D286" s="133"/>
      <c r="F286" s="230"/>
      <c r="G286" s="133"/>
      <c r="H286" s="230"/>
    </row>
    <row r="287" spans="1:12" x14ac:dyDescent="0.3">
      <c r="A287" s="227" t="s">
        <v>229</v>
      </c>
      <c r="B287" s="86"/>
      <c r="C287" s="117">
        <f>'[1]Exhibit No.__(JAP-LIGHT RD) '!C287</f>
        <v>3850</v>
      </c>
      <c r="E287" s="118"/>
      <c r="F287" s="87"/>
      <c r="H287" s="87"/>
    </row>
    <row r="288" spans="1:12" x14ac:dyDescent="0.3">
      <c r="A288" s="227"/>
      <c r="B288" s="86"/>
      <c r="C288" s="140">
        <f>'[1]Exhibit No.__(JAP-LIGHT RD) '!C288</f>
        <v>0</v>
      </c>
      <c r="E288" s="118"/>
      <c r="F288" s="87"/>
      <c r="H288" s="87"/>
    </row>
    <row r="289" spans="1:17" x14ac:dyDescent="0.3">
      <c r="A289" s="139" t="s">
        <v>251</v>
      </c>
      <c r="C289" s="117">
        <f>'[1]Exhibit No.__(JAP-LIGHT RD) '!C289</f>
        <v>2270980.27</v>
      </c>
      <c r="E289" s="118"/>
      <c r="F289" s="87"/>
      <c r="H289" s="87"/>
    </row>
    <row r="290" spans="1:17" x14ac:dyDescent="0.3">
      <c r="A290" s="139" t="s">
        <v>250</v>
      </c>
      <c r="C290" s="117">
        <f>'[1]Exhibit No.__(JAP-LIGHT RD) '!C290</f>
        <v>-3859.4170000000013</v>
      </c>
      <c r="D290" s="218">
        <f>'[1]Exhibit No.__(JAP-LIGHT RD) '!D290</f>
        <v>0.23526900000000001</v>
      </c>
      <c r="E290" s="138"/>
      <c r="F290" s="87">
        <f>'[1]Exhibit No.__(JAP-LIGHT RD) '!F290</f>
        <v>-908</v>
      </c>
      <c r="G290" s="218">
        <f>'[1]Exhibit No.__(JAP-LIGHT RD) '!G290</f>
        <v>0.25781100000000001</v>
      </c>
      <c r="H290" s="87">
        <f>'[1]Exhibit No.__(JAP-LIGHT RD) '!H290</f>
        <v>-995</v>
      </c>
      <c r="I290" s="138"/>
      <c r="J290" s="81"/>
      <c r="K290" s="297"/>
      <c r="L290" s="297"/>
      <c r="M290" s="219"/>
      <c r="N290" s="219"/>
      <c r="O290" s="219"/>
      <c r="P290" s="219"/>
      <c r="Q290" s="219"/>
    </row>
    <row r="291" spans="1:17" ht="16.2" thickBot="1" x14ac:dyDescent="0.35">
      <c r="A291" s="220" t="s">
        <v>48</v>
      </c>
      <c r="B291" s="86"/>
      <c r="C291" s="137">
        <f>'[1]Exhibit No.__(JAP-LIGHT RD) '!C291</f>
        <v>2267120.8530000001</v>
      </c>
      <c r="D291" s="84"/>
      <c r="F291" s="221">
        <f>'[1]Exhibit No.__(JAP-LIGHT RD) '!F291</f>
        <v>422637</v>
      </c>
      <c r="G291" s="84"/>
      <c r="H291" s="221">
        <f>'[1]Exhibit No.__(JAP-LIGHT RD) '!H291</f>
        <v>452154</v>
      </c>
    </row>
    <row r="292" spans="1:17" ht="16.2" thickTop="1" x14ac:dyDescent="0.3"/>
  </sheetData>
  <mergeCells count="24">
    <mergeCell ref="A1:H1"/>
    <mergeCell ref="A2:H2"/>
    <mergeCell ref="A3:H3"/>
    <mergeCell ref="A4:H4"/>
    <mergeCell ref="D9:F9"/>
    <mergeCell ref="G9:H9"/>
    <mergeCell ref="K290:L290"/>
    <mergeCell ref="K161:L161"/>
    <mergeCell ref="K98:L98"/>
    <mergeCell ref="K68:L68"/>
    <mergeCell ref="A244:H244"/>
    <mergeCell ref="A231:H231"/>
    <mergeCell ref="A167:H167"/>
    <mergeCell ref="A198:H198"/>
    <mergeCell ref="K240:L240"/>
    <mergeCell ref="K227:L227"/>
    <mergeCell ref="K194:L194"/>
    <mergeCell ref="A71:H71"/>
    <mergeCell ref="A102:H102"/>
    <mergeCell ref="N9:P9"/>
    <mergeCell ref="A12:H12"/>
    <mergeCell ref="A27:H27"/>
    <mergeCell ref="J9:L9"/>
    <mergeCell ref="A48:H48"/>
  </mergeCells>
  <pageMargins left="0.7" right="0.7" top="0.75" bottom="0.75" header="0.3" footer="0.3"/>
  <pageSetup scale="51" fitToHeight="0" orientation="landscape" r:id="rId1"/>
  <headerFooter>
    <oddFooter>&amp;L&amp;F
&amp;A&amp;RPage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Normal="100" workbookViewId="0">
      <selection sqref="A1:XFD1048576"/>
    </sheetView>
  </sheetViews>
  <sheetFormatPr defaultRowHeight="14.4" x14ac:dyDescent="0.3"/>
  <cols>
    <col min="1" max="1" width="7.6640625" style="189" customWidth="1"/>
    <col min="2" max="2" width="25.5546875" style="189" bestFit="1" customWidth="1"/>
    <col min="3" max="3" width="11.88671875" style="189" bestFit="1" customWidth="1"/>
    <col min="4" max="4" width="12.5546875" style="189" bestFit="1" customWidth="1"/>
    <col min="5" max="15" width="10.6640625" style="189" bestFit="1" customWidth="1"/>
    <col min="16" max="16" width="13.6640625" style="189" bestFit="1" customWidth="1"/>
    <col min="17" max="16384" width="8.88671875" style="189"/>
  </cols>
  <sheetData>
    <row r="1" spans="1:16" x14ac:dyDescent="0.3">
      <c r="A1" s="43" t="s">
        <v>38</v>
      </c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x14ac:dyDescent="0.3">
      <c r="A2" s="43" t="s">
        <v>39</v>
      </c>
      <c r="B2" s="43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x14ac:dyDescent="0.3">
      <c r="A3" s="43" t="s">
        <v>430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x14ac:dyDescent="0.3">
      <c r="A4" s="43"/>
      <c r="B4" s="43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x14ac:dyDescent="0.3">
      <c r="A5" s="44"/>
      <c r="B5" s="44"/>
      <c r="C5" s="44"/>
      <c r="P5" s="180" t="s">
        <v>47</v>
      </c>
    </row>
    <row r="6" spans="1:16" x14ac:dyDescent="0.3">
      <c r="A6" s="284" t="s">
        <v>24</v>
      </c>
      <c r="B6" s="285"/>
      <c r="C6" s="286" t="s">
        <v>43</v>
      </c>
      <c r="D6" s="1">
        <v>43952</v>
      </c>
      <c r="E6" s="1">
        <f t="shared" ref="E6:O6" si="0">EDATE(D6,1)</f>
        <v>43983</v>
      </c>
      <c r="F6" s="1">
        <f t="shared" si="0"/>
        <v>44013</v>
      </c>
      <c r="G6" s="1">
        <f t="shared" si="0"/>
        <v>44044</v>
      </c>
      <c r="H6" s="1">
        <f t="shared" si="0"/>
        <v>44075</v>
      </c>
      <c r="I6" s="1">
        <f t="shared" si="0"/>
        <v>44105</v>
      </c>
      <c r="J6" s="1">
        <f t="shared" si="0"/>
        <v>44136</v>
      </c>
      <c r="K6" s="1">
        <f t="shared" si="0"/>
        <v>44166</v>
      </c>
      <c r="L6" s="1">
        <f t="shared" si="0"/>
        <v>44197</v>
      </c>
      <c r="M6" s="1">
        <f t="shared" si="0"/>
        <v>44228</v>
      </c>
      <c r="N6" s="1">
        <f t="shared" si="0"/>
        <v>44256</v>
      </c>
      <c r="O6" s="1">
        <f t="shared" si="0"/>
        <v>44287</v>
      </c>
      <c r="P6" s="286" t="s">
        <v>48</v>
      </c>
    </row>
    <row r="7" spans="1:16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3">
      <c r="A8" s="47"/>
      <c r="B8" s="287" t="str">
        <f>'JAP-16'!B$11</f>
        <v xml:space="preserve">Schedule 7 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x14ac:dyDescent="0.3">
      <c r="A9" s="47">
        <v>1</v>
      </c>
      <c r="B9" s="44" t="s">
        <v>49</v>
      </c>
      <c r="C9" s="44" t="s">
        <v>45</v>
      </c>
      <c r="D9" s="53">
        <f>'F2018 Forecast'!AD54</f>
        <v>1032950</v>
      </c>
      <c r="E9" s="53">
        <f>'F2018 Forecast'!AE54</f>
        <v>1033728</v>
      </c>
      <c r="F9" s="53">
        <f>'F2018 Forecast'!AF54</f>
        <v>1034325</v>
      </c>
      <c r="G9" s="53">
        <f>'F2018 Forecast'!AG54</f>
        <v>1035259</v>
      </c>
      <c r="H9" s="53">
        <f>'F2018 Forecast'!AH54</f>
        <v>1036482</v>
      </c>
      <c r="I9" s="53">
        <f>'F2018 Forecast'!AI54</f>
        <v>1038077</v>
      </c>
      <c r="J9" s="53">
        <f>'F2018 Forecast'!AJ54</f>
        <v>1039563</v>
      </c>
      <c r="K9" s="53">
        <f>'F2018 Forecast'!AK54</f>
        <v>1040778</v>
      </c>
      <c r="L9" s="53">
        <f>'F2018 Forecast'!AL54</f>
        <v>1041990</v>
      </c>
      <c r="M9" s="53">
        <f>'F2018 Forecast'!AM54</f>
        <v>1043007</v>
      </c>
      <c r="N9" s="53">
        <f>'F2018 Forecast'!AN54</f>
        <v>1043871</v>
      </c>
      <c r="O9" s="53">
        <f>'F2018 Forecast'!AO54</f>
        <v>1044683</v>
      </c>
      <c r="P9" s="3">
        <f>P11/P10</f>
        <v>1039439.1949326566</v>
      </c>
    </row>
    <row r="10" spans="1:16" ht="15" x14ac:dyDescent="0.35">
      <c r="A10" s="47">
        <f>A9+1</f>
        <v>2</v>
      </c>
      <c r="B10" s="44" t="s">
        <v>41</v>
      </c>
      <c r="C10" s="44" t="s">
        <v>44</v>
      </c>
      <c r="D10" s="4">
        <v>21.19</v>
      </c>
      <c r="E10" s="4">
        <v>20.58</v>
      </c>
      <c r="F10" s="4">
        <v>21.22</v>
      </c>
      <c r="G10" s="4">
        <v>21.42</v>
      </c>
      <c r="H10" s="4">
        <v>20.46</v>
      </c>
      <c r="I10" s="4">
        <v>26.11</v>
      </c>
      <c r="J10" s="4">
        <v>32.15</v>
      </c>
      <c r="K10" s="4">
        <v>39.44</v>
      </c>
      <c r="L10" s="4">
        <v>37.840000000000003</v>
      </c>
      <c r="M10" s="4">
        <v>31.98</v>
      </c>
      <c r="N10" s="4">
        <v>32.39</v>
      </c>
      <c r="O10" s="4">
        <v>26.36</v>
      </c>
      <c r="P10" s="4">
        <f>SUM(D10:O10)</f>
        <v>331.14000000000004</v>
      </c>
    </row>
    <row r="11" spans="1:16" x14ac:dyDescent="0.3">
      <c r="A11" s="47">
        <f t="shared" ref="A11" si="1">A10+1</f>
        <v>3</v>
      </c>
      <c r="B11" s="44" t="s">
        <v>42</v>
      </c>
      <c r="C11" s="44" t="s">
        <v>46</v>
      </c>
      <c r="D11" s="2">
        <f t="shared" ref="D11:O11" si="2">D9*D10</f>
        <v>21888210.5</v>
      </c>
      <c r="E11" s="2">
        <f t="shared" si="2"/>
        <v>21274122.239999998</v>
      </c>
      <c r="F11" s="2">
        <f t="shared" si="2"/>
        <v>21948376.5</v>
      </c>
      <c r="G11" s="2">
        <f t="shared" si="2"/>
        <v>22175247.780000001</v>
      </c>
      <c r="H11" s="2">
        <f t="shared" si="2"/>
        <v>21206421.720000003</v>
      </c>
      <c r="I11" s="2">
        <f t="shared" si="2"/>
        <v>27104190.469999999</v>
      </c>
      <c r="J11" s="2">
        <f t="shared" si="2"/>
        <v>33421950.449999999</v>
      </c>
      <c r="K11" s="2">
        <f t="shared" si="2"/>
        <v>41048284.32</v>
      </c>
      <c r="L11" s="2">
        <f t="shared" si="2"/>
        <v>39428901.600000001</v>
      </c>
      <c r="M11" s="2">
        <f t="shared" si="2"/>
        <v>33355363.859999999</v>
      </c>
      <c r="N11" s="2">
        <f t="shared" si="2"/>
        <v>33810981.689999998</v>
      </c>
      <c r="O11" s="2">
        <f t="shared" si="2"/>
        <v>27537843.879999999</v>
      </c>
      <c r="P11" s="2">
        <f>SUM(D11:O11)</f>
        <v>344199895.00999993</v>
      </c>
    </row>
    <row r="13" spans="1:16" x14ac:dyDescent="0.3">
      <c r="A13" s="47"/>
      <c r="B13" s="287" t="str">
        <f>'JAP-16'!B12</f>
        <v xml:space="preserve">Schedules 8&amp;24 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6" x14ac:dyDescent="0.3">
      <c r="A14" s="47">
        <v>1</v>
      </c>
      <c r="B14" s="44" t="s">
        <v>49</v>
      </c>
      <c r="C14" s="44" t="s">
        <v>45</v>
      </c>
      <c r="D14" s="53">
        <f>'F2018 Forecast'!AD55</f>
        <v>126084</v>
      </c>
      <c r="E14" s="53">
        <f>'F2018 Forecast'!AE55</f>
        <v>126294</v>
      </c>
      <c r="F14" s="53">
        <f>'F2018 Forecast'!AF55</f>
        <v>126508</v>
      </c>
      <c r="G14" s="53">
        <f>'F2018 Forecast'!AG55</f>
        <v>126703</v>
      </c>
      <c r="H14" s="53">
        <f>'F2018 Forecast'!AH55</f>
        <v>126821</v>
      </c>
      <c r="I14" s="53">
        <f>'F2018 Forecast'!AI55</f>
        <v>126980</v>
      </c>
      <c r="J14" s="53">
        <f>'F2018 Forecast'!AJ55</f>
        <v>127194</v>
      </c>
      <c r="K14" s="53">
        <f>'F2018 Forecast'!AK55</f>
        <v>127322</v>
      </c>
      <c r="L14" s="53">
        <f>'F2018 Forecast'!AL55</f>
        <v>127435</v>
      </c>
      <c r="M14" s="53">
        <f>'F2018 Forecast'!AM55</f>
        <v>127542</v>
      </c>
      <c r="N14" s="53">
        <f>'F2018 Forecast'!AN55</f>
        <v>127734</v>
      </c>
      <c r="O14" s="53">
        <f>'F2018 Forecast'!AO55</f>
        <v>127975</v>
      </c>
      <c r="P14" s="3">
        <f>P16/P15</f>
        <v>127074.12529295392</v>
      </c>
    </row>
    <row r="15" spans="1:16" ht="15" x14ac:dyDescent="0.35">
      <c r="A15" s="47">
        <f>A14+1</f>
        <v>2</v>
      </c>
      <c r="B15" s="44" t="s">
        <v>41</v>
      </c>
      <c r="C15" s="44" t="s">
        <v>44</v>
      </c>
      <c r="D15" s="4">
        <v>49.33</v>
      </c>
      <c r="E15" s="4">
        <v>47.46</v>
      </c>
      <c r="F15" s="4">
        <v>53.37</v>
      </c>
      <c r="G15" s="4">
        <v>56.13</v>
      </c>
      <c r="H15" s="4">
        <v>50.12</v>
      </c>
      <c r="I15" s="4">
        <v>52.88</v>
      </c>
      <c r="J15" s="4">
        <v>57.4</v>
      </c>
      <c r="K15" s="4">
        <v>64.67</v>
      </c>
      <c r="L15" s="4">
        <v>63.65</v>
      </c>
      <c r="M15" s="4">
        <v>53.9</v>
      </c>
      <c r="N15" s="4">
        <v>58.04</v>
      </c>
      <c r="O15" s="4">
        <v>50.15</v>
      </c>
      <c r="P15" s="4">
        <f>SUM(D15:O15)</f>
        <v>657.09999999999991</v>
      </c>
    </row>
    <row r="16" spans="1:16" x14ac:dyDescent="0.3">
      <c r="A16" s="47">
        <f t="shared" ref="A16" si="3">A15+1</f>
        <v>3</v>
      </c>
      <c r="B16" s="44" t="s">
        <v>42</v>
      </c>
      <c r="C16" s="44" t="s">
        <v>46</v>
      </c>
      <c r="D16" s="2">
        <f t="shared" ref="D16:O16" si="4">D14*D15</f>
        <v>6219723.7199999997</v>
      </c>
      <c r="E16" s="2">
        <f t="shared" si="4"/>
        <v>5993913.2400000002</v>
      </c>
      <c r="F16" s="2">
        <f t="shared" si="4"/>
        <v>6751731.96</v>
      </c>
      <c r="G16" s="2">
        <f t="shared" si="4"/>
        <v>7111839.3900000006</v>
      </c>
      <c r="H16" s="2">
        <f t="shared" si="4"/>
        <v>6356268.5199999996</v>
      </c>
      <c r="I16" s="2">
        <f t="shared" si="4"/>
        <v>6714702.4000000004</v>
      </c>
      <c r="J16" s="2">
        <f t="shared" si="4"/>
        <v>7300935.5999999996</v>
      </c>
      <c r="K16" s="2">
        <f t="shared" si="4"/>
        <v>8233913.7400000002</v>
      </c>
      <c r="L16" s="2">
        <f t="shared" si="4"/>
        <v>8111237.75</v>
      </c>
      <c r="M16" s="2">
        <f t="shared" si="4"/>
        <v>6874513.7999999998</v>
      </c>
      <c r="N16" s="2">
        <f t="shared" si="4"/>
        <v>7413681.3600000003</v>
      </c>
      <c r="O16" s="2">
        <f t="shared" si="4"/>
        <v>6417946.25</v>
      </c>
      <c r="P16" s="2">
        <f>SUM(D16:O16)</f>
        <v>83500407.730000004</v>
      </c>
    </row>
    <row r="17" spans="1:16" x14ac:dyDescent="0.3"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</row>
    <row r="18" spans="1:16" x14ac:dyDescent="0.3">
      <c r="A18" s="47"/>
      <c r="B18" s="287" t="str">
        <f>'JAP-16'!B$13</f>
        <v>Schedules 7A, 11, 25, 29, 35 &amp; 43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6" x14ac:dyDescent="0.3">
      <c r="A19" s="47">
        <v>1</v>
      </c>
      <c r="B19" s="44" t="s">
        <v>49</v>
      </c>
      <c r="C19" s="44" t="s">
        <v>45</v>
      </c>
      <c r="D19" s="53">
        <f>'F2018 Forecast'!AD56</f>
        <v>8496</v>
      </c>
      <c r="E19" s="53">
        <f>'F2018 Forecast'!AE56</f>
        <v>8541</v>
      </c>
      <c r="F19" s="53">
        <f>'F2018 Forecast'!AF56</f>
        <v>8589</v>
      </c>
      <c r="G19" s="53">
        <f>'F2018 Forecast'!AG56</f>
        <v>8610</v>
      </c>
      <c r="H19" s="53">
        <f>'F2018 Forecast'!AH56</f>
        <v>8603</v>
      </c>
      <c r="I19" s="53">
        <f>'F2018 Forecast'!AI56</f>
        <v>8559</v>
      </c>
      <c r="J19" s="53">
        <f>'F2018 Forecast'!AJ56</f>
        <v>8478</v>
      </c>
      <c r="K19" s="53">
        <f>'F2018 Forecast'!AK56</f>
        <v>8472</v>
      </c>
      <c r="L19" s="53">
        <f>'F2018 Forecast'!AL56</f>
        <v>8475</v>
      </c>
      <c r="M19" s="53">
        <f>'F2018 Forecast'!AM56</f>
        <v>8487</v>
      </c>
      <c r="N19" s="53">
        <f>'F2018 Forecast'!AN56</f>
        <v>8472</v>
      </c>
      <c r="O19" s="53">
        <f>'F2018 Forecast'!AO56</f>
        <v>8493</v>
      </c>
      <c r="P19" s="3">
        <f>P21/P20</f>
        <v>8521.2392121079829</v>
      </c>
    </row>
    <row r="20" spans="1:16" ht="15" x14ac:dyDescent="0.35">
      <c r="A20" s="47">
        <f>A19+1</f>
        <v>2</v>
      </c>
      <c r="B20" s="44" t="s">
        <v>41</v>
      </c>
      <c r="C20" s="44" t="s">
        <v>44</v>
      </c>
      <c r="D20" s="4">
        <v>1011.64</v>
      </c>
      <c r="E20" s="4">
        <v>943.25</v>
      </c>
      <c r="F20" s="4">
        <v>986.81</v>
      </c>
      <c r="G20" s="4">
        <v>1045.6500000000001</v>
      </c>
      <c r="H20" s="4">
        <v>939.4</v>
      </c>
      <c r="I20" s="4">
        <v>970.93</v>
      </c>
      <c r="J20" s="4">
        <v>1012.3</v>
      </c>
      <c r="K20" s="4">
        <v>1094.44</v>
      </c>
      <c r="L20" s="4">
        <v>1117.1500000000001</v>
      </c>
      <c r="M20" s="4">
        <v>1031.2</v>
      </c>
      <c r="N20" s="4">
        <v>1093.08</v>
      </c>
      <c r="O20" s="4">
        <v>984.76</v>
      </c>
      <c r="P20" s="4">
        <f>SUM(D20:O20)</f>
        <v>12230.61</v>
      </c>
    </row>
    <row r="21" spans="1:16" x14ac:dyDescent="0.3">
      <c r="A21" s="47">
        <f t="shared" ref="A21" si="5">A20+1</f>
        <v>3</v>
      </c>
      <c r="B21" s="44" t="s">
        <v>42</v>
      </c>
      <c r="C21" s="44" t="s">
        <v>46</v>
      </c>
      <c r="D21" s="2">
        <f t="shared" ref="D21:O21" si="6">D19*D20</f>
        <v>8594893.4399999995</v>
      </c>
      <c r="E21" s="2">
        <f t="shared" si="6"/>
        <v>8056298.25</v>
      </c>
      <c r="F21" s="2">
        <f t="shared" si="6"/>
        <v>8475711.0899999999</v>
      </c>
      <c r="G21" s="2">
        <f t="shared" si="6"/>
        <v>9003046.5</v>
      </c>
      <c r="H21" s="2">
        <f t="shared" si="6"/>
        <v>8081658.2000000002</v>
      </c>
      <c r="I21" s="2">
        <f t="shared" si="6"/>
        <v>8310189.8699999992</v>
      </c>
      <c r="J21" s="2">
        <f t="shared" si="6"/>
        <v>8582279.4000000004</v>
      </c>
      <c r="K21" s="2">
        <f t="shared" si="6"/>
        <v>9272095.6799999997</v>
      </c>
      <c r="L21" s="2">
        <f t="shared" si="6"/>
        <v>9467846.25</v>
      </c>
      <c r="M21" s="2">
        <f t="shared" si="6"/>
        <v>8751794.4000000004</v>
      </c>
      <c r="N21" s="2">
        <f t="shared" si="6"/>
        <v>9260573.7599999998</v>
      </c>
      <c r="O21" s="2">
        <f t="shared" si="6"/>
        <v>8363566.6799999997</v>
      </c>
      <c r="P21" s="2">
        <f>SUM(D21:O21)</f>
        <v>104219953.52000001</v>
      </c>
    </row>
    <row r="22" spans="1:16" x14ac:dyDescent="0.3"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</row>
    <row r="23" spans="1:16" x14ac:dyDescent="0.3">
      <c r="A23" s="47"/>
      <c r="B23" s="287" t="str">
        <f>'JAP-16'!B$14</f>
        <v>Schedules 12&amp;26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6" x14ac:dyDescent="0.3">
      <c r="A24" s="47">
        <v>1</v>
      </c>
      <c r="B24" s="44" t="s">
        <v>49</v>
      </c>
      <c r="C24" s="44" t="s">
        <v>45</v>
      </c>
      <c r="D24" s="53">
        <f>'F2018 Forecast'!AD41</f>
        <v>812</v>
      </c>
      <c r="E24" s="53">
        <v>812</v>
      </c>
      <c r="F24" s="53">
        <v>813</v>
      </c>
      <c r="G24" s="53">
        <v>813</v>
      </c>
      <c r="H24" s="53">
        <v>813</v>
      </c>
      <c r="I24" s="53">
        <v>814</v>
      </c>
      <c r="J24" s="53">
        <v>814</v>
      </c>
      <c r="K24" s="53">
        <v>814</v>
      </c>
      <c r="L24" s="53">
        <v>816</v>
      </c>
      <c r="M24" s="53">
        <v>816</v>
      </c>
      <c r="N24" s="53">
        <v>816</v>
      </c>
      <c r="O24" s="53">
        <v>816</v>
      </c>
      <c r="P24" s="3">
        <f>P26/P25</f>
        <v>814.26618714428866</v>
      </c>
    </row>
    <row r="25" spans="1:16" ht="15" x14ac:dyDescent="0.35">
      <c r="A25" s="47">
        <f>A24+1</f>
        <v>2</v>
      </c>
      <c r="B25" s="44" t="s">
        <v>41</v>
      </c>
      <c r="C25" s="44" t="s">
        <v>44</v>
      </c>
      <c r="D25" s="4">
        <v>3794.62</v>
      </c>
      <c r="E25" s="4">
        <v>3785.43</v>
      </c>
      <c r="F25" s="4">
        <v>3724.76</v>
      </c>
      <c r="G25" s="4">
        <v>3874.86</v>
      </c>
      <c r="H25" s="4">
        <v>3888.48</v>
      </c>
      <c r="I25" s="4">
        <v>4554.7299999999996</v>
      </c>
      <c r="J25" s="4">
        <v>5326.62</v>
      </c>
      <c r="K25" s="4">
        <v>5533.29</v>
      </c>
      <c r="L25" s="4">
        <v>5391.94</v>
      </c>
      <c r="M25" s="4">
        <v>5610.87</v>
      </c>
      <c r="N25" s="4">
        <v>5245.74</v>
      </c>
      <c r="O25" s="4">
        <v>4415.2</v>
      </c>
      <c r="P25" s="4">
        <f>SUM(D25:O25)</f>
        <v>55146.54</v>
      </c>
    </row>
    <row r="26" spans="1:16" x14ac:dyDescent="0.3">
      <c r="A26" s="47">
        <f t="shared" ref="A26" si="7">A25+1</f>
        <v>3</v>
      </c>
      <c r="B26" s="44" t="s">
        <v>42</v>
      </c>
      <c r="C26" s="44" t="s">
        <v>46</v>
      </c>
      <c r="D26" s="2">
        <f t="shared" ref="D26:O26" si="8">D24*D25</f>
        <v>3081231.44</v>
      </c>
      <c r="E26" s="2">
        <f t="shared" si="8"/>
        <v>3073769.1599999997</v>
      </c>
      <c r="F26" s="2">
        <f t="shared" si="8"/>
        <v>3028229.8800000004</v>
      </c>
      <c r="G26" s="2">
        <f t="shared" si="8"/>
        <v>3150261.18</v>
      </c>
      <c r="H26" s="2">
        <f t="shared" si="8"/>
        <v>3161334.24</v>
      </c>
      <c r="I26" s="2">
        <f t="shared" si="8"/>
        <v>3707550.2199999997</v>
      </c>
      <c r="J26" s="2">
        <f t="shared" si="8"/>
        <v>4335868.68</v>
      </c>
      <c r="K26" s="2">
        <f t="shared" si="8"/>
        <v>4504098.0599999996</v>
      </c>
      <c r="L26" s="2">
        <f t="shared" si="8"/>
        <v>4399823.04</v>
      </c>
      <c r="M26" s="2">
        <f t="shared" si="8"/>
        <v>4578469.92</v>
      </c>
      <c r="N26" s="2">
        <f t="shared" si="8"/>
        <v>4280523.84</v>
      </c>
      <c r="O26" s="2">
        <f t="shared" si="8"/>
        <v>3602803.1999999997</v>
      </c>
      <c r="P26" s="2">
        <f>SUM(D26:O26)</f>
        <v>44903962.859999999</v>
      </c>
    </row>
    <row r="27" spans="1:16" x14ac:dyDescent="0.3"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</row>
    <row r="28" spans="1:16" x14ac:dyDescent="0.3">
      <c r="A28" s="47"/>
      <c r="B28" s="287" t="str">
        <f>'JAP-16'!B$15</f>
        <v>Schedules 10&amp;31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6" x14ac:dyDescent="0.3">
      <c r="A29" s="47">
        <v>1</v>
      </c>
      <c r="B29" s="44" t="s">
        <v>49</v>
      </c>
      <c r="C29" s="44" t="s">
        <v>45</v>
      </c>
      <c r="D29" s="53">
        <f>'F2018 Forecast'!AD43</f>
        <v>491</v>
      </c>
      <c r="E29" s="53">
        <f>'F2018 Forecast'!AE43</f>
        <v>492</v>
      </c>
      <c r="F29" s="53">
        <f>'F2018 Forecast'!AF43</f>
        <v>492</v>
      </c>
      <c r="G29" s="53">
        <f>'F2018 Forecast'!AG43</f>
        <v>492</v>
      </c>
      <c r="H29" s="53">
        <f>'F2018 Forecast'!AH43</f>
        <v>493</v>
      </c>
      <c r="I29" s="53">
        <f>'F2018 Forecast'!AI43</f>
        <v>493</v>
      </c>
      <c r="J29" s="53">
        <f>'F2018 Forecast'!AJ43</f>
        <v>493</v>
      </c>
      <c r="K29" s="53">
        <f>'F2018 Forecast'!AK43</f>
        <v>494</v>
      </c>
      <c r="L29" s="53">
        <f>'F2018 Forecast'!AL43</f>
        <v>496</v>
      </c>
      <c r="M29" s="53">
        <f>'F2018 Forecast'!AM43</f>
        <v>496</v>
      </c>
      <c r="N29" s="53">
        <f>'F2018 Forecast'!AN43</f>
        <v>496</v>
      </c>
      <c r="O29" s="53">
        <f>'F2018 Forecast'!AO43</f>
        <v>494</v>
      </c>
      <c r="P29" s="3">
        <f>P31/P30</f>
        <v>493.73454192085961</v>
      </c>
    </row>
    <row r="30" spans="1:16" ht="15" x14ac:dyDescent="0.35">
      <c r="A30" s="47">
        <f>A29+1</f>
        <v>2</v>
      </c>
      <c r="B30" s="44" t="s">
        <v>41</v>
      </c>
      <c r="C30" s="44" t="s">
        <v>44</v>
      </c>
      <c r="D30" s="4">
        <v>4708.25</v>
      </c>
      <c r="E30" s="4">
        <v>4309.6899999999996</v>
      </c>
      <c r="F30" s="4">
        <v>4371.8599999999997</v>
      </c>
      <c r="G30" s="4">
        <v>5031.93</v>
      </c>
      <c r="H30" s="4">
        <v>4647.43</v>
      </c>
      <c r="I30" s="4">
        <v>5734.4</v>
      </c>
      <c r="J30" s="4">
        <v>6440.7</v>
      </c>
      <c r="K30" s="4">
        <v>6784.44</v>
      </c>
      <c r="L30" s="4">
        <v>6919.23</v>
      </c>
      <c r="M30" s="4">
        <v>6931.9</v>
      </c>
      <c r="N30" s="4">
        <v>6302.21</v>
      </c>
      <c r="O30" s="4">
        <v>5879.78</v>
      </c>
      <c r="P30" s="4">
        <f>SUM(D30:O30)</f>
        <v>68061.819999999992</v>
      </c>
    </row>
    <row r="31" spans="1:16" x14ac:dyDescent="0.3">
      <c r="A31" s="47">
        <f t="shared" ref="A31" si="9">A30+1</f>
        <v>3</v>
      </c>
      <c r="B31" s="44" t="s">
        <v>42</v>
      </c>
      <c r="C31" s="44" t="s">
        <v>46</v>
      </c>
      <c r="D31" s="2">
        <f t="shared" ref="D31:O31" si="10">D29*D30</f>
        <v>2311750.75</v>
      </c>
      <c r="E31" s="2">
        <f t="shared" si="10"/>
        <v>2120367.48</v>
      </c>
      <c r="F31" s="2">
        <f t="shared" si="10"/>
        <v>2150955.1199999996</v>
      </c>
      <c r="G31" s="2">
        <f t="shared" si="10"/>
        <v>2475709.56</v>
      </c>
      <c r="H31" s="2">
        <f t="shared" si="10"/>
        <v>2291182.9900000002</v>
      </c>
      <c r="I31" s="2">
        <f t="shared" si="10"/>
        <v>2827059.1999999997</v>
      </c>
      <c r="J31" s="2">
        <f t="shared" si="10"/>
        <v>3175265.1</v>
      </c>
      <c r="K31" s="2">
        <f t="shared" si="10"/>
        <v>3351513.36</v>
      </c>
      <c r="L31" s="2">
        <f t="shared" si="10"/>
        <v>3431938.0799999996</v>
      </c>
      <c r="M31" s="2">
        <f t="shared" si="10"/>
        <v>3438222.4</v>
      </c>
      <c r="N31" s="2">
        <f t="shared" si="10"/>
        <v>3125896.16</v>
      </c>
      <c r="O31" s="2">
        <f t="shared" si="10"/>
        <v>2904611.32</v>
      </c>
      <c r="P31" s="2">
        <f>SUM(D31:O31)</f>
        <v>33604471.519999996</v>
      </c>
    </row>
    <row r="32" spans="1:16" x14ac:dyDescent="0.3"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</row>
    <row r="33" spans="1:16" x14ac:dyDescent="0.3">
      <c r="A33" s="47"/>
      <c r="B33" s="287" t="str">
        <f>'JAP-16'!B$16</f>
        <v>Schedule 40 &amp; Special Contract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6" x14ac:dyDescent="0.3">
      <c r="A34" s="47">
        <v>1</v>
      </c>
      <c r="B34" s="44" t="s">
        <v>49</v>
      </c>
      <c r="C34" s="44" t="s">
        <v>45</v>
      </c>
      <c r="D34" s="53">
        <v>128</v>
      </c>
      <c r="E34" s="53">
        <v>128</v>
      </c>
      <c r="F34" s="53">
        <v>128</v>
      </c>
      <c r="G34" s="53">
        <v>128</v>
      </c>
      <c r="H34" s="53">
        <v>128</v>
      </c>
      <c r="I34" s="53">
        <v>128</v>
      </c>
      <c r="J34" s="53">
        <v>128</v>
      </c>
      <c r="K34" s="53">
        <v>129</v>
      </c>
      <c r="L34" s="53">
        <v>129</v>
      </c>
      <c r="M34" s="53">
        <v>129</v>
      </c>
      <c r="N34" s="53">
        <v>129</v>
      </c>
      <c r="O34" s="53">
        <v>129</v>
      </c>
      <c r="P34" s="3">
        <f>P36/P35</f>
        <v>128.40386060912513</v>
      </c>
    </row>
    <row r="35" spans="1:16" ht="15" x14ac:dyDescent="0.35">
      <c r="A35" s="47">
        <f>A34+1</f>
        <v>2</v>
      </c>
      <c r="B35" s="44" t="s">
        <v>41</v>
      </c>
      <c r="C35" s="44" t="s">
        <v>44</v>
      </c>
      <c r="D35" s="4">
        <v>2787.82</v>
      </c>
      <c r="E35" s="4">
        <v>2569.39</v>
      </c>
      <c r="F35" s="4">
        <v>3436.26</v>
      </c>
      <c r="G35" s="4">
        <v>3388.97</v>
      </c>
      <c r="H35" s="4">
        <v>3250.81</v>
      </c>
      <c r="I35" s="4">
        <v>3157.09</v>
      </c>
      <c r="J35" s="4">
        <v>2925.97</v>
      </c>
      <c r="K35" s="4">
        <v>3190.71</v>
      </c>
      <c r="L35" s="4">
        <v>2930.64</v>
      </c>
      <c r="M35" s="4">
        <v>2684.23</v>
      </c>
      <c r="N35" s="4">
        <v>2746.34</v>
      </c>
      <c r="O35" s="4">
        <v>3024.52</v>
      </c>
      <c r="P35" s="4">
        <f>SUM(D35:O35)</f>
        <v>36092.749999999993</v>
      </c>
    </row>
    <row r="36" spans="1:16" x14ac:dyDescent="0.3">
      <c r="A36" s="47">
        <f t="shared" ref="A36" si="11">A35+1</f>
        <v>3</v>
      </c>
      <c r="B36" s="44" t="s">
        <v>42</v>
      </c>
      <c r="C36" s="44" t="s">
        <v>46</v>
      </c>
      <c r="D36" s="2">
        <f t="shared" ref="D36:O36" si="12">D34*D35</f>
        <v>356840.96000000002</v>
      </c>
      <c r="E36" s="2">
        <f t="shared" si="12"/>
        <v>328881.91999999998</v>
      </c>
      <c r="F36" s="2">
        <f t="shared" si="12"/>
        <v>439841.28000000003</v>
      </c>
      <c r="G36" s="2">
        <f t="shared" si="12"/>
        <v>433788.15999999997</v>
      </c>
      <c r="H36" s="2">
        <f t="shared" si="12"/>
        <v>416103.67999999999</v>
      </c>
      <c r="I36" s="2">
        <f t="shared" si="12"/>
        <v>404107.52000000002</v>
      </c>
      <c r="J36" s="2">
        <f t="shared" si="12"/>
        <v>374524.15999999997</v>
      </c>
      <c r="K36" s="2">
        <f t="shared" si="12"/>
        <v>411601.59</v>
      </c>
      <c r="L36" s="2">
        <f t="shared" si="12"/>
        <v>378052.56</v>
      </c>
      <c r="M36" s="2">
        <f t="shared" si="12"/>
        <v>346265.67</v>
      </c>
      <c r="N36" s="2">
        <f t="shared" si="12"/>
        <v>354277.86000000004</v>
      </c>
      <c r="O36" s="2">
        <f t="shared" si="12"/>
        <v>390163.08</v>
      </c>
      <c r="P36" s="2">
        <f>SUM(D36:O36)</f>
        <v>4634448.4400000004</v>
      </c>
    </row>
    <row r="37" spans="1:16" x14ac:dyDescent="0.3"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</row>
    <row r="39" spans="1:16" x14ac:dyDescent="0.3">
      <c r="A39" s="43" t="s">
        <v>38</v>
      </c>
      <c r="B39" s="43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6" x14ac:dyDescent="0.3">
      <c r="A40" s="43" t="s">
        <v>39</v>
      </c>
      <c r="B40" s="43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6" x14ac:dyDescent="0.3">
      <c r="A41" s="43" t="s">
        <v>51</v>
      </c>
      <c r="B41" s="43"/>
      <c r="C41" s="4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6" x14ac:dyDescent="0.3">
      <c r="A42" s="43"/>
      <c r="B42" s="43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6" x14ac:dyDescent="0.3">
      <c r="A43" s="44"/>
      <c r="B43" s="44"/>
      <c r="C43" s="44"/>
      <c r="P43" s="180" t="s">
        <v>47</v>
      </c>
    </row>
    <row r="44" spans="1:16" x14ac:dyDescent="0.3">
      <c r="A44" s="284" t="s">
        <v>24</v>
      </c>
      <c r="B44" s="285"/>
      <c r="C44" s="286" t="s">
        <v>43</v>
      </c>
      <c r="D44" s="1">
        <v>43952</v>
      </c>
      <c r="E44" s="1">
        <f t="shared" ref="E44" si="13">EDATE(D44,1)</f>
        <v>43983</v>
      </c>
      <c r="F44" s="1">
        <f t="shared" ref="F44" si="14">EDATE(E44,1)</f>
        <v>44013</v>
      </c>
      <c r="G44" s="1">
        <f t="shared" ref="G44" si="15">EDATE(F44,1)</f>
        <v>44044</v>
      </c>
      <c r="H44" s="1">
        <f t="shared" ref="H44" si="16">EDATE(G44,1)</f>
        <v>44075</v>
      </c>
      <c r="I44" s="1">
        <f t="shared" ref="I44" si="17">EDATE(H44,1)</f>
        <v>44105</v>
      </c>
      <c r="J44" s="1">
        <f t="shared" ref="J44" si="18">EDATE(I44,1)</f>
        <v>44136</v>
      </c>
      <c r="K44" s="1">
        <f t="shared" ref="K44" si="19">EDATE(J44,1)</f>
        <v>44166</v>
      </c>
      <c r="L44" s="1">
        <f t="shared" ref="L44" si="20">EDATE(K44,1)</f>
        <v>44197</v>
      </c>
      <c r="M44" s="1">
        <f t="shared" ref="M44" si="21">EDATE(L44,1)</f>
        <v>44228</v>
      </c>
      <c r="N44" s="1">
        <f t="shared" ref="N44" si="22">EDATE(M44,1)</f>
        <v>44256</v>
      </c>
      <c r="O44" s="1">
        <f t="shared" ref="O44" si="23">EDATE(N44,1)</f>
        <v>44287</v>
      </c>
      <c r="P44" s="286" t="s">
        <v>48</v>
      </c>
    </row>
    <row r="45" spans="1:16" x14ac:dyDescent="0.3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6" x14ac:dyDescent="0.3">
      <c r="A46" s="47">
        <v>1</v>
      </c>
      <c r="B46" s="44" t="str">
        <f>'JAP-16'!B19</f>
        <v xml:space="preserve">Schedule 7 </v>
      </c>
      <c r="C46" s="44" t="s">
        <v>44</v>
      </c>
      <c r="D46" s="2">
        <v>19400886.370000001</v>
      </c>
      <c r="E46" s="2">
        <v>18834711.420000002</v>
      </c>
      <c r="F46" s="2">
        <v>19427668.379999999</v>
      </c>
      <c r="G46" s="2">
        <v>19611584.699999999</v>
      </c>
      <c r="H46" s="2">
        <v>18728270</v>
      </c>
      <c r="I46" s="2">
        <v>23904438.149999999</v>
      </c>
      <c r="J46" s="2">
        <v>29427927.690000001</v>
      </c>
      <c r="K46" s="2">
        <v>36105327.409999996</v>
      </c>
      <c r="L46" s="2">
        <v>34638649.520000003</v>
      </c>
      <c r="M46" s="2">
        <v>29274554.309999999</v>
      </c>
      <c r="N46" s="2">
        <v>29646154.789999999</v>
      </c>
      <c r="O46" s="2">
        <v>24130898.690000001</v>
      </c>
      <c r="P46" s="2">
        <f>SUM(D46:O46)</f>
        <v>303131071.43000001</v>
      </c>
    </row>
    <row r="47" spans="1:16" x14ac:dyDescent="0.3">
      <c r="A47" s="47">
        <f>A46+1</f>
        <v>2</v>
      </c>
      <c r="B47" s="44" t="str">
        <f>'JAP-16'!B20</f>
        <v xml:space="preserve">Schedules 8&amp;24 </v>
      </c>
      <c r="C47" s="44" t="s">
        <v>44</v>
      </c>
      <c r="D47" s="2">
        <v>5580232.4299999997</v>
      </c>
      <c r="E47" s="2">
        <v>5369461.5599999996</v>
      </c>
      <c r="F47" s="2">
        <v>6037476.3700000001</v>
      </c>
      <c r="G47" s="2">
        <v>6350046.1500000004</v>
      </c>
      <c r="H47" s="2">
        <v>5669495.9500000002</v>
      </c>
      <c r="I47" s="2">
        <v>5982261.7999999998</v>
      </c>
      <c r="J47" s="2">
        <v>6493336.96</v>
      </c>
      <c r="K47" s="2">
        <v>7315282.0300000003</v>
      </c>
      <c r="L47" s="2">
        <v>7200124.8600000003</v>
      </c>
      <c r="M47" s="2">
        <v>6097213.2800000003</v>
      </c>
      <c r="N47" s="2">
        <v>6565343.3499999996</v>
      </c>
      <c r="O47" s="2">
        <v>5673074.0999999996</v>
      </c>
      <c r="P47" s="2">
        <f>SUM(D47:O47)</f>
        <v>74333348.839999989</v>
      </c>
    </row>
    <row r="48" spans="1:16" x14ac:dyDescent="0.3">
      <c r="A48" s="47">
        <f t="shared" ref="A48:A51" si="24">A47+1</f>
        <v>3</v>
      </c>
      <c r="B48" s="44" t="str">
        <f>'JAP-16'!B21</f>
        <v>Schedules 7A, 11, 25, 29, 35 &amp; 43</v>
      </c>
      <c r="C48" s="44" t="s">
        <v>44</v>
      </c>
      <c r="D48" s="2">
        <v>6412976.6399999997</v>
      </c>
      <c r="E48" s="2">
        <v>5979458.6600000001</v>
      </c>
      <c r="F48" s="2">
        <v>6255583.9800000004</v>
      </c>
      <c r="G48" s="2">
        <v>6628603.9199999999</v>
      </c>
      <c r="H48" s="2">
        <v>5955049.0700000003</v>
      </c>
      <c r="I48" s="2">
        <v>6154912.3200000003</v>
      </c>
      <c r="J48" s="2">
        <v>6417158.6100000003</v>
      </c>
      <c r="K48" s="2">
        <v>6937844.4199999999</v>
      </c>
      <c r="L48" s="2">
        <v>7081811.2400000002</v>
      </c>
      <c r="M48" s="2">
        <v>6536993.1799999997</v>
      </c>
      <c r="N48" s="2">
        <v>6929215.1500000004</v>
      </c>
      <c r="O48" s="2">
        <v>6242561.9699999997</v>
      </c>
      <c r="P48" s="2">
        <f>SUM(D48:O48)</f>
        <v>77532169.160000011</v>
      </c>
    </row>
    <row r="49" spans="1:16" x14ac:dyDescent="0.3">
      <c r="A49" s="47">
        <f t="shared" si="24"/>
        <v>4</v>
      </c>
      <c r="B49" s="44" t="str">
        <f>'JAP-16'!B22</f>
        <v>Schedules 12&amp;26</v>
      </c>
      <c r="C49" s="44" t="s">
        <v>44</v>
      </c>
      <c r="D49" s="2">
        <v>4080677.39</v>
      </c>
      <c r="E49" s="2">
        <v>4116804.98</v>
      </c>
      <c r="F49" s="2">
        <v>4199273.7699999996</v>
      </c>
      <c r="G49" s="2">
        <v>4472797.58</v>
      </c>
      <c r="H49" s="2">
        <v>3922454.09</v>
      </c>
      <c r="I49" s="2">
        <v>4034791.02</v>
      </c>
      <c r="J49" s="2">
        <v>3875498.38</v>
      </c>
      <c r="K49" s="2">
        <v>4123609.18</v>
      </c>
      <c r="L49" s="2">
        <v>3612887.93</v>
      </c>
      <c r="M49" s="2">
        <v>4386821.5999999996</v>
      </c>
      <c r="N49" s="2">
        <v>3889364.97</v>
      </c>
      <c r="O49" s="2">
        <v>3834160.53</v>
      </c>
      <c r="P49" s="2">
        <f t="shared" ref="P49:P51" si="25">SUM(D49:O49)</f>
        <v>48549141.420000002</v>
      </c>
    </row>
    <row r="50" spans="1:16" x14ac:dyDescent="0.3">
      <c r="A50" s="47">
        <f t="shared" si="24"/>
        <v>5</v>
      </c>
      <c r="B50" s="44" t="str">
        <f>'JAP-16'!B23</f>
        <v>Schedules 10&amp;31</v>
      </c>
      <c r="C50" s="44" t="s">
        <v>44</v>
      </c>
      <c r="D50" s="2">
        <v>2606277.2200000002</v>
      </c>
      <c r="E50" s="2">
        <v>2676470.5</v>
      </c>
      <c r="F50" s="2">
        <v>2624897.0699999998</v>
      </c>
      <c r="G50" s="2">
        <v>2985210.81</v>
      </c>
      <c r="H50" s="2">
        <v>2500211.31</v>
      </c>
      <c r="I50" s="2">
        <v>2697938.23</v>
      </c>
      <c r="J50" s="2">
        <v>2607755.4700000002</v>
      </c>
      <c r="K50" s="2">
        <v>2696712.08</v>
      </c>
      <c r="L50" s="2">
        <v>2824450.36</v>
      </c>
      <c r="M50" s="2">
        <v>2592441.5</v>
      </c>
      <c r="N50" s="2">
        <v>2630559.13</v>
      </c>
      <c r="O50" s="2">
        <v>2627218.56</v>
      </c>
      <c r="P50" s="2">
        <f t="shared" si="25"/>
        <v>32070142.240000002</v>
      </c>
    </row>
    <row r="51" spans="1:16" x14ac:dyDescent="0.3">
      <c r="A51" s="47">
        <f t="shared" si="24"/>
        <v>6</v>
      </c>
      <c r="B51" s="44" t="str">
        <f>'JAP-16'!B24</f>
        <v>Schedule 40 &amp; Special Contract</v>
      </c>
      <c r="C51" s="44" t="s">
        <v>44</v>
      </c>
      <c r="D51" s="2">
        <v>358376.64</v>
      </c>
      <c r="E51" s="2">
        <v>286937.94</v>
      </c>
      <c r="F51" s="2">
        <v>419401.09</v>
      </c>
      <c r="G51" s="2">
        <v>430343.61</v>
      </c>
      <c r="H51" s="2">
        <v>393450.78</v>
      </c>
      <c r="I51" s="2">
        <v>366500.15</v>
      </c>
      <c r="J51" s="2">
        <v>366567.88</v>
      </c>
      <c r="K51" s="2">
        <v>418060.66</v>
      </c>
      <c r="L51" s="2">
        <v>335512.5</v>
      </c>
      <c r="M51" s="2">
        <v>360725.39</v>
      </c>
      <c r="N51" s="2">
        <v>248571.71</v>
      </c>
      <c r="O51" s="2">
        <v>401094.45</v>
      </c>
      <c r="P51" s="2">
        <f t="shared" si="25"/>
        <v>4385542.8000000007</v>
      </c>
    </row>
    <row r="53" spans="1:16" x14ac:dyDescent="0.3"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</row>
    <row r="54" spans="1:16" x14ac:dyDescent="0.3"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</row>
    <row r="55" spans="1:16" x14ac:dyDescent="0.3"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6" x14ac:dyDescent="0.3"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</row>
    <row r="57" spans="1:16" x14ac:dyDescent="0.3"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</row>
    <row r="58" spans="1:16" x14ac:dyDescent="0.3"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</row>
  </sheetData>
  <pageMargins left="0.7" right="0.7" top="0.75" bottom="0.75" header="0.3" footer="0.3"/>
  <pageSetup scale="64" fitToHeight="0" orientation="landscape" r:id="rId1"/>
  <headerFooter>
    <oddFooter>&amp;L&amp;F
&amp;A&amp;RPage &amp;P of &amp;N</oddFooter>
  </headerFooter>
  <rowBreaks count="1" manualBreakCount="1">
    <brk id="3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opLeftCell="A3" workbookViewId="0">
      <pane xSplit="2" ySplit="4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RowHeight="14.4" x14ac:dyDescent="0.3"/>
  <cols>
    <col min="1" max="1" width="8.88671875" style="189"/>
    <col min="2" max="2" width="29.6640625" style="189" bestFit="1" customWidth="1"/>
    <col min="3" max="3" width="14.88671875" style="189" bestFit="1" customWidth="1"/>
    <col min="4" max="4" width="8.88671875" style="189"/>
    <col min="5" max="5" width="15.33203125" style="189" bestFit="1" customWidth="1"/>
    <col min="6" max="16384" width="8.88671875" style="189"/>
  </cols>
  <sheetData>
    <row r="1" spans="1:16" x14ac:dyDescent="0.3">
      <c r="A1" s="43" t="s">
        <v>38</v>
      </c>
    </row>
    <row r="2" spans="1:16" x14ac:dyDescent="0.3">
      <c r="A2" s="43" t="s">
        <v>429</v>
      </c>
    </row>
    <row r="3" spans="1:16" x14ac:dyDescent="0.3">
      <c r="A3" s="43" t="s">
        <v>148</v>
      </c>
    </row>
    <row r="5" spans="1:16" x14ac:dyDescent="0.3">
      <c r="P5" s="192"/>
    </row>
    <row r="6" spans="1:16" ht="72" x14ac:dyDescent="0.3">
      <c r="A6" s="193" t="s">
        <v>24</v>
      </c>
      <c r="B6" s="193" t="s">
        <v>118</v>
      </c>
      <c r="C6" s="275" t="s">
        <v>126</v>
      </c>
      <c r="D6" s="275" t="s">
        <v>151</v>
      </c>
      <c r="E6" s="275" t="s">
        <v>125</v>
      </c>
    </row>
    <row r="7" spans="1:16" x14ac:dyDescent="0.3">
      <c r="A7" s="194"/>
      <c r="B7" s="194" t="s">
        <v>19</v>
      </c>
      <c r="C7" s="195" t="s">
        <v>18</v>
      </c>
      <c r="D7" s="195" t="s">
        <v>17</v>
      </c>
      <c r="E7" s="195" t="s">
        <v>16</v>
      </c>
    </row>
    <row r="8" spans="1:16" x14ac:dyDescent="0.3">
      <c r="A8" s="192"/>
      <c r="B8" s="204" t="str">
        <f>'JAP-16'!B27</f>
        <v xml:space="preserve">Schedule 7 </v>
      </c>
    </row>
    <row r="9" spans="1:16" x14ac:dyDescent="0.3">
      <c r="A9" s="192">
        <v>1</v>
      </c>
      <c r="B9" s="189" t="s">
        <v>119</v>
      </c>
      <c r="C9" s="200">
        <f>'Exhibit No.__(JAP-Res RD)'!C14</f>
        <v>12356999</v>
      </c>
      <c r="D9" s="276">
        <f>SUM('F2018 Forecast'!$AD$37:$AO$37)/SUM('F2018 Forecast'!$B$37:$M$37)-1</f>
        <v>2.856930552024628E-2</v>
      </c>
      <c r="E9" s="200">
        <f>ROUND(C9*(1+D9),0)</f>
        <v>12710030</v>
      </c>
    </row>
    <row r="10" spans="1:16" x14ac:dyDescent="0.3">
      <c r="A10" s="192">
        <f t="shared" ref="A10" si="0">+A9+1</f>
        <v>2</v>
      </c>
      <c r="B10" s="189" t="s">
        <v>120</v>
      </c>
      <c r="C10" s="200">
        <f>'Exhibit No.__(JAP-Res RD)'!C15</f>
        <v>4320</v>
      </c>
      <c r="D10" s="276">
        <f>D9</f>
        <v>2.856930552024628E-2</v>
      </c>
      <c r="E10" s="200">
        <f>ROUND(C10*(1+D10),0)</f>
        <v>4443</v>
      </c>
    </row>
    <row r="12" spans="1:16" x14ac:dyDescent="0.3">
      <c r="A12" s="192">
        <f>+A10+1</f>
        <v>3</v>
      </c>
      <c r="B12" s="189" t="s">
        <v>121</v>
      </c>
      <c r="C12" s="282">
        <f>'Exhibit No.__(JAP-Res RD)'!D14</f>
        <v>7.49</v>
      </c>
      <c r="E12" s="199">
        <f>C12</f>
        <v>7.49</v>
      </c>
    </row>
    <row r="13" spans="1:16" ht="16.2" x14ac:dyDescent="0.45">
      <c r="A13" s="192">
        <f>+A12+1</f>
        <v>4</v>
      </c>
      <c r="B13" s="189" t="s">
        <v>122</v>
      </c>
      <c r="C13" s="277">
        <f>'Exhibit No.__(JAP-Res RD)'!D15</f>
        <v>17.989999999999998</v>
      </c>
      <c r="E13" s="278">
        <f>C13</f>
        <v>17.989999999999998</v>
      </c>
    </row>
    <row r="15" spans="1:16" x14ac:dyDescent="0.3">
      <c r="A15" s="192">
        <f>+A13+1</f>
        <v>5</v>
      </c>
      <c r="B15" s="189" t="s">
        <v>123</v>
      </c>
      <c r="C15" s="279">
        <f>C9*C12</f>
        <v>92553922.510000005</v>
      </c>
      <c r="D15" s="276"/>
      <c r="E15" s="279">
        <f>E9*E12</f>
        <v>95198124.700000003</v>
      </c>
    </row>
    <row r="16" spans="1:16" x14ac:dyDescent="0.3">
      <c r="A16" s="192">
        <f>+A15+1</f>
        <v>6</v>
      </c>
      <c r="B16" s="189" t="s">
        <v>124</v>
      </c>
      <c r="C16" s="279">
        <f>C10*C13</f>
        <v>77716.799999999988</v>
      </c>
      <c r="D16" s="283"/>
      <c r="E16" s="279">
        <f>E10*E13</f>
        <v>79929.569999999992</v>
      </c>
    </row>
    <row r="18" spans="1:5" x14ac:dyDescent="0.3">
      <c r="B18" s="204" t="str">
        <f>'JAP-16'!B30</f>
        <v>Schedules 7A, 11, &amp; 25</v>
      </c>
    </row>
    <row r="19" spans="1:5" x14ac:dyDescent="0.3">
      <c r="A19" s="192">
        <f>+A16+1</f>
        <v>7</v>
      </c>
      <c r="B19" s="189" t="s">
        <v>149</v>
      </c>
      <c r="C19" s="200">
        <f>'Exhibit No.__(JAP-SV RD)'!C31</f>
        <v>93524</v>
      </c>
      <c r="D19" s="276">
        <f>SUM('F2018 Forecast'!AD38:AO38,'F2018 Forecast'!AD40:AO40)/SUM('F2018 Forecast'!B38:M38,'F2018 Forecast'!B40:M40)-1</f>
        <v>3.0969590142134296E-2</v>
      </c>
      <c r="E19" s="200">
        <f>ROUND(C19*(1+D19),0)</f>
        <v>96420</v>
      </c>
    </row>
    <row r="20" spans="1:5" ht="16.2" x14ac:dyDescent="0.45">
      <c r="A20" s="192">
        <f>+A19+1</f>
        <v>8</v>
      </c>
      <c r="B20" s="189" t="s">
        <v>150</v>
      </c>
      <c r="C20" s="277">
        <f>'Exhibit No.__(JAP-SV RD)'!D31</f>
        <v>52.3</v>
      </c>
      <c r="E20" s="278">
        <f>C20</f>
        <v>52.3</v>
      </c>
    </row>
    <row r="21" spans="1:5" x14ac:dyDescent="0.3">
      <c r="A21" s="192">
        <f>+A20+1</f>
        <v>9</v>
      </c>
      <c r="B21" s="189" t="s">
        <v>147</v>
      </c>
      <c r="C21" s="279">
        <f>C19*C20</f>
        <v>4891305.2</v>
      </c>
      <c r="E21" s="279">
        <f>E19*E20</f>
        <v>5042766</v>
      </c>
    </row>
    <row r="23" spans="1:5" x14ac:dyDescent="0.3">
      <c r="B23" s="204" t="str">
        <f>'JAP-16'!B31</f>
        <v xml:space="preserve">Schedules 8&amp;24 </v>
      </c>
    </row>
    <row r="24" spans="1:5" x14ac:dyDescent="0.3">
      <c r="A24" s="192">
        <f>A21+1</f>
        <v>10</v>
      </c>
      <c r="B24" s="189" t="s">
        <v>119</v>
      </c>
      <c r="C24" s="200">
        <f>'Exhibit No.__(JAP-SV RD)'!C15</f>
        <v>1102230</v>
      </c>
      <c r="D24" s="276">
        <f>SUM('F2018 Forecast'!AD39:AO39)/SUM('F2018 Forecast'!B39:M39)-1</f>
        <v>4.1754741469808954E-2</v>
      </c>
      <c r="E24" s="200">
        <f>ROUND(C24*(1+D24),0)</f>
        <v>1148253</v>
      </c>
    </row>
    <row r="25" spans="1:5" x14ac:dyDescent="0.3">
      <c r="A25" s="192">
        <f t="shared" ref="A25" si="1">+A24+1</f>
        <v>11</v>
      </c>
      <c r="B25" s="189" t="s">
        <v>120</v>
      </c>
      <c r="C25" s="200">
        <f>'Exhibit No.__(JAP-SV RD)'!C16</f>
        <v>465865</v>
      </c>
      <c r="D25" s="276">
        <f>D24</f>
        <v>4.1754741469808954E-2</v>
      </c>
      <c r="E25" s="200">
        <f>ROUND(C25*(1+D25),0)</f>
        <v>485317</v>
      </c>
    </row>
    <row r="27" spans="1:5" x14ac:dyDescent="0.3">
      <c r="A27" s="192">
        <f>+A25+1</f>
        <v>12</v>
      </c>
      <c r="B27" s="189" t="s">
        <v>121</v>
      </c>
      <c r="C27" s="282">
        <f>'Exhibit No.__(JAP-SV RD)'!D15</f>
        <v>9.8000000000000007</v>
      </c>
      <c r="E27" s="199">
        <f>C27</f>
        <v>9.8000000000000007</v>
      </c>
    </row>
    <row r="28" spans="1:5" ht="16.2" x14ac:dyDescent="0.45">
      <c r="A28" s="192">
        <f>+A27+1</f>
        <v>13</v>
      </c>
      <c r="B28" s="189" t="s">
        <v>122</v>
      </c>
      <c r="C28" s="277">
        <f>'Exhibit No.__(JAP-SV RD)'!D16</f>
        <v>24.9</v>
      </c>
      <c r="E28" s="278">
        <f>C28</f>
        <v>24.9</v>
      </c>
    </row>
    <row r="30" spans="1:5" x14ac:dyDescent="0.3">
      <c r="A30" s="192">
        <f>+A28+1</f>
        <v>14</v>
      </c>
      <c r="B30" s="189" t="s">
        <v>123</v>
      </c>
      <c r="C30" s="279">
        <f>C24*C27</f>
        <v>10801854</v>
      </c>
      <c r="D30" s="276"/>
      <c r="E30" s="279">
        <f>E24*E27</f>
        <v>11252879.4</v>
      </c>
    </row>
    <row r="31" spans="1:5" x14ac:dyDescent="0.3">
      <c r="A31" s="192">
        <f>+A30+1</f>
        <v>15</v>
      </c>
      <c r="B31" s="189" t="s">
        <v>124</v>
      </c>
      <c r="C31" s="279">
        <f>C25*C28</f>
        <v>11600038.5</v>
      </c>
      <c r="D31" s="283"/>
      <c r="E31" s="279">
        <f>E25*E28</f>
        <v>12084393.299999999</v>
      </c>
    </row>
    <row r="33" spans="1:5" x14ac:dyDescent="0.3">
      <c r="B33" s="204" t="str">
        <f>'JAP-16'!B34</f>
        <v>Schedules 12&amp;26</v>
      </c>
    </row>
    <row r="34" spans="1:5" x14ac:dyDescent="0.3">
      <c r="A34" s="192">
        <f>A31+1</f>
        <v>16</v>
      </c>
      <c r="B34" s="189" t="s">
        <v>149</v>
      </c>
      <c r="C34" s="200">
        <f>'Exhibit No.__(JAP-SV RD)'!C65+'Exhibit No.__(JAP-SV RD)'!C85</f>
        <v>10394</v>
      </c>
      <c r="D34" s="276">
        <f>SUM('F2018 Forecast'!AD41:AO41)/SUM('F2018 Forecast'!B41:M41)-1</f>
        <v>1.696207882567502E-2</v>
      </c>
      <c r="E34" s="200">
        <f>ROUND(C34*(1+D34),0)</f>
        <v>10570</v>
      </c>
    </row>
    <row r="35" spans="1:5" ht="16.2" x14ac:dyDescent="0.45">
      <c r="A35" s="192">
        <f>+A34+1</f>
        <v>17</v>
      </c>
      <c r="B35" s="189" t="s">
        <v>150</v>
      </c>
      <c r="C35" s="277">
        <f>'Exhibit No.__(JAP-SV RD)'!D65</f>
        <v>105.74</v>
      </c>
      <c r="E35" s="278">
        <f>C35</f>
        <v>105.74</v>
      </c>
    </row>
    <row r="36" spans="1:5" x14ac:dyDescent="0.3">
      <c r="A36" s="192">
        <f>+A35+1</f>
        <v>18</v>
      </c>
      <c r="B36" s="189" t="s">
        <v>147</v>
      </c>
      <c r="C36" s="279">
        <f>C34*C35</f>
        <v>1099061.56</v>
      </c>
      <c r="E36" s="279">
        <f>E34*E35</f>
        <v>1117671.8</v>
      </c>
    </row>
    <row r="38" spans="1:5" x14ac:dyDescent="0.3">
      <c r="B38" s="204" t="str">
        <f>'JAP-16'!B35</f>
        <v>Schedule 29</v>
      </c>
    </row>
    <row r="39" spans="1:5" x14ac:dyDescent="0.3">
      <c r="A39" s="192">
        <f>+A36+1</f>
        <v>19</v>
      </c>
      <c r="B39" s="189" t="s">
        <v>119</v>
      </c>
      <c r="C39" s="200">
        <f>'Exhibit No.__(JAP-SV RD)'!C116</f>
        <v>2367</v>
      </c>
      <c r="D39" s="276">
        <f>SUM('F2018 Forecast'!AD42:AO42)/SUM('F2018 Forecast'!B42:M42)-1</f>
        <v>5.2136060403048745E-2</v>
      </c>
      <c r="E39" s="200">
        <f>ROUND(C39*(1+D39),0)</f>
        <v>2490</v>
      </c>
    </row>
    <row r="40" spans="1:5" x14ac:dyDescent="0.3">
      <c r="A40" s="192">
        <f>+A39+1</f>
        <v>20</v>
      </c>
      <c r="B40" s="189" t="s">
        <v>120</v>
      </c>
      <c r="C40" s="200">
        <f>'Exhibit No.__(JAP-SV RD)'!C117</f>
        <v>5539</v>
      </c>
      <c r="D40" s="276">
        <f>D39</f>
        <v>5.2136060403048745E-2</v>
      </c>
      <c r="E40" s="200">
        <f>ROUND(C40*(1+D40),0)</f>
        <v>5828</v>
      </c>
    </row>
    <row r="42" spans="1:5" x14ac:dyDescent="0.3">
      <c r="A42" s="192">
        <f>+A40+1</f>
        <v>21</v>
      </c>
      <c r="B42" s="189" t="s">
        <v>121</v>
      </c>
      <c r="C42" s="282">
        <f>'Exhibit No.__(JAP-SV RD)'!D116</f>
        <v>9.68</v>
      </c>
      <c r="E42" s="199">
        <f>C42</f>
        <v>9.68</v>
      </c>
    </row>
    <row r="43" spans="1:5" ht="16.2" x14ac:dyDescent="0.45">
      <c r="A43" s="192">
        <f>A42+1</f>
        <v>22</v>
      </c>
      <c r="B43" s="189" t="s">
        <v>122</v>
      </c>
      <c r="C43" s="277">
        <f>'Exhibit No.__(JAP-SV RD)'!D117</f>
        <v>24.58</v>
      </c>
      <c r="E43" s="278">
        <f>C43</f>
        <v>24.58</v>
      </c>
    </row>
    <row r="45" spans="1:5" x14ac:dyDescent="0.3">
      <c r="A45" s="192">
        <f>+A43+1</f>
        <v>23</v>
      </c>
      <c r="B45" s="189" t="s">
        <v>123</v>
      </c>
      <c r="C45" s="279">
        <f>C39*C42</f>
        <v>22912.559999999998</v>
      </c>
      <c r="D45" s="276"/>
      <c r="E45" s="279">
        <f>E39*E42</f>
        <v>24103.200000000001</v>
      </c>
    </row>
    <row r="46" spans="1:5" x14ac:dyDescent="0.3">
      <c r="A46" s="192">
        <f>A45+1</f>
        <v>24</v>
      </c>
      <c r="B46" s="189" t="s">
        <v>124</v>
      </c>
      <c r="C46" s="279">
        <f>C40*C43</f>
        <v>136148.62</v>
      </c>
      <c r="D46" s="283"/>
      <c r="E46" s="279">
        <f>E40*E43</f>
        <v>143252.24</v>
      </c>
    </row>
    <row r="48" spans="1:5" x14ac:dyDescent="0.3">
      <c r="B48" s="204" t="str">
        <f>'JAP-16'!B38</f>
        <v>Schedules 10, 31, 35 &amp; 43</v>
      </c>
    </row>
    <row r="49" spans="1:5" x14ac:dyDescent="0.3">
      <c r="A49" s="192">
        <f>A46+1</f>
        <v>25</v>
      </c>
      <c r="B49" s="189" t="s">
        <v>149</v>
      </c>
      <c r="C49" s="200">
        <f>'Exhibit No.__(JAP-PV RD)'!C15+'Exhibit No.__(JAP-PV RD)'!C37+'Exhibit No.__(JAP-PV RD)'!C60</f>
        <v>7855</v>
      </c>
      <c r="D49" s="276">
        <f>SUM('F2018 Forecast'!AD43:AO44,'F2018 Forecast'!AD46:AO46)/SUM('F2018 Forecast'!B43:M44,'F2018 Forecast'!B46:M46)-1</f>
        <v>2.169938774205793E-2</v>
      </c>
      <c r="E49" s="200">
        <f>ROUND(C49*(1+D49),0)</f>
        <v>8025</v>
      </c>
    </row>
    <row r="50" spans="1:5" ht="16.2" x14ac:dyDescent="0.45">
      <c r="A50" s="192">
        <f>+A49+1</f>
        <v>26</v>
      </c>
      <c r="B50" s="189" t="s">
        <v>150</v>
      </c>
      <c r="C50" s="277">
        <f>'Exhibit No.__(JAP-PV RD)'!D15</f>
        <v>343.66</v>
      </c>
      <c r="E50" s="278">
        <f>C50</f>
        <v>343.66</v>
      </c>
    </row>
    <row r="51" spans="1:5" x14ac:dyDescent="0.3">
      <c r="A51" s="192">
        <f>+A50+1</f>
        <v>27</v>
      </c>
      <c r="B51" s="189" t="s">
        <v>147</v>
      </c>
      <c r="C51" s="279">
        <f>C49*C50</f>
        <v>2699449.3000000003</v>
      </c>
      <c r="E51" s="279">
        <f>E49*E50</f>
        <v>2757871.5</v>
      </c>
    </row>
    <row r="53" spans="1:5" x14ac:dyDescent="0.3">
      <c r="B53" s="204" t="str">
        <f>'JAP-16'!B39</f>
        <v>Special Contract</v>
      </c>
    </row>
    <row r="54" spans="1:5" x14ac:dyDescent="0.3">
      <c r="A54" s="192">
        <f>+A51+1</f>
        <v>28</v>
      </c>
      <c r="B54" s="189" t="s">
        <v>149</v>
      </c>
      <c r="C54" s="200">
        <f>'Exhibit No.__(JAP-TRANSP RD)'!C30</f>
        <v>1180</v>
      </c>
      <c r="D54" s="276">
        <f>SUM('F2018 Forecast'!AD45:AO45)/SUM('F2018 Forecast'!B45:M45)-1</f>
        <v>-1.8853330174939398E-4</v>
      </c>
      <c r="E54" s="200">
        <f>ROUND(C54*(1+D54),0)</f>
        <v>1180</v>
      </c>
    </row>
    <row r="55" spans="1:5" ht="16.2" x14ac:dyDescent="0.45">
      <c r="A55" s="192">
        <f>+A54+1</f>
        <v>29</v>
      </c>
      <c r="B55" s="189" t="s">
        <v>150</v>
      </c>
      <c r="C55" s="277">
        <f>'Exhibit No.__(JAP-TRANSP RD)'!D30</f>
        <v>2120</v>
      </c>
      <c r="E55" s="278">
        <f>C55</f>
        <v>2120</v>
      </c>
    </row>
    <row r="56" spans="1:5" x14ac:dyDescent="0.3">
      <c r="A56" s="192">
        <f>+A55+1</f>
        <v>30</v>
      </c>
      <c r="B56" s="189" t="s">
        <v>147</v>
      </c>
      <c r="C56" s="279">
        <f>C54*C55</f>
        <v>2501600</v>
      </c>
      <c r="E56" s="279">
        <f>E54*E55</f>
        <v>2501600</v>
      </c>
    </row>
    <row r="57" spans="1:5" x14ac:dyDescent="0.3">
      <c r="A57" s="192"/>
    </row>
    <row r="58" spans="1:5" x14ac:dyDescent="0.3">
      <c r="A58" s="192"/>
    </row>
  </sheetData>
  <pageMargins left="0.7" right="0.7" top="0.75" bottom="0.75" header="0.3" footer="0.3"/>
  <pageSetup scale="79" orientation="portrait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RowHeight="14.4" x14ac:dyDescent="0.3"/>
  <cols>
    <col min="1" max="1" width="8.88671875" style="189"/>
    <col min="2" max="2" width="29.6640625" style="189" bestFit="1" customWidth="1"/>
    <col min="3" max="3" width="14.88671875" style="189" bestFit="1" customWidth="1"/>
    <col min="4" max="4" width="8.88671875" style="189"/>
    <col min="5" max="5" width="15.33203125" style="189" bestFit="1" customWidth="1"/>
    <col min="6" max="16384" width="8.88671875" style="189"/>
  </cols>
  <sheetData>
    <row r="1" spans="1:16" x14ac:dyDescent="0.3">
      <c r="A1" s="43" t="s">
        <v>38</v>
      </c>
    </row>
    <row r="2" spans="1:16" x14ac:dyDescent="0.3">
      <c r="A2" s="43" t="s">
        <v>432</v>
      </c>
    </row>
    <row r="3" spans="1:16" x14ac:dyDescent="0.3">
      <c r="A3" s="43" t="s">
        <v>148</v>
      </c>
    </row>
    <row r="5" spans="1:16" x14ac:dyDescent="0.3">
      <c r="P5" s="192"/>
    </row>
    <row r="6" spans="1:16" ht="72" x14ac:dyDescent="0.3">
      <c r="A6" s="193" t="s">
        <v>24</v>
      </c>
      <c r="B6" s="193" t="s">
        <v>118</v>
      </c>
      <c r="C6" s="275" t="s">
        <v>126</v>
      </c>
      <c r="D6" s="275" t="s">
        <v>151</v>
      </c>
      <c r="E6" s="275" t="s">
        <v>125</v>
      </c>
    </row>
    <row r="7" spans="1:16" x14ac:dyDescent="0.3">
      <c r="B7" s="194" t="s">
        <v>19</v>
      </c>
      <c r="C7" s="195" t="s">
        <v>18</v>
      </c>
      <c r="D7" s="195" t="s">
        <v>17</v>
      </c>
      <c r="E7" s="195" t="s">
        <v>16</v>
      </c>
    </row>
    <row r="8" spans="1:16" x14ac:dyDescent="0.3">
      <c r="B8" s="204" t="str">
        <f>'JAP-16'!B42</f>
        <v>Schedule 46</v>
      </c>
    </row>
    <row r="9" spans="1:16" x14ac:dyDescent="0.3">
      <c r="A9" s="192">
        <v>1</v>
      </c>
      <c r="B9" s="189" t="s">
        <v>426</v>
      </c>
      <c r="C9" s="200">
        <f>'Exhibit No.__(JAP-HV RD)'!C20</f>
        <v>397464</v>
      </c>
      <c r="D9" s="276">
        <f>SUM('F2018 Forecast'!AD16:AO16)/SUM('F2018 Forecast'!B16:M16)-1</f>
        <v>-5.9253068504920736E-2</v>
      </c>
      <c r="E9" s="200">
        <f>ROUND(C9*(1+D9),0)</f>
        <v>373913</v>
      </c>
    </row>
    <row r="10" spans="1:16" ht="16.2" x14ac:dyDescent="0.45">
      <c r="A10" s="192">
        <f>+A9+1</f>
        <v>2</v>
      </c>
      <c r="B10" s="189" t="s">
        <v>422</v>
      </c>
      <c r="C10" s="277">
        <f>'Exhibit No.__(JAP-HV RD)'!D20</f>
        <v>2.95</v>
      </c>
      <c r="E10" s="278">
        <f>C10</f>
        <v>2.95</v>
      </c>
    </row>
    <row r="11" spans="1:16" x14ac:dyDescent="0.3">
      <c r="A11" s="192">
        <f>+A10+1</f>
        <v>3</v>
      </c>
      <c r="B11" s="189" t="s">
        <v>227</v>
      </c>
      <c r="C11" s="279">
        <f>C9*C10</f>
        <v>1172518.8</v>
      </c>
      <c r="E11" s="279">
        <f>E9*E10</f>
        <v>1103043.3500000001</v>
      </c>
    </row>
    <row r="13" spans="1:16" x14ac:dyDescent="0.3">
      <c r="A13" s="192">
        <f>A11</f>
        <v>3</v>
      </c>
      <c r="B13" s="189" t="s">
        <v>431</v>
      </c>
      <c r="C13" s="200">
        <f>'Exhibit No.__(JAP-HV RD)'!C18</f>
        <v>78351492</v>
      </c>
      <c r="D13" s="276">
        <f>D9</f>
        <v>-5.9253068504920736E-2</v>
      </c>
      <c r="E13" s="200">
        <f>ROUND(C13*(1+D13),0)</f>
        <v>73708926</v>
      </c>
    </row>
    <row r="14" spans="1:16" ht="16.2" x14ac:dyDescent="0.45">
      <c r="A14" s="192">
        <f>+A13+1</f>
        <v>4</v>
      </c>
      <c r="B14" s="189" t="s">
        <v>423</v>
      </c>
      <c r="C14" s="280">
        <f>C15/C13</f>
        <v>5.1280669932871219E-2</v>
      </c>
      <c r="E14" s="281">
        <f>C14</f>
        <v>5.1280669932871219E-2</v>
      </c>
    </row>
    <row r="15" spans="1:16" x14ac:dyDescent="0.3">
      <c r="A15" s="192">
        <f>+A14+1</f>
        <v>5</v>
      </c>
      <c r="B15" s="189" t="s">
        <v>424</v>
      </c>
      <c r="C15" s="279">
        <f>'Exhibit No.__(JAP-HV RD)'!F18</f>
        <v>4017917</v>
      </c>
      <c r="E15" s="279">
        <f>E13*E14</f>
        <v>3779843.1053124298</v>
      </c>
    </row>
    <row r="17" spans="1:5" x14ac:dyDescent="0.3">
      <c r="A17" s="192">
        <f>A15</f>
        <v>5</v>
      </c>
      <c r="B17" s="189" t="s">
        <v>427</v>
      </c>
      <c r="C17" s="200">
        <f>C13</f>
        <v>78351492</v>
      </c>
      <c r="D17" s="276">
        <f>D13</f>
        <v>-5.9253068504920736E-2</v>
      </c>
      <c r="E17" s="200">
        <f>ROUND(C17*(1+D17),0)</f>
        <v>73708926</v>
      </c>
    </row>
    <row r="18" spans="1:5" ht="16.2" x14ac:dyDescent="0.45">
      <c r="A18" s="192">
        <f>+A17+1</f>
        <v>6</v>
      </c>
      <c r="B18" s="189" t="s">
        <v>428</v>
      </c>
      <c r="C18" s="280">
        <f>-'Exh A-1'!G$43/1000</f>
        <v>-3.4539813001177269E-2</v>
      </c>
      <c r="E18" s="281">
        <f>C18</f>
        <v>-3.4539813001177269E-2</v>
      </c>
    </row>
    <row r="19" spans="1:5" x14ac:dyDescent="0.3">
      <c r="A19" s="192">
        <f>+A18+1</f>
        <v>7</v>
      </c>
      <c r="B19" s="189" t="s">
        <v>425</v>
      </c>
      <c r="C19" s="279">
        <f>C17*C18</f>
        <v>-2706245.8820432369</v>
      </c>
      <c r="E19" s="279">
        <f>E17*E18</f>
        <v>-2545892.5205576131</v>
      </c>
    </row>
    <row r="21" spans="1:5" x14ac:dyDescent="0.3">
      <c r="B21" s="204" t="str">
        <f>'JAP-16'!B47</f>
        <v>Schedule 49</v>
      </c>
    </row>
    <row r="22" spans="1:5" x14ac:dyDescent="0.3">
      <c r="A22" s="192">
        <f>A19+1</f>
        <v>8</v>
      </c>
      <c r="B22" s="189" t="s">
        <v>426</v>
      </c>
      <c r="C22" s="200">
        <f>'Exhibit No.__(JAP-HV RD)'!C35</f>
        <v>1344134</v>
      </c>
      <c r="D22" s="276">
        <f>SUM('F2018 Forecast'!AD17:AO17)/SUM('F2018 Forecast'!B17:M17)-1</f>
        <v>6.3307586049876186E-2</v>
      </c>
      <c r="E22" s="200">
        <f>ROUND(C22*(1+D22),0)</f>
        <v>1429228</v>
      </c>
    </row>
    <row r="23" spans="1:5" ht="16.2" x14ac:dyDescent="0.45">
      <c r="A23" s="192">
        <f>+A22+1</f>
        <v>9</v>
      </c>
      <c r="B23" s="189" t="s">
        <v>422</v>
      </c>
      <c r="C23" s="277">
        <f>'Exhibit No.__(JAP-HV RD)'!D35</f>
        <v>5.48</v>
      </c>
      <c r="E23" s="278">
        <f>C23</f>
        <v>5.48</v>
      </c>
    </row>
    <row r="24" spans="1:5" x14ac:dyDescent="0.3">
      <c r="A24" s="192">
        <f>+A23+1</f>
        <v>10</v>
      </c>
      <c r="B24" s="189" t="s">
        <v>227</v>
      </c>
      <c r="C24" s="279">
        <f>C22*C23</f>
        <v>7365854.3200000003</v>
      </c>
      <c r="E24" s="279">
        <f>E22*E23</f>
        <v>7832169.4400000004</v>
      </c>
    </row>
    <row r="26" spans="1:5" x14ac:dyDescent="0.3">
      <c r="A26" s="192">
        <f>A24</f>
        <v>10</v>
      </c>
      <c r="B26" s="189" t="s">
        <v>431</v>
      </c>
      <c r="C26" s="200">
        <f>'Exhibit No.__(JAP-HV RD)'!C33</f>
        <v>542259321.40199995</v>
      </c>
      <c r="D26" s="276">
        <f>D22</f>
        <v>6.3307586049876186E-2</v>
      </c>
      <c r="E26" s="200">
        <f>ROUND(C26*(1+D26),0)</f>
        <v>576588450</v>
      </c>
    </row>
    <row r="27" spans="1:5" ht="16.2" x14ac:dyDescent="0.45">
      <c r="A27" s="192">
        <f>+A26+1</f>
        <v>11</v>
      </c>
      <c r="B27" s="189" t="s">
        <v>423</v>
      </c>
      <c r="C27" s="280">
        <f>C28/C26</f>
        <v>5.0846443595867173E-2</v>
      </c>
      <c r="E27" s="281">
        <f>C27</f>
        <v>5.0846443595867173E-2</v>
      </c>
    </row>
    <row r="28" spans="1:5" x14ac:dyDescent="0.3">
      <c r="A28" s="192">
        <f>+A27+1</f>
        <v>12</v>
      </c>
      <c r="B28" s="189" t="s">
        <v>424</v>
      </c>
      <c r="C28" s="279">
        <f>'Exhibit No.__(JAP-HV RD)'!F33</f>
        <v>27571958</v>
      </c>
      <c r="E28" s="279">
        <f>E26*E27</f>
        <v>29317472.100953478</v>
      </c>
    </row>
    <row r="30" spans="1:5" x14ac:dyDescent="0.3">
      <c r="A30" s="192">
        <f>A28</f>
        <v>12</v>
      </c>
      <c r="B30" s="189" t="s">
        <v>427</v>
      </c>
      <c r="C30" s="200">
        <f>C26</f>
        <v>542259321.40199995</v>
      </c>
      <c r="D30" s="276">
        <f>D26</f>
        <v>6.3307586049876186E-2</v>
      </c>
      <c r="E30" s="200">
        <f>ROUND(C30*(1+D30),0)</f>
        <v>576588450</v>
      </c>
    </row>
    <row r="31" spans="1:5" ht="16.2" x14ac:dyDescent="0.45">
      <c r="A31" s="192">
        <f>+A30+1</f>
        <v>13</v>
      </c>
      <c r="B31" s="189" t="s">
        <v>428</v>
      </c>
      <c r="C31" s="280">
        <f>-'Exh A-1'!G$43/1000</f>
        <v>-3.4539813001177269E-2</v>
      </c>
      <c r="E31" s="281">
        <f>C31</f>
        <v>-3.4539813001177269E-2</v>
      </c>
    </row>
    <row r="32" spans="1:5" x14ac:dyDescent="0.3">
      <c r="A32" s="192">
        <f>+A31+1</f>
        <v>14</v>
      </c>
      <c r="B32" s="189" t="s">
        <v>425</v>
      </c>
      <c r="C32" s="279">
        <f>C30*C31</f>
        <v>-18729535.559370361</v>
      </c>
      <c r="E32" s="279">
        <f>E30*E31</f>
        <v>-19915257.241638649</v>
      </c>
    </row>
    <row r="33" spans="1:5" ht="16.2" x14ac:dyDescent="0.45">
      <c r="A33" s="192"/>
      <c r="C33" s="277"/>
      <c r="E33" s="278"/>
    </row>
    <row r="34" spans="1:5" x14ac:dyDescent="0.3">
      <c r="B34" s="204" t="str">
        <f>'JAP-16'!B52</f>
        <v>Schedule 449</v>
      </c>
    </row>
    <row r="35" spans="1:5" x14ac:dyDescent="0.3">
      <c r="A35" s="192">
        <f>A32+1</f>
        <v>15</v>
      </c>
      <c r="B35" s="189" t="s">
        <v>149</v>
      </c>
      <c r="C35" s="200">
        <f>'Exhibit No.__(JAP-TRANSP RD)'!C14</f>
        <v>240</v>
      </c>
      <c r="D35" s="276">
        <f>SUM('F2018 Forecast'!AD50:AO50)/SUM('F2018 Forecast'!B50:M50)-1</f>
        <v>0</v>
      </c>
      <c r="E35" s="200">
        <f>ROUND(C35*(1+D35),0)</f>
        <v>240</v>
      </c>
    </row>
    <row r="36" spans="1:5" ht="16.2" x14ac:dyDescent="0.45">
      <c r="A36" s="192">
        <f>+A35+1</f>
        <v>16</v>
      </c>
      <c r="B36" s="189" t="s">
        <v>150</v>
      </c>
      <c r="C36" s="277">
        <f>'Exhibit No.__(JAP-TRANSP RD)'!D14</f>
        <v>2120</v>
      </c>
      <c r="E36" s="278">
        <f>C36</f>
        <v>2120</v>
      </c>
    </row>
    <row r="37" spans="1:5" x14ac:dyDescent="0.3">
      <c r="A37" s="192">
        <f>+A36+1</f>
        <v>17</v>
      </c>
      <c r="B37" s="189" t="s">
        <v>147</v>
      </c>
      <c r="C37" s="279">
        <f>C35*C36</f>
        <v>508800</v>
      </c>
      <c r="E37" s="279">
        <f>E35*E36</f>
        <v>508800</v>
      </c>
    </row>
    <row r="39" spans="1:5" x14ac:dyDescent="0.3">
      <c r="A39" s="192">
        <f>A37</f>
        <v>17</v>
      </c>
      <c r="B39" s="189" t="s">
        <v>426</v>
      </c>
      <c r="C39" s="200">
        <f>'Exhibit No.__(JAP-TRANSP RD)'!C21</f>
        <v>3557525</v>
      </c>
      <c r="D39" s="276">
        <f>SUM('F2018 Forecast'!AD19:AO19)/SUM('F2018 Forecast'!B19:M19)-1</f>
        <v>-1.0465835915602129E-2</v>
      </c>
      <c r="E39" s="200">
        <f>ROUND(C39*(1+D39),0)</f>
        <v>3520293</v>
      </c>
    </row>
    <row r="40" spans="1:5" ht="16.2" x14ac:dyDescent="0.45">
      <c r="A40" s="192">
        <f>+A39+1</f>
        <v>18</v>
      </c>
      <c r="B40" s="189" t="s">
        <v>433</v>
      </c>
      <c r="C40" s="277">
        <f>C41/C39</f>
        <v>2.6921820647781813</v>
      </c>
      <c r="E40" s="278">
        <f>C40</f>
        <v>2.6921820647781813</v>
      </c>
    </row>
    <row r="41" spans="1:5" x14ac:dyDescent="0.3">
      <c r="A41" s="192">
        <f>+A40+1</f>
        <v>19</v>
      </c>
      <c r="B41" s="189" t="s">
        <v>227</v>
      </c>
      <c r="C41" s="279">
        <f>'Exhibit No.__(JAP-TRANSP RD)'!F23</f>
        <v>9577505</v>
      </c>
      <c r="E41" s="279">
        <f>E39*E40</f>
        <v>9477269.677364178</v>
      </c>
    </row>
    <row r="43" spans="1:5" x14ac:dyDescent="0.3">
      <c r="A43" s="192">
        <f>A41+1</f>
        <v>20</v>
      </c>
      <c r="B43" s="189" t="s">
        <v>434</v>
      </c>
      <c r="C43" s="200">
        <f>'Exhibit No.__(JAP-TRANSP RD)'!C18</f>
        <v>1617652.1700000241</v>
      </c>
      <c r="D43" s="276">
        <f>D39</f>
        <v>-1.0465835915602129E-2</v>
      </c>
      <c r="E43" s="200">
        <f>ROUND(C43*(1+D43),0)</f>
        <v>1600722</v>
      </c>
    </row>
    <row r="44" spans="1:5" ht="16.2" x14ac:dyDescent="0.45">
      <c r="A44" s="192">
        <f>+A43+1</f>
        <v>21</v>
      </c>
      <c r="B44" s="189" t="s">
        <v>423</v>
      </c>
      <c r="C44" s="280">
        <f>'Exhibit No.__(JAP-TRANSP RD)'!D18</f>
        <v>1.7340999999999999E-2</v>
      </c>
      <c r="E44" s="281">
        <f>C44</f>
        <v>1.7340999999999999E-2</v>
      </c>
    </row>
    <row r="45" spans="1:5" x14ac:dyDescent="0.3">
      <c r="A45" s="192">
        <f>+A44+1</f>
        <v>22</v>
      </c>
      <c r="B45" s="189" t="s">
        <v>424</v>
      </c>
      <c r="C45" s="279">
        <f>C43*C44</f>
        <v>28051.706279970418</v>
      </c>
      <c r="E45" s="279">
        <f>E43*E44</f>
        <v>27758.120201999998</v>
      </c>
    </row>
    <row r="46" spans="1:5" x14ac:dyDescent="0.3">
      <c r="B46" s="204"/>
    </row>
    <row r="47" spans="1:5" x14ac:dyDescent="0.3">
      <c r="B47" s="204" t="str">
        <f>'JAP-16'!B57</f>
        <v>Lighting Schedules*</v>
      </c>
    </row>
    <row r="48" spans="1:5" x14ac:dyDescent="0.3">
      <c r="A48" s="192">
        <f>A45+1</f>
        <v>23</v>
      </c>
      <c r="B48" s="189" t="s">
        <v>435</v>
      </c>
      <c r="C48" s="200">
        <f>'Exhibit No.__(JAP-LIGHT RD) '!C22*12</f>
        <v>1127400</v>
      </c>
      <c r="D48" s="276">
        <f>SUM('F2018 Forecast'!AD49:AO49)/SUM('F2018 Forecast'!B49:M49)-1</f>
        <v>7.3125300456977183E-2</v>
      </c>
      <c r="E48" s="200">
        <f>ROUND(C48*(1+D48),0)</f>
        <v>1209841</v>
      </c>
    </row>
    <row r="49" spans="1:5" ht="16.2" x14ac:dyDescent="0.45">
      <c r="A49" s="192">
        <f>+A48+1</f>
        <v>24</v>
      </c>
      <c r="B49" s="189" t="s">
        <v>437</v>
      </c>
      <c r="C49" s="277">
        <f>C50/C48</f>
        <v>14.59775057654781</v>
      </c>
      <c r="E49" s="278">
        <f>C49</f>
        <v>14.59775057654781</v>
      </c>
    </row>
    <row r="50" spans="1:5" x14ac:dyDescent="0.3">
      <c r="A50" s="192">
        <f>+A49+1</f>
        <v>25</v>
      </c>
      <c r="B50" s="189" t="s">
        <v>436</v>
      </c>
      <c r="C50" s="279">
        <f>'Exhibit No.__(JAP-LIGHT RD) '!F22</f>
        <v>16457504</v>
      </c>
      <c r="E50" s="279">
        <f>E48*E49</f>
        <v>17660957.155281179</v>
      </c>
    </row>
    <row r="51" spans="1:5" x14ac:dyDescent="0.3">
      <c r="B51" s="204"/>
    </row>
    <row r="52" spans="1:5" x14ac:dyDescent="0.3">
      <c r="A52" s="192">
        <f>A50+1</f>
        <v>26</v>
      </c>
      <c r="B52" s="189" t="s">
        <v>427</v>
      </c>
      <c r="C52" s="200">
        <f>'Exhibit No.__(JAP-LIGHT RD) '!J22</f>
        <v>69969105.296000004</v>
      </c>
      <c r="D52" s="276">
        <f>SUM('F2018 Forecast'!AD18:AO18)/SUM('F2018 Forecast'!B18:M18)-1</f>
        <v>4.7695076892881882E-3</v>
      </c>
      <c r="E52" s="200">
        <f>ROUND(C52*(1+D52),0)</f>
        <v>70302823</v>
      </c>
    </row>
    <row r="53" spans="1:5" ht="16.2" x14ac:dyDescent="0.45">
      <c r="A53" s="192">
        <f>+A52+1</f>
        <v>27</v>
      </c>
      <c r="B53" s="189" t="s">
        <v>428</v>
      </c>
      <c r="C53" s="280">
        <f>-'Exh A-1'!G$43/1000</f>
        <v>-3.4539813001177269E-2</v>
      </c>
      <c r="E53" s="281">
        <f>C53</f>
        <v>-3.4539813001177269E-2</v>
      </c>
    </row>
    <row r="54" spans="1:5" x14ac:dyDescent="0.3">
      <c r="A54" s="192">
        <f>+A53+1</f>
        <v>28</v>
      </c>
      <c r="B54" s="189" t="s">
        <v>425</v>
      </c>
      <c r="C54" s="279">
        <f>C52*C53</f>
        <v>-2416719.8127835221</v>
      </c>
      <c r="E54" s="279">
        <f>E52*E53</f>
        <v>-2428246.3598748646</v>
      </c>
    </row>
    <row r="55" spans="1:5" x14ac:dyDescent="0.3">
      <c r="A55" s="192"/>
    </row>
    <row r="56" spans="1:5" x14ac:dyDescent="0.3">
      <c r="A56" s="192"/>
      <c r="B56" s="189" t="s">
        <v>37</v>
      </c>
    </row>
  </sheetData>
  <pageMargins left="0.7" right="0.7" top="0.75" bottom="0.75" header="0.3" footer="0.3"/>
  <pageSetup scale="76" orientation="portrait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/>
  </sheetViews>
  <sheetFormatPr defaultRowHeight="14.4" x14ac:dyDescent="0.3"/>
  <cols>
    <col min="1" max="1" width="7.88671875" style="189" customWidth="1"/>
    <col min="2" max="2" width="47.44140625" style="189" bestFit="1" customWidth="1"/>
    <col min="3" max="3" width="14.5546875" style="189" bestFit="1" customWidth="1"/>
    <col min="4" max="4" width="25.109375" style="189" bestFit="1" customWidth="1"/>
    <col min="5" max="5" width="4.5546875" style="189" bestFit="1" customWidth="1"/>
    <col min="6" max="7" width="13.109375" style="189" bestFit="1" customWidth="1"/>
    <col min="8" max="16384" width="8.88671875" style="189"/>
  </cols>
  <sheetData>
    <row r="1" spans="1:7" ht="17.399999999999999" x14ac:dyDescent="0.3">
      <c r="A1" s="5" t="s">
        <v>56</v>
      </c>
      <c r="B1" s="6"/>
      <c r="C1" s="181"/>
      <c r="D1" s="181"/>
      <c r="E1" s="181"/>
      <c r="F1" s="181"/>
      <c r="G1" s="7"/>
    </row>
    <row r="2" spans="1:7" ht="17.399999999999999" x14ac:dyDescent="0.3">
      <c r="A2" s="8" t="s">
        <v>57</v>
      </c>
      <c r="B2" s="9"/>
      <c r="C2" s="181"/>
      <c r="D2" s="181"/>
      <c r="E2" s="181"/>
      <c r="F2" s="181"/>
      <c r="G2" s="7" t="s">
        <v>58</v>
      </c>
    </row>
    <row r="3" spans="1:7" ht="15.6" x14ac:dyDescent="0.3">
      <c r="A3" s="10"/>
      <c r="B3" s="9"/>
      <c r="C3" s="181"/>
      <c r="D3" s="182"/>
      <c r="E3" s="181"/>
      <c r="F3" s="181"/>
      <c r="G3" s="11"/>
    </row>
    <row r="4" spans="1:7" x14ac:dyDescent="0.3">
      <c r="A4" s="12" t="s">
        <v>59</v>
      </c>
      <c r="B4" s="13"/>
      <c r="C4" s="14" t="s">
        <v>60</v>
      </c>
      <c r="D4" s="34"/>
      <c r="E4" s="34"/>
      <c r="F4" s="34"/>
      <c r="G4" s="34"/>
    </row>
    <row r="5" spans="1:7" x14ac:dyDescent="0.3">
      <c r="A5" s="12">
        <v>3</v>
      </c>
      <c r="B5" s="15" t="s">
        <v>61</v>
      </c>
      <c r="C5" s="16">
        <v>199079031.3739852</v>
      </c>
      <c r="D5" s="181"/>
      <c r="E5" s="19"/>
      <c r="F5" s="19"/>
      <c r="G5" s="19"/>
    </row>
    <row r="6" spans="1:7" x14ac:dyDescent="0.3">
      <c r="A6" s="12">
        <v>4</v>
      </c>
      <c r="B6" s="15" t="s">
        <v>62</v>
      </c>
      <c r="C6" s="17">
        <v>85738601.034227908</v>
      </c>
      <c r="D6" s="181"/>
      <c r="E6" s="19"/>
      <c r="F6" s="19"/>
      <c r="G6" s="19"/>
    </row>
    <row r="7" spans="1:7" x14ac:dyDescent="0.3">
      <c r="A7" s="12">
        <v>5</v>
      </c>
      <c r="B7" s="15" t="s">
        <v>63</v>
      </c>
      <c r="C7" s="18">
        <v>1961447671.7378278</v>
      </c>
      <c r="D7" s="181"/>
      <c r="E7" s="19"/>
      <c r="F7" s="183"/>
      <c r="G7" s="184"/>
    </row>
    <row r="8" spans="1:7" x14ac:dyDescent="0.3">
      <c r="A8" s="12">
        <v>6</v>
      </c>
      <c r="B8" s="19"/>
      <c r="C8" s="20">
        <v>2246265304.1460409</v>
      </c>
      <c r="D8" s="181"/>
      <c r="E8" s="12"/>
      <c r="F8" s="12"/>
      <c r="G8" s="34"/>
    </row>
    <row r="9" spans="1:7" x14ac:dyDescent="0.3">
      <c r="A9" s="12">
        <v>7</v>
      </c>
      <c r="B9" s="15" t="s">
        <v>64</v>
      </c>
      <c r="C9" s="185">
        <v>6.9699999999999998E-2</v>
      </c>
      <c r="D9" s="21"/>
      <c r="E9" s="12"/>
      <c r="F9" s="12" t="s">
        <v>65</v>
      </c>
      <c r="G9" s="12" t="s">
        <v>66</v>
      </c>
    </row>
    <row r="10" spans="1:7" x14ac:dyDescent="0.3">
      <c r="A10" s="12">
        <v>8</v>
      </c>
      <c r="B10" s="22"/>
      <c r="C10" s="19"/>
      <c r="D10" s="12" t="s">
        <v>67</v>
      </c>
      <c r="E10" s="12"/>
      <c r="F10" s="12" t="s">
        <v>68</v>
      </c>
      <c r="G10" s="12" t="s">
        <v>68</v>
      </c>
    </row>
    <row r="11" spans="1:7" x14ac:dyDescent="0.3">
      <c r="A11" s="12">
        <v>9</v>
      </c>
      <c r="B11" s="23"/>
      <c r="C11" s="19"/>
      <c r="D11" s="24" t="s">
        <v>69</v>
      </c>
      <c r="E11" s="25" t="s">
        <v>70</v>
      </c>
      <c r="F11" s="25" t="s">
        <v>71</v>
      </c>
      <c r="G11" s="25" t="s">
        <v>72</v>
      </c>
    </row>
    <row r="12" spans="1:7" x14ac:dyDescent="0.3">
      <c r="A12" s="12" t="s">
        <v>73</v>
      </c>
      <c r="B12" s="15"/>
      <c r="C12" s="24" t="s">
        <v>74</v>
      </c>
      <c r="D12" s="24" t="s">
        <v>75</v>
      </c>
      <c r="E12" s="24" t="s">
        <v>76</v>
      </c>
      <c r="F12" s="25" t="s">
        <v>77</v>
      </c>
      <c r="G12" s="25" t="s">
        <v>78</v>
      </c>
    </row>
    <row r="13" spans="1:7" x14ac:dyDescent="0.3">
      <c r="A13" s="12">
        <v>10</v>
      </c>
      <c r="B13" s="15" t="s">
        <v>79</v>
      </c>
      <c r="C13" s="16">
        <v>17564314.5402111</v>
      </c>
      <c r="D13" s="26">
        <v>0.8475674343154771</v>
      </c>
      <c r="E13" s="27" t="s">
        <v>80</v>
      </c>
      <c r="F13" s="16">
        <v>17564314.5402111</v>
      </c>
      <c r="G13" s="39">
        <v>0</v>
      </c>
    </row>
    <row r="14" spans="1:7" x14ac:dyDescent="0.3">
      <c r="A14" s="12" t="s">
        <v>81</v>
      </c>
      <c r="B14" s="15" t="s">
        <v>82</v>
      </c>
      <c r="C14" s="17">
        <v>4769481.1386719989</v>
      </c>
      <c r="D14" s="26">
        <v>0.23015170233177235</v>
      </c>
      <c r="E14" s="27" t="s">
        <v>83</v>
      </c>
      <c r="F14" s="19"/>
      <c r="G14" s="183">
        <v>4769481.1386719989</v>
      </c>
    </row>
    <row r="15" spans="1:7" x14ac:dyDescent="0.3">
      <c r="A15" s="12">
        <v>11</v>
      </c>
      <c r="B15" s="19" t="s">
        <v>84</v>
      </c>
      <c r="C15" s="28">
        <v>7564532.2684628917</v>
      </c>
      <c r="D15" s="26">
        <v>0.36502712314218622</v>
      </c>
      <c r="E15" s="27" t="s">
        <v>80</v>
      </c>
      <c r="F15" s="183">
        <v>7564532.2684628917</v>
      </c>
      <c r="G15" s="19"/>
    </row>
    <row r="16" spans="1:7" x14ac:dyDescent="0.3">
      <c r="A16" s="12">
        <v>12</v>
      </c>
      <c r="B16" s="19" t="s">
        <v>85</v>
      </c>
      <c r="C16" s="17">
        <v>173054307.24066657</v>
      </c>
      <c r="D16" s="26">
        <v>8.3507497459932871</v>
      </c>
      <c r="E16" s="27" t="s">
        <v>80</v>
      </c>
      <c r="F16" s="17">
        <v>173054307.24066657</v>
      </c>
      <c r="G16" s="19"/>
    </row>
    <row r="17" spans="1:7" x14ac:dyDescent="0.3">
      <c r="A17" s="12">
        <v>13</v>
      </c>
      <c r="B17" s="19" t="s">
        <v>86</v>
      </c>
      <c r="C17" s="17">
        <v>69962949.456452519</v>
      </c>
      <c r="D17" s="26">
        <v>3.3760678466668006</v>
      </c>
      <c r="E17" s="27" t="s">
        <v>83</v>
      </c>
      <c r="F17" s="17"/>
      <c r="G17" s="17">
        <v>69962949.456452519</v>
      </c>
    </row>
    <row r="18" spans="1:7" x14ac:dyDescent="0.3">
      <c r="A18" s="12">
        <v>14</v>
      </c>
      <c r="B18" s="19" t="s">
        <v>87</v>
      </c>
      <c r="C18" s="17">
        <v>378349379.60972166</v>
      </c>
      <c r="D18" s="26">
        <v>18.257280249480782</v>
      </c>
      <c r="E18" s="27" t="s">
        <v>83</v>
      </c>
      <c r="F18" s="17"/>
      <c r="G18" s="17">
        <v>378349379.60972166</v>
      </c>
    </row>
    <row r="19" spans="1:7" x14ac:dyDescent="0.3">
      <c r="A19" s="12">
        <v>15</v>
      </c>
      <c r="B19" s="19" t="s">
        <v>88</v>
      </c>
      <c r="C19" s="17">
        <v>7238267.1874165451</v>
      </c>
      <c r="D19" s="26">
        <v>0.34928317497864692</v>
      </c>
      <c r="E19" s="27" t="s">
        <v>80</v>
      </c>
      <c r="F19" s="17">
        <v>7238267.1874165451</v>
      </c>
      <c r="G19" s="19"/>
    </row>
    <row r="20" spans="1:7" x14ac:dyDescent="0.3">
      <c r="A20" s="12" t="s">
        <v>89</v>
      </c>
      <c r="B20" s="29" t="s">
        <v>90</v>
      </c>
      <c r="C20" s="17">
        <v>8206061.1260157973</v>
      </c>
      <c r="D20" s="26">
        <v>0.39598415061915598</v>
      </c>
      <c r="E20" s="27" t="s">
        <v>80</v>
      </c>
      <c r="F20" s="17">
        <v>8206061.1260157973</v>
      </c>
      <c r="G20" s="19"/>
    </row>
    <row r="21" spans="1:7" x14ac:dyDescent="0.3">
      <c r="A21" s="12" t="s">
        <v>91</v>
      </c>
      <c r="B21" s="29" t="s">
        <v>92</v>
      </c>
      <c r="C21" s="17">
        <v>2763777.09</v>
      </c>
      <c r="D21" s="26">
        <v>0.13336628946312651</v>
      </c>
      <c r="E21" s="27" t="s">
        <v>80</v>
      </c>
      <c r="F21" s="17">
        <v>2763777.09</v>
      </c>
      <c r="G21" s="19"/>
    </row>
    <row r="22" spans="1:7" x14ac:dyDescent="0.3">
      <c r="A22" s="12" t="s">
        <v>93</v>
      </c>
      <c r="B22" s="29" t="s">
        <v>94</v>
      </c>
      <c r="C22" s="17">
        <v>1262663.2680056884</v>
      </c>
      <c r="D22" s="26">
        <v>6.092991924153475E-2</v>
      </c>
      <c r="E22" s="27" t="s">
        <v>83</v>
      </c>
      <c r="F22" s="17"/>
      <c r="G22" s="17">
        <v>1262663.2680056884</v>
      </c>
    </row>
    <row r="23" spans="1:7" x14ac:dyDescent="0.3">
      <c r="A23" s="12" t="s">
        <v>95</v>
      </c>
      <c r="B23" s="29" t="s">
        <v>96</v>
      </c>
      <c r="C23" s="17">
        <v>2119540.3036357597</v>
      </c>
      <c r="D23" s="26">
        <v>0.1022785906599471</v>
      </c>
      <c r="E23" s="27" t="s">
        <v>80</v>
      </c>
      <c r="F23" s="17">
        <v>2119540.3036357597</v>
      </c>
      <c r="G23" s="17"/>
    </row>
    <row r="24" spans="1:7" x14ac:dyDescent="0.3">
      <c r="A24" s="12" t="s">
        <v>97</v>
      </c>
      <c r="B24" s="29" t="s">
        <v>98</v>
      </c>
      <c r="C24" s="17">
        <v>313332.07420681993</v>
      </c>
      <c r="D24" s="26">
        <v>1.5119864861007507E-2</v>
      </c>
      <c r="E24" s="27" t="s">
        <v>83</v>
      </c>
      <c r="F24" s="19"/>
      <c r="G24" s="183">
        <v>313332.07420681993</v>
      </c>
    </row>
    <row r="25" spans="1:7" x14ac:dyDescent="0.3">
      <c r="A25" s="12">
        <v>16</v>
      </c>
      <c r="B25" s="19" t="s">
        <v>99</v>
      </c>
      <c r="C25" s="17">
        <v>171115373.90212974</v>
      </c>
      <c r="D25" s="26">
        <v>8.2571863592018406</v>
      </c>
      <c r="E25" s="27" t="s">
        <v>83</v>
      </c>
      <c r="F25" s="19"/>
      <c r="G25" s="17">
        <v>171115373.90212974</v>
      </c>
    </row>
    <row r="26" spans="1:7" x14ac:dyDescent="0.3">
      <c r="A26" s="12">
        <v>17</v>
      </c>
      <c r="B26" s="19" t="s">
        <v>100</v>
      </c>
      <c r="C26" s="17">
        <v>108374278.4084733</v>
      </c>
      <c r="D26" s="26">
        <v>5.2296096660175699</v>
      </c>
      <c r="E26" s="27" t="s">
        <v>83</v>
      </c>
      <c r="F26" s="19"/>
      <c r="G26" s="17">
        <v>108374278.4084733</v>
      </c>
    </row>
    <row r="27" spans="1:7" x14ac:dyDescent="0.3">
      <c r="A27" s="12">
        <v>18</v>
      </c>
      <c r="B27" s="19" t="s">
        <v>101</v>
      </c>
      <c r="C27" s="17">
        <v>-11639833.365925668</v>
      </c>
      <c r="D27" s="26">
        <v>-0.56168111082453498</v>
      </c>
      <c r="E27" s="27" t="s">
        <v>80</v>
      </c>
      <c r="F27" s="17">
        <v>-11639833.365925668</v>
      </c>
      <c r="G27" s="17"/>
    </row>
    <row r="28" spans="1:7" x14ac:dyDescent="0.3">
      <c r="A28" s="12">
        <v>19</v>
      </c>
      <c r="B28" s="19" t="s">
        <v>102</v>
      </c>
      <c r="C28" s="17">
        <v>138209148.65181684</v>
      </c>
      <c r="D28" s="26">
        <v>6.6692937691116345</v>
      </c>
      <c r="E28" s="27" t="s">
        <v>80</v>
      </c>
      <c r="F28" s="17">
        <v>138209148.65181684</v>
      </c>
      <c r="G28" s="17"/>
    </row>
    <row r="29" spans="1:7" x14ac:dyDescent="0.3">
      <c r="A29" s="12">
        <v>20</v>
      </c>
      <c r="B29" s="19" t="s">
        <v>103</v>
      </c>
      <c r="C29" s="17">
        <v>-36228866.83523047</v>
      </c>
      <c r="D29" s="26">
        <v>-1.7482269314521348</v>
      </c>
      <c r="E29" s="27" t="s">
        <v>83</v>
      </c>
      <c r="F29" s="17"/>
      <c r="G29" s="17">
        <v>-36228866.83523047</v>
      </c>
    </row>
    <row r="30" spans="1:7" x14ac:dyDescent="0.3">
      <c r="A30" s="30">
        <v>21</v>
      </c>
      <c r="B30" s="31" t="s">
        <v>104</v>
      </c>
      <c r="C30" s="17">
        <v>-16223873.273980575</v>
      </c>
      <c r="D30" s="26">
        <v>-0.78288433140994562</v>
      </c>
      <c r="E30" s="27" t="s">
        <v>83</v>
      </c>
      <c r="F30" s="17"/>
      <c r="G30" s="17">
        <v>-16223873.273980575</v>
      </c>
    </row>
    <row r="31" spans="1:7" x14ac:dyDescent="0.3">
      <c r="A31" s="12">
        <v>22</v>
      </c>
      <c r="B31" s="19" t="s">
        <v>105</v>
      </c>
      <c r="C31" s="17">
        <v>662134.87</v>
      </c>
      <c r="D31" s="26">
        <v>3.1951372292491807E-2</v>
      </c>
      <c r="E31" s="27" t="s">
        <v>80</v>
      </c>
      <c r="F31" s="17">
        <v>662134.87</v>
      </c>
      <c r="G31" s="19"/>
    </row>
    <row r="32" spans="1:7" x14ac:dyDescent="0.3">
      <c r="A32" s="12">
        <v>23</v>
      </c>
      <c r="B32" s="32" t="s">
        <v>106</v>
      </c>
      <c r="C32" s="17">
        <v>161583689.16694248</v>
      </c>
      <c r="D32" s="26">
        <v>7.7972341329301305</v>
      </c>
      <c r="E32" s="27" t="s">
        <v>80</v>
      </c>
      <c r="F32" s="17">
        <v>161583689.16694248</v>
      </c>
      <c r="G32" s="19"/>
    </row>
    <row r="33" spans="1:7" x14ac:dyDescent="0.3">
      <c r="A33" s="12">
        <v>24</v>
      </c>
      <c r="B33" s="13" t="s">
        <v>107</v>
      </c>
      <c r="C33" s="17">
        <v>3490805.0455442886</v>
      </c>
      <c r="D33" s="26">
        <v>0.16844908290465715</v>
      </c>
      <c r="E33" s="27" t="s">
        <v>80</v>
      </c>
      <c r="F33" s="183">
        <v>3490805.0455442886</v>
      </c>
      <c r="G33" s="19"/>
    </row>
    <row r="34" spans="1:7" x14ac:dyDescent="0.3">
      <c r="A34" s="12">
        <v>25</v>
      </c>
      <c r="B34" s="13" t="s">
        <v>108</v>
      </c>
      <c r="C34" s="17">
        <v>19415532.153878614</v>
      </c>
      <c r="D34" s="26">
        <v>0.93689809163112181</v>
      </c>
      <c r="E34" s="27" t="s">
        <v>80</v>
      </c>
      <c r="F34" s="17">
        <v>19415532.153878614</v>
      </c>
      <c r="G34" s="19"/>
    </row>
    <row r="35" spans="1:7" x14ac:dyDescent="0.3">
      <c r="A35" s="12">
        <v>26</v>
      </c>
      <c r="B35" s="33" t="s">
        <v>109</v>
      </c>
      <c r="C35" s="34"/>
      <c r="D35" s="34"/>
      <c r="E35" s="27"/>
      <c r="F35" s="34"/>
      <c r="G35" s="34"/>
    </row>
    <row r="36" spans="1:7" x14ac:dyDescent="0.3">
      <c r="A36" s="12">
        <v>27</v>
      </c>
      <c r="B36" s="35" t="s">
        <v>110</v>
      </c>
      <c r="C36" s="36">
        <v>1211926994.0271161</v>
      </c>
      <c r="D36" s="37">
        <v>58.48163619215655</v>
      </c>
      <c r="E36" s="37"/>
      <c r="F36" s="36">
        <v>530232276.27866518</v>
      </c>
      <c r="G36" s="36">
        <v>681694717.74845052</v>
      </c>
    </row>
    <row r="37" spans="1:7" x14ac:dyDescent="0.3">
      <c r="A37" s="12">
        <v>28</v>
      </c>
      <c r="B37" s="19" t="s">
        <v>111</v>
      </c>
      <c r="C37" s="38">
        <v>0.95238599999999995</v>
      </c>
      <c r="D37" s="38">
        <v>0.95238599999999995</v>
      </c>
      <c r="E37" s="38"/>
      <c r="F37" s="186">
        <v>0.95238599999999995</v>
      </c>
      <c r="G37" s="186">
        <v>0.95238599999999995</v>
      </c>
    </row>
    <row r="38" spans="1:7" x14ac:dyDescent="0.3">
      <c r="A38" s="12">
        <v>29</v>
      </c>
      <c r="B38" s="19" t="s">
        <v>112</v>
      </c>
      <c r="C38" s="36">
        <v>1272516599.3904951</v>
      </c>
      <c r="D38" s="37">
        <v>61.405392553183852</v>
      </c>
      <c r="E38" s="37"/>
      <c r="F38" s="36">
        <v>556740939.36561978</v>
      </c>
      <c r="G38" s="36">
        <v>715775660.02487493</v>
      </c>
    </row>
    <row r="39" spans="1:7" x14ac:dyDescent="0.3">
      <c r="A39" s="12">
        <v>30</v>
      </c>
      <c r="B39" s="19" t="s">
        <v>113</v>
      </c>
      <c r="C39" s="28">
        <v>20723206</v>
      </c>
      <c r="D39" s="28" t="s">
        <v>114</v>
      </c>
      <c r="E39" s="28"/>
      <c r="F39" s="19"/>
      <c r="G39" s="19"/>
    </row>
    <row r="40" spans="1:7" x14ac:dyDescent="0.3">
      <c r="A40" s="12">
        <v>31</v>
      </c>
      <c r="B40" s="15"/>
      <c r="C40" s="39"/>
      <c r="D40" s="40" t="s">
        <v>48</v>
      </c>
      <c r="E40" s="40"/>
      <c r="F40" s="40" t="s">
        <v>65</v>
      </c>
      <c r="G40" s="40" t="s">
        <v>115</v>
      </c>
    </row>
    <row r="41" spans="1:7" x14ac:dyDescent="0.3">
      <c r="A41" s="12">
        <v>32</v>
      </c>
      <c r="B41" s="19" t="s">
        <v>116</v>
      </c>
      <c r="C41" s="34"/>
      <c r="D41" s="34"/>
      <c r="E41" s="34"/>
      <c r="F41" s="34"/>
      <c r="G41" s="34"/>
    </row>
    <row r="42" spans="1:7" ht="15" thickBot="1" x14ac:dyDescent="0.35">
      <c r="A42" s="12">
        <v>33</v>
      </c>
      <c r="B42" s="19" t="s">
        <v>117</v>
      </c>
      <c r="C42" s="41"/>
      <c r="D42" s="26">
        <v>58.481636192156543</v>
      </c>
      <c r="E42" s="26"/>
      <c r="F42" s="26">
        <v>25.586401847217328</v>
      </c>
      <c r="G42" s="26">
        <v>32.895234344939219</v>
      </c>
    </row>
    <row r="43" spans="1:7" ht="15" thickBot="1" x14ac:dyDescent="0.35">
      <c r="A43" s="12">
        <v>34</v>
      </c>
      <c r="B43" s="19" t="s">
        <v>112</v>
      </c>
      <c r="C43" s="34"/>
      <c r="D43" s="26">
        <v>61.405392553183837</v>
      </c>
      <c r="E43" s="26"/>
      <c r="F43" s="26">
        <v>26.865579552006565</v>
      </c>
      <c r="G43" s="187">
        <v>34.539813001177272</v>
      </c>
    </row>
  </sheetData>
  <pageMargins left="0.7" right="0.7" top="0.75" bottom="0.75" header="0.3" footer="0.3"/>
  <pageSetup scale="79" orientation="landscape" r:id="rId1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3"/>
  <sheetViews>
    <sheetView view="pageBreakPreview" zoomScale="60" zoomScaleNormal="100" workbookViewId="0">
      <pane xSplit="1" ySplit="5" topLeftCell="B2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4.4" x14ac:dyDescent="0.3"/>
  <cols>
    <col min="1" max="1" width="12.5546875" style="189" customWidth="1"/>
    <col min="2" max="41" width="12" style="189" bestFit="1" customWidth="1"/>
    <col min="42" max="16384" width="8.88671875" style="189"/>
  </cols>
  <sheetData>
    <row r="1" spans="1:41" x14ac:dyDescent="0.3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4"/>
      <c r="P1" s="44"/>
      <c r="Q1" s="46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1" x14ac:dyDescent="0.3">
      <c r="A2" s="42" t="s">
        <v>127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5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</row>
    <row r="4" spans="1:41" x14ac:dyDescent="0.3">
      <c r="A4" s="46" t="s">
        <v>128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180" t="s">
        <v>40</v>
      </c>
      <c r="AE4" s="180" t="s">
        <v>40</v>
      </c>
      <c r="AF4" s="180" t="s">
        <v>40</v>
      </c>
      <c r="AG4" s="180" t="s">
        <v>40</v>
      </c>
      <c r="AH4" s="180" t="s">
        <v>40</v>
      </c>
      <c r="AI4" s="180" t="s">
        <v>40</v>
      </c>
      <c r="AJ4" s="180" t="s">
        <v>40</v>
      </c>
      <c r="AK4" s="180" t="s">
        <v>40</v>
      </c>
      <c r="AL4" s="180" t="s">
        <v>40</v>
      </c>
      <c r="AM4" s="180" t="s">
        <v>40</v>
      </c>
      <c r="AN4" s="180" t="s">
        <v>40</v>
      </c>
      <c r="AO4" s="180" t="s">
        <v>40</v>
      </c>
    </row>
    <row r="5" spans="1:41" x14ac:dyDescent="0.3">
      <c r="A5" s="48" t="s">
        <v>129</v>
      </c>
      <c r="B5" s="49">
        <v>43101</v>
      </c>
      <c r="C5" s="49">
        <v>43132</v>
      </c>
      <c r="D5" s="49">
        <v>43160</v>
      </c>
      <c r="E5" s="49">
        <v>43191</v>
      </c>
      <c r="F5" s="49">
        <v>43221</v>
      </c>
      <c r="G5" s="49">
        <v>43252</v>
      </c>
      <c r="H5" s="49">
        <v>43282</v>
      </c>
      <c r="I5" s="49">
        <v>43313</v>
      </c>
      <c r="J5" s="49">
        <v>43344</v>
      </c>
      <c r="K5" s="49">
        <v>43374</v>
      </c>
      <c r="L5" s="49">
        <v>43405</v>
      </c>
      <c r="M5" s="49">
        <v>43435</v>
      </c>
      <c r="N5" s="49">
        <v>43466</v>
      </c>
      <c r="O5" s="49">
        <v>43497</v>
      </c>
      <c r="P5" s="49">
        <v>43525</v>
      </c>
      <c r="Q5" s="49">
        <v>43556</v>
      </c>
      <c r="R5" s="49">
        <v>43586</v>
      </c>
      <c r="S5" s="49">
        <v>43617</v>
      </c>
      <c r="T5" s="49">
        <v>43647</v>
      </c>
      <c r="U5" s="49">
        <v>43678</v>
      </c>
      <c r="V5" s="49">
        <v>43709</v>
      </c>
      <c r="W5" s="49">
        <v>43739</v>
      </c>
      <c r="X5" s="49">
        <v>43770</v>
      </c>
      <c r="Y5" s="49">
        <v>43800</v>
      </c>
      <c r="Z5" s="49">
        <v>43831</v>
      </c>
      <c r="AA5" s="49">
        <v>43862</v>
      </c>
      <c r="AB5" s="49">
        <v>43891</v>
      </c>
      <c r="AC5" s="49">
        <v>43922</v>
      </c>
      <c r="AD5" s="49">
        <v>43952</v>
      </c>
      <c r="AE5" s="49">
        <v>43983</v>
      </c>
      <c r="AF5" s="49">
        <v>44013</v>
      </c>
      <c r="AG5" s="49">
        <v>44044</v>
      </c>
      <c r="AH5" s="49">
        <v>44075</v>
      </c>
      <c r="AI5" s="49">
        <v>44105</v>
      </c>
      <c r="AJ5" s="49">
        <v>44136</v>
      </c>
      <c r="AK5" s="49">
        <v>44166</v>
      </c>
      <c r="AL5" s="49">
        <v>44197</v>
      </c>
      <c r="AM5" s="49">
        <v>44228</v>
      </c>
      <c r="AN5" s="49">
        <v>44256</v>
      </c>
      <c r="AO5" s="49">
        <v>44287</v>
      </c>
    </row>
    <row r="6" spans="1:41" x14ac:dyDescent="0.3">
      <c r="A6" s="47">
        <v>7</v>
      </c>
      <c r="B6" s="274">
        <v>1263517890.5929999</v>
      </c>
      <c r="C6" s="274">
        <v>1105709184.7579999</v>
      </c>
      <c r="D6" s="274">
        <v>1081675529.1695001</v>
      </c>
      <c r="E6" s="274">
        <v>936567416.57424963</v>
      </c>
      <c r="F6" s="274">
        <v>786026935.80684602</v>
      </c>
      <c r="G6" s="274">
        <v>720363092.32495856</v>
      </c>
      <c r="H6" s="274">
        <v>686701120.22679949</v>
      </c>
      <c r="I6" s="274">
        <v>682961400.34623981</v>
      </c>
      <c r="J6" s="274">
        <v>678110495.58223128</v>
      </c>
      <c r="K6" s="274">
        <v>714961054.48982823</v>
      </c>
      <c r="L6" s="274">
        <v>905996138.42476964</v>
      </c>
      <c r="M6" s="274">
        <v>1164647025.8025732</v>
      </c>
      <c r="N6" s="274">
        <v>1259041236</v>
      </c>
      <c r="O6" s="274">
        <v>1049780380</v>
      </c>
      <c r="P6" s="274">
        <v>1045223067</v>
      </c>
      <c r="Q6" s="274">
        <v>862137372</v>
      </c>
      <c r="R6" s="274">
        <v>739575710</v>
      </c>
      <c r="S6" s="274">
        <v>680198808</v>
      </c>
      <c r="T6" s="274">
        <v>681004084</v>
      </c>
      <c r="U6" s="274">
        <v>664490350</v>
      </c>
      <c r="V6" s="274">
        <v>667416415</v>
      </c>
      <c r="W6" s="274">
        <v>832664172</v>
      </c>
      <c r="X6" s="274">
        <v>1027841469</v>
      </c>
      <c r="Y6" s="274">
        <v>1298827818</v>
      </c>
      <c r="Z6" s="274">
        <v>1258213250</v>
      </c>
      <c r="AA6" s="274">
        <v>1089063259</v>
      </c>
      <c r="AB6" s="274">
        <v>1040796512</v>
      </c>
      <c r="AC6" s="274">
        <v>858057531</v>
      </c>
      <c r="AD6" s="274">
        <v>734328004</v>
      </c>
      <c r="AE6" s="274">
        <v>673779501</v>
      </c>
      <c r="AF6" s="274">
        <v>672856357</v>
      </c>
      <c r="AG6" s="274">
        <v>655221887</v>
      </c>
      <c r="AH6" s="274">
        <v>657591777</v>
      </c>
      <c r="AI6" s="274">
        <v>821503475</v>
      </c>
      <c r="AJ6" s="274">
        <v>1016874927</v>
      </c>
      <c r="AK6" s="274">
        <v>1287258996</v>
      </c>
      <c r="AL6" s="274">
        <v>1246593540</v>
      </c>
      <c r="AM6" s="274">
        <v>1037451917</v>
      </c>
      <c r="AN6" s="274">
        <v>1028777272</v>
      </c>
      <c r="AO6" s="274">
        <v>842614840</v>
      </c>
    </row>
    <row r="7" spans="1:41" x14ac:dyDescent="0.3">
      <c r="A7" s="47" t="s">
        <v>130</v>
      </c>
      <c r="B7" s="274">
        <v>262200</v>
      </c>
      <c r="C7" s="274">
        <v>226800</v>
      </c>
      <c r="D7" s="274">
        <v>198470.83049997652</v>
      </c>
      <c r="E7" s="274">
        <v>182583.42575043059</v>
      </c>
      <c r="F7" s="274">
        <v>176064.1931539255</v>
      </c>
      <c r="G7" s="274">
        <v>195907.67504138796</v>
      </c>
      <c r="H7" s="274">
        <v>228879.77320063318</v>
      </c>
      <c r="I7" s="274">
        <v>234599.65376015921</v>
      </c>
      <c r="J7" s="274">
        <v>199504.41776882004</v>
      </c>
      <c r="K7" s="274">
        <v>178945.51017170874</v>
      </c>
      <c r="L7" s="274">
        <v>197861.57523039772</v>
      </c>
      <c r="M7" s="274">
        <v>268974.19742677564</v>
      </c>
      <c r="N7" s="274">
        <v>246764</v>
      </c>
      <c r="O7" s="274">
        <v>183620</v>
      </c>
      <c r="P7" s="274">
        <v>189933</v>
      </c>
      <c r="Q7" s="274">
        <v>167628</v>
      </c>
      <c r="R7" s="274">
        <v>166290</v>
      </c>
      <c r="S7" s="274">
        <v>187192</v>
      </c>
      <c r="T7" s="274">
        <v>205916</v>
      </c>
      <c r="U7" s="274">
        <v>194650</v>
      </c>
      <c r="V7" s="274">
        <v>171585</v>
      </c>
      <c r="W7" s="274">
        <v>177828</v>
      </c>
      <c r="X7" s="274">
        <v>196531</v>
      </c>
      <c r="Y7" s="274">
        <v>256182</v>
      </c>
      <c r="Z7" s="274">
        <v>245750</v>
      </c>
      <c r="AA7" s="274">
        <v>189741</v>
      </c>
      <c r="AB7" s="274">
        <v>188488</v>
      </c>
      <c r="AC7" s="274">
        <v>166469</v>
      </c>
      <c r="AD7" s="274">
        <v>164996</v>
      </c>
      <c r="AE7" s="274">
        <v>185499</v>
      </c>
      <c r="AF7" s="274">
        <v>203643</v>
      </c>
      <c r="AG7" s="274">
        <v>192113</v>
      </c>
      <c r="AH7" s="274">
        <v>169223</v>
      </c>
      <c r="AI7" s="274">
        <v>175525</v>
      </c>
      <c r="AJ7" s="274">
        <v>194073</v>
      </c>
      <c r="AK7" s="274">
        <v>253004</v>
      </c>
      <c r="AL7" s="274">
        <v>242460</v>
      </c>
      <c r="AM7" s="274">
        <v>180083</v>
      </c>
      <c r="AN7" s="274">
        <v>185728</v>
      </c>
      <c r="AO7" s="274">
        <v>163160</v>
      </c>
    </row>
    <row r="8" spans="1:41" x14ac:dyDescent="0.3">
      <c r="A8" s="47" t="s">
        <v>131</v>
      </c>
      <c r="B8" s="274">
        <v>273608313.72155124</v>
      </c>
      <c r="C8" s="274">
        <v>249150428.40023062</v>
      </c>
      <c r="D8" s="274">
        <v>254342874.017207</v>
      </c>
      <c r="E8" s="274">
        <v>241979906.39953041</v>
      </c>
      <c r="F8" s="274">
        <v>220617770.36439472</v>
      </c>
      <c r="G8" s="274">
        <v>223402094.95059237</v>
      </c>
      <c r="H8" s="274">
        <v>228477513.72905844</v>
      </c>
      <c r="I8" s="274">
        <v>235799964.8600125</v>
      </c>
      <c r="J8" s="274">
        <v>235344522.4262414</v>
      </c>
      <c r="K8" s="274">
        <v>223692602.66658491</v>
      </c>
      <c r="L8" s="274">
        <v>241727964.28809923</v>
      </c>
      <c r="M8" s="274">
        <v>268022006.52337641</v>
      </c>
      <c r="N8" s="274">
        <v>295218528</v>
      </c>
      <c r="O8" s="274">
        <v>255723605</v>
      </c>
      <c r="P8" s="274">
        <v>273710892</v>
      </c>
      <c r="Q8" s="274">
        <v>244712725</v>
      </c>
      <c r="R8" s="274">
        <v>234391959</v>
      </c>
      <c r="S8" s="274">
        <v>231714430</v>
      </c>
      <c r="T8" s="274">
        <v>246686564</v>
      </c>
      <c r="U8" s="274">
        <v>252538226</v>
      </c>
      <c r="V8" s="274">
        <v>234542474</v>
      </c>
      <c r="W8" s="274">
        <v>248013585</v>
      </c>
      <c r="X8" s="274">
        <v>269933352</v>
      </c>
      <c r="Y8" s="274">
        <v>301609320</v>
      </c>
      <c r="Z8" s="274">
        <v>301353905</v>
      </c>
      <c r="AA8" s="274">
        <v>270457496</v>
      </c>
      <c r="AB8" s="274">
        <v>278240659</v>
      </c>
      <c r="AC8" s="274">
        <v>248128006</v>
      </c>
      <c r="AD8" s="274">
        <v>237123358</v>
      </c>
      <c r="AE8" s="274">
        <v>233878289</v>
      </c>
      <c r="AF8" s="274">
        <v>248576197</v>
      </c>
      <c r="AG8" s="274">
        <v>254041096</v>
      </c>
      <c r="AH8" s="274">
        <v>235430668</v>
      </c>
      <c r="AI8" s="274">
        <v>248050915</v>
      </c>
      <c r="AJ8" s="274">
        <v>269684678</v>
      </c>
      <c r="AK8" s="274">
        <v>304794969</v>
      </c>
      <c r="AL8" s="274">
        <v>306800085</v>
      </c>
      <c r="AM8" s="274">
        <v>264530618</v>
      </c>
      <c r="AN8" s="274">
        <v>280914543</v>
      </c>
      <c r="AO8" s="274">
        <v>248749964</v>
      </c>
    </row>
    <row r="9" spans="1:41" x14ac:dyDescent="0.3">
      <c r="A9" s="47" t="s">
        <v>132</v>
      </c>
      <c r="B9" s="274">
        <v>267205326.98432586</v>
      </c>
      <c r="C9" s="274">
        <v>260570624.65740436</v>
      </c>
      <c r="D9" s="274">
        <v>263317498.83738512</v>
      </c>
      <c r="E9" s="274">
        <v>248956879.43684795</v>
      </c>
      <c r="F9" s="274">
        <v>235950945.31203195</v>
      </c>
      <c r="G9" s="274">
        <v>246038468.32466027</v>
      </c>
      <c r="H9" s="274">
        <v>249926717.00005698</v>
      </c>
      <c r="I9" s="274">
        <v>259054311.73651737</v>
      </c>
      <c r="J9" s="274">
        <v>258901275.4264873</v>
      </c>
      <c r="K9" s="274">
        <v>245673108.59161878</v>
      </c>
      <c r="L9" s="274">
        <v>254549850.89070934</v>
      </c>
      <c r="M9" s="274">
        <v>271774700.76463628</v>
      </c>
      <c r="N9" s="274">
        <v>289950140</v>
      </c>
      <c r="O9" s="274">
        <v>264066163</v>
      </c>
      <c r="P9" s="274">
        <v>272769729</v>
      </c>
      <c r="Q9" s="274">
        <v>258867791</v>
      </c>
      <c r="R9" s="274">
        <v>256834075</v>
      </c>
      <c r="S9" s="274">
        <v>256905191</v>
      </c>
      <c r="T9" s="274">
        <v>269504651</v>
      </c>
      <c r="U9" s="274">
        <v>279243349</v>
      </c>
      <c r="V9" s="274">
        <v>261587274</v>
      </c>
      <c r="W9" s="274">
        <v>267180003</v>
      </c>
      <c r="X9" s="274">
        <v>274380514</v>
      </c>
      <c r="Y9" s="274">
        <v>297837101</v>
      </c>
      <c r="Z9" s="274">
        <v>296268485</v>
      </c>
      <c r="AA9" s="274">
        <v>279940906</v>
      </c>
      <c r="AB9" s="274">
        <v>277731615</v>
      </c>
      <c r="AC9" s="274">
        <v>263403150</v>
      </c>
      <c r="AD9" s="274">
        <v>261076220</v>
      </c>
      <c r="AE9" s="274">
        <v>260793669</v>
      </c>
      <c r="AF9" s="274">
        <v>273281263</v>
      </c>
      <c r="AG9" s="274">
        <v>282799116</v>
      </c>
      <c r="AH9" s="274">
        <v>264625917</v>
      </c>
      <c r="AI9" s="274">
        <v>269805498</v>
      </c>
      <c r="AJ9" s="274">
        <v>276873572</v>
      </c>
      <c r="AK9" s="274">
        <v>303808288</v>
      </c>
      <c r="AL9" s="274">
        <v>303260136</v>
      </c>
      <c r="AM9" s="274">
        <v>274619509</v>
      </c>
      <c r="AN9" s="274">
        <v>281371982</v>
      </c>
      <c r="AO9" s="274">
        <v>265071693</v>
      </c>
    </row>
    <row r="10" spans="1:41" x14ac:dyDescent="0.3">
      <c r="A10" s="47" t="s">
        <v>133</v>
      </c>
      <c r="B10" s="274">
        <v>159173726.02416164</v>
      </c>
      <c r="C10" s="274">
        <v>153211571.33333698</v>
      </c>
      <c r="D10" s="274">
        <v>151823157.59831947</v>
      </c>
      <c r="E10" s="274">
        <v>147988531.84676883</v>
      </c>
      <c r="F10" s="274">
        <v>147083053.3589552</v>
      </c>
      <c r="G10" s="274">
        <v>155021218.81033632</v>
      </c>
      <c r="H10" s="274">
        <v>160323266.27465901</v>
      </c>
      <c r="I10" s="274">
        <v>165280363.85541156</v>
      </c>
      <c r="J10" s="274">
        <v>162833399.20837253</v>
      </c>
      <c r="K10" s="274">
        <v>154868021.90952468</v>
      </c>
      <c r="L10" s="274">
        <v>155395601.55888388</v>
      </c>
      <c r="M10" s="274">
        <v>160412336.40400159</v>
      </c>
      <c r="N10" s="274">
        <v>164723933</v>
      </c>
      <c r="O10" s="274">
        <v>150230799</v>
      </c>
      <c r="P10" s="274">
        <v>163042231</v>
      </c>
      <c r="Q10" s="274">
        <v>152804703</v>
      </c>
      <c r="R10" s="274">
        <v>157680879</v>
      </c>
      <c r="S10" s="274">
        <v>157611605</v>
      </c>
      <c r="T10" s="274">
        <v>167813054</v>
      </c>
      <c r="U10" s="274">
        <v>172968349</v>
      </c>
      <c r="V10" s="274">
        <v>160480254</v>
      </c>
      <c r="W10" s="274">
        <v>162395055</v>
      </c>
      <c r="X10" s="274">
        <v>158958136</v>
      </c>
      <c r="Y10" s="274">
        <v>167497916</v>
      </c>
      <c r="Z10" s="274">
        <v>165336717</v>
      </c>
      <c r="AA10" s="274">
        <v>156556428</v>
      </c>
      <c r="AB10" s="274">
        <v>162756863</v>
      </c>
      <c r="AC10" s="274">
        <v>152470666</v>
      </c>
      <c r="AD10" s="274">
        <v>157121563</v>
      </c>
      <c r="AE10" s="274">
        <v>156869381</v>
      </c>
      <c r="AF10" s="274">
        <v>166926049</v>
      </c>
      <c r="AG10" s="274">
        <v>171805228</v>
      </c>
      <c r="AH10" s="274">
        <v>159080268</v>
      </c>
      <c r="AI10" s="274">
        <v>160592053</v>
      </c>
      <c r="AJ10" s="274">
        <v>157110559</v>
      </c>
      <c r="AK10" s="274">
        <v>167447687</v>
      </c>
      <c r="AL10" s="274">
        <v>166062881</v>
      </c>
      <c r="AM10" s="274">
        <v>150621306</v>
      </c>
      <c r="AN10" s="274">
        <v>162016216</v>
      </c>
      <c r="AO10" s="274">
        <v>150585056</v>
      </c>
    </row>
    <row r="11" spans="1:41" x14ac:dyDescent="0.3">
      <c r="A11" s="47">
        <v>29</v>
      </c>
      <c r="B11" s="274">
        <v>252916.35291876135</v>
      </c>
      <c r="C11" s="274">
        <v>268605.60256813461</v>
      </c>
      <c r="D11" s="274">
        <v>294327.4193276742</v>
      </c>
      <c r="E11" s="274">
        <v>333158.61283477471</v>
      </c>
      <c r="F11" s="274">
        <v>785087.82552727836</v>
      </c>
      <c r="G11" s="274">
        <v>1477817.5699304405</v>
      </c>
      <c r="H11" s="274">
        <v>2556529.2729167631</v>
      </c>
      <c r="I11" s="274">
        <v>3865702.4800645593</v>
      </c>
      <c r="J11" s="274">
        <v>3161158.6338650137</v>
      </c>
      <c r="K11" s="274">
        <v>1173961.4844872374</v>
      </c>
      <c r="L11" s="274">
        <v>390594.98933974211</v>
      </c>
      <c r="M11" s="274">
        <v>300625.18453826749</v>
      </c>
      <c r="N11" s="274">
        <v>315789</v>
      </c>
      <c r="O11" s="274">
        <v>302220</v>
      </c>
      <c r="P11" s="274">
        <v>334979</v>
      </c>
      <c r="Q11" s="274">
        <v>612600</v>
      </c>
      <c r="R11" s="274">
        <v>1558016</v>
      </c>
      <c r="S11" s="274">
        <v>2266966</v>
      </c>
      <c r="T11" s="274">
        <v>3727077</v>
      </c>
      <c r="U11" s="274">
        <v>3927510</v>
      </c>
      <c r="V11" s="274">
        <v>1854882</v>
      </c>
      <c r="W11" s="274">
        <v>629103</v>
      </c>
      <c r="X11" s="274">
        <v>339283</v>
      </c>
      <c r="Y11" s="274">
        <v>356056</v>
      </c>
      <c r="Z11" s="274">
        <v>327674</v>
      </c>
      <c r="AA11" s="274">
        <v>325065</v>
      </c>
      <c r="AB11" s="274">
        <v>346879</v>
      </c>
      <c r="AC11" s="274">
        <v>633315</v>
      </c>
      <c r="AD11" s="274">
        <v>1609389</v>
      </c>
      <c r="AE11" s="274">
        <v>2338975</v>
      </c>
      <c r="AF11" s="274">
        <v>3841274</v>
      </c>
      <c r="AG11" s="274">
        <v>4043571</v>
      </c>
      <c r="AH11" s="274">
        <v>1908121</v>
      </c>
      <c r="AI11" s="274">
        <v>646197</v>
      </c>
      <c r="AJ11" s="274">
        <v>348235</v>
      </c>
      <c r="AK11" s="274">
        <v>369585</v>
      </c>
      <c r="AL11" s="274">
        <v>342241</v>
      </c>
      <c r="AM11" s="274">
        <v>325472</v>
      </c>
      <c r="AN11" s="274">
        <v>357966</v>
      </c>
      <c r="AO11" s="274">
        <v>649547</v>
      </c>
    </row>
    <row r="12" spans="1:41" x14ac:dyDescent="0.3">
      <c r="A12" s="47" t="s">
        <v>134</v>
      </c>
      <c r="B12" s="274">
        <v>112504380.74403791</v>
      </c>
      <c r="C12" s="274">
        <v>111384995.58283809</v>
      </c>
      <c r="D12" s="274">
        <v>106054733.7981123</v>
      </c>
      <c r="E12" s="274">
        <v>108144655.47205633</v>
      </c>
      <c r="F12" s="274">
        <v>109490694.46221001</v>
      </c>
      <c r="G12" s="274">
        <v>114710490.25034751</v>
      </c>
      <c r="H12" s="274">
        <v>114132856.93505645</v>
      </c>
      <c r="I12" s="274">
        <v>114837342.99280708</v>
      </c>
      <c r="J12" s="274">
        <v>115754676.09507081</v>
      </c>
      <c r="K12" s="274">
        <v>112367779.47697687</v>
      </c>
      <c r="L12" s="274">
        <v>114852189.64032659</v>
      </c>
      <c r="M12" s="274">
        <v>119655344.34972091</v>
      </c>
      <c r="N12" s="274">
        <v>126212063</v>
      </c>
      <c r="O12" s="274">
        <v>111725625</v>
      </c>
      <c r="P12" s="274">
        <v>121236163</v>
      </c>
      <c r="Q12" s="274">
        <v>113414025</v>
      </c>
      <c r="R12" s="274">
        <v>116668338</v>
      </c>
      <c r="S12" s="274">
        <v>116303011</v>
      </c>
      <c r="T12" s="274">
        <v>117834976</v>
      </c>
      <c r="U12" s="274">
        <v>121020000</v>
      </c>
      <c r="V12" s="274">
        <v>115558343</v>
      </c>
      <c r="W12" s="274">
        <v>118574929</v>
      </c>
      <c r="X12" s="274">
        <v>115449012</v>
      </c>
      <c r="Y12" s="274">
        <v>123064531</v>
      </c>
      <c r="Z12" s="274">
        <v>126426491</v>
      </c>
      <c r="AA12" s="274">
        <v>116517969</v>
      </c>
      <c r="AB12" s="274">
        <v>120075422</v>
      </c>
      <c r="AC12" s="274">
        <v>112580852</v>
      </c>
      <c r="AD12" s="274">
        <v>115540604</v>
      </c>
      <c r="AE12" s="274">
        <v>114882331</v>
      </c>
      <c r="AF12" s="274">
        <v>116109171</v>
      </c>
      <c r="AG12" s="274">
        <v>118887950</v>
      </c>
      <c r="AH12" s="274">
        <v>113219156</v>
      </c>
      <c r="AI12" s="274">
        <v>115694009</v>
      </c>
      <c r="AJ12" s="274">
        <v>112358978</v>
      </c>
      <c r="AK12" s="274">
        <v>120726666</v>
      </c>
      <c r="AL12" s="274">
        <v>124566753</v>
      </c>
      <c r="AM12" s="274">
        <v>109764900</v>
      </c>
      <c r="AN12" s="274">
        <v>118253474</v>
      </c>
      <c r="AO12" s="274">
        <v>109646085</v>
      </c>
    </row>
    <row r="13" spans="1:41" x14ac:dyDescent="0.3">
      <c r="A13" s="47">
        <v>35</v>
      </c>
      <c r="B13" s="274">
        <v>6000.0384062739822</v>
      </c>
      <c r="C13" s="274">
        <v>5400.0720242830894</v>
      </c>
      <c r="D13" s="274">
        <v>5589.156294135857</v>
      </c>
      <c r="E13" s="274">
        <v>3035.8485676447676</v>
      </c>
      <c r="F13" s="274">
        <v>322322.57154927572</v>
      </c>
      <c r="G13" s="274">
        <v>730802.32579721475</v>
      </c>
      <c r="H13" s="274">
        <v>733343.33298355981</v>
      </c>
      <c r="I13" s="274">
        <v>993604.01214183273</v>
      </c>
      <c r="J13" s="274">
        <v>902062.9030271495</v>
      </c>
      <c r="K13" s="274">
        <v>719898.53189854324</v>
      </c>
      <c r="L13" s="274">
        <v>239048.85374028885</v>
      </c>
      <c r="M13" s="274">
        <v>3068.3236891056467</v>
      </c>
      <c r="N13" s="274">
        <v>4087</v>
      </c>
      <c r="O13" s="274">
        <v>3004</v>
      </c>
      <c r="P13" s="274">
        <v>6108</v>
      </c>
      <c r="Q13" s="274">
        <v>431178</v>
      </c>
      <c r="R13" s="274">
        <v>757940</v>
      </c>
      <c r="S13" s="274">
        <v>789478</v>
      </c>
      <c r="T13" s="274">
        <v>1065024</v>
      </c>
      <c r="U13" s="274">
        <v>998244</v>
      </c>
      <c r="V13" s="274">
        <v>783261</v>
      </c>
      <c r="W13" s="274">
        <v>266154</v>
      </c>
      <c r="X13" s="274">
        <v>59324</v>
      </c>
      <c r="Y13" s="274">
        <v>4761</v>
      </c>
      <c r="Z13" s="274">
        <v>4171</v>
      </c>
      <c r="AA13" s="274">
        <v>3178</v>
      </c>
      <c r="AB13" s="274">
        <v>6221</v>
      </c>
      <c r="AC13" s="274">
        <v>438424</v>
      </c>
      <c r="AD13" s="274">
        <v>770050</v>
      </c>
      <c r="AE13" s="274">
        <v>801154</v>
      </c>
      <c r="AF13" s="274">
        <v>1079596</v>
      </c>
      <c r="AG13" s="274">
        <v>1010833</v>
      </c>
      <c r="AH13" s="274">
        <v>792485</v>
      </c>
      <c r="AI13" s="274">
        <v>268888</v>
      </c>
      <c r="AJ13" s="274">
        <v>59888</v>
      </c>
      <c r="AK13" s="274">
        <v>4861</v>
      </c>
      <c r="AL13" s="274">
        <v>4285</v>
      </c>
      <c r="AM13" s="274">
        <v>3129</v>
      </c>
      <c r="AN13" s="274">
        <v>6314</v>
      </c>
      <c r="AO13" s="274">
        <v>442263</v>
      </c>
    </row>
    <row r="14" spans="1:41" x14ac:dyDescent="0.3">
      <c r="A14" s="47">
        <v>40</v>
      </c>
      <c r="B14" s="274">
        <v>47526504.417254396</v>
      </c>
      <c r="C14" s="274">
        <v>47858464.974810742</v>
      </c>
      <c r="D14" s="274">
        <v>37923564.705004945</v>
      </c>
      <c r="E14" s="274">
        <v>46277378.193130329</v>
      </c>
      <c r="F14" s="274">
        <v>47084105.039677992</v>
      </c>
      <c r="G14" s="274">
        <v>47983117.740464374</v>
      </c>
      <c r="H14" s="274">
        <v>50156491.898035422</v>
      </c>
      <c r="I14" s="274">
        <v>51857821.606834494</v>
      </c>
      <c r="J14" s="274">
        <v>50463452.597742915</v>
      </c>
      <c r="K14" s="274">
        <v>47247756.091314077</v>
      </c>
      <c r="L14" s="274">
        <v>47360449.72256875</v>
      </c>
      <c r="M14" s="274">
        <v>47365091.721937001</v>
      </c>
      <c r="N14" s="274">
        <v>48829011</v>
      </c>
      <c r="O14" s="274">
        <v>47493418</v>
      </c>
      <c r="P14" s="274">
        <v>49084590</v>
      </c>
      <c r="Q14" s="274">
        <v>48355217</v>
      </c>
      <c r="R14" s="274">
        <v>49123810</v>
      </c>
      <c r="S14" s="274">
        <v>48900616</v>
      </c>
      <c r="T14" s="274">
        <v>49593081</v>
      </c>
      <c r="U14" s="274">
        <v>49131449</v>
      </c>
      <c r="V14" s="274">
        <v>49350987</v>
      </c>
      <c r="W14" s="274">
        <v>49704457</v>
      </c>
      <c r="X14" s="274">
        <v>48678931</v>
      </c>
      <c r="Y14" s="274">
        <v>48312222</v>
      </c>
      <c r="Z14" s="274">
        <v>48748369</v>
      </c>
      <c r="AA14" s="274">
        <v>47805371</v>
      </c>
      <c r="AB14" s="274">
        <v>48948393</v>
      </c>
      <c r="AC14" s="274">
        <v>48301213</v>
      </c>
      <c r="AD14" s="274">
        <v>49018621</v>
      </c>
      <c r="AE14" s="274">
        <v>48743227</v>
      </c>
      <c r="AF14" s="274">
        <v>49400297</v>
      </c>
      <c r="AG14" s="274">
        <v>48910026</v>
      </c>
      <c r="AH14" s="274">
        <v>49058468</v>
      </c>
      <c r="AI14" s="274">
        <v>49451275</v>
      </c>
      <c r="AJ14" s="274">
        <v>48419752</v>
      </c>
      <c r="AK14" s="274">
        <v>48143401</v>
      </c>
      <c r="AL14" s="274">
        <v>48504680</v>
      </c>
      <c r="AM14" s="274">
        <v>47141653</v>
      </c>
      <c r="AN14" s="274">
        <v>48827707</v>
      </c>
      <c r="AO14" s="274">
        <v>48080665</v>
      </c>
    </row>
    <row r="15" spans="1:41" x14ac:dyDescent="0.3">
      <c r="A15" s="47">
        <v>43</v>
      </c>
      <c r="B15" s="274">
        <v>14557345.571637288</v>
      </c>
      <c r="C15" s="274">
        <v>13561226.869928837</v>
      </c>
      <c r="D15" s="274">
        <v>14011557.6208883</v>
      </c>
      <c r="E15" s="274">
        <v>10725030.661732778</v>
      </c>
      <c r="F15" s="274">
        <v>8878467.3377793171</v>
      </c>
      <c r="G15" s="274">
        <v>8128603.4956307346</v>
      </c>
      <c r="H15" s="274">
        <v>5952636.3160228645</v>
      </c>
      <c r="I15" s="274">
        <v>5094267.3024032023</v>
      </c>
      <c r="J15" s="274">
        <v>6627036.291257903</v>
      </c>
      <c r="K15" s="274">
        <v>8264743.7266173549</v>
      </c>
      <c r="L15" s="274">
        <v>10174715.441361884</v>
      </c>
      <c r="M15" s="274">
        <v>13888664.332452832</v>
      </c>
      <c r="N15" s="274">
        <v>16004159</v>
      </c>
      <c r="O15" s="274">
        <v>13601618</v>
      </c>
      <c r="P15" s="274">
        <v>12832102</v>
      </c>
      <c r="Q15" s="274">
        <v>9856538</v>
      </c>
      <c r="R15" s="274">
        <v>8521410</v>
      </c>
      <c r="S15" s="274">
        <v>6976888</v>
      </c>
      <c r="T15" s="274">
        <v>5329322</v>
      </c>
      <c r="U15" s="274">
        <v>6231642</v>
      </c>
      <c r="V15" s="274">
        <v>8142567</v>
      </c>
      <c r="W15" s="274">
        <v>9900952</v>
      </c>
      <c r="X15" s="274">
        <v>12525831</v>
      </c>
      <c r="Y15" s="274">
        <v>15760086</v>
      </c>
      <c r="Z15" s="274">
        <v>16333296</v>
      </c>
      <c r="AA15" s="274">
        <v>14389101</v>
      </c>
      <c r="AB15" s="274">
        <v>13069324</v>
      </c>
      <c r="AC15" s="274">
        <v>10022173</v>
      </c>
      <c r="AD15" s="274">
        <v>8657562</v>
      </c>
      <c r="AE15" s="274">
        <v>7080066</v>
      </c>
      <c r="AF15" s="274">
        <v>5402240</v>
      </c>
      <c r="AG15" s="274">
        <v>6310230</v>
      </c>
      <c r="AH15" s="274">
        <v>8238460</v>
      </c>
      <c r="AI15" s="274">
        <v>10002652</v>
      </c>
      <c r="AJ15" s="274">
        <v>12644808</v>
      </c>
      <c r="AK15" s="274">
        <v>16089764</v>
      </c>
      <c r="AL15" s="274">
        <v>16778717</v>
      </c>
      <c r="AM15" s="274">
        <v>14170066</v>
      </c>
      <c r="AN15" s="274">
        <v>13265136</v>
      </c>
      <c r="AO15" s="274">
        <v>10109926</v>
      </c>
    </row>
    <row r="16" spans="1:41" x14ac:dyDescent="0.3">
      <c r="A16" s="47">
        <v>46</v>
      </c>
      <c r="B16" s="274">
        <v>5120826.9613930034</v>
      </c>
      <c r="C16" s="274">
        <v>6675822.0550041087</v>
      </c>
      <c r="D16" s="274">
        <v>7700043.8989373762</v>
      </c>
      <c r="E16" s="274">
        <v>6042433.7658248246</v>
      </c>
      <c r="F16" s="274">
        <v>5365044.8703084541</v>
      </c>
      <c r="G16" s="274">
        <v>6418199.9816316608</v>
      </c>
      <c r="H16" s="274">
        <v>6985752.2037049169</v>
      </c>
      <c r="I16" s="274">
        <v>6454826.2907564761</v>
      </c>
      <c r="J16" s="274">
        <v>6251210.269078712</v>
      </c>
      <c r="K16" s="274">
        <v>7185928.698993016</v>
      </c>
      <c r="L16" s="274">
        <v>6850331.3237057533</v>
      </c>
      <c r="M16" s="274">
        <v>6106699.8050334975</v>
      </c>
      <c r="N16" s="274">
        <v>6271906</v>
      </c>
      <c r="O16" s="274">
        <v>6776897</v>
      </c>
      <c r="P16" s="274">
        <v>7355142</v>
      </c>
      <c r="Q16" s="274">
        <v>5497413</v>
      </c>
      <c r="R16" s="274">
        <v>5724159</v>
      </c>
      <c r="S16" s="274">
        <v>6729057</v>
      </c>
      <c r="T16" s="274">
        <v>7521485</v>
      </c>
      <c r="U16" s="274">
        <v>7214588</v>
      </c>
      <c r="V16" s="274">
        <v>6333236</v>
      </c>
      <c r="W16" s="274">
        <v>5885851</v>
      </c>
      <c r="X16" s="274">
        <v>5317994</v>
      </c>
      <c r="Y16" s="274">
        <v>5715658</v>
      </c>
      <c r="Z16" s="274">
        <v>6180253</v>
      </c>
      <c r="AA16" s="274">
        <v>6969551</v>
      </c>
      <c r="AB16" s="274">
        <v>7079224</v>
      </c>
      <c r="AC16" s="274">
        <v>5357871</v>
      </c>
      <c r="AD16" s="274">
        <v>5567570</v>
      </c>
      <c r="AE16" s="274">
        <v>6518256</v>
      </c>
      <c r="AF16" s="274">
        <v>7275473</v>
      </c>
      <c r="AG16" s="274">
        <v>6969393</v>
      </c>
      <c r="AH16" s="274">
        <v>6081716</v>
      </c>
      <c r="AI16" s="274">
        <v>5556835</v>
      </c>
      <c r="AJ16" s="274">
        <v>5012610</v>
      </c>
      <c r="AK16" s="274">
        <v>5455899</v>
      </c>
      <c r="AL16" s="274">
        <v>5918268</v>
      </c>
      <c r="AM16" s="274">
        <v>6306259</v>
      </c>
      <c r="AN16" s="274">
        <v>6818080</v>
      </c>
      <c r="AO16" s="274">
        <v>5104965</v>
      </c>
    </row>
    <row r="17" spans="1:41" x14ac:dyDescent="0.3">
      <c r="A17" s="47">
        <v>49</v>
      </c>
      <c r="B17" s="274">
        <v>46966850.953350894</v>
      </c>
      <c r="C17" s="274">
        <v>41632353.445365131</v>
      </c>
      <c r="D17" s="274">
        <v>43330552.36557696</v>
      </c>
      <c r="E17" s="274">
        <v>46553369.194394261</v>
      </c>
      <c r="F17" s="274">
        <v>44717315.454482295</v>
      </c>
      <c r="G17" s="274">
        <v>46022249.240085512</v>
      </c>
      <c r="H17" s="274">
        <v>48570590.954448462</v>
      </c>
      <c r="I17" s="274">
        <v>49731517.302211992</v>
      </c>
      <c r="J17" s="274">
        <v>50622673.837951496</v>
      </c>
      <c r="K17" s="274">
        <v>48758742.735534027</v>
      </c>
      <c r="L17" s="274">
        <v>49577255.930234842</v>
      </c>
      <c r="M17" s="274">
        <v>51388982.354108289</v>
      </c>
      <c r="N17" s="274">
        <v>49634926</v>
      </c>
      <c r="O17" s="274">
        <v>44802648</v>
      </c>
      <c r="P17" s="274">
        <v>50801169</v>
      </c>
      <c r="Q17" s="274">
        <v>46521102</v>
      </c>
      <c r="R17" s="274">
        <v>47438554</v>
      </c>
      <c r="S17" s="274">
        <v>48915379</v>
      </c>
      <c r="T17" s="274">
        <v>52640002</v>
      </c>
      <c r="U17" s="274">
        <v>52828996</v>
      </c>
      <c r="V17" s="274">
        <v>52348153</v>
      </c>
      <c r="W17" s="274">
        <v>51481579</v>
      </c>
      <c r="X17" s="274">
        <v>51858322</v>
      </c>
      <c r="Y17" s="274">
        <v>54005697</v>
      </c>
      <c r="Z17" s="274">
        <v>50109842</v>
      </c>
      <c r="AA17" s="274">
        <v>47030597</v>
      </c>
      <c r="AB17" s="274">
        <v>50947520</v>
      </c>
      <c r="AC17" s="274">
        <v>46691014</v>
      </c>
      <c r="AD17" s="274">
        <v>47561981</v>
      </c>
      <c r="AE17" s="274">
        <v>48958616</v>
      </c>
      <c r="AF17" s="274">
        <v>52548571</v>
      </c>
      <c r="AG17" s="274">
        <v>52695297</v>
      </c>
      <c r="AH17" s="274">
        <v>52171879</v>
      </c>
      <c r="AI17" s="274">
        <v>51181874</v>
      </c>
      <c r="AJ17" s="274">
        <v>51512249</v>
      </c>
      <c r="AK17" s="274">
        <v>54174849</v>
      </c>
      <c r="AL17" s="274">
        <v>50411249</v>
      </c>
      <c r="AM17" s="274">
        <v>45293615</v>
      </c>
      <c r="AN17" s="274">
        <v>51004056</v>
      </c>
      <c r="AO17" s="274">
        <v>46308852</v>
      </c>
    </row>
    <row r="18" spans="1:41" x14ac:dyDescent="0.3">
      <c r="A18" s="47" t="s">
        <v>135</v>
      </c>
      <c r="B18" s="274">
        <v>5960213.2859627064</v>
      </c>
      <c r="C18" s="274">
        <v>5820624.3574886769</v>
      </c>
      <c r="D18" s="274">
        <v>5948487.1431288058</v>
      </c>
      <c r="E18" s="274">
        <v>5915009.3379683122</v>
      </c>
      <c r="F18" s="274">
        <v>5794619.7149341749</v>
      </c>
      <c r="G18" s="274">
        <v>5830334.3472619979</v>
      </c>
      <c r="H18" s="274">
        <v>5851697.2402547281</v>
      </c>
      <c r="I18" s="274">
        <v>5826671.4530376103</v>
      </c>
      <c r="J18" s="274">
        <v>5691938.0595938247</v>
      </c>
      <c r="K18" s="274">
        <v>5652892.3136256011</v>
      </c>
      <c r="L18" s="274">
        <v>5463429.9710979145</v>
      </c>
      <c r="M18" s="274">
        <v>5506901.8061340656</v>
      </c>
      <c r="N18" s="274">
        <v>5789117.5956191244</v>
      </c>
      <c r="O18" s="274">
        <v>5852852.7454029033</v>
      </c>
      <c r="P18" s="274">
        <v>5852126.5563499443</v>
      </c>
      <c r="Q18" s="274">
        <v>5864003.7363655251</v>
      </c>
      <c r="R18" s="274">
        <v>5755202.715625219</v>
      </c>
      <c r="S18" s="274">
        <v>5781804.2437947961</v>
      </c>
      <c r="T18" s="274">
        <v>5798171.7582157422</v>
      </c>
      <c r="U18" s="274">
        <v>5776691.0893932991</v>
      </c>
      <c r="V18" s="274">
        <v>5649079.046444335</v>
      </c>
      <c r="W18" s="274">
        <v>5607641.6955538914</v>
      </c>
      <c r="X18" s="274">
        <v>5428788.5535740647</v>
      </c>
      <c r="Y18" s="274">
        <v>5481220.9460213454</v>
      </c>
      <c r="Z18" s="274">
        <v>5757751.1298728688</v>
      </c>
      <c r="AA18" s="274">
        <v>5826039.2481017401</v>
      </c>
      <c r="AB18" s="274">
        <v>5843850.2867017295</v>
      </c>
      <c r="AC18" s="274">
        <v>5831625.0875954488</v>
      </c>
      <c r="AD18" s="274">
        <v>5715357.0772248777</v>
      </c>
      <c r="AE18" s="274">
        <v>5743629.3835599804</v>
      </c>
      <c r="AF18" s="274">
        <v>5760621.5366678685</v>
      </c>
      <c r="AG18" s="274">
        <v>5741541.0660654968</v>
      </c>
      <c r="AH18" s="274">
        <v>5617653.2926677046</v>
      </c>
      <c r="AI18" s="274">
        <v>5577383.404516587</v>
      </c>
      <c r="AJ18" s="274">
        <v>5402759.7626714213</v>
      </c>
      <c r="AK18" s="274">
        <v>5462766.0740496274</v>
      </c>
      <c r="AL18" s="274">
        <v>5753737.2637125487</v>
      </c>
      <c r="AM18" s="274">
        <v>6291839.8692678148</v>
      </c>
      <c r="AN18" s="274">
        <v>6422160.1260722708</v>
      </c>
      <c r="AO18" s="274">
        <v>6103719.7219599243</v>
      </c>
    </row>
    <row r="19" spans="1:41" x14ac:dyDescent="0.3">
      <c r="A19" s="47">
        <v>449</v>
      </c>
      <c r="B19" s="274">
        <v>177463395.02599999</v>
      </c>
      <c r="C19" s="274">
        <v>159944766.20200002</v>
      </c>
      <c r="D19" s="274">
        <v>170311999.99999997</v>
      </c>
      <c r="E19" s="274">
        <v>169644000</v>
      </c>
      <c r="F19" s="274">
        <v>169585000</v>
      </c>
      <c r="G19" s="274">
        <v>169575000.00000003</v>
      </c>
      <c r="H19" s="274">
        <v>169505999.99999997</v>
      </c>
      <c r="I19" s="274">
        <v>169474000</v>
      </c>
      <c r="J19" s="274">
        <v>169481000</v>
      </c>
      <c r="K19" s="274">
        <v>169400999.99999997</v>
      </c>
      <c r="L19" s="274">
        <v>169336999.99999994</v>
      </c>
      <c r="M19" s="274">
        <v>169288000</v>
      </c>
      <c r="N19" s="274">
        <v>169276000</v>
      </c>
      <c r="O19" s="274">
        <v>169405000</v>
      </c>
      <c r="P19" s="274">
        <v>169415999.99999997</v>
      </c>
      <c r="Q19" s="274">
        <v>169416000.00000003</v>
      </c>
      <c r="R19" s="274">
        <v>169250000.00000003</v>
      </c>
      <c r="S19" s="274">
        <v>169235000</v>
      </c>
      <c r="T19" s="274">
        <v>169061000.00000003</v>
      </c>
      <c r="U19" s="274">
        <v>168941000</v>
      </c>
      <c r="V19" s="274">
        <v>168906000</v>
      </c>
      <c r="W19" s="274">
        <v>168690999.99999997</v>
      </c>
      <c r="X19" s="274">
        <v>168559999.99999997</v>
      </c>
      <c r="Y19" s="274">
        <v>168442000</v>
      </c>
      <c r="Z19" s="274">
        <v>168435000.00000003</v>
      </c>
      <c r="AA19" s="274">
        <v>168549000.00000003</v>
      </c>
      <c r="AB19" s="274">
        <v>168471000</v>
      </c>
      <c r="AC19" s="274">
        <v>168454000.00000003</v>
      </c>
      <c r="AD19" s="274">
        <v>168209000.00000003</v>
      </c>
      <c r="AE19" s="274">
        <v>168166000.00000003</v>
      </c>
      <c r="AF19" s="274">
        <v>167920000</v>
      </c>
      <c r="AG19" s="274">
        <v>167800000</v>
      </c>
      <c r="AH19" s="274">
        <v>167775999.99999994</v>
      </c>
      <c r="AI19" s="274">
        <v>167550000</v>
      </c>
      <c r="AJ19" s="274">
        <v>167520000</v>
      </c>
      <c r="AK19" s="274">
        <v>167298999.99999997</v>
      </c>
      <c r="AL19" s="274">
        <v>167179000</v>
      </c>
      <c r="AM19" s="274">
        <v>167463000.00000003</v>
      </c>
      <c r="AN19" s="274">
        <v>167390000</v>
      </c>
      <c r="AO19" s="274">
        <v>167462000</v>
      </c>
    </row>
    <row r="20" spans="1:41" x14ac:dyDescent="0.3">
      <c r="A20" s="44" t="s">
        <v>48</v>
      </c>
      <c r="B20" s="50">
        <v>2374125890.6740003</v>
      </c>
      <c r="C20" s="50">
        <v>1996076102.1090002</v>
      </c>
      <c r="D20" s="50">
        <v>1966626386.5601823</v>
      </c>
      <c r="E20" s="50">
        <v>1799669388.7696564</v>
      </c>
      <c r="F20" s="50">
        <v>1612292426.3118503</v>
      </c>
      <c r="G20" s="50">
        <v>1576322397.0367389</v>
      </c>
      <c r="H20" s="50">
        <v>1560597395.1571975</v>
      </c>
      <c r="I20" s="50">
        <v>1581992393.8921988</v>
      </c>
      <c r="J20" s="50">
        <v>1574863405.7486892</v>
      </c>
      <c r="K20" s="50">
        <v>1570745436.2271748</v>
      </c>
      <c r="L20" s="50">
        <v>1792775432.6100683</v>
      </c>
      <c r="M20" s="50">
        <v>2109340421.5696282</v>
      </c>
      <c r="N20" s="50">
        <v>2262241659.5956192</v>
      </c>
      <c r="O20" s="50">
        <v>1950542849.7454028</v>
      </c>
      <c r="P20" s="50">
        <v>2002438231.55635</v>
      </c>
      <c r="Q20" s="50">
        <v>1749242295.7363656</v>
      </c>
      <c r="R20" s="50">
        <v>1624196342.7156253</v>
      </c>
      <c r="S20" s="50">
        <v>1563280425.2437947</v>
      </c>
      <c r="T20" s="50">
        <v>1608723407.7582157</v>
      </c>
      <c r="U20" s="50">
        <v>1616564044.0893934</v>
      </c>
      <c r="V20" s="50">
        <v>1564218510.0464444</v>
      </c>
      <c r="W20" s="50">
        <v>1752481309.6955538</v>
      </c>
      <c r="X20" s="50">
        <v>1970967487.5535741</v>
      </c>
      <c r="Y20" s="50">
        <v>2318728568.9460216</v>
      </c>
      <c r="Z20" s="50">
        <v>2275305954.1298728</v>
      </c>
      <c r="AA20" s="50">
        <v>2035074701.2481017</v>
      </c>
      <c r="AB20" s="50">
        <v>2006030970.2867017</v>
      </c>
      <c r="AC20" s="50">
        <v>1752082309.0875955</v>
      </c>
      <c r="AD20" s="50">
        <v>1624255275.077225</v>
      </c>
      <c r="AE20" s="50">
        <v>1560572593.3835599</v>
      </c>
      <c r="AF20" s="50">
        <v>1603260752.5366678</v>
      </c>
      <c r="AG20" s="50">
        <v>1608628281.0660655</v>
      </c>
      <c r="AH20" s="50">
        <v>1553985791.2926676</v>
      </c>
      <c r="AI20" s="50">
        <v>1738506579.4045167</v>
      </c>
      <c r="AJ20" s="50">
        <v>1956497088.7626715</v>
      </c>
      <c r="AK20" s="50">
        <v>2313990735.0740495</v>
      </c>
      <c r="AL20" s="50">
        <v>2275239032.2637124</v>
      </c>
      <c r="AM20" s="50">
        <v>1956700366.8692677</v>
      </c>
      <c r="AN20" s="50">
        <v>1998220634.1260722</v>
      </c>
      <c r="AO20" s="50">
        <v>1733630735.7219598</v>
      </c>
    </row>
    <row r="21" spans="1:4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</row>
    <row r="22" spans="1:41" x14ac:dyDescent="0.3">
      <c r="A22" s="51" t="s">
        <v>50</v>
      </c>
      <c r="B22" s="52">
        <v>1263517890.5929999</v>
      </c>
      <c r="C22" s="52">
        <v>1105709184.7579999</v>
      </c>
      <c r="D22" s="52">
        <v>1081675529.1695001</v>
      </c>
      <c r="E22" s="52">
        <v>936567416.57424963</v>
      </c>
      <c r="F22" s="52">
        <v>786026935.80684602</v>
      </c>
      <c r="G22" s="52">
        <v>720363092.32495856</v>
      </c>
      <c r="H22" s="52">
        <v>686701120.22679949</v>
      </c>
      <c r="I22" s="52">
        <v>682961400.34623981</v>
      </c>
      <c r="J22" s="52">
        <v>678110495.58223128</v>
      </c>
      <c r="K22" s="52">
        <v>714961054.48982823</v>
      </c>
      <c r="L22" s="52">
        <v>905996138.42476964</v>
      </c>
      <c r="M22" s="52">
        <v>1164647025.8025732</v>
      </c>
      <c r="N22" s="53">
        <v>1259041236</v>
      </c>
      <c r="O22" s="53">
        <v>1049780380</v>
      </c>
      <c r="P22" s="53">
        <v>1045223067</v>
      </c>
      <c r="Q22" s="53">
        <v>862137372</v>
      </c>
      <c r="R22" s="53">
        <v>739575710</v>
      </c>
      <c r="S22" s="53">
        <v>680198808</v>
      </c>
      <c r="T22" s="53">
        <v>681004084</v>
      </c>
      <c r="U22" s="53">
        <v>664490350</v>
      </c>
      <c r="V22" s="53">
        <v>667416415</v>
      </c>
      <c r="W22" s="53">
        <v>832664172</v>
      </c>
      <c r="X22" s="53">
        <v>1027841469</v>
      </c>
      <c r="Y22" s="53">
        <v>1298827818</v>
      </c>
      <c r="Z22" s="53">
        <v>1258213250</v>
      </c>
      <c r="AA22" s="53">
        <v>1089063259</v>
      </c>
      <c r="AB22" s="53">
        <v>1040796512</v>
      </c>
      <c r="AC22" s="53">
        <v>858057531</v>
      </c>
      <c r="AD22" s="53">
        <v>734328004</v>
      </c>
      <c r="AE22" s="53">
        <v>673779501</v>
      </c>
      <c r="AF22" s="53">
        <v>672856357</v>
      </c>
      <c r="AG22" s="53">
        <v>655221887</v>
      </c>
      <c r="AH22" s="53">
        <v>657591777</v>
      </c>
      <c r="AI22" s="53">
        <v>821503475</v>
      </c>
      <c r="AJ22" s="53">
        <v>1016874927</v>
      </c>
      <c r="AK22" s="53">
        <v>1287258996</v>
      </c>
      <c r="AL22" s="53">
        <v>1246593540</v>
      </c>
      <c r="AM22" s="53">
        <v>1037451917</v>
      </c>
      <c r="AN22" s="53">
        <v>1028777272</v>
      </c>
      <c r="AO22" s="53">
        <v>842614840</v>
      </c>
    </row>
    <row r="23" spans="1:41" x14ac:dyDescent="0.3">
      <c r="A23" s="51" t="s">
        <v>136</v>
      </c>
      <c r="B23" s="52">
        <v>273608313.72155124</v>
      </c>
      <c r="C23" s="52">
        <v>249150428.40023062</v>
      </c>
      <c r="D23" s="52">
        <v>254342874.017207</v>
      </c>
      <c r="E23" s="52">
        <v>241979906.39953041</v>
      </c>
      <c r="F23" s="52">
        <v>220617770.36439472</v>
      </c>
      <c r="G23" s="52">
        <v>223402094.95059237</v>
      </c>
      <c r="H23" s="52">
        <v>228477513.72905844</v>
      </c>
      <c r="I23" s="52">
        <v>235799964.8600125</v>
      </c>
      <c r="J23" s="52">
        <v>235344522.4262414</v>
      </c>
      <c r="K23" s="52">
        <v>223692602.66658491</v>
      </c>
      <c r="L23" s="52">
        <v>241727964.28809923</v>
      </c>
      <c r="M23" s="52">
        <v>268022006.52337641</v>
      </c>
      <c r="N23" s="53">
        <v>295218528</v>
      </c>
      <c r="O23" s="53">
        <v>255723605</v>
      </c>
      <c r="P23" s="53">
        <v>273710892</v>
      </c>
      <c r="Q23" s="53">
        <v>244712725</v>
      </c>
      <c r="R23" s="53">
        <v>234391959</v>
      </c>
      <c r="S23" s="53">
        <v>231714430</v>
      </c>
      <c r="T23" s="53">
        <v>246686564</v>
      </c>
      <c r="U23" s="53">
        <v>252538226</v>
      </c>
      <c r="V23" s="53">
        <v>234542474</v>
      </c>
      <c r="W23" s="53">
        <v>248013585</v>
      </c>
      <c r="X23" s="53">
        <v>269933352</v>
      </c>
      <c r="Y23" s="53">
        <v>301609320</v>
      </c>
      <c r="Z23" s="53">
        <v>301353905</v>
      </c>
      <c r="AA23" s="53">
        <v>270457496</v>
      </c>
      <c r="AB23" s="53">
        <v>278240659</v>
      </c>
      <c r="AC23" s="53">
        <v>248128006</v>
      </c>
      <c r="AD23" s="53">
        <v>237123358</v>
      </c>
      <c r="AE23" s="53">
        <v>233878289</v>
      </c>
      <c r="AF23" s="53">
        <v>248576197</v>
      </c>
      <c r="AG23" s="53">
        <v>254041096</v>
      </c>
      <c r="AH23" s="53">
        <v>235430668</v>
      </c>
      <c r="AI23" s="53">
        <v>248050915</v>
      </c>
      <c r="AJ23" s="53">
        <v>269684678</v>
      </c>
      <c r="AK23" s="53">
        <v>304794969</v>
      </c>
      <c r="AL23" s="53">
        <v>306800085</v>
      </c>
      <c r="AM23" s="53">
        <v>264530618</v>
      </c>
      <c r="AN23" s="53">
        <v>280914543</v>
      </c>
      <c r="AO23" s="53">
        <v>248749964</v>
      </c>
    </row>
    <row r="24" spans="1:41" x14ac:dyDescent="0.3">
      <c r="A24" s="51" t="s">
        <v>137</v>
      </c>
      <c r="B24" s="52">
        <v>282283788.94728822</v>
      </c>
      <c r="C24" s="52">
        <v>274632657.20192564</v>
      </c>
      <c r="D24" s="52">
        <v>277827443.8643952</v>
      </c>
      <c r="E24" s="52">
        <v>260200687.98573357</v>
      </c>
      <c r="F24" s="52">
        <v>246112887.24004173</v>
      </c>
      <c r="G24" s="52">
        <v>256571599.39106002</v>
      </c>
      <c r="H24" s="52">
        <v>259398105.6951808</v>
      </c>
      <c r="I24" s="52">
        <v>269242485.18488711</v>
      </c>
      <c r="J24" s="52">
        <v>269791037.67240614</v>
      </c>
      <c r="K24" s="52">
        <v>256010657.84479365</v>
      </c>
      <c r="L24" s="52">
        <v>265552071.75038162</v>
      </c>
      <c r="M24" s="52">
        <v>286236032.80274326</v>
      </c>
      <c r="N24" s="53">
        <v>306520939</v>
      </c>
      <c r="O24" s="53">
        <v>278156625</v>
      </c>
      <c r="P24" s="53">
        <v>286132851</v>
      </c>
      <c r="Q24" s="53">
        <v>269935735</v>
      </c>
      <c r="R24" s="53">
        <v>267837731</v>
      </c>
      <c r="S24" s="53">
        <v>267125715</v>
      </c>
      <c r="T24" s="53">
        <v>279831990</v>
      </c>
      <c r="U24" s="53">
        <v>290595395</v>
      </c>
      <c r="V24" s="53">
        <v>272539569</v>
      </c>
      <c r="W24" s="53">
        <v>278154040</v>
      </c>
      <c r="X24" s="53">
        <v>287501483</v>
      </c>
      <c r="Y24" s="53">
        <v>314214186</v>
      </c>
      <c r="Z24" s="53">
        <v>313179376</v>
      </c>
      <c r="AA24" s="53">
        <v>294847991</v>
      </c>
      <c r="AB24" s="53">
        <v>291342527</v>
      </c>
      <c r="AC24" s="53">
        <v>274663531</v>
      </c>
      <c r="AD24" s="53">
        <v>272278217</v>
      </c>
      <c r="AE24" s="53">
        <v>271199363</v>
      </c>
      <c r="AF24" s="53">
        <v>283808016</v>
      </c>
      <c r="AG24" s="53">
        <v>294355863</v>
      </c>
      <c r="AH24" s="53">
        <v>275734206</v>
      </c>
      <c r="AI24" s="53">
        <v>280898760</v>
      </c>
      <c r="AJ24" s="53">
        <v>290120576</v>
      </c>
      <c r="AK24" s="53">
        <v>320525502</v>
      </c>
      <c r="AL24" s="53">
        <v>320627839</v>
      </c>
      <c r="AM24" s="53">
        <v>289298259</v>
      </c>
      <c r="AN24" s="53">
        <v>295187126</v>
      </c>
      <c r="AO24" s="53">
        <v>276436589</v>
      </c>
    </row>
    <row r="25" spans="1:41" x14ac:dyDescent="0.3">
      <c r="A25" s="51" t="s">
        <v>138</v>
      </c>
      <c r="B25" s="52">
        <v>271678106.76819956</v>
      </c>
      <c r="C25" s="52">
        <v>264596566.91617507</v>
      </c>
      <c r="D25" s="52">
        <v>257877891.39643177</v>
      </c>
      <c r="E25" s="52">
        <v>256133187.31882516</v>
      </c>
      <c r="F25" s="52">
        <v>256573747.8211652</v>
      </c>
      <c r="G25" s="52">
        <v>269731709.06068385</v>
      </c>
      <c r="H25" s="52">
        <v>274456123.20971549</v>
      </c>
      <c r="I25" s="52">
        <v>280117706.84821862</v>
      </c>
      <c r="J25" s="52">
        <v>278588075.30344331</v>
      </c>
      <c r="K25" s="52">
        <v>267235801.38650155</v>
      </c>
      <c r="L25" s="52">
        <v>270247791.19921046</v>
      </c>
      <c r="M25" s="52">
        <v>280067680.75372249</v>
      </c>
      <c r="N25" s="52">
        <v>290935996</v>
      </c>
      <c r="O25" s="52">
        <v>261956424</v>
      </c>
      <c r="P25" s="52">
        <v>284278394</v>
      </c>
      <c r="Q25" s="52">
        <v>266218728</v>
      </c>
      <c r="R25" s="52">
        <v>274349217</v>
      </c>
      <c r="S25" s="52">
        <v>273914616</v>
      </c>
      <c r="T25" s="52">
        <v>285648030</v>
      </c>
      <c r="U25" s="52">
        <v>293988349</v>
      </c>
      <c r="V25" s="52">
        <v>276038597</v>
      </c>
      <c r="W25" s="52">
        <v>280969984</v>
      </c>
      <c r="X25" s="52">
        <v>274407148</v>
      </c>
      <c r="Y25" s="52">
        <v>290562447</v>
      </c>
      <c r="Z25" s="52">
        <v>291763208</v>
      </c>
      <c r="AA25" s="52">
        <v>273074397</v>
      </c>
      <c r="AB25" s="52">
        <v>282832285</v>
      </c>
      <c r="AC25" s="52">
        <v>265051518</v>
      </c>
      <c r="AD25" s="52">
        <v>272662167</v>
      </c>
      <c r="AE25" s="52">
        <v>271751712</v>
      </c>
      <c r="AF25" s="52">
        <v>283035220</v>
      </c>
      <c r="AG25" s="52">
        <v>290693178</v>
      </c>
      <c r="AH25" s="52">
        <v>272299424</v>
      </c>
      <c r="AI25" s="52">
        <v>276286062</v>
      </c>
      <c r="AJ25" s="52">
        <v>269469537</v>
      </c>
      <c r="AK25" s="52">
        <v>288174353</v>
      </c>
      <c r="AL25" s="52">
        <v>290629634</v>
      </c>
      <c r="AM25" s="52">
        <v>260386206</v>
      </c>
      <c r="AN25" s="52">
        <v>280269690</v>
      </c>
      <c r="AO25" s="52">
        <v>260231141</v>
      </c>
    </row>
    <row r="26" spans="1:41" x14ac:dyDescent="0.3">
      <c r="A26" s="51" t="s">
        <v>139</v>
      </c>
      <c r="B26" s="52">
        <v>47526504.417254396</v>
      </c>
      <c r="C26" s="52">
        <v>47858464.974810742</v>
      </c>
      <c r="D26" s="52">
        <v>37923564.705004945</v>
      </c>
      <c r="E26" s="52">
        <v>46277378.193130329</v>
      </c>
      <c r="F26" s="52">
        <v>47084105.039677992</v>
      </c>
      <c r="G26" s="52">
        <v>47983117.740464374</v>
      </c>
      <c r="H26" s="52">
        <v>50156491.898035422</v>
      </c>
      <c r="I26" s="52">
        <v>51857821.606834494</v>
      </c>
      <c r="J26" s="52">
        <v>50463452.597742915</v>
      </c>
      <c r="K26" s="52">
        <v>47247756.091314077</v>
      </c>
      <c r="L26" s="52">
        <v>47360449.72256875</v>
      </c>
      <c r="M26" s="52">
        <v>47365091.721937001</v>
      </c>
      <c r="N26" s="53">
        <v>104735843</v>
      </c>
      <c r="O26" s="53">
        <v>99072963</v>
      </c>
      <c r="P26" s="53">
        <v>107240901</v>
      </c>
      <c r="Q26" s="53">
        <v>100373732</v>
      </c>
      <c r="R26" s="53">
        <v>102286523</v>
      </c>
      <c r="S26" s="53">
        <v>104545052</v>
      </c>
      <c r="T26" s="53">
        <v>109754568</v>
      </c>
      <c r="U26" s="53">
        <v>109175033</v>
      </c>
      <c r="V26" s="53">
        <v>108032376</v>
      </c>
      <c r="W26" s="53">
        <v>107071887</v>
      </c>
      <c r="X26" s="53">
        <v>105855247</v>
      </c>
      <c r="Y26" s="53">
        <v>108033577</v>
      </c>
      <c r="Z26" s="53">
        <v>105038464</v>
      </c>
      <c r="AA26" s="53">
        <v>101805519</v>
      </c>
      <c r="AB26" s="53">
        <v>106975137</v>
      </c>
      <c r="AC26" s="53">
        <v>100350098</v>
      </c>
      <c r="AD26" s="53">
        <v>102148172</v>
      </c>
      <c r="AE26" s="53">
        <v>104220099</v>
      </c>
      <c r="AF26" s="53">
        <v>109224341</v>
      </c>
      <c r="AG26" s="53">
        <v>108574716</v>
      </c>
      <c r="AH26" s="53">
        <v>107312063</v>
      </c>
      <c r="AI26" s="53">
        <v>106189984</v>
      </c>
      <c r="AJ26" s="53">
        <v>104944611</v>
      </c>
      <c r="AK26" s="53">
        <v>107774149</v>
      </c>
      <c r="AL26" s="53">
        <v>104834197</v>
      </c>
      <c r="AM26" s="53">
        <v>98741527</v>
      </c>
      <c r="AN26" s="53">
        <v>106649843</v>
      </c>
      <c r="AO26" s="53">
        <v>99494482</v>
      </c>
    </row>
    <row r="27" spans="1:41" x14ac:dyDescent="0.3">
      <c r="A27" s="51" t="s">
        <v>140</v>
      </c>
      <c r="B27" s="52">
        <v>235511286.22670659</v>
      </c>
      <c r="C27" s="52">
        <v>214073566.05985793</v>
      </c>
      <c r="D27" s="52">
        <v>227291083.40764311</v>
      </c>
      <c r="E27" s="52">
        <v>228154812.2981874</v>
      </c>
      <c r="F27" s="52">
        <v>225461980.03972492</v>
      </c>
      <c r="G27" s="52">
        <v>227845783.5689792</v>
      </c>
      <c r="H27" s="52">
        <v>230914040.39840809</v>
      </c>
      <c r="I27" s="52">
        <v>231487015.04600608</v>
      </c>
      <c r="J27" s="52">
        <v>232046822.16662404</v>
      </c>
      <c r="K27" s="52">
        <v>230998563.74815261</v>
      </c>
      <c r="L27" s="52">
        <v>231228017.22503847</v>
      </c>
      <c r="M27" s="52">
        <v>232290583.96527585</v>
      </c>
      <c r="N27" s="52">
        <v>230971949.59561914</v>
      </c>
      <c r="O27" s="52">
        <v>226837397.7454029</v>
      </c>
      <c r="P27" s="52">
        <v>233424437.55634993</v>
      </c>
      <c r="Q27" s="52">
        <v>227298518.73636556</v>
      </c>
      <c r="R27" s="52">
        <v>228167915.71562526</v>
      </c>
      <c r="S27" s="52">
        <v>230661240.2437948</v>
      </c>
      <c r="T27" s="52">
        <v>235020658.75821579</v>
      </c>
      <c r="U27" s="52">
        <v>234761275.08939332</v>
      </c>
      <c r="V27" s="52">
        <v>233236468.04644433</v>
      </c>
      <c r="W27" s="52">
        <v>231666071.69555387</v>
      </c>
      <c r="X27" s="52">
        <v>231165104.55357403</v>
      </c>
      <c r="Y27" s="52">
        <v>233644575.94602135</v>
      </c>
      <c r="Z27" s="52">
        <v>230482846.12987289</v>
      </c>
      <c r="AA27" s="52">
        <v>228375187.24810177</v>
      </c>
      <c r="AB27" s="52">
        <v>232341594.28670174</v>
      </c>
      <c r="AC27" s="52">
        <v>226334510.08759546</v>
      </c>
      <c r="AD27" s="52">
        <v>227053908.07722491</v>
      </c>
      <c r="AE27" s="52">
        <v>229386501.38356</v>
      </c>
      <c r="AF27" s="52">
        <v>233504665.53666788</v>
      </c>
      <c r="AG27" s="52">
        <v>233206231.06606549</v>
      </c>
      <c r="AH27" s="52">
        <v>231647248.29266763</v>
      </c>
      <c r="AI27" s="52">
        <v>229866092.40451658</v>
      </c>
      <c r="AJ27" s="52">
        <v>229447618.76267141</v>
      </c>
      <c r="AK27" s="52">
        <v>232392514.07404959</v>
      </c>
      <c r="AL27" s="52">
        <v>229262254.26371256</v>
      </c>
      <c r="AM27" s="52">
        <v>225354713.86926785</v>
      </c>
      <c r="AN27" s="52">
        <v>231634296.12607229</v>
      </c>
      <c r="AO27" s="52">
        <v>224979536.72195992</v>
      </c>
    </row>
    <row r="28" spans="1:41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1" x14ac:dyDescent="0.3">
      <c r="A29" s="46" t="s">
        <v>141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</row>
    <row r="30" spans="1:41" x14ac:dyDescent="0.3">
      <c r="A30" s="48" t="s">
        <v>129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>
        <v>43466</v>
      </c>
      <c r="O30" s="49">
        <v>43497</v>
      </c>
      <c r="P30" s="49">
        <v>43525</v>
      </c>
      <c r="Q30" s="49">
        <v>43556</v>
      </c>
      <c r="R30" s="49">
        <v>43586</v>
      </c>
      <c r="S30" s="49">
        <v>43617</v>
      </c>
      <c r="T30" s="49">
        <v>43647</v>
      </c>
      <c r="U30" s="49">
        <v>43678</v>
      </c>
      <c r="V30" s="49">
        <v>43709</v>
      </c>
      <c r="W30" s="49">
        <v>43739</v>
      </c>
      <c r="X30" s="49">
        <v>43770</v>
      </c>
      <c r="Y30" s="49">
        <v>43800</v>
      </c>
      <c r="Z30" s="49">
        <v>43831</v>
      </c>
      <c r="AA30" s="49">
        <v>43862</v>
      </c>
      <c r="AB30" s="49">
        <v>43891</v>
      </c>
      <c r="AC30" s="49">
        <v>43922</v>
      </c>
      <c r="AD30" s="49">
        <v>43952</v>
      </c>
      <c r="AE30" s="49">
        <v>43983</v>
      </c>
      <c r="AF30" s="49">
        <v>44013</v>
      </c>
      <c r="AG30" s="49">
        <v>44044</v>
      </c>
      <c r="AH30" s="49">
        <v>44075</v>
      </c>
      <c r="AI30" s="49">
        <v>44105</v>
      </c>
      <c r="AJ30" s="49">
        <v>44136</v>
      </c>
      <c r="AK30" s="49">
        <v>44166</v>
      </c>
      <c r="AL30" s="49">
        <v>44197</v>
      </c>
      <c r="AM30" s="49">
        <v>44228</v>
      </c>
      <c r="AN30" s="49">
        <v>44256</v>
      </c>
      <c r="AO30" s="49">
        <v>44287</v>
      </c>
    </row>
    <row r="31" spans="1:41" x14ac:dyDescent="0.3">
      <c r="A31" s="47" t="s">
        <v>133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274">
        <v>368679</v>
      </c>
      <c r="O31" s="274">
        <v>368702</v>
      </c>
      <c r="P31" s="274">
        <v>360815</v>
      </c>
      <c r="Q31" s="274">
        <v>361566</v>
      </c>
      <c r="R31" s="274">
        <v>372782</v>
      </c>
      <c r="S31" s="274">
        <v>364014</v>
      </c>
      <c r="T31" s="274">
        <v>375562</v>
      </c>
      <c r="U31" s="274">
        <v>378303</v>
      </c>
      <c r="V31" s="274">
        <v>376052</v>
      </c>
      <c r="W31" s="274">
        <v>370101</v>
      </c>
      <c r="X31" s="274">
        <v>361160</v>
      </c>
      <c r="Y31" s="274">
        <v>370374</v>
      </c>
      <c r="Z31" s="274">
        <v>364615</v>
      </c>
      <c r="AA31" s="274">
        <v>364618</v>
      </c>
      <c r="AB31" s="274">
        <v>356667</v>
      </c>
      <c r="AC31" s="274">
        <v>357228</v>
      </c>
      <c r="AD31" s="274">
        <v>368386</v>
      </c>
      <c r="AE31" s="274">
        <v>359777</v>
      </c>
      <c r="AF31" s="274">
        <v>371270</v>
      </c>
      <c r="AG31" s="274">
        <v>374068</v>
      </c>
      <c r="AH31" s="274">
        <v>371695</v>
      </c>
      <c r="AI31" s="274">
        <v>365623</v>
      </c>
      <c r="AJ31" s="274">
        <v>356699</v>
      </c>
      <c r="AK31" s="274">
        <v>365864</v>
      </c>
      <c r="AL31" s="274">
        <v>360202</v>
      </c>
      <c r="AM31" s="274">
        <v>360257</v>
      </c>
      <c r="AN31" s="274">
        <v>352289</v>
      </c>
      <c r="AO31" s="274">
        <v>352713</v>
      </c>
    </row>
    <row r="32" spans="1:41" x14ac:dyDescent="0.3">
      <c r="A32" s="47" t="s">
        <v>134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274">
        <v>285866</v>
      </c>
      <c r="O32" s="274">
        <v>285174</v>
      </c>
      <c r="P32" s="274">
        <v>276862</v>
      </c>
      <c r="Q32" s="274">
        <v>280144</v>
      </c>
      <c r="R32" s="274">
        <v>287225</v>
      </c>
      <c r="S32" s="274">
        <v>283409</v>
      </c>
      <c r="T32" s="274">
        <v>280825</v>
      </c>
      <c r="U32" s="274">
        <v>279957</v>
      </c>
      <c r="V32" s="274">
        <v>280857</v>
      </c>
      <c r="W32" s="274">
        <v>281923</v>
      </c>
      <c r="X32" s="274">
        <v>278764</v>
      </c>
      <c r="Y32" s="274">
        <v>281646</v>
      </c>
      <c r="Z32" s="274">
        <v>285719</v>
      </c>
      <c r="AA32" s="274">
        <v>284894</v>
      </c>
      <c r="AB32" s="274">
        <v>276480</v>
      </c>
      <c r="AC32" s="274">
        <v>279593</v>
      </c>
      <c r="AD32" s="274">
        <v>286499</v>
      </c>
      <c r="AE32" s="274">
        <v>282596</v>
      </c>
      <c r="AF32" s="274">
        <v>279862</v>
      </c>
      <c r="AG32" s="274">
        <v>278843</v>
      </c>
      <c r="AH32" s="274">
        <v>279626</v>
      </c>
      <c r="AI32" s="274">
        <v>280444</v>
      </c>
      <c r="AJ32" s="274">
        <v>277150</v>
      </c>
      <c r="AK32" s="274">
        <v>279952</v>
      </c>
      <c r="AL32" s="274">
        <v>284148</v>
      </c>
      <c r="AM32" s="274">
        <v>283342</v>
      </c>
      <c r="AN32" s="274">
        <v>274990</v>
      </c>
      <c r="AO32" s="274">
        <v>278104</v>
      </c>
    </row>
    <row r="33" spans="1:41" x14ac:dyDescent="0.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spans="1:41" x14ac:dyDescent="0.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41" x14ac:dyDescent="0.3">
      <c r="A35" s="46" t="s">
        <v>142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</row>
    <row r="36" spans="1:41" x14ac:dyDescent="0.3">
      <c r="A36" s="48" t="s">
        <v>129</v>
      </c>
      <c r="B36" s="49">
        <v>43101</v>
      </c>
      <c r="C36" s="49">
        <v>43132</v>
      </c>
      <c r="D36" s="49">
        <v>43160</v>
      </c>
      <c r="E36" s="49">
        <v>43191</v>
      </c>
      <c r="F36" s="49">
        <v>43221</v>
      </c>
      <c r="G36" s="49">
        <v>43252</v>
      </c>
      <c r="H36" s="49">
        <v>43282</v>
      </c>
      <c r="I36" s="49">
        <v>43313</v>
      </c>
      <c r="J36" s="49">
        <v>43344</v>
      </c>
      <c r="K36" s="49">
        <v>43374</v>
      </c>
      <c r="L36" s="49">
        <v>43405</v>
      </c>
      <c r="M36" s="49">
        <v>43435</v>
      </c>
      <c r="N36" s="49">
        <v>43466</v>
      </c>
      <c r="O36" s="49">
        <v>43497</v>
      </c>
      <c r="P36" s="49">
        <v>43525</v>
      </c>
      <c r="Q36" s="49">
        <v>43556</v>
      </c>
      <c r="R36" s="49">
        <v>43586</v>
      </c>
      <c r="S36" s="49">
        <v>43617</v>
      </c>
      <c r="T36" s="49">
        <v>43647</v>
      </c>
      <c r="U36" s="49">
        <v>43678</v>
      </c>
      <c r="V36" s="49">
        <v>43709</v>
      </c>
      <c r="W36" s="49">
        <v>43739</v>
      </c>
      <c r="X36" s="49">
        <v>43770</v>
      </c>
      <c r="Y36" s="49">
        <v>43800</v>
      </c>
      <c r="Z36" s="49">
        <v>43831</v>
      </c>
      <c r="AA36" s="49">
        <v>43862</v>
      </c>
      <c r="AB36" s="49">
        <v>43891</v>
      </c>
      <c r="AC36" s="49">
        <v>43922</v>
      </c>
      <c r="AD36" s="49">
        <v>43952</v>
      </c>
      <c r="AE36" s="49">
        <v>43983</v>
      </c>
      <c r="AF36" s="49">
        <v>44013</v>
      </c>
      <c r="AG36" s="49">
        <v>44044</v>
      </c>
      <c r="AH36" s="49">
        <v>44075</v>
      </c>
      <c r="AI36" s="49">
        <v>44105</v>
      </c>
      <c r="AJ36" s="49">
        <v>44136</v>
      </c>
      <c r="AK36" s="49">
        <v>44166</v>
      </c>
      <c r="AL36" s="49">
        <v>44197</v>
      </c>
      <c r="AM36" s="49">
        <v>44228</v>
      </c>
      <c r="AN36" s="49">
        <v>44256</v>
      </c>
      <c r="AO36" s="49">
        <v>44287</v>
      </c>
    </row>
    <row r="37" spans="1:41" x14ac:dyDescent="0.3">
      <c r="A37" s="47">
        <v>7</v>
      </c>
      <c r="B37" s="274">
        <v>1005062</v>
      </c>
      <c r="C37" s="274">
        <v>1006217</v>
      </c>
      <c r="D37" s="274">
        <v>1006773.000250283</v>
      </c>
      <c r="E37" s="274">
        <v>1007558.9995875333</v>
      </c>
      <c r="F37" s="274">
        <v>1008286.0000214548</v>
      </c>
      <c r="G37" s="274">
        <v>1009032.999931819</v>
      </c>
      <c r="H37" s="274">
        <v>1009607.999088295</v>
      </c>
      <c r="I37" s="274">
        <v>1010512.9979345571</v>
      </c>
      <c r="J37" s="274">
        <v>1011698.9972047514</v>
      </c>
      <c r="K37" s="274">
        <v>1013237.9967472053</v>
      </c>
      <c r="L37" s="274">
        <v>1014661.9971595388</v>
      </c>
      <c r="M37" s="274">
        <v>1015810.9977399033</v>
      </c>
      <c r="N37" s="274">
        <v>1017093</v>
      </c>
      <c r="O37" s="274">
        <v>1018170</v>
      </c>
      <c r="P37" s="274">
        <v>1019085</v>
      </c>
      <c r="Q37" s="274">
        <v>1019931</v>
      </c>
      <c r="R37" s="274">
        <v>1020683</v>
      </c>
      <c r="S37" s="274">
        <v>1021430</v>
      </c>
      <c r="T37" s="274">
        <v>1021988</v>
      </c>
      <c r="U37" s="274">
        <v>1022867</v>
      </c>
      <c r="V37" s="274">
        <v>1024025</v>
      </c>
      <c r="W37" s="274">
        <v>1025540</v>
      </c>
      <c r="X37" s="274">
        <v>1026939</v>
      </c>
      <c r="Y37" s="274">
        <v>1028064</v>
      </c>
      <c r="Z37" s="274">
        <v>1029333</v>
      </c>
      <c r="AA37" s="274">
        <v>1030402</v>
      </c>
      <c r="AB37" s="274">
        <v>1031317</v>
      </c>
      <c r="AC37" s="274">
        <v>1032174</v>
      </c>
      <c r="AD37" s="274">
        <v>1032947</v>
      </c>
      <c r="AE37" s="274">
        <v>1033725</v>
      </c>
      <c r="AF37" s="274">
        <v>1034322</v>
      </c>
      <c r="AG37" s="274">
        <v>1035256</v>
      </c>
      <c r="AH37" s="274">
        <v>1036479</v>
      </c>
      <c r="AI37" s="274">
        <v>1038074</v>
      </c>
      <c r="AJ37" s="274">
        <v>1039560</v>
      </c>
      <c r="AK37" s="274">
        <v>1040775</v>
      </c>
      <c r="AL37" s="274">
        <v>1041987</v>
      </c>
      <c r="AM37" s="274">
        <v>1043004</v>
      </c>
      <c r="AN37" s="274">
        <v>1043868</v>
      </c>
      <c r="AO37" s="274">
        <v>1044680</v>
      </c>
    </row>
    <row r="38" spans="1:41" x14ac:dyDescent="0.3">
      <c r="A38" s="47" t="s">
        <v>130</v>
      </c>
      <c r="B38" s="274">
        <v>3</v>
      </c>
      <c r="C38" s="274">
        <v>3</v>
      </c>
      <c r="D38" s="274">
        <v>2.9997497169417793</v>
      </c>
      <c r="E38" s="274">
        <v>3.0004124667712295</v>
      </c>
      <c r="F38" s="274">
        <v>2.9999785453103707</v>
      </c>
      <c r="G38" s="274">
        <v>3.0000681810181531</v>
      </c>
      <c r="H38" s="274">
        <v>3.0009117049701572</v>
      </c>
      <c r="I38" s="274">
        <v>3.0020654429367002</v>
      </c>
      <c r="J38" s="274">
        <v>3.0027952486750173</v>
      </c>
      <c r="K38" s="274">
        <v>3.0032527947185361</v>
      </c>
      <c r="L38" s="274">
        <v>3.0028404611848778</v>
      </c>
      <c r="M38" s="274">
        <v>3.0022600968383895</v>
      </c>
      <c r="N38" s="274">
        <v>3</v>
      </c>
      <c r="O38" s="274">
        <v>3</v>
      </c>
      <c r="P38" s="274">
        <v>3</v>
      </c>
      <c r="Q38" s="274">
        <v>3</v>
      </c>
      <c r="R38" s="274">
        <v>3</v>
      </c>
      <c r="S38" s="274">
        <v>3</v>
      </c>
      <c r="T38" s="274">
        <v>3</v>
      </c>
      <c r="U38" s="274">
        <v>3</v>
      </c>
      <c r="V38" s="274">
        <v>3</v>
      </c>
      <c r="W38" s="274">
        <v>3</v>
      </c>
      <c r="X38" s="274">
        <v>3</v>
      </c>
      <c r="Y38" s="274">
        <v>3</v>
      </c>
      <c r="Z38" s="274">
        <v>3</v>
      </c>
      <c r="AA38" s="274">
        <v>3</v>
      </c>
      <c r="AB38" s="274">
        <v>3</v>
      </c>
      <c r="AC38" s="274">
        <v>3</v>
      </c>
      <c r="AD38" s="274">
        <v>3</v>
      </c>
      <c r="AE38" s="274">
        <v>3</v>
      </c>
      <c r="AF38" s="274">
        <v>3</v>
      </c>
      <c r="AG38" s="274">
        <v>3</v>
      </c>
      <c r="AH38" s="274">
        <v>3</v>
      </c>
      <c r="AI38" s="274">
        <v>3</v>
      </c>
      <c r="AJ38" s="274">
        <v>3</v>
      </c>
      <c r="AK38" s="274">
        <v>3</v>
      </c>
      <c r="AL38" s="274">
        <v>3</v>
      </c>
      <c r="AM38" s="274">
        <v>3</v>
      </c>
      <c r="AN38" s="274">
        <v>3</v>
      </c>
      <c r="AO38" s="274">
        <v>3</v>
      </c>
    </row>
    <row r="39" spans="1:41" x14ac:dyDescent="0.3">
      <c r="A39" s="47" t="s">
        <v>131</v>
      </c>
      <c r="B39" s="274">
        <v>120781</v>
      </c>
      <c r="C39" s="274">
        <v>120992</v>
      </c>
      <c r="D39" s="274">
        <v>121266.33983273528</v>
      </c>
      <c r="E39" s="274">
        <v>121530.22183342573</v>
      </c>
      <c r="F39" s="274">
        <v>121712.87894719045</v>
      </c>
      <c r="G39" s="274">
        <v>121921.45011903305</v>
      </c>
      <c r="H39" s="274">
        <v>122132.40226180558</v>
      </c>
      <c r="I39" s="274">
        <v>122325.51027318191</v>
      </c>
      <c r="J39" s="274">
        <v>122445.22212769429</v>
      </c>
      <c r="K39" s="274">
        <v>122604.87155582328</v>
      </c>
      <c r="L39" s="274">
        <v>122819.7901486576</v>
      </c>
      <c r="M39" s="274">
        <v>122952.89262884171</v>
      </c>
      <c r="N39" s="274">
        <v>123078</v>
      </c>
      <c r="O39" s="274">
        <v>123192</v>
      </c>
      <c r="P39" s="274">
        <v>123415</v>
      </c>
      <c r="Q39" s="274">
        <v>123671</v>
      </c>
      <c r="R39" s="274">
        <v>123867</v>
      </c>
      <c r="S39" s="274">
        <v>124092</v>
      </c>
      <c r="T39" s="274">
        <v>124320</v>
      </c>
      <c r="U39" s="274">
        <v>124529</v>
      </c>
      <c r="V39" s="274">
        <v>124664</v>
      </c>
      <c r="W39" s="274">
        <v>124839</v>
      </c>
      <c r="X39" s="274">
        <v>125069</v>
      </c>
      <c r="Y39" s="274">
        <v>125216</v>
      </c>
      <c r="Z39" s="274">
        <v>125339</v>
      </c>
      <c r="AA39" s="274">
        <v>125442</v>
      </c>
      <c r="AB39" s="274">
        <v>125657</v>
      </c>
      <c r="AC39" s="274">
        <v>125900</v>
      </c>
      <c r="AD39" s="274">
        <v>126084</v>
      </c>
      <c r="AE39" s="274">
        <v>126294</v>
      </c>
      <c r="AF39" s="274">
        <v>126508</v>
      </c>
      <c r="AG39" s="274">
        <v>126703</v>
      </c>
      <c r="AH39" s="274">
        <v>126821</v>
      </c>
      <c r="AI39" s="274">
        <v>126980</v>
      </c>
      <c r="AJ39" s="274">
        <v>127194</v>
      </c>
      <c r="AK39" s="274">
        <v>127322</v>
      </c>
      <c r="AL39" s="274">
        <v>127435</v>
      </c>
      <c r="AM39" s="274">
        <v>127542</v>
      </c>
      <c r="AN39" s="274">
        <v>127734</v>
      </c>
      <c r="AO39" s="274">
        <v>127975</v>
      </c>
    </row>
    <row r="40" spans="1:41" x14ac:dyDescent="0.3">
      <c r="A40" s="54" t="s">
        <v>132</v>
      </c>
      <c r="B40" s="274">
        <v>7288</v>
      </c>
      <c r="C40" s="274">
        <v>7391</v>
      </c>
      <c r="D40" s="274">
        <v>7530.3899060945332</v>
      </c>
      <c r="E40" s="274">
        <v>7516.6512516173898</v>
      </c>
      <c r="F40" s="274">
        <v>7518.6199457985931</v>
      </c>
      <c r="G40" s="274">
        <v>7523.7249888689794</v>
      </c>
      <c r="H40" s="274">
        <v>7525.4537558006741</v>
      </c>
      <c r="I40" s="274">
        <v>7527.6884411347337</v>
      </c>
      <c r="J40" s="274">
        <v>7523.4452837455483</v>
      </c>
      <c r="K40" s="274">
        <v>7528.0636268643211</v>
      </c>
      <c r="L40" s="274">
        <v>7538.7418799019215</v>
      </c>
      <c r="M40" s="274">
        <v>7546.1316121568534</v>
      </c>
      <c r="N40" s="274">
        <v>7598</v>
      </c>
      <c r="O40" s="274">
        <v>7627</v>
      </c>
      <c r="P40" s="274">
        <v>7618</v>
      </c>
      <c r="Q40" s="274">
        <v>7614</v>
      </c>
      <c r="R40" s="274">
        <v>7617</v>
      </c>
      <c r="S40" s="274">
        <v>7623</v>
      </c>
      <c r="T40" s="274">
        <v>7626</v>
      </c>
      <c r="U40" s="274">
        <v>7629</v>
      </c>
      <c r="V40" s="274">
        <v>7625</v>
      </c>
      <c r="W40" s="274">
        <v>7631</v>
      </c>
      <c r="X40" s="274">
        <v>7642</v>
      </c>
      <c r="Y40" s="274">
        <v>7650</v>
      </c>
      <c r="Z40" s="274">
        <v>7690</v>
      </c>
      <c r="AA40" s="274">
        <v>7718</v>
      </c>
      <c r="AB40" s="274">
        <v>7708</v>
      </c>
      <c r="AC40" s="274">
        <v>7703</v>
      </c>
      <c r="AD40" s="274">
        <v>7705</v>
      </c>
      <c r="AE40" s="274">
        <v>7710</v>
      </c>
      <c r="AF40" s="274">
        <v>7712</v>
      </c>
      <c r="AG40" s="274">
        <v>7714</v>
      </c>
      <c r="AH40" s="274">
        <v>7709</v>
      </c>
      <c r="AI40" s="274">
        <v>7713</v>
      </c>
      <c r="AJ40" s="274">
        <v>7724</v>
      </c>
      <c r="AK40" s="274">
        <v>7731</v>
      </c>
      <c r="AL40" s="274">
        <v>7756</v>
      </c>
      <c r="AM40" s="274">
        <v>7766</v>
      </c>
      <c r="AN40" s="274">
        <v>7755</v>
      </c>
      <c r="AO40" s="274">
        <v>7750</v>
      </c>
    </row>
    <row r="41" spans="1:41" x14ac:dyDescent="0.3">
      <c r="A41" s="47" t="s">
        <v>133</v>
      </c>
      <c r="B41" s="274">
        <v>802</v>
      </c>
      <c r="C41" s="274">
        <v>798</v>
      </c>
      <c r="D41" s="274">
        <v>800.92155785320847</v>
      </c>
      <c r="E41" s="274">
        <v>799.48932628709895</v>
      </c>
      <c r="F41" s="274">
        <v>799.73351035135909</v>
      </c>
      <c r="G41" s="274">
        <v>799.86192687324024</v>
      </c>
      <c r="H41" s="274">
        <v>800.11533398996937</v>
      </c>
      <c r="I41" s="274">
        <v>800.58487839392501</v>
      </c>
      <c r="J41" s="274">
        <v>800.74833512809312</v>
      </c>
      <c r="K41" s="274">
        <v>801.11204265255003</v>
      </c>
      <c r="L41" s="274">
        <v>801.59714713781079</v>
      </c>
      <c r="M41" s="274">
        <v>801.89717350832143</v>
      </c>
      <c r="N41" s="274">
        <v>803</v>
      </c>
      <c r="O41" s="274">
        <v>805</v>
      </c>
      <c r="P41" s="274">
        <v>806</v>
      </c>
      <c r="Q41" s="274">
        <v>805</v>
      </c>
      <c r="R41" s="274">
        <v>806</v>
      </c>
      <c r="S41" s="274">
        <v>806</v>
      </c>
      <c r="T41" s="274">
        <v>806</v>
      </c>
      <c r="U41" s="274">
        <v>807</v>
      </c>
      <c r="V41" s="274">
        <v>807</v>
      </c>
      <c r="W41" s="274">
        <v>808</v>
      </c>
      <c r="X41" s="274">
        <v>808</v>
      </c>
      <c r="Y41" s="274">
        <v>809</v>
      </c>
      <c r="Z41" s="274">
        <v>810</v>
      </c>
      <c r="AA41" s="274">
        <v>812</v>
      </c>
      <c r="AB41" s="274">
        <v>812</v>
      </c>
      <c r="AC41" s="274">
        <v>812</v>
      </c>
      <c r="AD41" s="274">
        <v>812</v>
      </c>
      <c r="AE41" s="274">
        <v>812</v>
      </c>
      <c r="AF41" s="274">
        <v>813</v>
      </c>
      <c r="AG41" s="274">
        <v>813</v>
      </c>
      <c r="AH41" s="274">
        <v>813</v>
      </c>
      <c r="AI41" s="274">
        <v>814</v>
      </c>
      <c r="AJ41" s="274">
        <v>814</v>
      </c>
      <c r="AK41" s="274">
        <v>814</v>
      </c>
      <c r="AL41" s="274">
        <v>816</v>
      </c>
      <c r="AM41" s="274">
        <v>816</v>
      </c>
      <c r="AN41" s="274">
        <v>816</v>
      </c>
      <c r="AO41" s="274">
        <v>816</v>
      </c>
    </row>
    <row r="42" spans="1:41" x14ac:dyDescent="0.3">
      <c r="A42" s="47">
        <v>29</v>
      </c>
      <c r="B42" s="274">
        <v>533</v>
      </c>
      <c r="C42" s="274">
        <v>521</v>
      </c>
      <c r="D42" s="274">
        <v>530.44910500198171</v>
      </c>
      <c r="E42" s="274">
        <v>540.46565749369677</v>
      </c>
      <c r="F42" s="274">
        <v>597.81513487222685</v>
      </c>
      <c r="G42" s="274">
        <v>636.57673230837486</v>
      </c>
      <c r="H42" s="274">
        <v>679.74739866726827</v>
      </c>
      <c r="I42" s="274">
        <v>698.50218021035016</v>
      </c>
      <c r="J42" s="274">
        <v>696.61109538627977</v>
      </c>
      <c r="K42" s="274">
        <v>651.09365141523153</v>
      </c>
      <c r="L42" s="274">
        <v>562.65460356505241</v>
      </c>
      <c r="M42" s="274">
        <v>550.77317065181069</v>
      </c>
      <c r="N42" s="274">
        <v>529</v>
      </c>
      <c r="O42" s="274">
        <v>533</v>
      </c>
      <c r="P42" s="274">
        <v>529</v>
      </c>
      <c r="Q42" s="274">
        <v>554</v>
      </c>
      <c r="R42" s="274">
        <v>612</v>
      </c>
      <c r="S42" s="274">
        <v>652</v>
      </c>
      <c r="T42" s="274">
        <v>696</v>
      </c>
      <c r="U42" s="274">
        <v>716</v>
      </c>
      <c r="V42" s="274">
        <v>714</v>
      </c>
      <c r="W42" s="274">
        <v>667</v>
      </c>
      <c r="X42" s="274">
        <v>577</v>
      </c>
      <c r="Y42" s="274">
        <v>565</v>
      </c>
      <c r="Z42" s="274">
        <v>543</v>
      </c>
      <c r="AA42" s="274">
        <v>546</v>
      </c>
      <c r="AB42" s="274">
        <v>542</v>
      </c>
      <c r="AC42" s="274">
        <v>567</v>
      </c>
      <c r="AD42" s="274">
        <v>628</v>
      </c>
      <c r="AE42" s="274">
        <v>668</v>
      </c>
      <c r="AF42" s="274">
        <v>714</v>
      </c>
      <c r="AG42" s="274">
        <v>733</v>
      </c>
      <c r="AH42" s="274">
        <v>731</v>
      </c>
      <c r="AI42" s="274">
        <v>683</v>
      </c>
      <c r="AJ42" s="274">
        <v>591</v>
      </c>
      <c r="AK42" s="274">
        <v>578</v>
      </c>
      <c r="AL42" s="274">
        <v>556</v>
      </c>
      <c r="AM42" s="274">
        <v>558</v>
      </c>
      <c r="AN42" s="274">
        <v>554</v>
      </c>
      <c r="AO42" s="274">
        <v>580</v>
      </c>
    </row>
    <row r="43" spans="1:41" x14ac:dyDescent="0.3">
      <c r="A43" s="47" t="s">
        <v>134</v>
      </c>
      <c r="B43" s="274">
        <v>482</v>
      </c>
      <c r="C43" s="274">
        <v>481</v>
      </c>
      <c r="D43" s="274">
        <v>482.95603932582327</v>
      </c>
      <c r="E43" s="274">
        <v>480.38340130777772</v>
      </c>
      <c r="F43" s="274">
        <v>480.8707446039769</v>
      </c>
      <c r="G43" s="274">
        <v>481.50031036815039</v>
      </c>
      <c r="H43" s="274">
        <v>481.65727659707909</v>
      </c>
      <c r="I43" s="274">
        <v>482.43637126900182</v>
      </c>
      <c r="J43" s="274">
        <v>483.03359709195468</v>
      </c>
      <c r="K43" s="274">
        <v>483.00375309770783</v>
      </c>
      <c r="L43" s="274">
        <v>483.45937062517294</v>
      </c>
      <c r="M43" s="274">
        <v>483.62679382371073</v>
      </c>
      <c r="N43" s="274">
        <v>486</v>
      </c>
      <c r="O43" s="274">
        <v>487</v>
      </c>
      <c r="P43" s="274">
        <v>487</v>
      </c>
      <c r="Q43" s="274">
        <v>485</v>
      </c>
      <c r="R43" s="274">
        <v>486</v>
      </c>
      <c r="S43" s="274">
        <v>486</v>
      </c>
      <c r="T43" s="274">
        <v>487</v>
      </c>
      <c r="U43" s="274">
        <v>487</v>
      </c>
      <c r="V43" s="274">
        <v>488</v>
      </c>
      <c r="W43" s="274">
        <v>488</v>
      </c>
      <c r="X43" s="274">
        <v>489</v>
      </c>
      <c r="Y43" s="274">
        <v>489</v>
      </c>
      <c r="Z43" s="274">
        <v>491</v>
      </c>
      <c r="AA43" s="274">
        <v>492</v>
      </c>
      <c r="AB43" s="274">
        <v>492</v>
      </c>
      <c r="AC43" s="274">
        <v>490</v>
      </c>
      <c r="AD43" s="274">
        <v>491</v>
      </c>
      <c r="AE43" s="274">
        <v>492</v>
      </c>
      <c r="AF43" s="274">
        <v>492</v>
      </c>
      <c r="AG43" s="274">
        <v>492</v>
      </c>
      <c r="AH43" s="274">
        <v>493</v>
      </c>
      <c r="AI43" s="274">
        <v>493</v>
      </c>
      <c r="AJ43" s="274">
        <v>493</v>
      </c>
      <c r="AK43" s="274">
        <v>494</v>
      </c>
      <c r="AL43" s="274">
        <v>496</v>
      </c>
      <c r="AM43" s="274">
        <v>496</v>
      </c>
      <c r="AN43" s="274">
        <v>496</v>
      </c>
      <c r="AO43" s="274">
        <v>494</v>
      </c>
    </row>
    <row r="44" spans="1:41" x14ac:dyDescent="0.3">
      <c r="A44" s="47">
        <v>35</v>
      </c>
      <c r="B44" s="274">
        <v>1</v>
      </c>
      <c r="C44" s="274">
        <v>1</v>
      </c>
      <c r="D44" s="274">
        <v>1.0027393289262414</v>
      </c>
      <c r="E44" s="274">
        <v>1.001079528775088</v>
      </c>
      <c r="F44" s="274">
        <v>1.0016680079861644</v>
      </c>
      <c r="G44" s="274">
        <v>1.0017647409158763</v>
      </c>
      <c r="H44" s="274">
        <v>1.0023438242513063</v>
      </c>
      <c r="I44" s="274">
        <v>1.0029336274786615</v>
      </c>
      <c r="J44" s="274">
        <v>1.0031472394277532</v>
      </c>
      <c r="K44" s="274">
        <v>1.0037320241079921</v>
      </c>
      <c r="L44" s="274">
        <v>1.0043504448581309</v>
      </c>
      <c r="M44" s="274">
        <v>1.0050299640713467</v>
      </c>
      <c r="N44" s="274">
        <v>1</v>
      </c>
      <c r="O44" s="274">
        <v>1</v>
      </c>
      <c r="P44" s="274">
        <v>1</v>
      </c>
      <c r="Q44" s="274">
        <v>1</v>
      </c>
      <c r="R44" s="274">
        <v>1</v>
      </c>
      <c r="S44" s="274">
        <v>1</v>
      </c>
      <c r="T44" s="274">
        <v>1</v>
      </c>
      <c r="U44" s="274">
        <v>1</v>
      </c>
      <c r="V44" s="274">
        <v>1</v>
      </c>
      <c r="W44" s="274">
        <v>1</v>
      </c>
      <c r="X44" s="274">
        <v>1</v>
      </c>
      <c r="Y44" s="274">
        <v>1</v>
      </c>
      <c r="Z44" s="274">
        <v>1</v>
      </c>
      <c r="AA44" s="274">
        <v>1</v>
      </c>
      <c r="AB44" s="274">
        <v>1</v>
      </c>
      <c r="AC44" s="274">
        <v>1</v>
      </c>
      <c r="AD44" s="274">
        <v>1</v>
      </c>
      <c r="AE44" s="274">
        <v>1</v>
      </c>
      <c r="AF44" s="274">
        <v>1</v>
      </c>
      <c r="AG44" s="274">
        <v>1</v>
      </c>
      <c r="AH44" s="274">
        <v>1</v>
      </c>
      <c r="AI44" s="274">
        <v>1</v>
      </c>
      <c r="AJ44" s="274">
        <v>1</v>
      </c>
      <c r="AK44" s="274">
        <v>1</v>
      </c>
      <c r="AL44" s="274">
        <v>1</v>
      </c>
      <c r="AM44" s="274">
        <v>1</v>
      </c>
      <c r="AN44" s="274">
        <v>1</v>
      </c>
      <c r="AO44" s="274">
        <v>1</v>
      </c>
    </row>
    <row r="45" spans="1:41" x14ac:dyDescent="0.3">
      <c r="A45" s="47">
        <v>40</v>
      </c>
      <c r="B45" s="274">
        <v>130</v>
      </c>
      <c r="C45" s="274">
        <v>128</v>
      </c>
      <c r="D45" s="274">
        <v>128.33545421853285</v>
      </c>
      <c r="E45" s="274">
        <v>128.11697416024555</v>
      </c>
      <c r="F45" s="274">
        <v>128.17945797509344</v>
      </c>
      <c r="G45" s="274">
        <v>128.19474472822392</v>
      </c>
      <c r="H45" s="274">
        <v>128.25697645946127</v>
      </c>
      <c r="I45" s="274">
        <v>128.33237420581835</v>
      </c>
      <c r="J45" s="274">
        <v>128.35930635273641</v>
      </c>
      <c r="K45" s="274">
        <v>128.42827609663345</v>
      </c>
      <c r="L45" s="274">
        <v>128.50692181094098</v>
      </c>
      <c r="M45" s="274">
        <v>128.58009859518438</v>
      </c>
      <c r="N45" s="274">
        <v>128</v>
      </c>
      <c r="O45" s="274">
        <v>128</v>
      </c>
      <c r="P45" s="274">
        <v>128</v>
      </c>
      <c r="Q45" s="274">
        <v>128</v>
      </c>
      <c r="R45" s="274">
        <v>128</v>
      </c>
      <c r="S45" s="274">
        <v>128</v>
      </c>
      <c r="T45" s="274">
        <v>128</v>
      </c>
      <c r="U45" s="274">
        <v>128</v>
      </c>
      <c r="V45" s="274">
        <v>128</v>
      </c>
      <c r="W45" s="274">
        <v>128</v>
      </c>
      <c r="X45" s="274">
        <v>128</v>
      </c>
      <c r="Y45" s="274">
        <v>128</v>
      </c>
      <c r="Z45" s="274">
        <v>128</v>
      </c>
      <c r="AA45" s="274">
        <v>128</v>
      </c>
      <c r="AB45" s="274">
        <v>128</v>
      </c>
      <c r="AC45" s="274">
        <v>128</v>
      </c>
      <c r="AD45" s="274">
        <v>128</v>
      </c>
      <c r="AE45" s="274">
        <v>128</v>
      </c>
      <c r="AF45" s="274">
        <v>128</v>
      </c>
      <c r="AG45" s="274">
        <v>128</v>
      </c>
      <c r="AH45" s="274">
        <v>128</v>
      </c>
      <c r="AI45" s="274">
        <v>128</v>
      </c>
      <c r="AJ45" s="274">
        <v>128</v>
      </c>
      <c r="AK45" s="274">
        <v>129</v>
      </c>
      <c r="AL45" s="274">
        <v>129</v>
      </c>
      <c r="AM45" s="274">
        <v>129</v>
      </c>
      <c r="AN45" s="274">
        <v>129</v>
      </c>
      <c r="AO45" s="274">
        <v>129</v>
      </c>
    </row>
    <row r="46" spans="1:41" x14ac:dyDescent="0.3">
      <c r="A46" s="47">
        <v>43</v>
      </c>
      <c r="B46" s="274">
        <v>157</v>
      </c>
      <c r="C46" s="274">
        <v>156</v>
      </c>
      <c r="D46" s="274">
        <v>156.42733531249365</v>
      </c>
      <c r="E46" s="274">
        <v>156.16840648891372</v>
      </c>
      <c r="F46" s="274">
        <v>156.26020924584165</v>
      </c>
      <c r="G46" s="274">
        <v>156.2752995828767</v>
      </c>
      <c r="H46" s="274">
        <v>156.36563658320378</v>
      </c>
      <c r="I46" s="274">
        <v>156.4576458866712</v>
      </c>
      <c r="J46" s="274">
        <v>156.4909693507295</v>
      </c>
      <c r="K46" s="274">
        <v>156.58219576084676</v>
      </c>
      <c r="L46" s="274">
        <v>156.67866939786842</v>
      </c>
      <c r="M46" s="274">
        <v>156.78467439513008</v>
      </c>
      <c r="N46" s="274">
        <v>157</v>
      </c>
      <c r="O46" s="274">
        <v>157</v>
      </c>
      <c r="P46" s="274">
        <v>157</v>
      </c>
      <c r="Q46" s="274">
        <v>157</v>
      </c>
      <c r="R46" s="274">
        <v>157</v>
      </c>
      <c r="S46" s="274">
        <v>157</v>
      </c>
      <c r="T46" s="274">
        <v>158</v>
      </c>
      <c r="U46" s="274">
        <v>158</v>
      </c>
      <c r="V46" s="274">
        <v>158</v>
      </c>
      <c r="W46" s="274">
        <v>158</v>
      </c>
      <c r="X46" s="274">
        <v>158</v>
      </c>
      <c r="Y46" s="274">
        <v>158</v>
      </c>
      <c r="Z46" s="274">
        <v>158</v>
      </c>
      <c r="AA46" s="274">
        <v>159</v>
      </c>
      <c r="AB46" s="274">
        <v>159</v>
      </c>
      <c r="AC46" s="274">
        <v>159</v>
      </c>
      <c r="AD46" s="274">
        <v>159</v>
      </c>
      <c r="AE46" s="274">
        <v>159</v>
      </c>
      <c r="AF46" s="274">
        <v>159</v>
      </c>
      <c r="AG46" s="274">
        <v>159</v>
      </c>
      <c r="AH46" s="274">
        <v>159</v>
      </c>
      <c r="AI46" s="274">
        <v>159</v>
      </c>
      <c r="AJ46" s="274">
        <v>159</v>
      </c>
      <c r="AK46" s="274">
        <v>159</v>
      </c>
      <c r="AL46" s="274">
        <v>159</v>
      </c>
      <c r="AM46" s="274">
        <v>159</v>
      </c>
      <c r="AN46" s="274">
        <v>159</v>
      </c>
      <c r="AO46" s="274">
        <v>159</v>
      </c>
    </row>
    <row r="47" spans="1:41" x14ac:dyDescent="0.3">
      <c r="A47" s="47">
        <v>46</v>
      </c>
      <c r="B47" s="274">
        <v>6</v>
      </c>
      <c r="C47" s="274">
        <v>6</v>
      </c>
      <c r="D47" s="274">
        <v>6.0042920663366122</v>
      </c>
      <c r="E47" s="274">
        <v>5.9895127542779667</v>
      </c>
      <c r="F47" s="274">
        <v>5.9827704102085217</v>
      </c>
      <c r="G47" s="274">
        <v>5.9856747582886705</v>
      </c>
      <c r="H47" s="274">
        <v>5.9796365097430915</v>
      </c>
      <c r="I47" s="274">
        <v>5.9830976757117131</v>
      </c>
      <c r="J47" s="274">
        <v>5.9840512013537168</v>
      </c>
      <c r="K47" s="274">
        <v>5.9828537532963324</v>
      </c>
      <c r="L47" s="274">
        <v>5.9861545644289773</v>
      </c>
      <c r="M47" s="274">
        <v>5.9791903396696879</v>
      </c>
      <c r="N47" s="274">
        <v>6</v>
      </c>
      <c r="O47" s="274">
        <v>6</v>
      </c>
      <c r="P47" s="274">
        <v>6</v>
      </c>
      <c r="Q47" s="274">
        <v>6</v>
      </c>
      <c r="R47" s="274">
        <v>6</v>
      </c>
      <c r="S47" s="274">
        <v>6</v>
      </c>
      <c r="T47" s="274">
        <v>6</v>
      </c>
      <c r="U47" s="274">
        <v>6</v>
      </c>
      <c r="V47" s="274">
        <v>6</v>
      </c>
      <c r="W47" s="274">
        <v>6</v>
      </c>
      <c r="X47" s="274">
        <v>6</v>
      </c>
      <c r="Y47" s="274">
        <v>6</v>
      </c>
      <c r="Z47" s="274">
        <v>6</v>
      </c>
      <c r="AA47" s="274">
        <v>6</v>
      </c>
      <c r="AB47" s="274">
        <v>6</v>
      </c>
      <c r="AC47" s="274">
        <v>6</v>
      </c>
      <c r="AD47" s="274">
        <v>6</v>
      </c>
      <c r="AE47" s="274">
        <v>6</v>
      </c>
      <c r="AF47" s="274">
        <v>6</v>
      </c>
      <c r="AG47" s="274">
        <v>6</v>
      </c>
      <c r="AH47" s="274">
        <v>6</v>
      </c>
      <c r="AI47" s="274">
        <v>6</v>
      </c>
      <c r="AJ47" s="274">
        <v>6</v>
      </c>
      <c r="AK47" s="274">
        <v>6</v>
      </c>
      <c r="AL47" s="274">
        <v>6</v>
      </c>
      <c r="AM47" s="274">
        <v>6</v>
      </c>
      <c r="AN47" s="274">
        <v>6</v>
      </c>
      <c r="AO47" s="274">
        <v>6</v>
      </c>
    </row>
    <row r="48" spans="1:41" x14ac:dyDescent="0.3">
      <c r="A48" s="47">
        <v>49</v>
      </c>
      <c r="B48" s="274">
        <v>19</v>
      </c>
      <c r="C48" s="274">
        <v>19</v>
      </c>
      <c r="D48" s="274">
        <v>19.03686736557254</v>
      </c>
      <c r="E48" s="274">
        <v>18.99930552376097</v>
      </c>
      <c r="F48" s="274">
        <v>18.997645104601542</v>
      </c>
      <c r="G48" s="274">
        <v>19.002387968393414</v>
      </c>
      <c r="H48" s="274">
        <v>19.001499616068887</v>
      </c>
      <c r="I48" s="274">
        <v>19.012608810644249</v>
      </c>
      <c r="J48" s="274">
        <v>19.016257255111306</v>
      </c>
      <c r="K48" s="274">
        <v>19.021485468862323</v>
      </c>
      <c r="L48" s="274">
        <v>19.032723321404724</v>
      </c>
      <c r="M48" s="274">
        <v>19.031832511407597</v>
      </c>
      <c r="N48" s="274">
        <v>19</v>
      </c>
      <c r="O48" s="274">
        <v>19</v>
      </c>
      <c r="P48" s="274">
        <v>19</v>
      </c>
      <c r="Q48" s="274">
        <v>19</v>
      </c>
      <c r="R48" s="274">
        <v>19</v>
      </c>
      <c r="S48" s="274">
        <v>19</v>
      </c>
      <c r="T48" s="274">
        <v>19</v>
      </c>
      <c r="U48" s="274">
        <v>19</v>
      </c>
      <c r="V48" s="274">
        <v>19</v>
      </c>
      <c r="W48" s="274">
        <v>19</v>
      </c>
      <c r="X48" s="274">
        <v>19</v>
      </c>
      <c r="Y48" s="274">
        <v>19</v>
      </c>
      <c r="Z48" s="274">
        <v>19</v>
      </c>
      <c r="AA48" s="274">
        <v>19</v>
      </c>
      <c r="AB48" s="274">
        <v>19</v>
      </c>
      <c r="AC48" s="274">
        <v>19</v>
      </c>
      <c r="AD48" s="274">
        <v>19</v>
      </c>
      <c r="AE48" s="274">
        <v>19</v>
      </c>
      <c r="AF48" s="274">
        <v>19</v>
      </c>
      <c r="AG48" s="274">
        <v>19</v>
      </c>
      <c r="AH48" s="274">
        <v>19</v>
      </c>
      <c r="AI48" s="274">
        <v>19</v>
      </c>
      <c r="AJ48" s="274">
        <v>19</v>
      </c>
      <c r="AK48" s="274">
        <v>19</v>
      </c>
      <c r="AL48" s="274">
        <v>19</v>
      </c>
      <c r="AM48" s="274">
        <v>19</v>
      </c>
      <c r="AN48" s="274">
        <v>19</v>
      </c>
      <c r="AO48" s="274">
        <v>19</v>
      </c>
    </row>
    <row r="49" spans="1:41" x14ac:dyDescent="0.3">
      <c r="A49" s="47" t="s">
        <v>135</v>
      </c>
      <c r="B49" s="274">
        <v>7409</v>
      </c>
      <c r="C49" s="274">
        <v>7434</v>
      </c>
      <c r="D49" s="274">
        <v>7655.0975499501828</v>
      </c>
      <c r="E49" s="274">
        <v>7675.4760986794254</v>
      </c>
      <c r="F49" s="274">
        <v>7708.6282046244987</v>
      </c>
      <c r="G49" s="274">
        <v>7725.3964449427076</v>
      </c>
      <c r="H49" s="274">
        <v>7744.9866157766601</v>
      </c>
      <c r="I49" s="274">
        <v>7762.4569171042294</v>
      </c>
      <c r="J49" s="274">
        <v>7797.0523351072043</v>
      </c>
      <c r="K49" s="274">
        <v>7827.8044022188733</v>
      </c>
      <c r="L49" s="274">
        <v>7841.514176088659</v>
      </c>
      <c r="M49" s="274">
        <v>7864.2642569287264</v>
      </c>
      <c r="N49" s="274">
        <v>7882.5764773714172</v>
      </c>
      <c r="O49" s="274">
        <v>7910.4417006163258</v>
      </c>
      <c r="P49" s="274">
        <v>7923.1880813902417</v>
      </c>
      <c r="Q49" s="274">
        <v>7944.8278728544092</v>
      </c>
      <c r="R49" s="274">
        <v>7977.1465850048089</v>
      </c>
      <c r="S49" s="274">
        <v>7993.1653812641816</v>
      </c>
      <c r="T49" s="274">
        <v>8010.5437740149864</v>
      </c>
      <c r="U49" s="274">
        <v>8026.6429187551685</v>
      </c>
      <c r="V49" s="274">
        <v>8059.0437417985995</v>
      </c>
      <c r="W49" s="274">
        <v>8087.5708476389555</v>
      </c>
      <c r="X49" s="274">
        <v>8097.2462587276486</v>
      </c>
      <c r="Y49" s="274">
        <v>8115.9563823975741</v>
      </c>
      <c r="Z49" s="274">
        <v>8129.8461508804776</v>
      </c>
      <c r="AA49" s="274">
        <v>8150.8331430725593</v>
      </c>
      <c r="AB49" s="274">
        <v>8157.4879798705952</v>
      </c>
      <c r="AC49" s="274">
        <v>8172.1166095625395</v>
      </c>
      <c r="AD49" s="274">
        <v>8198.0496141878157</v>
      </c>
      <c r="AE49" s="274">
        <v>8206.8832935169903</v>
      </c>
      <c r="AF49" s="274">
        <v>8218.149160272691</v>
      </c>
      <c r="AG49" s="274">
        <v>8227.2933473205267</v>
      </c>
      <c r="AH49" s="274">
        <v>8253.5865920387951</v>
      </c>
      <c r="AI49" s="274">
        <v>8275.9147561949594</v>
      </c>
      <c r="AJ49" s="274">
        <v>8279.2764979110962</v>
      </c>
      <c r="AK49" s="274">
        <v>8292.4842562783597</v>
      </c>
      <c r="AL49" s="274">
        <v>8302.2503821585924</v>
      </c>
      <c r="AM49" s="274">
        <v>8313.183554263027</v>
      </c>
      <c r="AN49" s="274">
        <v>8314.2710533558384</v>
      </c>
      <c r="AO49" s="274">
        <v>8324.4524006000574</v>
      </c>
    </row>
    <row r="50" spans="1:41" x14ac:dyDescent="0.3">
      <c r="A50" s="47">
        <v>449</v>
      </c>
      <c r="B50" s="274">
        <v>16</v>
      </c>
      <c r="C50" s="274">
        <v>16</v>
      </c>
      <c r="D50" s="274">
        <v>16</v>
      </c>
      <c r="E50" s="274">
        <v>16</v>
      </c>
      <c r="F50" s="274">
        <v>16</v>
      </c>
      <c r="G50" s="274">
        <v>16</v>
      </c>
      <c r="H50" s="274">
        <v>16</v>
      </c>
      <c r="I50" s="274">
        <v>16</v>
      </c>
      <c r="J50" s="274">
        <v>16</v>
      </c>
      <c r="K50" s="274">
        <v>16</v>
      </c>
      <c r="L50" s="274">
        <v>16</v>
      </c>
      <c r="M50" s="274">
        <v>16</v>
      </c>
      <c r="N50" s="274">
        <v>16</v>
      </c>
      <c r="O50" s="274">
        <v>16</v>
      </c>
      <c r="P50" s="274">
        <v>16</v>
      </c>
      <c r="Q50" s="274">
        <v>16</v>
      </c>
      <c r="R50" s="274">
        <v>16</v>
      </c>
      <c r="S50" s="274">
        <v>16</v>
      </c>
      <c r="T50" s="274">
        <v>16</v>
      </c>
      <c r="U50" s="274">
        <v>16</v>
      </c>
      <c r="V50" s="274">
        <v>16</v>
      </c>
      <c r="W50" s="274">
        <v>16</v>
      </c>
      <c r="X50" s="274">
        <v>16</v>
      </c>
      <c r="Y50" s="274">
        <v>16</v>
      </c>
      <c r="Z50" s="274">
        <v>16</v>
      </c>
      <c r="AA50" s="274">
        <v>16</v>
      </c>
      <c r="AB50" s="274">
        <v>16</v>
      </c>
      <c r="AC50" s="274">
        <v>16</v>
      </c>
      <c r="AD50" s="274">
        <v>16</v>
      </c>
      <c r="AE50" s="274">
        <v>16</v>
      </c>
      <c r="AF50" s="274">
        <v>16</v>
      </c>
      <c r="AG50" s="274">
        <v>16</v>
      </c>
      <c r="AH50" s="274">
        <v>16</v>
      </c>
      <c r="AI50" s="274">
        <v>16</v>
      </c>
      <c r="AJ50" s="274">
        <v>16</v>
      </c>
      <c r="AK50" s="274">
        <v>16</v>
      </c>
      <c r="AL50" s="274">
        <v>16</v>
      </c>
      <c r="AM50" s="274">
        <v>16</v>
      </c>
      <c r="AN50" s="274">
        <v>16</v>
      </c>
      <c r="AO50" s="274">
        <v>16</v>
      </c>
    </row>
    <row r="51" spans="1:41" x14ac:dyDescent="0.3">
      <c r="A51" s="47"/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</row>
    <row r="52" spans="1:41" x14ac:dyDescent="0.3">
      <c r="A52" s="44" t="s">
        <v>48</v>
      </c>
      <c r="B52" s="53">
        <v>1142673</v>
      </c>
      <c r="C52" s="53">
        <v>1144147</v>
      </c>
      <c r="D52" s="53">
        <v>1145352.9606792531</v>
      </c>
      <c r="E52" s="53">
        <v>1146414.9628472673</v>
      </c>
      <c r="F52" s="53">
        <v>1147417.9682381845</v>
      </c>
      <c r="G52" s="53">
        <v>1148434.9703941732</v>
      </c>
      <c r="H52" s="53">
        <v>1149285.9687356297</v>
      </c>
      <c r="I52" s="53">
        <v>1150423.9677215004</v>
      </c>
      <c r="J52" s="53">
        <v>1151758.9665055526</v>
      </c>
      <c r="K52" s="53">
        <v>1153447.9675751757</v>
      </c>
      <c r="L52" s="53">
        <v>1155023.9661455157</v>
      </c>
      <c r="M52" s="53">
        <v>1156324.9664617165</v>
      </c>
      <c r="N52" s="55">
        <v>1149901</v>
      </c>
      <c r="O52" s="55">
        <v>1151128</v>
      </c>
      <c r="P52" s="55">
        <v>1152254</v>
      </c>
      <c r="Q52" s="55">
        <v>1153374</v>
      </c>
      <c r="R52" s="55">
        <v>1154385</v>
      </c>
      <c r="S52" s="55">
        <v>1155403</v>
      </c>
      <c r="T52" s="55">
        <v>1156238</v>
      </c>
      <c r="U52" s="55">
        <v>1157350</v>
      </c>
      <c r="V52" s="55">
        <v>1158638</v>
      </c>
      <c r="W52" s="55">
        <v>1160288</v>
      </c>
      <c r="X52" s="55">
        <v>1161839</v>
      </c>
      <c r="Y52" s="55">
        <v>1163108</v>
      </c>
      <c r="Z52" s="55">
        <v>1164521</v>
      </c>
      <c r="AA52" s="55">
        <v>1165728</v>
      </c>
      <c r="AB52" s="55">
        <v>1166844</v>
      </c>
      <c r="AC52" s="55">
        <v>1167962</v>
      </c>
      <c r="AD52" s="55">
        <v>1168983</v>
      </c>
      <c r="AE52" s="55">
        <v>1170017</v>
      </c>
      <c r="AF52" s="55">
        <v>1170877</v>
      </c>
      <c r="AG52" s="55">
        <v>1172027</v>
      </c>
      <c r="AH52" s="55">
        <v>1173362</v>
      </c>
      <c r="AI52" s="55">
        <v>1175073</v>
      </c>
      <c r="AJ52" s="55">
        <v>1176692</v>
      </c>
      <c r="AK52" s="55">
        <v>1178031</v>
      </c>
      <c r="AL52" s="55">
        <v>1179363</v>
      </c>
      <c r="AM52" s="55">
        <v>1180499</v>
      </c>
      <c r="AN52" s="55">
        <v>1181540</v>
      </c>
      <c r="AO52" s="55">
        <v>1182612</v>
      </c>
    </row>
    <row r="53" spans="1:41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1" x14ac:dyDescent="0.3">
      <c r="A54" s="51" t="s">
        <v>50</v>
      </c>
      <c r="B54" s="52">
        <v>1005062</v>
      </c>
      <c r="C54" s="52">
        <v>1006217</v>
      </c>
      <c r="D54" s="52">
        <v>1006773.000250283</v>
      </c>
      <c r="E54" s="52">
        <v>1007558.9995875333</v>
      </c>
      <c r="F54" s="52">
        <v>1008286.0000214548</v>
      </c>
      <c r="G54" s="52">
        <v>1009032.999931819</v>
      </c>
      <c r="H54" s="52">
        <v>1009607.999088295</v>
      </c>
      <c r="I54" s="52">
        <v>1010512.9979345571</v>
      </c>
      <c r="J54" s="52">
        <v>1011698.9972047514</v>
      </c>
      <c r="K54" s="52">
        <v>1013237.9967472053</v>
      </c>
      <c r="L54" s="52">
        <v>1014661.9971595388</v>
      </c>
      <c r="M54" s="52">
        <v>1015810.9977399033</v>
      </c>
      <c r="N54" s="52">
        <v>1017096</v>
      </c>
      <c r="O54" s="52">
        <v>1018173</v>
      </c>
      <c r="P54" s="52">
        <v>1019088</v>
      </c>
      <c r="Q54" s="52">
        <v>1019934</v>
      </c>
      <c r="R54" s="52">
        <v>1020686</v>
      </c>
      <c r="S54" s="52">
        <v>1021433</v>
      </c>
      <c r="T54" s="52">
        <v>1021991</v>
      </c>
      <c r="U54" s="52">
        <v>1022870</v>
      </c>
      <c r="V54" s="52">
        <v>1024028</v>
      </c>
      <c r="W54" s="52">
        <v>1025543</v>
      </c>
      <c r="X54" s="52">
        <v>1026942</v>
      </c>
      <c r="Y54" s="52">
        <v>1028067</v>
      </c>
      <c r="Z54" s="52">
        <v>1029336</v>
      </c>
      <c r="AA54" s="52">
        <v>1030405</v>
      </c>
      <c r="AB54" s="52">
        <v>1031320</v>
      </c>
      <c r="AC54" s="52">
        <v>1032177</v>
      </c>
      <c r="AD54" s="52">
        <v>1032950</v>
      </c>
      <c r="AE54" s="52">
        <v>1033728</v>
      </c>
      <c r="AF54" s="52">
        <v>1034325</v>
      </c>
      <c r="AG54" s="52">
        <v>1035259</v>
      </c>
      <c r="AH54" s="52">
        <v>1036482</v>
      </c>
      <c r="AI54" s="52">
        <v>1038077</v>
      </c>
      <c r="AJ54" s="52">
        <v>1039563</v>
      </c>
      <c r="AK54" s="52">
        <v>1040778</v>
      </c>
      <c r="AL54" s="52">
        <v>1041990</v>
      </c>
      <c r="AM54" s="52">
        <v>1043007</v>
      </c>
      <c r="AN54" s="52">
        <v>1043871</v>
      </c>
      <c r="AO54" s="52">
        <v>1044683</v>
      </c>
    </row>
    <row r="55" spans="1:41" x14ac:dyDescent="0.3">
      <c r="A55" s="51" t="s">
        <v>136</v>
      </c>
      <c r="B55" s="52">
        <v>120781</v>
      </c>
      <c r="C55" s="52">
        <v>120992</v>
      </c>
      <c r="D55" s="52">
        <v>121266.33983273528</v>
      </c>
      <c r="E55" s="52">
        <v>121530.22183342573</v>
      </c>
      <c r="F55" s="52">
        <v>121712.87894719045</v>
      </c>
      <c r="G55" s="52">
        <v>121921.45011903305</v>
      </c>
      <c r="H55" s="52">
        <v>122132.40226180558</v>
      </c>
      <c r="I55" s="52">
        <v>122325.51027318191</v>
      </c>
      <c r="J55" s="52">
        <v>122445.22212769429</v>
      </c>
      <c r="K55" s="52">
        <v>122604.87155582328</v>
      </c>
      <c r="L55" s="52">
        <v>122819.7901486576</v>
      </c>
      <c r="M55" s="52">
        <v>122952.89262884171</v>
      </c>
      <c r="N55" s="52">
        <v>123078</v>
      </c>
      <c r="O55" s="52">
        <v>123192</v>
      </c>
      <c r="P55" s="52">
        <v>123415</v>
      </c>
      <c r="Q55" s="52">
        <v>123671</v>
      </c>
      <c r="R55" s="52">
        <v>123867</v>
      </c>
      <c r="S55" s="52">
        <v>124092</v>
      </c>
      <c r="T55" s="52">
        <v>124320</v>
      </c>
      <c r="U55" s="52">
        <v>124529</v>
      </c>
      <c r="V55" s="52">
        <v>124664</v>
      </c>
      <c r="W55" s="52">
        <v>124839</v>
      </c>
      <c r="X55" s="52">
        <v>125069</v>
      </c>
      <c r="Y55" s="52">
        <v>125216</v>
      </c>
      <c r="Z55" s="52">
        <v>125339</v>
      </c>
      <c r="AA55" s="52">
        <v>125442</v>
      </c>
      <c r="AB55" s="52">
        <v>125657</v>
      </c>
      <c r="AC55" s="52">
        <v>125900</v>
      </c>
      <c r="AD55" s="52">
        <v>126084</v>
      </c>
      <c r="AE55" s="52">
        <v>126294</v>
      </c>
      <c r="AF55" s="52">
        <v>126508</v>
      </c>
      <c r="AG55" s="52">
        <v>126703</v>
      </c>
      <c r="AH55" s="52">
        <v>126821</v>
      </c>
      <c r="AI55" s="52">
        <v>126980</v>
      </c>
      <c r="AJ55" s="52">
        <v>127194</v>
      </c>
      <c r="AK55" s="52">
        <v>127322</v>
      </c>
      <c r="AL55" s="52">
        <v>127435</v>
      </c>
      <c r="AM55" s="52">
        <v>127542</v>
      </c>
      <c r="AN55" s="52">
        <v>127734</v>
      </c>
      <c r="AO55" s="52">
        <v>127975</v>
      </c>
    </row>
    <row r="56" spans="1:41" x14ac:dyDescent="0.3">
      <c r="A56" s="51" t="s">
        <v>137</v>
      </c>
      <c r="B56" s="52">
        <v>7982</v>
      </c>
      <c r="C56" s="52">
        <v>8072</v>
      </c>
      <c r="D56" s="52">
        <v>8221.2688354548773</v>
      </c>
      <c r="E56" s="52">
        <v>8217.2868075955466</v>
      </c>
      <c r="F56" s="52">
        <v>8276.696936469958</v>
      </c>
      <c r="G56" s="52">
        <v>8320.5788536821638</v>
      </c>
      <c r="H56" s="52">
        <v>8365.5700465803675</v>
      </c>
      <c r="I56" s="52">
        <v>8386.6532663021699</v>
      </c>
      <c r="J56" s="52">
        <v>8380.5532909706599</v>
      </c>
      <c r="K56" s="52">
        <v>8339.7464588592265</v>
      </c>
      <c r="L56" s="52">
        <v>8262.0823437708859</v>
      </c>
      <c r="M56" s="52">
        <v>8257.6967472647048</v>
      </c>
      <c r="N56" s="52">
        <v>8288</v>
      </c>
      <c r="O56" s="52">
        <v>8321</v>
      </c>
      <c r="P56" s="52">
        <v>8308</v>
      </c>
      <c r="Q56" s="52">
        <v>8329</v>
      </c>
      <c r="R56" s="52">
        <v>8390</v>
      </c>
      <c r="S56" s="52">
        <v>8436</v>
      </c>
      <c r="T56" s="52">
        <v>8484</v>
      </c>
      <c r="U56" s="52">
        <v>8507</v>
      </c>
      <c r="V56" s="52">
        <v>8501</v>
      </c>
      <c r="W56" s="52">
        <v>8460</v>
      </c>
      <c r="X56" s="52">
        <v>8381</v>
      </c>
      <c r="Y56" s="52">
        <v>8377</v>
      </c>
      <c r="Z56" s="52">
        <v>8395</v>
      </c>
      <c r="AA56" s="52">
        <v>8427</v>
      </c>
      <c r="AB56" s="52">
        <v>8413</v>
      </c>
      <c r="AC56" s="52">
        <v>8433</v>
      </c>
      <c r="AD56" s="52">
        <v>8496</v>
      </c>
      <c r="AE56" s="52">
        <v>8541</v>
      </c>
      <c r="AF56" s="52">
        <v>8589</v>
      </c>
      <c r="AG56" s="52">
        <v>8610</v>
      </c>
      <c r="AH56" s="52">
        <v>8603</v>
      </c>
      <c r="AI56" s="52">
        <v>8559</v>
      </c>
      <c r="AJ56" s="52">
        <v>8478</v>
      </c>
      <c r="AK56" s="52">
        <v>8472</v>
      </c>
      <c r="AL56" s="52">
        <v>8475</v>
      </c>
      <c r="AM56" s="52">
        <v>8487</v>
      </c>
      <c r="AN56" s="52">
        <v>8472</v>
      </c>
      <c r="AO56" s="52">
        <v>8493</v>
      </c>
    </row>
    <row r="57" spans="1:41" x14ac:dyDescent="0.3">
      <c r="A57" s="51" t="s">
        <v>143</v>
      </c>
      <c r="B57" s="52">
        <v>1284</v>
      </c>
      <c r="C57" s="52">
        <v>1279</v>
      </c>
      <c r="D57" s="52">
        <v>1283.8775971790317</v>
      </c>
      <c r="E57" s="52">
        <v>1279.8727275948768</v>
      </c>
      <c r="F57" s="52">
        <v>1280.604254955336</v>
      </c>
      <c r="G57" s="52">
        <v>1281.3622372413906</v>
      </c>
      <c r="H57" s="52">
        <v>1281.7726105870483</v>
      </c>
      <c r="I57" s="52">
        <v>1283.0212496629269</v>
      </c>
      <c r="J57" s="52">
        <v>1283.7819322200478</v>
      </c>
      <c r="K57" s="52">
        <v>1284.1157957502578</v>
      </c>
      <c r="L57" s="52">
        <v>1285.0565177629837</v>
      </c>
      <c r="M57" s="52">
        <v>1285.523967332032</v>
      </c>
      <c r="N57" s="52">
        <v>1289</v>
      </c>
      <c r="O57" s="52">
        <v>1292</v>
      </c>
      <c r="P57" s="52">
        <v>1293</v>
      </c>
      <c r="Q57" s="52">
        <v>1290</v>
      </c>
      <c r="R57" s="52">
        <v>1292</v>
      </c>
      <c r="S57" s="52">
        <v>1292</v>
      </c>
      <c r="T57" s="52">
        <v>1293</v>
      </c>
      <c r="U57" s="52">
        <v>1294</v>
      </c>
      <c r="V57" s="52">
        <v>1295</v>
      </c>
      <c r="W57" s="52">
        <v>1296</v>
      </c>
      <c r="X57" s="52">
        <v>1297</v>
      </c>
      <c r="Y57" s="52">
        <v>1298</v>
      </c>
      <c r="Z57" s="52">
        <v>1301</v>
      </c>
      <c r="AA57" s="52">
        <v>1304</v>
      </c>
      <c r="AB57" s="52">
        <v>1304</v>
      </c>
      <c r="AC57" s="52">
        <v>1302</v>
      </c>
      <c r="AD57" s="52">
        <v>1303</v>
      </c>
      <c r="AE57" s="52">
        <v>1304</v>
      </c>
      <c r="AF57" s="52">
        <v>1305</v>
      </c>
      <c r="AG57" s="52">
        <v>1305</v>
      </c>
      <c r="AH57" s="52">
        <v>1306</v>
      </c>
      <c r="AI57" s="52">
        <v>1307</v>
      </c>
      <c r="AJ57" s="52">
        <v>1307</v>
      </c>
      <c r="AK57" s="52">
        <v>1308</v>
      </c>
      <c r="AL57" s="52">
        <v>1312</v>
      </c>
      <c r="AM57" s="52">
        <v>1312</v>
      </c>
      <c r="AN57" s="52">
        <v>1312</v>
      </c>
      <c r="AO57" s="52">
        <v>1310</v>
      </c>
    </row>
    <row r="58" spans="1:41" x14ac:dyDescent="0.3">
      <c r="A58" s="51" t="s">
        <v>139</v>
      </c>
      <c r="B58" s="52">
        <v>130</v>
      </c>
      <c r="C58" s="52">
        <v>128</v>
      </c>
      <c r="D58" s="52">
        <v>128.33545421853285</v>
      </c>
      <c r="E58" s="52">
        <v>128.11697416024555</v>
      </c>
      <c r="F58" s="52">
        <v>128.17945797509344</v>
      </c>
      <c r="G58" s="52">
        <v>128.19474472822392</v>
      </c>
      <c r="H58" s="52">
        <v>128.25697645946127</v>
      </c>
      <c r="I58" s="52">
        <v>128.33237420581835</v>
      </c>
      <c r="J58" s="52">
        <v>128.35930635273641</v>
      </c>
      <c r="K58" s="52">
        <v>128.42827609663345</v>
      </c>
      <c r="L58" s="52">
        <v>128.50692181094098</v>
      </c>
      <c r="M58" s="52">
        <v>128.58009859518438</v>
      </c>
      <c r="N58" s="52">
        <v>128</v>
      </c>
      <c r="O58" s="52">
        <v>128</v>
      </c>
      <c r="P58" s="52">
        <v>128</v>
      </c>
      <c r="Q58" s="52">
        <v>128</v>
      </c>
      <c r="R58" s="52">
        <v>128</v>
      </c>
      <c r="S58" s="52">
        <v>128</v>
      </c>
      <c r="T58" s="52">
        <v>128</v>
      </c>
      <c r="U58" s="52">
        <v>128</v>
      </c>
      <c r="V58" s="52">
        <v>128</v>
      </c>
      <c r="W58" s="52">
        <v>128</v>
      </c>
      <c r="X58" s="52">
        <v>128</v>
      </c>
      <c r="Y58" s="52">
        <v>128</v>
      </c>
      <c r="Z58" s="52">
        <v>128</v>
      </c>
      <c r="AA58" s="52">
        <v>128</v>
      </c>
      <c r="AB58" s="52">
        <v>128</v>
      </c>
      <c r="AC58" s="52">
        <v>128</v>
      </c>
      <c r="AD58" s="52">
        <v>128</v>
      </c>
      <c r="AE58" s="52">
        <v>128</v>
      </c>
      <c r="AF58" s="52">
        <v>128</v>
      </c>
      <c r="AG58" s="52">
        <v>128</v>
      </c>
      <c r="AH58" s="52">
        <v>128</v>
      </c>
      <c r="AI58" s="52">
        <v>128</v>
      </c>
      <c r="AJ58" s="52">
        <v>128</v>
      </c>
      <c r="AK58" s="52">
        <v>129</v>
      </c>
      <c r="AL58" s="52">
        <v>129</v>
      </c>
      <c r="AM58" s="52">
        <v>129</v>
      </c>
      <c r="AN58" s="52">
        <v>129</v>
      </c>
      <c r="AO58" s="52">
        <v>129</v>
      </c>
    </row>
    <row r="59" spans="1:41" x14ac:dyDescent="0.3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</row>
    <row r="60" spans="1:41" x14ac:dyDescent="0.3">
      <c r="A60" s="44" t="s">
        <v>144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56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</row>
    <row r="61" spans="1:41" x14ac:dyDescent="0.3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56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</row>
    <row r="62" spans="1:41" x14ac:dyDescent="0.3">
      <c r="A62" s="44" t="s">
        <v>145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56"/>
      <c r="O62" s="56"/>
      <c r="P62" s="56"/>
      <c r="Q62" s="56"/>
      <c r="R62" s="56">
        <v>13382907.808423653</v>
      </c>
      <c r="S62" s="56">
        <v>10198907.32577683</v>
      </c>
      <c r="T62" s="56">
        <v>11033182.655641802</v>
      </c>
      <c r="U62" s="56">
        <v>9149975.99753654</v>
      </c>
      <c r="V62" s="56">
        <v>10643054.851943269</v>
      </c>
      <c r="W62" s="56">
        <v>13022155.351554111</v>
      </c>
      <c r="X62" s="56">
        <v>11541202.272095375</v>
      </c>
      <c r="Y62" s="56">
        <v>9890015.6376152262</v>
      </c>
      <c r="Z62" s="56">
        <v>8657009.4072652012</v>
      </c>
      <c r="AA62" s="56">
        <v>9741765.7754060104</v>
      </c>
      <c r="AB62" s="56">
        <v>13280336.291012466</v>
      </c>
      <c r="AC62" s="56">
        <v>12597953.436865136</v>
      </c>
      <c r="AD62" s="56">
        <v>13813832.341297299</v>
      </c>
      <c r="AE62" s="56">
        <v>10622043.955890171</v>
      </c>
      <c r="AF62" s="56">
        <v>11418797.130807176</v>
      </c>
      <c r="AG62" s="56">
        <v>9528275.0925734788</v>
      </c>
      <c r="AH62" s="56">
        <v>10931154.83416412</v>
      </c>
      <c r="AI62" s="56">
        <v>13319207.876280792</v>
      </c>
      <c r="AJ62" s="56">
        <v>11839089.203013934</v>
      </c>
      <c r="AK62" s="56">
        <v>10297527.733051002</v>
      </c>
      <c r="AL62" s="56">
        <v>9014690.8011562154</v>
      </c>
      <c r="AM62" s="56">
        <v>9649001.8537749201</v>
      </c>
      <c r="AN62" s="56">
        <v>13694671.141647279</v>
      </c>
      <c r="AO62" s="56">
        <v>12912954.330312155</v>
      </c>
    </row>
    <row r="63" spans="1:41" x14ac:dyDescent="0.3">
      <c r="A63" s="44" t="s">
        <v>146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57">
        <v>40701887.911405884</v>
      </c>
      <c r="O63" s="57">
        <v>38643254.0351208</v>
      </c>
      <c r="P63" s="57">
        <v>36211225.085266523</v>
      </c>
      <c r="Q63" s="57">
        <v>36246964.023487173</v>
      </c>
      <c r="R63" s="57">
        <v>35740902.191576347</v>
      </c>
      <c r="S63" s="57">
        <v>38701708.67422317</v>
      </c>
      <c r="T63" s="57">
        <v>38559898.344358198</v>
      </c>
      <c r="U63" s="57">
        <v>39981473.00246346</v>
      </c>
      <c r="V63" s="57">
        <v>38707932.148056731</v>
      </c>
      <c r="W63" s="57">
        <v>36682301.648445889</v>
      </c>
      <c r="X63" s="57">
        <v>37137728.727904625</v>
      </c>
      <c r="Y63" s="57">
        <v>38422206.362384774</v>
      </c>
      <c r="Z63" s="57">
        <v>40091359.592734799</v>
      </c>
      <c r="AA63" s="57">
        <v>38063605.22459399</v>
      </c>
      <c r="AB63" s="57">
        <v>35668056.708987534</v>
      </c>
      <c r="AC63" s="57">
        <v>35703259.563134864</v>
      </c>
      <c r="AD63" s="57">
        <v>35204788.658702701</v>
      </c>
      <c r="AE63" s="57">
        <v>38121183.044109829</v>
      </c>
      <c r="AF63" s="57">
        <v>37981499.869192824</v>
      </c>
      <c r="AG63" s="57">
        <v>39381750.907426521</v>
      </c>
      <c r="AH63" s="57">
        <v>38127313.16583588</v>
      </c>
      <c r="AI63" s="57">
        <v>36132067.123719208</v>
      </c>
      <c r="AJ63" s="57">
        <v>36580662.796986066</v>
      </c>
      <c r="AK63" s="57">
        <v>37845873.266948998</v>
      </c>
      <c r="AL63" s="57">
        <v>39489989.198843785</v>
      </c>
      <c r="AM63" s="57">
        <v>37492651.14622508</v>
      </c>
      <c r="AN63" s="57">
        <v>35133035.858352721</v>
      </c>
      <c r="AO63" s="57">
        <v>35167710.669687845</v>
      </c>
    </row>
  </sheetData>
  <pageMargins left="0.7" right="0.7" top="0.75" bottom="0.75" header="0.3" footer="0.3"/>
  <pageSetup scale="50" fitToWidth="0" orientation="landscape" r:id="rId1"/>
  <headerFooter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C34"/>
  <sheetViews>
    <sheetView zoomScale="80" zoomScaleNormal="80" zoomScaleSheetLayoutView="80" workbookViewId="0">
      <pane ySplit="10" topLeftCell="A11" activePane="bottomLeft" state="frozen"/>
      <selection sqref="A1:XFD1048576"/>
      <selection pane="bottomLeft" sqref="A1:XFD1048576"/>
    </sheetView>
  </sheetViews>
  <sheetFormatPr defaultColWidth="11.6640625" defaultRowHeight="15.6" x14ac:dyDescent="0.3"/>
  <cols>
    <col min="1" max="1" width="25.5546875" style="59" bestFit="1" customWidth="1"/>
    <col min="2" max="2" width="1.5546875" style="59" bestFit="1" customWidth="1"/>
    <col min="3" max="3" width="16.33203125" style="59" bestFit="1" customWidth="1"/>
    <col min="4" max="4" width="12.33203125" style="59" bestFit="1" customWidth="1"/>
    <col min="5" max="5" width="2.33203125" style="59" bestFit="1" customWidth="1"/>
    <col min="6" max="6" width="16.33203125" style="59" bestFit="1" customWidth="1"/>
    <col min="7" max="7" width="19.44140625" style="59" customWidth="1"/>
    <col min="8" max="8" width="2.33203125" style="59" bestFit="1" customWidth="1"/>
    <col min="9" max="9" width="19.44140625" style="59" customWidth="1"/>
    <col min="10" max="10" width="24" style="77" customWidth="1"/>
    <col min="11" max="13" width="1.5546875" style="59" bestFit="1" customWidth="1"/>
    <col min="14" max="14" width="16.109375" style="59" bestFit="1" customWidth="1"/>
    <col min="15" max="15" width="1.5546875" style="59" bestFit="1" customWidth="1"/>
    <col min="16" max="16" width="15.109375" style="59" bestFit="1" customWidth="1"/>
    <col min="17" max="17" width="14.88671875" style="59" bestFit="1" customWidth="1"/>
    <col min="18" max="18" width="14" style="59" bestFit="1" customWidth="1"/>
    <col min="19" max="19" width="6.33203125" style="59" bestFit="1" customWidth="1"/>
    <col min="20" max="20" width="1.5546875" style="59" bestFit="1" customWidth="1"/>
    <col min="21" max="21" width="11.6640625" style="59" customWidth="1"/>
    <col min="22" max="22" width="13.88671875" style="59" customWidth="1"/>
    <col min="23" max="16384" width="11.6640625" style="59"/>
  </cols>
  <sheetData>
    <row r="1" spans="1:27" ht="17.399999999999999" x14ac:dyDescent="0.3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9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17.399999999999999" x14ac:dyDescent="0.3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9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x14ac:dyDescent="0.3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9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x14ac:dyDescent="0.3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9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1:27" x14ac:dyDescent="0.3">
      <c r="A5" s="73" t="s">
        <v>168</v>
      </c>
      <c r="B5" s="71"/>
      <c r="C5" s="71"/>
      <c r="D5" s="72"/>
      <c r="E5" s="72"/>
      <c r="F5" s="71"/>
      <c r="G5" s="72"/>
      <c r="H5" s="71"/>
      <c r="I5" s="71"/>
      <c r="J5" s="79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7" x14ac:dyDescent="0.3">
      <c r="A6" s="73"/>
      <c r="B6" s="71"/>
      <c r="C6" s="71"/>
      <c r="D6" s="72"/>
      <c r="E6" s="72"/>
      <c r="F6" s="71"/>
      <c r="G6" s="72"/>
      <c r="H6" s="71"/>
      <c r="I6" s="71"/>
      <c r="J6" s="79"/>
      <c r="K6" s="79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1:27" x14ac:dyDescent="0.3">
      <c r="A7" s="71"/>
      <c r="B7" s="71"/>
      <c r="C7" s="71"/>
      <c r="D7" s="72"/>
      <c r="E7" s="72"/>
      <c r="F7" s="71"/>
      <c r="G7" s="72"/>
      <c r="H7" s="71"/>
      <c r="I7" s="71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 spans="1:27" x14ac:dyDescent="0.3">
      <c r="A8" s="68"/>
      <c r="B8" s="68"/>
      <c r="C8" s="69"/>
      <c r="D8" s="70"/>
      <c r="E8" s="70"/>
      <c r="G8" s="70"/>
      <c r="H8" s="65"/>
      <c r="I8" s="65"/>
      <c r="J8" s="79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</row>
    <row r="9" spans="1:27" x14ac:dyDescent="0.3">
      <c r="A9" s="68"/>
      <c r="B9" s="68"/>
      <c r="C9" s="69" t="s">
        <v>21</v>
      </c>
      <c r="D9" s="293" t="s">
        <v>167</v>
      </c>
      <c r="E9" s="294"/>
      <c r="F9" s="295"/>
      <c r="G9" s="296" t="s">
        <v>440</v>
      </c>
      <c r="H9" s="294"/>
      <c r="I9" s="295"/>
      <c r="J9" s="79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1:27" x14ac:dyDescent="0.3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79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1:27" ht="15.75" customHeight="1" x14ac:dyDescent="0.3">
      <c r="A11" s="260" t="s">
        <v>163</v>
      </c>
      <c r="B11" s="162"/>
      <c r="C11" s="162"/>
      <c r="D11" s="164"/>
      <c r="E11" s="162"/>
      <c r="F11" s="162"/>
      <c r="G11" s="164"/>
      <c r="H11" s="162"/>
      <c r="I11" s="162"/>
    </row>
    <row r="12" spans="1:27" ht="15.75" customHeight="1" x14ac:dyDescent="0.3">
      <c r="A12" s="260" t="s">
        <v>162</v>
      </c>
      <c r="B12" s="162"/>
      <c r="C12" s="162"/>
      <c r="D12" s="164"/>
      <c r="E12" s="162"/>
      <c r="F12" s="162"/>
      <c r="G12" s="164"/>
      <c r="H12" s="162"/>
      <c r="I12" s="162"/>
    </row>
    <row r="13" spans="1:27" ht="15.75" customHeight="1" x14ac:dyDescent="0.3">
      <c r="A13" s="162" t="s">
        <v>161</v>
      </c>
      <c r="B13" s="162"/>
      <c r="C13" s="162"/>
      <c r="D13" s="164"/>
      <c r="E13" s="162"/>
      <c r="F13" s="162"/>
      <c r="G13" s="164"/>
      <c r="H13" s="162"/>
      <c r="I13" s="162"/>
    </row>
    <row r="14" spans="1:27" ht="15.75" customHeight="1" x14ac:dyDescent="0.3">
      <c r="A14" s="162" t="s">
        <v>160</v>
      </c>
      <c r="B14" s="162"/>
      <c r="C14" s="164">
        <f>'[1]Exhibit No.__(JAP-Res RD)'!C14</f>
        <v>12356999</v>
      </c>
      <c r="D14" s="161">
        <f>'[1]Exhibit No.__(JAP-Res RD)'!D14</f>
        <v>7.49</v>
      </c>
      <c r="E14" s="164"/>
      <c r="F14" s="163">
        <f>'[1]Exhibit No.__(JAP-Res RD)'!F14</f>
        <v>92553923</v>
      </c>
      <c r="G14" s="161">
        <f>'[1]Exhibit No.__(JAP-Res RD)'!G14</f>
        <v>7.49</v>
      </c>
      <c r="H14" s="164"/>
      <c r="I14" s="163">
        <f>'[1]Exhibit No.__(JAP-Res RD)'!I14</f>
        <v>92553923</v>
      </c>
    </row>
    <row r="15" spans="1:27" ht="15.6" customHeight="1" x14ac:dyDescent="0.3">
      <c r="A15" s="162" t="s">
        <v>159</v>
      </c>
      <c r="B15" s="162"/>
      <c r="C15" s="164">
        <f>'[1]Exhibit No.__(JAP-Res RD)'!C15</f>
        <v>4320</v>
      </c>
      <c r="D15" s="161">
        <f>'[1]Exhibit No.__(JAP-Res RD)'!D15</f>
        <v>17.989999999999998</v>
      </c>
      <c r="E15" s="164"/>
      <c r="F15" s="163">
        <f>'[1]Exhibit No.__(JAP-Res RD)'!F15</f>
        <v>77717</v>
      </c>
      <c r="G15" s="161">
        <f>'[1]Exhibit No.__(JAP-Res RD)'!G15</f>
        <v>17.989999999999998</v>
      </c>
      <c r="H15" s="164"/>
      <c r="I15" s="163">
        <f>'[1]Exhibit No.__(JAP-Res RD)'!I15</f>
        <v>77717</v>
      </c>
    </row>
    <row r="16" spans="1:27" ht="15.75" customHeight="1" x14ac:dyDescent="0.3">
      <c r="A16" s="261" t="s">
        <v>155</v>
      </c>
      <c r="B16" s="162"/>
      <c r="C16" s="262">
        <f>'[1]Exhibit No.__(JAP-Res RD)'!C16</f>
        <v>12361319</v>
      </c>
      <c r="D16" s="263"/>
      <c r="E16" s="164"/>
      <c r="F16" s="264">
        <f>'[1]Exhibit No.__(JAP-Res RD)'!F16</f>
        <v>92631640</v>
      </c>
      <c r="G16" s="263"/>
      <c r="H16" s="164"/>
      <c r="I16" s="264">
        <f>'[1]Exhibit No.__(JAP-Res RD)'!I16</f>
        <v>92631640</v>
      </c>
    </row>
    <row r="17" spans="1:29" ht="15.75" customHeight="1" x14ac:dyDescent="0.3">
      <c r="A17" s="162" t="s">
        <v>158</v>
      </c>
      <c r="B17" s="162"/>
      <c r="C17" s="160"/>
      <c r="D17" s="263"/>
      <c r="E17" s="164"/>
      <c r="F17" s="172"/>
      <c r="G17" s="263"/>
      <c r="H17" s="164"/>
      <c r="I17" s="172"/>
    </row>
    <row r="18" spans="1:29" ht="15.75" customHeight="1" x14ac:dyDescent="0.3">
      <c r="A18" s="265" t="s">
        <v>157</v>
      </c>
      <c r="B18" s="162"/>
      <c r="C18" s="164">
        <f>'[1]Exhibit No.__(JAP-Res RD)'!C18</f>
        <v>6117143732</v>
      </c>
      <c r="D18" s="165">
        <f>'[1]Exhibit No.__(JAP-Res RD)'!D18</f>
        <v>8.7335999999999997E-2</v>
      </c>
      <c r="E18" s="164"/>
      <c r="F18" s="163">
        <f>'[1]Exhibit No.__(JAP-Res RD)'!F18</f>
        <v>534246865</v>
      </c>
      <c r="G18" s="165">
        <f>'[1]Exhibit No.__(JAP-Res RD)'!G18</f>
        <v>8.7335999999999997E-2</v>
      </c>
      <c r="H18" s="164"/>
      <c r="I18" s="163">
        <f>'[1]Exhibit No.__(JAP-Res RD)'!I18</f>
        <v>534246865</v>
      </c>
    </row>
    <row r="19" spans="1:29" ht="15.6" customHeight="1" x14ac:dyDescent="0.3">
      <c r="A19" s="265" t="s">
        <v>156</v>
      </c>
      <c r="B19" s="162"/>
      <c r="C19" s="164">
        <f>'[1]Exhibit No.__(JAP-Res RD)'!C19</f>
        <v>4402519567</v>
      </c>
      <c r="D19" s="165">
        <f>'[1]Exhibit No.__(JAP-Res RD)'!D19</f>
        <v>0.106297</v>
      </c>
      <c r="E19" s="164"/>
      <c r="F19" s="163">
        <f>'[1]Exhibit No.__(JAP-Res RD)'!F19</f>
        <v>467974622</v>
      </c>
      <c r="G19" s="165">
        <f>'[1]Exhibit No.__(JAP-Res RD)'!G19</f>
        <v>0.125088</v>
      </c>
      <c r="H19" s="164"/>
      <c r="I19" s="163">
        <f>'[1]Exhibit No.__(JAP-Res RD)'!I19</f>
        <v>550702368</v>
      </c>
      <c r="J19" s="266"/>
    </row>
    <row r="20" spans="1:29" ht="15.75" customHeight="1" x14ac:dyDescent="0.3">
      <c r="A20" s="261" t="s">
        <v>155</v>
      </c>
      <c r="B20" s="267"/>
      <c r="C20" s="262">
        <f>'[1]Exhibit No.__(JAP-Res RD)'!C20</f>
        <v>10519663299</v>
      </c>
      <c r="D20" s="163"/>
      <c r="E20" s="163"/>
      <c r="F20" s="264">
        <f>'[1]Exhibit No.__(JAP-Res RD)'!F20</f>
        <v>1002221487</v>
      </c>
      <c r="G20" s="163"/>
      <c r="H20" s="163"/>
      <c r="I20" s="264">
        <f>'[1]Exhibit No.__(JAP-Res RD)'!I20</f>
        <v>1084949233</v>
      </c>
    </row>
    <row r="21" spans="1:29" ht="15.6" customHeight="1" x14ac:dyDescent="0.3">
      <c r="A21" s="268" t="s">
        <v>154</v>
      </c>
      <c r="B21" s="162"/>
      <c r="C21" s="164">
        <f>'[1]Exhibit No.__(JAP-Res RD)'!C21</f>
        <v>128083498.13659537</v>
      </c>
      <c r="D21" s="165">
        <f>'[1]Exhibit No.__(JAP-Res RD)'!D21</f>
        <v>0.106297</v>
      </c>
      <c r="E21" s="164"/>
      <c r="F21" s="163">
        <f>'[1]Exhibit No.__(JAP-Res RD)'!F21</f>
        <v>13614892</v>
      </c>
      <c r="G21" s="165">
        <f>'[1]Exhibit No.__(JAP-Res RD)'!G21</f>
        <v>0.125088</v>
      </c>
      <c r="H21" s="164"/>
      <c r="I21" s="163">
        <f>'[1]Exhibit No.__(JAP-Res RD)'!I21</f>
        <v>16021709</v>
      </c>
    </row>
    <row r="22" spans="1:29" ht="15.75" customHeight="1" x14ac:dyDescent="0.3">
      <c r="A22" s="268" t="s">
        <v>153</v>
      </c>
      <c r="B22" s="267"/>
      <c r="C22" s="164">
        <f>'[1]Exhibit No.__(JAP-Res RD)'!C22</f>
        <v>-24716561.447262883</v>
      </c>
      <c r="D22" s="165">
        <f>'[1]Exhibit No.__(JAP-Res RD)'!D22</f>
        <v>0.1040397551045584</v>
      </c>
      <c r="E22" s="269"/>
      <c r="F22" s="163">
        <f>'[1]Exhibit No.__(JAP-Res RD)'!F22</f>
        <v>-2571505</v>
      </c>
      <c r="G22" s="165">
        <f>'[1]Exhibit No.__(JAP-Res RD)'!G22</f>
        <v>0.11203060611883552</v>
      </c>
      <c r="H22" s="269"/>
      <c r="I22" s="163">
        <f>'[1]Exhibit No.__(JAP-Res RD)'!I22</f>
        <v>-2769011</v>
      </c>
    </row>
    <row r="23" spans="1:29" ht="16.5" customHeight="1" thickBot="1" x14ac:dyDescent="0.35">
      <c r="A23" s="162" t="s">
        <v>48</v>
      </c>
      <c r="B23" s="162"/>
      <c r="C23" s="270">
        <f>'[1]Exhibit No.__(JAP-Res RD)'!C23</f>
        <v>10623030235.689331</v>
      </c>
      <c r="D23" s="165"/>
      <c r="E23" s="269"/>
      <c r="F23" s="170">
        <f>'[1]Exhibit No.__(JAP-Res RD)'!F23</f>
        <v>1105896514</v>
      </c>
      <c r="G23" s="269"/>
      <c r="H23" s="269"/>
      <c r="I23" s="170">
        <f>'[1]Exhibit No.__(JAP-Res RD)'!I23</f>
        <v>1190833571</v>
      </c>
    </row>
    <row r="24" spans="1:29" ht="16.5" customHeight="1" thickTop="1" x14ac:dyDescent="0.3">
      <c r="A24" s="162"/>
      <c r="B24" s="162"/>
      <c r="C24" s="271"/>
      <c r="D24" s="172"/>
      <c r="E24" s="172"/>
      <c r="F24" s="172"/>
      <c r="G24" s="172"/>
      <c r="H24" s="172"/>
      <c r="I24" s="172"/>
    </row>
    <row r="25" spans="1:29" ht="15.75" customHeight="1" x14ac:dyDescent="0.3">
      <c r="A25" s="189"/>
      <c r="B25" s="189"/>
      <c r="C25" s="269"/>
      <c r="D25" s="272"/>
      <c r="E25" s="269"/>
      <c r="F25" s="273"/>
      <c r="G25" s="162" t="s">
        <v>152</v>
      </c>
      <c r="H25" s="269"/>
      <c r="I25" s="163" t="s">
        <v>152</v>
      </c>
      <c r="J25" s="79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C25" s="110"/>
    </row>
    <row r="26" spans="1:29" ht="15.75" customHeight="1" x14ac:dyDescent="0.3">
      <c r="A26" s="162"/>
      <c r="B26" s="162"/>
      <c r="C26" s="271"/>
      <c r="D26" s="165"/>
      <c r="E26" s="172"/>
      <c r="F26" s="273"/>
      <c r="G26" s="172"/>
      <c r="H26" s="172"/>
      <c r="I26" s="172"/>
      <c r="J26" s="60"/>
      <c r="V26" s="92"/>
      <c r="W26" s="92"/>
      <c r="X26" s="92"/>
      <c r="Y26" s="92"/>
      <c r="Z26" s="92"/>
      <c r="AA26" s="92"/>
      <c r="AC26" s="110"/>
    </row>
    <row r="27" spans="1:29" x14ac:dyDescent="0.3">
      <c r="A27" s="86"/>
      <c r="B27" s="257"/>
      <c r="C27" s="88"/>
      <c r="D27" s="86"/>
      <c r="E27" s="86"/>
      <c r="F27" s="87"/>
      <c r="G27" s="86" t="s">
        <v>152</v>
      </c>
      <c r="H27" s="86"/>
      <c r="I27" s="87" t="s">
        <v>152</v>
      </c>
      <c r="J27" s="79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C27" s="110"/>
    </row>
    <row r="28" spans="1:29" x14ac:dyDescent="0.3">
      <c r="F28" s="87"/>
    </row>
    <row r="29" spans="1:29" x14ac:dyDescent="0.3">
      <c r="C29" s="88"/>
      <c r="D29" s="86"/>
      <c r="E29" s="88"/>
      <c r="F29" s="87"/>
      <c r="G29" s="86" t="s">
        <v>152</v>
      </c>
      <c r="H29" s="88"/>
      <c r="I29" s="87" t="s">
        <v>152</v>
      </c>
    </row>
    <row r="30" spans="1:29" x14ac:dyDescent="0.3">
      <c r="F30" s="87"/>
    </row>
    <row r="31" spans="1:29" x14ac:dyDescent="0.3">
      <c r="F31" s="87"/>
    </row>
    <row r="32" spans="1:29" x14ac:dyDescent="0.3">
      <c r="F32" s="87"/>
    </row>
    <row r="33" spans="7:7" x14ac:dyDescent="0.3">
      <c r="G33" s="58"/>
    </row>
    <row r="34" spans="7:7" x14ac:dyDescent="0.3">
      <c r="G34" s="58"/>
    </row>
  </sheetData>
  <mergeCells count="6"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8" header="0.3" footer="0.3"/>
  <pageSetup scale="91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M143"/>
  <sheetViews>
    <sheetView zoomScale="80" zoomScaleNormal="80" zoomScaleSheetLayoutView="50" workbookViewId="0">
      <pane xSplit="6" ySplit="10" topLeftCell="G11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1.6640625" defaultRowHeight="15.6" x14ac:dyDescent="0.3"/>
  <cols>
    <col min="1" max="1" width="46.88671875" style="59" bestFit="1" customWidth="1"/>
    <col min="2" max="2" width="1.5546875" style="59" bestFit="1" customWidth="1"/>
    <col min="3" max="3" width="14.6640625" style="59" bestFit="1" customWidth="1"/>
    <col min="4" max="4" width="12.6640625" style="59" bestFit="1" customWidth="1"/>
    <col min="5" max="5" width="2.33203125" style="59" bestFit="1" customWidth="1"/>
    <col min="6" max="6" width="14.109375" style="59" bestFit="1" customWidth="1"/>
    <col min="7" max="7" width="13.6640625" style="59" bestFit="1" customWidth="1"/>
    <col min="8" max="8" width="2.33203125" style="59" bestFit="1" customWidth="1"/>
    <col min="9" max="9" width="14.109375" style="59" bestFit="1" customWidth="1"/>
    <col min="10" max="10" width="1.88671875" style="59" customWidth="1"/>
    <col min="11" max="11" width="43" style="59" bestFit="1" customWidth="1"/>
    <col min="12" max="12" width="8.88671875" style="77" bestFit="1" customWidth="1"/>
    <col min="13" max="13" width="10.88671875" style="77" bestFit="1" customWidth="1"/>
    <col min="14" max="14" width="38.33203125" style="77" bestFit="1" customWidth="1"/>
    <col min="15" max="15" width="10.88671875" style="59" bestFit="1" customWidth="1"/>
    <col min="16" max="16" width="14.88671875" style="59" bestFit="1" customWidth="1"/>
    <col min="17" max="17" width="10.88671875" style="59" bestFit="1" customWidth="1"/>
    <col min="18" max="18" width="6.6640625" style="59" bestFit="1" customWidth="1"/>
    <col min="19" max="19" width="14.88671875" style="59" bestFit="1" customWidth="1"/>
    <col min="20" max="20" width="15.6640625" style="59" bestFit="1" customWidth="1"/>
    <col min="21" max="21" width="14" style="59" bestFit="1" customWidth="1"/>
    <col min="22" max="22" width="6.33203125" style="59" bestFit="1" customWidth="1"/>
    <col min="23" max="23" width="1.5546875" style="59" bestFit="1" customWidth="1"/>
    <col min="24" max="24" width="11.6640625" style="59" customWidth="1"/>
    <col min="25" max="25" width="13.88671875" style="59" customWidth="1"/>
    <col min="26" max="16384" width="11.6640625" style="59"/>
  </cols>
  <sheetData>
    <row r="1" spans="1:39" ht="17.399999999999999" x14ac:dyDescent="0.3">
      <c r="A1" s="299" t="s">
        <v>171</v>
      </c>
      <c r="B1" s="299"/>
      <c r="C1" s="299"/>
      <c r="D1" s="299"/>
      <c r="E1" s="299"/>
      <c r="F1" s="299"/>
      <c r="G1" s="299"/>
      <c r="H1" s="299"/>
      <c r="I1" s="299"/>
      <c r="J1" s="299"/>
      <c r="K1" s="92"/>
      <c r="L1" s="79"/>
      <c r="M1" s="79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9" ht="17.399999999999999" x14ac:dyDescent="0.3">
      <c r="A2" s="299" t="s">
        <v>170</v>
      </c>
      <c r="B2" s="299"/>
      <c r="C2" s="299"/>
      <c r="D2" s="299"/>
      <c r="E2" s="299"/>
      <c r="F2" s="299"/>
      <c r="G2" s="299"/>
      <c r="H2" s="299"/>
      <c r="I2" s="299"/>
      <c r="J2" s="124"/>
      <c r="K2" s="92"/>
      <c r="L2" s="79"/>
      <c r="M2" s="79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</row>
    <row r="3" spans="1:39" x14ac:dyDescent="0.3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123"/>
      <c r="K3" s="92"/>
      <c r="L3" s="79"/>
      <c r="M3" s="79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1:39" x14ac:dyDescent="0.3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</row>
    <row r="5" spans="1:39" x14ac:dyDescent="0.3">
      <c r="A5" s="73" t="s">
        <v>218</v>
      </c>
      <c r="B5" s="121"/>
      <c r="C5" s="121"/>
      <c r="D5" s="122"/>
      <c r="E5" s="122"/>
      <c r="F5" s="121"/>
      <c r="G5" s="122"/>
      <c r="H5" s="121"/>
      <c r="I5" s="121"/>
      <c r="J5" s="12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</row>
    <row r="6" spans="1:39" x14ac:dyDescent="0.3">
      <c r="A6" s="73"/>
      <c r="B6" s="121"/>
      <c r="C6" s="121"/>
      <c r="D6" s="122"/>
      <c r="E6" s="122"/>
      <c r="F6" s="121"/>
      <c r="G6" s="122"/>
      <c r="H6" s="121"/>
      <c r="I6" s="121"/>
      <c r="J6" s="12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39" x14ac:dyDescent="0.3">
      <c r="A7" s="121"/>
      <c r="B7" s="121"/>
      <c r="C7" s="121"/>
      <c r="D7" s="122"/>
      <c r="E7" s="122"/>
      <c r="F7" s="121"/>
      <c r="G7" s="122"/>
      <c r="H7" s="121"/>
      <c r="I7" s="121"/>
      <c r="J7" s="12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spans="1:39" x14ac:dyDescent="0.3">
      <c r="A8" s="70"/>
      <c r="B8" s="70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</row>
    <row r="9" spans="1:39" x14ac:dyDescent="0.3">
      <c r="A9" s="70"/>
      <c r="B9" s="70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pans="1:39" x14ac:dyDescent="0.3">
      <c r="A10" s="70"/>
      <c r="B10" s="70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</row>
    <row r="11" spans="1:39" x14ac:dyDescent="0.3">
      <c r="A11" s="86"/>
      <c r="B11" s="257"/>
      <c r="C11" s="88"/>
      <c r="D11" s="86" t="s">
        <v>152</v>
      </c>
      <c r="E11" s="86"/>
      <c r="G11" s="86" t="s">
        <v>152</v>
      </c>
      <c r="H11" s="86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F11" s="110"/>
    </row>
    <row r="12" spans="1:39" x14ac:dyDescent="0.3">
      <c r="A12" s="227" t="s">
        <v>217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F12" s="110"/>
    </row>
    <row r="13" spans="1:39" x14ac:dyDescent="0.3">
      <c r="A13" s="227" t="s">
        <v>216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F13" s="110"/>
    </row>
    <row r="14" spans="1:39" x14ac:dyDescent="0.3">
      <c r="A14" s="86" t="s">
        <v>161</v>
      </c>
      <c r="B14" s="86"/>
      <c r="C14" s="88"/>
      <c r="D14" s="87"/>
      <c r="E14" s="86"/>
      <c r="F14" s="86"/>
      <c r="G14" s="87"/>
      <c r="H14" s="86"/>
      <c r="I14" s="86"/>
      <c r="J14" s="86"/>
      <c r="M14" s="81"/>
      <c r="N14" s="81"/>
      <c r="P14" s="120"/>
      <c r="Q14" s="92"/>
      <c r="R14" s="119"/>
      <c r="S14" s="110"/>
      <c r="T14" s="110"/>
      <c r="U14" s="119"/>
      <c r="V14" s="81"/>
      <c r="W14" s="110"/>
      <c r="X14" s="110"/>
      <c r="AF14" s="92"/>
      <c r="AG14" s="92"/>
      <c r="AH14" s="92"/>
      <c r="AI14" s="92"/>
      <c r="AJ14" s="92"/>
      <c r="AK14" s="92"/>
      <c r="AM14" s="110"/>
    </row>
    <row r="15" spans="1:39" x14ac:dyDescent="0.3">
      <c r="A15" s="86" t="s">
        <v>160</v>
      </c>
      <c r="B15" s="86"/>
      <c r="C15" s="88">
        <f>'[1]Exhibit No.__(JAP-SV RD)'!C15</f>
        <v>1102230</v>
      </c>
      <c r="D15" s="235">
        <f>'[1]Exhibit No.__(JAP-SV RD)'!D15</f>
        <v>9.8000000000000007</v>
      </c>
      <c r="E15" s="88"/>
      <c r="F15" s="87">
        <f>'[1]Exhibit No.__(JAP-SV RD)'!F15</f>
        <v>10801854</v>
      </c>
      <c r="G15" s="235">
        <f>'[1]Exhibit No.__(JAP-SV RD)'!G15</f>
        <v>10.55</v>
      </c>
      <c r="H15" s="88"/>
      <c r="I15" s="87">
        <f>'[1]Exhibit No.__(JAP-SV RD)'!I15</f>
        <v>11628527</v>
      </c>
      <c r="J15" s="84"/>
      <c r="K15" s="297"/>
      <c r="L15" s="297"/>
      <c r="M15" s="297"/>
      <c r="N15" s="111"/>
      <c r="P15" s="105"/>
      <c r="Q15" s="105"/>
      <c r="R15" s="119"/>
      <c r="S15" s="104"/>
      <c r="T15" s="104"/>
      <c r="U15" s="119"/>
      <c r="V15" s="81"/>
      <c r="W15" s="110"/>
      <c r="X15" s="110"/>
      <c r="AF15" s="92"/>
      <c r="AG15" s="92"/>
      <c r="AH15" s="92"/>
      <c r="AI15" s="92"/>
      <c r="AJ15" s="92"/>
      <c r="AK15" s="92"/>
      <c r="AM15" s="110"/>
    </row>
    <row r="16" spans="1:39" x14ac:dyDescent="0.3">
      <c r="A16" s="86" t="s">
        <v>159</v>
      </c>
      <c r="B16" s="86"/>
      <c r="C16" s="88">
        <f>'[1]Exhibit No.__(JAP-SV RD)'!C16</f>
        <v>465865</v>
      </c>
      <c r="D16" s="235">
        <f>'[1]Exhibit No.__(JAP-SV RD)'!D16</f>
        <v>24.9</v>
      </c>
      <c r="E16" s="258"/>
      <c r="F16" s="87">
        <f>'[1]Exhibit No.__(JAP-SV RD)'!F16</f>
        <v>11600039</v>
      </c>
      <c r="G16" s="235">
        <f>'[1]Exhibit No.__(JAP-SV RD)'!G16</f>
        <v>26.81</v>
      </c>
      <c r="H16" s="258"/>
      <c r="I16" s="87">
        <f>'[1]Exhibit No.__(JAP-SV RD)'!I16</f>
        <v>12489841</v>
      </c>
      <c r="J16" s="84"/>
      <c r="K16" s="297"/>
      <c r="L16" s="297"/>
      <c r="M16" s="297"/>
      <c r="N16" s="111"/>
      <c r="O16" s="77"/>
      <c r="P16" s="105"/>
      <c r="Q16" s="105"/>
      <c r="R16" s="119"/>
      <c r="S16" s="104"/>
      <c r="T16" s="104"/>
      <c r="U16" s="119"/>
      <c r="W16" s="92"/>
      <c r="X16" s="92"/>
      <c r="Y16" s="92"/>
      <c r="Z16" s="92"/>
      <c r="AA16" s="92"/>
      <c r="AB16" s="92"/>
      <c r="AC16" s="92"/>
      <c r="AD16" s="92"/>
      <c r="AF16" s="110"/>
    </row>
    <row r="17" spans="1:32" x14ac:dyDescent="0.3">
      <c r="A17" s="220" t="s">
        <v>155</v>
      </c>
      <c r="B17" s="86"/>
      <c r="C17" s="90">
        <f>'[1]Exhibit No.__(JAP-SV RD)'!C17</f>
        <v>1568095</v>
      </c>
      <c r="D17" s="242"/>
      <c r="E17" s="88"/>
      <c r="F17" s="89">
        <f>'[1]Exhibit No.__(JAP-SV RD)'!F17</f>
        <v>22401893</v>
      </c>
      <c r="G17" s="242"/>
      <c r="H17" s="88"/>
      <c r="I17" s="89">
        <f>'[1]Exhibit No.__(JAP-SV RD)'!I17</f>
        <v>24118368</v>
      </c>
      <c r="J17" s="84"/>
      <c r="K17" s="159"/>
      <c r="M17" s="81"/>
      <c r="N17" s="81"/>
      <c r="O17" s="77"/>
      <c r="P17" s="105"/>
      <c r="Q17" s="105"/>
      <c r="W17" s="92"/>
      <c r="X17" s="92"/>
      <c r="Y17" s="92"/>
      <c r="Z17" s="92"/>
      <c r="AA17" s="92"/>
      <c r="AB17" s="92"/>
      <c r="AC17" s="92"/>
      <c r="AD17" s="92"/>
      <c r="AF17" s="110"/>
    </row>
    <row r="18" spans="1:32" x14ac:dyDescent="0.3">
      <c r="A18" s="86" t="s">
        <v>158</v>
      </c>
      <c r="B18" s="86"/>
      <c r="C18" s="88">
        <f>'[1]Exhibit No.__(JAP-SV RD)'!C18</f>
        <v>0</v>
      </c>
      <c r="D18" s="242"/>
      <c r="E18" s="88"/>
      <c r="F18" s="84">
        <f>'[1]Exhibit No.__(JAP-SV RD)'!F18</f>
        <v>0</v>
      </c>
      <c r="G18" s="242"/>
      <c r="H18" s="88"/>
      <c r="I18" s="84">
        <f>'[1]Exhibit No.__(JAP-SV RD)'!I18</f>
        <v>0</v>
      </c>
      <c r="J18" s="84"/>
      <c r="K18" s="159"/>
      <c r="M18" s="81"/>
      <c r="N18" s="81"/>
      <c r="O18" s="77"/>
      <c r="P18" s="105"/>
      <c r="Q18" s="105"/>
      <c r="W18" s="92"/>
      <c r="X18" s="92"/>
      <c r="Y18" s="92"/>
      <c r="Z18" s="92"/>
      <c r="AA18" s="92"/>
      <c r="AB18" s="92"/>
      <c r="AC18" s="92"/>
      <c r="AD18" s="92"/>
      <c r="AF18" s="110"/>
    </row>
    <row r="19" spans="1:32" x14ac:dyDescent="0.3">
      <c r="A19" s="143" t="s">
        <v>215</v>
      </c>
      <c r="B19" s="86"/>
      <c r="C19" s="88">
        <f>'[1]Exhibit No.__(JAP-SV RD)'!C19</f>
        <v>1431553998</v>
      </c>
      <c r="D19" s="237">
        <f>'[1]Exhibit No.__(JAP-SV RD)'!D19</f>
        <v>9.071499999999999E-2</v>
      </c>
      <c r="E19" s="88"/>
      <c r="F19" s="87">
        <f>'[1]Exhibit No.__(JAP-SV RD)'!F19</f>
        <v>129863421</v>
      </c>
      <c r="G19" s="237">
        <f>'[1]Exhibit No.__(JAP-SV RD)'!G19</f>
        <v>9.7720000000000001E-2</v>
      </c>
      <c r="H19" s="88"/>
      <c r="I19" s="87">
        <f>'[1]Exhibit No.__(JAP-SV RD)'!I19</f>
        <v>139891457</v>
      </c>
      <c r="J19" s="84"/>
      <c r="K19" s="297"/>
      <c r="L19" s="297"/>
      <c r="M19" s="297"/>
      <c r="N19" s="111"/>
      <c r="O19" s="77"/>
      <c r="P19" s="105"/>
      <c r="Q19" s="105"/>
      <c r="R19" s="118"/>
      <c r="S19" s="104"/>
      <c r="T19" s="104"/>
      <c r="W19" s="92"/>
      <c r="X19" s="92"/>
      <c r="Y19" s="92"/>
      <c r="Z19" s="92"/>
      <c r="AA19" s="92"/>
      <c r="AB19" s="92"/>
      <c r="AC19" s="92"/>
      <c r="AD19" s="92"/>
      <c r="AF19" s="110"/>
    </row>
    <row r="20" spans="1:32" x14ac:dyDescent="0.3">
      <c r="A20" s="98" t="s">
        <v>214</v>
      </c>
      <c r="B20" s="86"/>
      <c r="C20" s="88">
        <f>'[1]Exhibit No.__(JAP-SV RD)'!C20</f>
        <v>1267501014</v>
      </c>
      <c r="D20" s="237">
        <f>'[1]Exhibit No.__(JAP-SV RD)'!D20</f>
        <v>8.7578000000000003E-2</v>
      </c>
      <c r="E20" s="88"/>
      <c r="F20" s="87">
        <f>'[1]Exhibit No.__(JAP-SV RD)'!F20</f>
        <v>111005204</v>
      </c>
      <c r="G20" s="237">
        <f>'[1]Exhibit No.__(JAP-SV RD)'!G20</f>
        <v>9.4303999999999999E-2</v>
      </c>
      <c r="H20" s="88"/>
      <c r="I20" s="87">
        <f>'[1]Exhibit No.__(JAP-SV RD)'!I20</f>
        <v>119530416</v>
      </c>
      <c r="J20" s="84"/>
      <c r="K20" s="297"/>
      <c r="L20" s="297"/>
      <c r="M20" s="297"/>
      <c r="N20" s="111"/>
      <c r="O20" s="77"/>
      <c r="P20" s="105"/>
      <c r="Q20" s="105"/>
      <c r="S20" s="104"/>
      <c r="T20" s="104"/>
      <c r="W20" s="92"/>
      <c r="X20" s="92"/>
      <c r="Y20" s="92"/>
      <c r="Z20" s="92"/>
      <c r="AA20" s="92"/>
      <c r="AB20" s="92"/>
      <c r="AC20" s="92"/>
      <c r="AD20" s="92"/>
      <c r="AF20" s="110"/>
    </row>
    <row r="21" spans="1:32" x14ac:dyDescent="0.3">
      <c r="A21" s="220" t="s">
        <v>155</v>
      </c>
      <c r="B21" s="117"/>
      <c r="C21" s="90">
        <f>'[1]Exhibit No.__(JAP-SV RD)'!C21</f>
        <v>2699055012</v>
      </c>
      <c r="D21" s="252"/>
      <c r="E21" s="88"/>
      <c r="F21" s="89">
        <f>'[1]Exhibit No.__(JAP-SV RD)'!F21</f>
        <v>240868625</v>
      </c>
      <c r="G21" s="252"/>
      <c r="H21" s="88"/>
      <c r="I21" s="89">
        <f>'[1]Exhibit No.__(JAP-SV RD)'!I21</f>
        <v>259421873</v>
      </c>
      <c r="J21" s="84"/>
      <c r="K21" s="159"/>
      <c r="P21" s="105"/>
      <c r="Q21" s="105"/>
      <c r="W21" s="92"/>
      <c r="X21" s="92"/>
      <c r="Y21" s="92"/>
      <c r="Z21" s="92"/>
      <c r="AA21" s="92"/>
      <c r="AB21" s="92"/>
      <c r="AC21" s="92"/>
      <c r="AD21" s="92"/>
      <c r="AF21" s="110"/>
    </row>
    <row r="22" spans="1:32" x14ac:dyDescent="0.3">
      <c r="A22" s="143" t="s">
        <v>182</v>
      </c>
      <c r="B22" s="117"/>
      <c r="C22" s="88">
        <f>'[1]Exhibit No.__(JAP-SV RD)'!C22</f>
        <v>19725021.12262129</v>
      </c>
      <c r="D22" s="237">
        <f>'[1]Exhibit No.__(JAP-SV RD)'!D22</f>
        <v>9.071499999999999E-2</v>
      </c>
      <c r="E22" s="88"/>
      <c r="F22" s="87">
        <f>'[1]Exhibit No.__(JAP-SV RD)'!F22</f>
        <v>1789355</v>
      </c>
      <c r="G22" s="237">
        <f>'[1]Exhibit No.__(JAP-SV RD)'!G22</f>
        <v>9.7720000000000001E-2</v>
      </c>
      <c r="H22" s="88"/>
      <c r="I22" s="87">
        <f>'[1]Exhibit No.__(JAP-SV RD)'!I22</f>
        <v>1927529</v>
      </c>
      <c r="J22" s="84"/>
      <c r="K22" s="297"/>
      <c r="L22" s="297"/>
      <c r="M22" s="297"/>
      <c r="P22" s="105"/>
      <c r="Q22" s="105"/>
      <c r="S22" s="104"/>
      <c r="T22" s="104"/>
      <c r="W22" s="92"/>
      <c r="X22" s="92"/>
      <c r="Y22" s="92"/>
      <c r="Z22" s="92"/>
      <c r="AA22" s="92"/>
      <c r="AB22" s="92"/>
      <c r="AC22" s="92"/>
      <c r="AD22" s="92"/>
      <c r="AF22" s="110"/>
    </row>
    <row r="23" spans="1:32" x14ac:dyDescent="0.3">
      <c r="A23" s="143" t="s">
        <v>181</v>
      </c>
      <c r="B23" s="117"/>
      <c r="C23" s="88">
        <f>'[1]Exhibit No.__(JAP-SV RD)'!C23</f>
        <v>-10317653.861118417</v>
      </c>
      <c r="D23" s="237">
        <f>'[1]Exhibit No.__(JAP-SV RD)'!D23</f>
        <v>8.7578000000000003E-2</v>
      </c>
      <c r="E23" s="237"/>
      <c r="F23" s="87">
        <f>'[1]Exhibit No.__(JAP-SV RD)'!F23</f>
        <v>-903599</v>
      </c>
      <c r="G23" s="237">
        <f>'[1]Exhibit No.__(JAP-SV RD)'!G23</f>
        <v>9.4303999999999999E-2</v>
      </c>
      <c r="H23" s="88"/>
      <c r="I23" s="87">
        <f>'[1]Exhibit No.__(JAP-SV RD)'!I23</f>
        <v>-972996</v>
      </c>
      <c r="J23" s="84"/>
      <c r="K23" s="297"/>
      <c r="L23" s="297"/>
      <c r="M23" s="297"/>
      <c r="P23" s="105"/>
      <c r="Q23" s="105"/>
      <c r="S23" s="104"/>
      <c r="T23" s="104"/>
      <c r="W23" s="92"/>
      <c r="X23" s="92"/>
      <c r="Y23" s="92"/>
      <c r="Z23" s="92"/>
      <c r="AA23" s="92"/>
      <c r="AB23" s="92"/>
      <c r="AC23" s="92"/>
      <c r="AD23" s="92"/>
      <c r="AF23" s="110"/>
    </row>
    <row r="24" spans="1:32" x14ac:dyDescent="0.3">
      <c r="A24" s="98" t="s">
        <v>153</v>
      </c>
      <c r="B24" s="238"/>
      <c r="C24" s="116">
        <f>'[1]Exhibit No.__(JAP-SV RD)'!C24</f>
        <v>-8333182.4912163178</v>
      </c>
      <c r="D24" s="237">
        <f>'[1]Exhibit No.__(JAP-SV RD)'!D24</f>
        <v>9.1907000000000003E-2</v>
      </c>
      <c r="E24" s="88"/>
      <c r="F24" s="87">
        <f>'[1]Exhibit No.__(JAP-SV RD)'!F24</f>
        <v>-765877</v>
      </c>
      <c r="G24" s="237">
        <f>'[1]Exhibit No.__(JAP-SV RD)'!G24</f>
        <v>0.10503899999999999</v>
      </c>
      <c r="H24" s="88"/>
      <c r="I24" s="87">
        <f>'[1]Exhibit No.__(JAP-SV RD)'!I24</f>
        <v>-875309</v>
      </c>
      <c r="J24" s="84"/>
      <c r="K24" s="297"/>
      <c r="L24" s="297"/>
      <c r="M24" s="297"/>
      <c r="N24" s="81"/>
      <c r="P24" s="105"/>
      <c r="Q24" s="105"/>
      <c r="S24" s="104"/>
      <c r="T24" s="104"/>
      <c r="W24" s="92"/>
      <c r="X24" s="92"/>
      <c r="Y24" s="92"/>
      <c r="Z24" s="92"/>
      <c r="AA24" s="92"/>
      <c r="AB24" s="92"/>
      <c r="AC24" s="92"/>
      <c r="AD24" s="92"/>
      <c r="AF24" s="110"/>
    </row>
    <row r="25" spans="1:32" ht="16.2" thickBot="1" x14ac:dyDescent="0.35">
      <c r="A25" s="86" t="s">
        <v>176</v>
      </c>
      <c r="B25" s="86"/>
      <c r="C25" s="115">
        <f>'[1]Exhibit No.__(JAP-SV RD)'!C25</f>
        <v>2700129196.7702866</v>
      </c>
      <c r="D25" s="113"/>
      <c r="E25" s="61"/>
      <c r="F25" s="209">
        <f>'[1]Exhibit No.__(JAP-SV RD)'!F25</f>
        <v>263390397</v>
      </c>
      <c r="G25" s="113"/>
      <c r="H25" s="61"/>
      <c r="I25" s="209">
        <f>'[1]Exhibit No.__(JAP-SV RD)'!I25</f>
        <v>283619465</v>
      </c>
      <c r="J25" s="85"/>
      <c r="K25" s="114"/>
      <c r="L25" s="102"/>
      <c r="M25" s="63"/>
      <c r="N25" s="60"/>
      <c r="O25" s="111"/>
      <c r="P25" s="105"/>
      <c r="Q25" s="105"/>
      <c r="S25" s="104"/>
      <c r="T25" s="104"/>
      <c r="W25" s="92"/>
      <c r="X25" s="92"/>
      <c r="Y25" s="92"/>
      <c r="Z25" s="92"/>
      <c r="AA25" s="92"/>
      <c r="AB25" s="92"/>
      <c r="AC25" s="92"/>
      <c r="AD25" s="92"/>
      <c r="AF25" s="110"/>
    </row>
    <row r="26" spans="1:32" ht="16.2" thickTop="1" x14ac:dyDescent="0.3">
      <c r="A26" s="86"/>
      <c r="B26" s="86"/>
      <c r="C26" s="61"/>
      <c r="D26" s="113"/>
      <c r="E26" s="61"/>
      <c r="F26" s="84"/>
      <c r="G26" s="113"/>
      <c r="H26" s="61"/>
      <c r="I26" s="84"/>
      <c r="J26" s="84"/>
      <c r="K26" s="101"/>
      <c r="L26" s="100"/>
      <c r="M26" s="112"/>
      <c r="N26" s="60"/>
      <c r="O26" s="111"/>
      <c r="W26" s="92"/>
      <c r="X26" s="92"/>
      <c r="Y26" s="92"/>
      <c r="Z26" s="92"/>
      <c r="AA26" s="92"/>
      <c r="AB26" s="92"/>
      <c r="AC26" s="92"/>
      <c r="AD26" s="92"/>
      <c r="AF26" s="110"/>
    </row>
    <row r="27" spans="1:32" x14ac:dyDescent="0.3">
      <c r="A27" s="86"/>
      <c r="B27" s="86"/>
      <c r="C27" s="88"/>
      <c r="D27" s="109">
        <f>'[1]Exhibit No.__(JAP-SV RD)'!D27</f>
        <v>8.9250999999999997E-2</v>
      </c>
      <c r="E27" s="88"/>
      <c r="F27" s="87"/>
      <c r="G27" s="109">
        <f>'[1]Exhibit No.__(JAP-SV RD)'!G27</f>
        <v>9.6106999999999998E-2</v>
      </c>
      <c r="H27" s="88"/>
      <c r="I27" s="87" t="str">
        <f>'[1]Exhibit No.__(JAP-SV RD)'!I27</f>
        <v xml:space="preserve"> </v>
      </c>
      <c r="J27" s="87"/>
      <c r="K27" s="174"/>
      <c r="L27" s="62"/>
      <c r="M27" s="62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</row>
    <row r="28" spans="1:32" x14ac:dyDescent="0.3">
      <c r="A28" s="227" t="s">
        <v>213</v>
      </c>
      <c r="B28" s="86"/>
      <c r="C28" s="88"/>
      <c r="D28" s="87"/>
      <c r="E28" s="86"/>
      <c r="F28" s="86"/>
      <c r="G28" s="87"/>
      <c r="H28" s="86"/>
      <c r="I28" s="87" t="s">
        <v>152</v>
      </c>
      <c r="J28" s="87"/>
      <c r="K28" s="92"/>
      <c r="L28" s="79"/>
      <c r="M28" s="79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</row>
    <row r="29" spans="1:32" x14ac:dyDescent="0.3">
      <c r="A29" s="227" t="s">
        <v>212</v>
      </c>
      <c r="B29" s="86"/>
      <c r="C29" s="86" t="s">
        <v>152</v>
      </c>
      <c r="D29" s="87"/>
      <c r="E29" s="86"/>
      <c r="F29" s="86"/>
      <c r="G29" s="87"/>
      <c r="H29" s="86"/>
      <c r="I29" s="86"/>
      <c r="J29" s="86"/>
      <c r="K29" s="92"/>
      <c r="L29" s="79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</row>
    <row r="30" spans="1:32" x14ac:dyDescent="0.3">
      <c r="A30" s="86"/>
      <c r="B30" s="86"/>
      <c r="C30" s="86"/>
      <c r="D30" s="87"/>
      <c r="E30" s="86"/>
      <c r="F30" s="86"/>
      <c r="G30" s="87"/>
      <c r="H30" s="86"/>
      <c r="I30" s="86"/>
      <c r="J30" s="86"/>
      <c r="K30" s="92"/>
      <c r="L30" s="79"/>
      <c r="M30" s="7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</row>
    <row r="31" spans="1:32" x14ac:dyDescent="0.3">
      <c r="A31" s="86" t="s">
        <v>161</v>
      </c>
      <c r="B31" s="86"/>
      <c r="C31" s="88">
        <f>'[1]Exhibit No.__(JAP-SV RD)'!C31</f>
        <v>93524</v>
      </c>
      <c r="D31" s="235">
        <f>'[1]Exhibit No.__(JAP-SV RD)'!D31</f>
        <v>52.3</v>
      </c>
      <c r="E31" s="88"/>
      <c r="F31" s="87">
        <f>'[1]Exhibit No.__(JAP-SV RD)'!F31</f>
        <v>4891305</v>
      </c>
      <c r="G31" s="235">
        <f>'[1]Exhibit No.__(JAP-SV RD)'!G31</f>
        <v>55.31</v>
      </c>
      <c r="H31" s="88"/>
      <c r="I31" s="87">
        <f>'[1]Exhibit No.__(JAP-SV RD)'!I31</f>
        <v>5172812</v>
      </c>
      <c r="J31" s="87"/>
      <c r="K31" s="297"/>
      <c r="L31" s="297"/>
      <c r="M31" s="297"/>
      <c r="O31" s="105"/>
      <c r="P31" s="105"/>
      <c r="Q31" s="105"/>
      <c r="R31" s="104"/>
      <c r="S31" s="104"/>
      <c r="T31" s="104"/>
      <c r="U31" s="92"/>
      <c r="V31" s="92"/>
      <c r="W31" s="92"/>
      <c r="X31" s="92"/>
      <c r="Y31" s="92"/>
      <c r="Z31" s="92"/>
      <c r="AA31" s="92"/>
      <c r="AB31" s="92"/>
      <c r="AC31" s="92"/>
      <c r="AD31" s="92"/>
    </row>
    <row r="32" spans="1:32" x14ac:dyDescent="0.3">
      <c r="A32" s="86" t="s">
        <v>187</v>
      </c>
      <c r="B32" s="86"/>
      <c r="C32" s="88"/>
      <c r="D32" s="131"/>
      <c r="E32" s="87"/>
      <c r="F32" s="87"/>
      <c r="G32" s="235"/>
      <c r="H32" s="87"/>
      <c r="I32" s="87"/>
      <c r="J32" s="87"/>
      <c r="K32" s="92"/>
      <c r="L32" s="79"/>
      <c r="M32" s="79"/>
      <c r="O32" s="105"/>
      <c r="P32" s="105"/>
      <c r="Q32" s="105"/>
      <c r="R32" s="104"/>
      <c r="S32" s="104"/>
      <c r="T32" s="104"/>
      <c r="U32" s="92"/>
      <c r="V32" s="92"/>
      <c r="W32" s="92"/>
      <c r="X32" s="92"/>
      <c r="Y32" s="92"/>
      <c r="Z32" s="92"/>
      <c r="AA32" s="92"/>
      <c r="AB32" s="92"/>
      <c r="AC32" s="92"/>
      <c r="AD32" s="92"/>
    </row>
    <row r="33" spans="1:30" x14ac:dyDescent="0.3">
      <c r="A33" s="143" t="s">
        <v>186</v>
      </c>
      <c r="B33" s="86"/>
      <c r="C33" s="88">
        <f>'[1]Exhibit No.__(JAP-SV RD)'!C33</f>
        <v>765246558</v>
      </c>
      <c r="D33" s="237">
        <f>'[1]Exhibit No.__(JAP-SV RD)'!D33</f>
        <v>9.0753E-2</v>
      </c>
      <c r="E33" s="87"/>
      <c r="F33" s="87">
        <f>'[1]Exhibit No.__(JAP-SV RD)'!F33</f>
        <v>69448421</v>
      </c>
      <c r="G33" s="237">
        <f>'[1]Exhibit No.__(JAP-SV RD)'!G33</f>
        <v>9.4342999999999996E-2</v>
      </c>
      <c r="H33" s="87"/>
      <c r="I33" s="87">
        <f>'[1]Exhibit No.__(JAP-SV RD)'!I33</f>
        <v>72195656</v>
      </c>
      <c r="J33" s="87"/>
      <c r="K33" s="298"/>
      <c r="L33" s="297"/>
      <c r="M33" s="297"/>
      <c r="O33" s="105"/>
      <c r="P33" s="105"/>
      <c r="Q33" s="105"/>
      <c r="R33" s="104"/>
      <c r="S33" s="104"/>
      <c r="T33" s="104"/>
      <c r="U33" s="92"/>
      <c r="V33" s="92"/>
      <c r="W33" s="92"/>
      <c r="X33" s="92"/>
      <c r="Y33" s="92"/>
      <c r="Z33" s="92"/>
      <c r="AA33" s="92"/>
      <c r="AB33" s="92"/>
      <c r="AC33" s="92"/>
      <c r="AD33" s="92"/>
    </row>
    <row r="34" spans="1:30" x14ac:dyDescent="0.3">
      <c r="A34" s="143" t="s">
        <v>184</v>
      </c>
      <c r="B34" s="86"/>
      <c r="C34" s="88">
        <f>'[1]Exhibit No.__(JAP-SV RD)'!C34</f>
        <v>756937872.5</v>
      </c>
      <c r="D34" s="237">
        <f>'[1]Exhibit No.__(JAP-SV RD)'!D34</f>
        <v>8.2225999999999994E-2</v>
      </c>
      <c r="E34" s="87"/>
      <c r="F34" s="87">
        <f>'[1]Exhibit No.__(JAP-SV RD)'!F34</f>
        <v>62239974</v>
      </c>
      <c r="G34" s="237">
        <f>'[1]Exhibit No.__(JAP-SV RD)'!G34</f>
        <v>8.4666999999999992E-2</v>
      </c>
      <c r="H34" s="87"/>
      <c r="I34" s="87">
        <f>'[1]Exhibit No.__(JAP-SV RD)'!I34</f>
        <v>64087659</v>
      </c>
      <c r="J34" s="87"/>
      <c r="K34" s="298"/>
      <c r="L34" s="297"/>
      <c r="M34" s="297"/>
      <c r="O34" s="105"/>
      <c r="P34" s="105"/>
      <c r="Q34" s="105"/>
      <c r="R34" s="104"/>
      <c r="S34" s="104"/>
      <c r="T34" s="104"/>
      <c r="U34" s="92"/>
      <c r="V34" s="92"/>
      <c r="W34" s="92"/>
      <c r="X34" s="92"/>
      <c r="Y34" s="92"/>
      <c r="Z34" s="92"/>
      <c r="AA34" s="92"/>
      <c r="AB34" s="92"/>
      <c r="AC34" s="92"/>
      <c r="AD34" s="92"/>
    </row>
    <row r="35" spans="1:30" x14ac:dyDescent="0.3">
      <c r="A35" s="143" t="s">
        <v>211</v>
      </c>
      <c r="B35" s="86"/>
      <c r="C35" s="88">
        <f>'[1]Exhibit No.__(JAP-SV RD)'!C35</f>
        <v>1462231232</v>
      </c>
      <c r="D35" s="237">
        <f>'[1]Exhibit No.__(JAP-SV RD)'!D35</f>
        <v>6.4072000000000004E-2</v>
      </c>
      <c r="E35" s="87"/>
      <c r="F35" s="87">
        <f>'[1]Exhibit No.__(JAP-SV RD)'!F35</f>
        <v>93688079</v>
      </c>
      <c r="G35" s="237">
        <f>'[1]Exhibit No.__(JAP-SV RD)'!G35</f>
        <v>6.7763000000000004E-2</v>
      </c>
      <c r="H35" s="87"/>
      <c r="I35" s="87">
        <f>'[1]Exhibit No.__(JAP-SV RD)'!I35</f>
        <v>99085175</v>
      </c>
      <c r="J35" s="87"/>
      <c r="K35" s="297"/>
      <c r="L35" s="297"/>
      <c r="M35" s="297"/>
      <c r="O35" s="105"/>
      <c r="P35" s="105"/>
      <c r="Q35" s="105"/>
      <c r="R35" s="104"/>
      <c r="S35" s="104"/>
      <c r="T35" s="104"/>
      <c r="U35" s="92"/>
      <c r="V35" s="92"/>
      <c r="W35" s="92"/>
      <c r="X35" s="92"/>
      <c r="Y35" s="92"/>
      <c r="Z35" s="92"/>
      <c r="AA35" s="92"/>
      <c r="AB35" s="92"/>
      <c r="AC35" s="92"/>
      <c r="AD35" s="92"/>
    </row>
    <row r="36" spans="1:30" x14ac:dyDescent="0.3">
      <c r="A36" s="220" t="s">
        <v>155</v>
      </c>
      <c r="B36" s="86"/>
      <c r="C36" s="90">
        <f>'[1]Exhibit No.__(JAP-SV RD)'!C36</f>
        <v>2984415662.5</v>
      </c>
      <c r="D36" s="252"/>
      <c r="E36" s="88"/>
      <c r="F36" s="89">
        <f>'[1]Exhibit No.__(JAP-SV RD)'!F36</f>
        <v>225376474</v>
      </c>
      <c r="G36" s="252"/>
      <c r="H36" s="88"/>
      <c r="I36" s="89">
        <f>'[1]Exhibit No.__(JAP-SV RD)'!I36</f>
        <v>235368490</v>
      </c>
      <c r="J36" s="87"/>
      <c r="K36" s="92"/>
      <c r="L36" s="79"/>
      <c r="M36" s="79"/>
      <c r="O36" s="105"/>
      <c r="P36" s="105"/>
      <c r="Q36" s="105"/>
      <c r="R36" s="104"/>
      <c r="S36" s="104"/>
      <c r="T36" s="104"/>
      <c r="U36" s="92"/>
      <c r="V36" s="92"/>
      <c r="W36" s="92"/>
      <c r="X36" s="92"/>
      <c r="Y36" s="92"/>
      <c r="Z36" s="92"/>
      <c r="AA36" s="92"/>
      <c r="AB36" s="92"/>
      <c r="AC36" s="92"/>
      <c r="AD36" s="92"/>
    </row>
    <row r="37" spans="1:30" x14ac:dyDescent="0.3">
      <c r="A37" s="143" t="s">
        <v>154</v>
      </c>
      <c r="B37" s="86"/>
      <c r="C37" s="88">
        <f>'[1]Exhibit No.__(JAP-SV RD)'!C37</f>
        <v>1365292.6189382095</v>
      </c>
      <c r="D37" s="237">
        <f>'[1]Exhibit No.__(JAP-SV RD)'!D37</f>
        <v>6.4072000000000004E-2</v>
      </c>
      <c r="E37" s="88"/>
      <c r="F37" s="87">
        <f>'[1]Exhibit No.__(JAP-SV RD)'!F37</f>
        <v>87477</v>
      </c>
      <c r="G37" s="237">
        <f>'[1]Exhibit No.__(JAP-SV RD)'!G37</f>
        <v>6.7763000000000004E-2</v>
      </c>
      <c r="H37" s="88"/>
      <c r="I37" s="87">
        <f>'[1]Exhibit No.__(JAP-SV RD)'!I37</f>
        <v>92516</v>
      </c>
      <c r="J37" s="87"/>
      <c r="K37" s="297"/>
      <c r="L37" s="297"/>
      <c r="M37" s="297"/>
      <c r="O37" s="105"/>
      <c r="P37" s="105"/>
      <c r="Q37" s="105"/>
      <c r="R37" s="104"/>
      <c r="S37" s="104"/>
      <c r="T37" s="104"/>
      <c r="U37" s="92"/>
      <c r="V37" s="92"/>
      <c r="W37" s="92"/>
      <c r="X37" s="92"/>
      <c r="Y37" s="92"/>
      <c r="Z37" s="92"/>
      <c r="AA37" s="92"/>
      <c r="AB37" s="92"/>
      <c r="AC37" s="92"/>
      <c r="AD37" s="92"/>
    </row>
    <row r="38" spans="1:30" x14ac:dyDescent="0.3">
      <c r="A38" s="98" t="s">
        <v>153</v>
      </c>
      <c r="B38" s="86"/>
      <c r="C38" s="88">
        <f>'[1]Exhibit No.__(JAP-SV RD)'!C38</f>
        <v>4383418.441164609</v>
      </c>
      <c r="D38" s="237">
        <f>'[1]Exhibit No.__(JAP-SV RD)'!D38</f>
        <v>9.5270999999999995E-2</v>
      </c>
      <c r="E38" s="88"/>
      <c r="F38" s="87">
        <f>'[1]Exhibit No.__(JAP-SV RD)'!F38</f>
        <v>417613</v>
      </c>
      <c r="G38" s="237">
        <f>'[1]Exhibit No.__(JAP-SV RD)'!G38</f>
        <v>0.100759</v>
      </c>
      <c r="H38" s="88"/>
      <c r="I38" s="87">
        <f>'[1]Exhibit No.__(JAP-SV RD)'!I38</f>
        <v>441669</v>
      </c>
      <c r="J38" s="84"/>
      <c r="K38" s="297"/>
      <c r="L38" s="297"/>
      <c r="M38" s="297"/>
      <c r="O38" s="105"/>
      <c r="P38" s="105"/>
      <c r="Q38" s="105"/>
      <c r="R38" s="104"/>
      <c r="S38" s="104"/>
      <c r="T38" s="104"/>
      <c r="U38" s="92"/>
      <c r="V38" s="92"/>
      <c r="W38" s="92"/>
      <c r="X38" s="92"/>
      <c r="Y38" s="92"/>
      <c r="Z38" s="92"/>
      <c r="AA38" s="92"/>
      <c r="AB38" s="92"/>
      <c r="AC38" s="92"/>
      <c r="AD38" s="92"/>
    </row>
    <row r="39" spans="1:30" x14ac:dyDescent="0.3">
      <c r="A39" s="220" t="s">
        <v>155</v>
      </c>
      <c r="B39" s="86"/>
      <c r="C39" s="90">
        <f>'[1]Exhibit No.__(JAP-SV RD)'!C39</f>
        <v>2990164373.5601029</v>
      </c>
      <c r="D39" s="88"/>
      <c r="E39" s="88"/>
      <c r="F39" s="89">
        <f>'[1]Exhibit No.__(JAP-SV RD)'!F39</f>
        <v>225881564</v>
      </c>
      <c r="G39" s="88"/>
      <c r="H39" s="88"/>
      <c r="I39" s="89">
        <f>'[1]Exhibit No.__(JAP-SV RD)'!I39</f>
        <v>235902675</v>
      </c>
      <c r="J39" s="84"/>
      <c r="K39" s="60"/>
      <c r="L39" s="80"/>
      <c r="M39" s="79"/>
      <c r="O39" s="87"/>
      <c r="P39" s="87"/>
      <c r="Q39" s="87"/>
      <c r="R39" s="104"/>
      <c r="S39" s="104"/>
      <c r="T39" s="104"/>
      <c r="U39" s="92"/>
      <c r="V39" s="92"/>
      <c r="W39" s="92"/>
      <c r="X39" s="92"/>
      <c r="Y39" s="92"/>
      <c r="Z39" s="92"/>
      <c r="AA39" s="92"/>
      <c r="AB39" s="92"/>
      <c r="AC39" s="92"/>
      <c r="AD39" s="92"/>
    </row>
    <row r="40" spans="1:30" x14ac:dyDescent="0.3">
      <c r="A40" s="86" t="s">
        <v>180</v>
      </c>
      <c r="B40" s="86"/>
      <c r="C40" s="88"/>
      <c r="D40" s="242"/>
      <c r="E40" s="88"/>
      <c r="F40" s="87"/>
      <c r="G40" s="242"/>
      <c r="H40" s="88"/>
      <c r="I40" s="87"/>
      <c r="J40" s="87"/>
      <c r="K40" s="92"/>
      <c r="L40" s="79"/>
      <c r="M40" s="79"/>
      <c r="O40" s="105"/>
      <c r="P40" s="105"/>
      <c r="Q40" s="105"/>
      <c r="R40" s="104"/>
      <c r="S40" s="104"/>
      <c r="T40" s="104"/>
      <c r="U40" s="92"/>
      <c r="V40" s="92"/>
      <c r="W40" s="92"/>
      <c r="X40" s="92"/>
      <c r="Y40" s="92"/>
      <c r="Z40" s="92"/>
      <c r="AA40" s="92"/>
      <c r="AB40" s="92"/>
      <c r="AC40" s="92"/>
      <c r="AD40" s="92"/>
    </row>
    <row r="41" spans="1:30" x14ac:dyDescent="0.3">
      <c r="A41" s="143" t="s">
        <v>179</v>
      </c>
      <c r="B41" s="86"/>
      <c r="C41" s="88">
        <f>'[1]Exhibit No.__(JAP-SV RD)'!C41</f>
        <v>2368063</v>
      </c>
      <c r="D41" s="235">
        <f>'[1]Exhibit No.__(JAP-SV RD)'!D41</f>
        <v>9.42</v>
      </c>
      <c r="E41" s="88"/>
      <c r="F41" s="87">
        <f>'[1]Exhibit No.__(JAP-SV RD)'!F41</f>
        <v>22307153</v>
      </c>
      <c r="G41" s="235">
        <f>'[1]Exhibit No.__(JAP-SV RD)'!G41</f>
        <v>10.69</v>
      </c>
      <c r="H41" s="88"/>
      <c r="I41" s="87">
        <f>'[1]Exhibit No.__(JAP-SV RD)'!I41</f>
        <v>25314593</v>
      </c>
      <c r="J41" s="87"/>
      <c r="K41" s="297"/>
      <c r="L41" s="297"/>
      <c r="M41" s="297"/>
      <c r="O41" s="105"/>
      <c r="P41" s="105"/>
      <c r="Q41" s="105"/>
      <c r="R41" s="104"/>
      <c r="S41" s="104"/>
      <c r="T41" s="104"/>
      <c r="U41" s="92"/>
      <c r="V41" s="92"/>
      <c r="W41" s="92"/>
      <c r="X41" s="92"/>
      <c r="Y41" s="92"/>
      <c r="Z41" s="92"/>
      <c r="AA41" s="92"/>
      <c r="AB41" s="92"/>
      <c r="AC41" s="92"/>
      <c r="AD41" s="92"/>
    </row>
    <row r="42" spans="1:30" x14ac:dyDescent="0.3">
      <c r="A42" s="143" t="s">
        <v>178</v>
      </c>
      <c r="B42" s="86"/>
      <c r="C42" s="88">
        <f>'[1]Exhibit No.__(JAP-SV RD)'!C42</f>
        <v>2271334</v>
      </c>
      <c r="D42" s="235">
        <f>'[1]Exhibit No.__(JAP-SV RD)'!D42</f>
        <v>6.29</v>
      </c>
      <c r="E42" s="88"/>
      <c r="F42" s="87">
        <f>'[1]Exhibit No.__(JAP-SV RD)'!F42</f>
        <v>14286691</v>
      </c>
      <c r="G42" s="235">
        <f>'[1]Exhibit No.__(JAP-SV RD)'!G42</f>
        <v>7.14</v>
      </c>
      <c r="H42" s="88"/>
      <c r="I42" s="87">
        <f>'[1]Exhibit No.__(JAP-SV RD)'!I42</f>
        <v>16217325</v>
      </c>
      <c r="J42" s="87"/>
      <c r="K42" s="297"/>
      <c r="L42" s="297"/>
      <c r="M42" s="297"/>
      <c r="O42" s="105"/>
      <c r="P42" s="105"/>
      <c r="Q42" s="105"/>
      <c r="R42" s="104"/>
      <c r="S42" s="104"/>
      <c r="T42" s="104"/>
      <c r="U42" s="92"/>
      <c r="V42" s="92"/>
      <c r="W42" s="92"/>
      <c r="X42" s="92"/>
      <c r="Y42" s="92"/>
      <c r="Z42" s="92"/>
      <c r="AA42" s="92"/>
      <c r="AB42" s="92"/>
      <c r="AC42" s="92"/>
      <c r="AD42" s="92"/>
    </row>
    <row r="43" spans="1:30" x14ac:dyDescent="0.3">
      <c r="A43" s="220" t="s">
        <v>155</v>
      </c>
      <c r="B43" s="86"/>
      <c r="C43" s="90">
        <f>'[1]Exhibit No.__(JAP-SV RD)'!C43</f>
        <v>4639397</v>
      </c>
      <c r="D43" s="242"/>
      <c r="E43" s="88"/>
      <c r="F43" s="89">
        <f>'[1]Exhibit No.__(JAP-SV RD)'!F43</f>
        <v>36593844</v>
      </c>
      <c r="G43" s="242"/>
      <c r="H43" s="88"/>
      <c r="I43" s="89">
        <f>'[1]Exhibit No.__(JAP-SV RD)'!I43</f>
        <v>41531918</v>
      </c>
      <c r="J43" s="87"/>
      <c r="K43" s="92"/>
      <c r="L43" s="79"/>
      <c r="M43" s="79"/>
      <c r="N43" s="79"/>
      <c r="O43" s="105"/>
      <c r="P43" s="105"/>
      <c r="Q43" s="105"/>
      <c r="R43" s="104"/>
      <c r="S43" s="104"/>
      <c r="T43" s="104"/>
      <c r="U43" s="92"/>
      <c r="V43" s="92"/>
      <c r="W43" s="92"/>
      <c r="X43" s="92"/>
      <c r="Y43" s="92"/>
      <c r="Z43" s="92"/>
      <c r="AA43" s="92"/>
      <c r="AB43" s="92"/>
      <c r="AC43" s="92"/>
      <c r="AD43" s="92"/>
    </row>
    <row r="44" spans="1:30" x14ac:dyDescent="0.3">
      <c r="A44" s="86"/>
      <c r="B44" s="86"/>
      <c r="C44" s="61"/>
      <c r="D44" s="61"/>
      <c r="E44" s="88"/>
      <c r="F44" s="84"/>
      <c r="G44" s="61"/>
      <c r="H44" s="88"/>
      <c r="I44" s="84"/>
      <c r="J44" s="84"/>
      <c r="K44" s="60"/>
      <c r="L44" s="80"/>
      <c r="M44" s="79"/>
      <c r="N44" s="79"/>
      <c r="O44" s="104"/>
      <c r="P44" s="104"/>
      <c r="Q44" s="104"/>
      <c r="R44" s="104"/>
      <c r="S44" s="104"/>
      <c r="T44" s="104"/>
      <c r="U44" s="92"/>
      <c r="V44" s="92"/>
      <c r="W44" s="92"/>
      <c r="X44" s="92"/>
      <c r="Y44" s="92"/>
      <c r="Z44" s="92"/>
      <c r="AA44" s="92"/>
      <c r="AB44" s="92"/>
      <c r="AC44" s="92"/>
      <c r="AD44" s="92"/>
    </row>
    <row r="45" spans="1:30" x14ac:dyDescent="0.3">
      <c r="A45" s="86" t="s">
        <v>177</v>
      </c>
      <c r="B45" s="86"/>
      <c r="C45" s="88">
        <f>'[1]Exhibit No.__(JAP-SV RD)'!C45</f>
        <v>699691076</v>
      </c>
      <c r="D45" s="253">
        <f>'[1]Exhibit No.__(JAP-SV RD)'!D45</f>
        <v>2.96E-3</v>
      </c>
      <c r="E45" s="88"/>
      <c r="F45" s="87">
        <f>'[1]Exhibit No.__(JAP-SV RD)'!F45</f>
        <v>2071086</v>
      </c>
      <c r="G45" s="253">
        <f>'[1]Exhibit No.__(JAP-SV RD)'!G45</f>
        <v>3.3600000000000001E-3</v>
      </c>
      <c r="H45" s="88"/>
      <c r="I45" s="87">
        <f>'[1]Exhibit No.__(JAP-SV RD)'!I45</f>
        <v>2350962</v>
      </c>
      <c r="J45" s="84"/>
      <c r="K45" s="297"/>
      <c r="L45" s="297"/>
      <c r="M45" s="297"/>
      <c r="N45" s="79"/>
      <c r="O45" s="105"/>
      <c r="P45" s="105"/>
      <c r="Q45" s="105"/>
      <c r="R45" s="104"/>
      <c r="S45" s="104"/>
      <c r="T45" s="104"/>
      <c r="U45" s="92"/>
      <c r="V45" s="92"/>
      <c r="W45" s="92"/>
      <c r="X45" s="92"/>
      <c r="Y45" s="92"/>
      <c r="Z45" s="92"/>
      <c r="AA45" s="92"/>
      <c r="AB45" s="92"/>
      <c r="AC45" s="92"/>
      <c r="AD45" s="92"/>
    </row>
    <row r="46" spans="1:30" x14ac:dyDescent="0.3">
      <c r="A46" s="86"/>
      <c r="B46" s="86"/>
      <c r="C46" s="61"/>
      <c r="D46" s="61"/>
      <c r="E46" s="88"/>
      <c r="F46" s="84"/>
      <c r="G46" s="61"/>
      <c r="H46" s="88"/>
      <c r="I46" s="84"/>
      <c r="J46" s="84"/>
      <c r="N46" s="79"/>
      <c r="O46" s="104"/>
      <c r="P46" s="104"/>
      <c r="Q46" s="104"/>
      <c r="R46" s="104"/>
      <c r="S46" s="104"/>
      <c r="T46" s="104"/>
      <c r="U46" s="92"/>
      <c r="V46" s="92"/>
      <c r="W46" s="92"/>
      <c r="X46" s="92"/>
      <c r="Y46" s="92"/>
      <c r="Z46" s="92"/>
      <c r="AA46" s="92"/>
      <c r="AB46" s="92"/>
      <c r="AC46" s="92"/>
      <c r="AD46" s="92"/>
    </row>
    <row r="47" spans="1:30" ht="16.2" thickBot="1" x14ac:dyDescent="0.35">
      <c r="A47" s="86" t="s">
        <v>176</v>
      </c>
      <c r="B47" s="86"/>
      <c r="C47" s="61"/>
      <c r="D47" s="61"/>
      <c r="E47" s="88"/>
      <c r="F47" s="85">
        <f>'[1]Exhibit No.__(JAP-SV RD)'!F47</f>
        <v>269437799</v>
      </c>
      <c r="G47" s="61"/>
      <c r="H47" s="88"/>
      <c r="I47" s="85">
        <f>'[1]Exhibit No.__(JAP-SV RD)'!I47</f>
        <v>284958367</v>
      </c>
      <c r="J47" s="84"/>
      <c r="K47" s="103"/>
      <c r="L47" s="102"/>
      <c r="M47" s="63"/>
      <c r="N47" s="79"/>
      <c r="O47" s="104"/>
      <c r="P47" s="104"/>
      <c r="Q47" s="104"/>
      <c r="R47" s="104"/>
      <c r="S47" s="104"/>
      <c r="T47" s="104"/>
      <c r="U47" s="92"/>
      <c r="V47" s="92"/>
      <c r="W47" s="92"/>
      <c r="X47" s="92"/>
      <c r="Y47" s="92"/>
      <c r="Z47" s="92"/>
      <c r="AA47" s="92"/>
      <c r="AB47" s="92"/>
      <c r="AC47" s="92"/>
      <c r="AD47" s="92"/>
    </row>
    <row r="48" spans="1:30" ht="16.2" thickTop="1" x14ac:dyDescent="0.3">
      <c r="A48" s="86"/>
      <c r="B48" s="82"/>
      <c r="C48" s="61"/>
      <c r="D48" s="61"/>
      <c r="E48" s="86"/>
      <c r="F48" s="87"/>
      <c r="G48" s="61"/>
      <c r="H48" s="86"/>
      <c r="I48" s="87"/>
      <c r="J48" s="87"/>
      <c r="K48" s="101"/>
      <c r="L48" s="100"/>
      <c r="M48" s="99"/>
      <c r="N48" s="79"/>
      <c r="O48" s="254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</row>
    <row r="49" spans="1:30" x14ac:dyDescent="0.3">
      <c r="A49" s="108" t="s">
        <v>210</v>
      </c>
      <c r="B49" s="107"/>
      <c r="C49" s="107"/>
      <c r="D49" s="61"/>
      <c r="E49" s="86"/>
      <c r="F49" s="87"/>
      <c r="J49" s="87"/>
      <c r="K49" s="175"/>
      <c r="L49" s="62"/>
      <c r="M49" s="62"/>
      <c r="N49" s="79"/>
      <c r="O49" s="254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</row>
    <row r="50" spans="1:30" x14ac:dyDescent="0.3">
      <c r="A50" s="79"/>
      <c r="C50" s="79"/>
      <c r="D50" s="92"/>
      <c r="O50" s="254"/>
      <c r="P50" s="92"/>
      <c r="Q50" s="92"/>
    </row>
    <row r="51" spans="1:30" x14ac:dyDescent="0.3">
      <c r="A51" s="78" t="s">
        <v>209</v>
      </c>
      <c r="D51" s="259"/>
      <c r="F51" s="259">
        <f>'[1]Exhibit No.__(JAP-SV RD)'!F51</f>
        <v>2.6680999999999996E-2</v>
      </c>
      <c r="G51" s="259">
        <f>'[1]Exhibit No.__(JAP-SV RD)'!G51</f>
        <v>2.6579999999999993E-2</v>
      </c>
      <c r="K51" s="222"/>
      <c r="L51" s="106"/>
      <c r="O51" s="254"/>
      <c r="P51" s="92"/>
      <c r="Q51" s="92"/>
    </row>
    <row r="52" spans="1:30" x14ac:dyDescent="0.3">
      <c r="A52" s="78" t="s">
        <v>208</v>
      </c>
      <c r="D52" s="259"/>
      <c r="F52" s="259">
        <f>'[1]Exhibit No.__(JAP-SV RD)'!F52</f>
        <v>1.815399999999999E-2</v>
      </c>
      <c r="G52" s="259">
        <f>'[1]Exhibit No.__(JAP-SV RD)'!G52</f>
        <v>1.6903999999999988E-2</v>
      </c>
      <c r="K52" s="222"/>
      <c r="L52" s="106"/>
      <c r="O52" s="254"/>
      <c r="P52" s="92"/>
      <c r="Q52" s="92"/>
    </row>
    <row r="53" spans="1:30" x14ac:dyDescent="0.3">
      <c r="A53" s="78" t="s">
        <v>207</v>
      </c>
      <c r="D53" s="259"/>
      <c r="F53" s="79">
        <f>'[1]Exhibit No.__(JAP-SV RD)'!F53</f>
        <v>765246558</v>
      </c>
      <c r="G53" s="77">
        <f>'[1]Exhibit No.__(JAP-SV RD)'!G53</f>
        <v>765246558</v>
      </c>
      <c r="K53" s="222"/>
      <c r="L53" s="106"/>
      <c r="O53" s="254"/>
      <c r="P53" s="92"/>
      <c r="Q53" s="92"/>
    </row>
    <row r="54" spans="1:30" x14ac:dyDescent="0.3">
      <c r="A54" s="78" t="s">
        <v>206</v>
      </c>
      <c r="D54" s="259"/>
      <c r="F54" s="79">
        <f>'[1]Exhibit No.__(JAP-SV RD)'!F54</f>
        <v>756937872.5</v>
      </c>
      <c r="G54" s="77">
        <f>'[1]Exhibit No.__(JAP-SV RD)'!G54</f>
        <v>756937872.5</v>
      </c>
      <c r="K54" s="222"/>
      <c r="L54" s="106"/>
      <c r="O54" s="254"/>
      <c r="P54" s="92"/>
      <c r="Q54" s="92"/>
    </row>
    <row r="55" spans="1:30" x14ac:dyDescent="0.3">
      <c r="A55" s="78" t="s">
        <v>205</v>
      </c>
      <c r="D55" s="79"/>
      <c r="F55" s="254">
        <f>'[1]Exhibit No.__(JAP-SV RD)'!F55</f>
        <v>34158993.551362991</v>
      </c>
      <c r="G55" s="254">
        <f>'[1]Exhibit No.__(JAP-SV RD)'!G55</f>
        <v>33135531.308379985</v>
      </c>
      <c r="K55" s="222"/>
      <c r="L55" s="106"/>
      <c r="O55" s="254"/>
      <c r="P55" s="92"/>
      <c r="Q55" s="92"/>
    </row>
    <row r="56" spans="1:30" x14ac:dyDescent="0.3">
      <c r="A56" s="78" t="s">
        <v>204</v>
      </c>
      <c r="D56" s="254"/>
      <c r="F56" s="254">
        <f>'[1]Exhibit No.__(JAP-SV RD)'!F56</f>
        <v>38664930</v>
      </c>
      <c r="G56" s="254">
        <f>'[1]Exhibit No.__(JAP-SV RD)'!G56</f>
        <v>43882880</v>
      </c>
      <c r="K56" s="222"/>
      <c r="L56" s="106"/>
      <c r="O56" s="254"/>
      <c r="P56" s="92"/>
      <c r="Q56" s="92"/>
    </row>
    <row r="57" spans="1:30" x14ac:dyDescent="0.3">
      <c r="A57" s="78" t="s">
        <v>203</v>
      </c>
      <c r="D57" s="92"/>
      <c r="F57" s="254">
        <f>'[1]Exhibit No.__(JAP-SV RD)'!F57</f>
        <v>72823923.551362991</v>
      </c>
      <c r="G57" s="254">
        <f>'[1]Exhibit No.__(JAP-SV RD)'!G57</f>
        <v>77018411.308379978</v>
      </c>
      <c r="K57" s="222"/>
      <c r="L57" s="111"/>
      <c r="O57" s="254"/>
      <c r="P57" s="92"/>
      <c r="Q57" s="92"/>
    </row>
    <row r="58" spans="1:30" x14ac:dyDescent="0.3">
      <c r="D58" s="92"/>
      <c r="G58" s="106"/>
    </row>
    <row r="59" spans="1:30" x14ac:dyDescent="0.3">
      <c r="A59" s="78" t="s">
        <v>174</v>
      </c>
      <c r="C59" s="254"/>
      <c r="D59" s="259">
        <f>'[1]Exhibit No.__(JAP-SV RD)'!D59</f>
        <v>8.6513000000000007E-2</v>
      </c>
      <c r="G59" s="259">
        <f>'[1]Exhibit No.__(JAP-SV RD)'!G59</f>
        <v>8.9530999999999999E-2</v>
      </c>
      <c r="K59" s="222"/>
      <c r="L59" s="119"/>
    </row>
    <row r="60" spans="1:30" x14ac:dyDescent="0.3">
      <c r="A60" s="78" t="s">
        <v>172</v>
      </c>
      <c r="C60" s="254"/>
      <c r="D60" s="255">
        <f>'[1]Exhibit No.__(JAP-SV RD)'!D60</f>
        <v>7.89</v>
      </c>
      <c r="G60" s="255">
        <f>'[1]Exhibit No.__(JAP-SV RD)'!G60</f>
        <v>8.9499999999999993</v>
      </c>
      <c r="K60" s="222"/>
      <c r="L60" s="119"/>
    </row>
    <row r="61" spans="1:30" x14ac:dyDescent="0.3">
      <c r="D61" s="92"/>
    </row>
    <row r="62" spans="1:30" x14ac:dyDescent="0.3">
      <c r="A62" s="227" t="s">
        <v>202</v>
      </c>
      <c r="B62" s="86"/>
      <c r="C62" s="88"/>
      <c r="D62" s="87"/>
      <c r="E62" s="86"/>
      <c r="F62" s="86"/>
      <c r="G62" s="87"/>
      <c r="H62" s="86"/>
      <c r="I62" s="87" t="s">
        <v>152</v>
      </c>
      <c r="J62" s="87"/>
      <c r="L62" s="59"/>
      <c r="M62" s="59"/>
    </row>
    <row r="63" spans="1:30" x14ac:dyDescent="0.3">
      <c r="A63" s="227" t="s">
        <v>200</v>
      </c>
      <c r="B63" s="86"/>
      <c r="C63" s="86" t="s">
        <v>152</v>
      </c>
      <c r="D63" s="87"/>
      <c r="E63" s="86"/>
      <c r="F63" s="86"/>
      <c r="G63" s="87"/>
      <c r="H63" s="86"/>
      <c r="I63" s="86"/>
      <c r="J63" s="86"/>
      <c r="L63" s="59"/>
      <c r="M63" s="59"/>
    </row>
    <row r="64" spans="1:30" x14ac:dyDescent="0.3">
      <c r="A64" s="86"/>
      <c r="B64" s="86"/>
      <c r="C64" s="86"/>
      <c r="D64" s="87"/>
      <c r="E64" s="86"/>
      <c r="F64" s="86"/>
      <c r="G64" s="87"/>
      <c r="H64" s="86"/>
      <c r="I64" s="86"/>
      <c r="J64" s="86"/>
      <c r="K64" s="92"/>
      <c r="L64" s="79"/>
      <c r="M64" s="79"/>
      <c r="P64" s="92"/>
      <c r="Q64" s="92"/>
      <c r="R64" s="92"/>
      <c r="S64" s="92"/>
      <c r="T64" s="92"/>
    </row>
    <row r="65" spans="1:20" x14ac:dyDescent="0.3">
      <c r="A65" s="86" t="s">
        <v>161</v>
      </c>
      <c r="B65" s="86"/>
      <c r="C65" s="88">
        <f>'[1]Exhibit No.__(JAP-SV RD)'!C65</f>
        <v>10371</v>
      </c>
      <c r="D65" s="235">
        <f>'[1]Exhibit No.__(JAP-SV RD)'!D65</f>
        <v>105.74</v>
      </c>
      <c r="E65" s="88"/>
      <c r="F65" s="87">
        <f>'[1]Exhibit No.__(JAP-SV RD)'!F65</f>
        <v>1096630</v>
      </c>
      <c r="G65" s="235">
        <f>'[1]Exhibit No.__(JAP-SV RD)'!G65</f>
        <v>111.83</v>
      </c>
      <c r="H65" s="88"/>
      <c r="I65" s="87">
        <f>'[1]Exhibit No.__(JAP-SV RD)'!I65</f>
        <v>1159789</v>
      </c>
      <c r="J65" s="87"/>
      <c r="K65" s="297"/>
      <c r="L65" s="297"/>
      <c r="M65" s="297"/>
      <c r="P65" s="105"/>
      <c r="Q65" s="105"/>
      <c r="R65" s="104"/>
      <c r="S65" s="104"/>
      <c r="T65" s="104"/>
    </row>
    <row r="66" spans="1:20" x14ac:dyDescent="0.3">
      <c r="A66" s="86" t="s">
        <v>187</v>
      </c>
      <c r="B66" s="86"/>
      <c r="C66" s="88"/>
      <c r="D66" s="131"/>
      <c r="E66" s="87"/>
      <c r="F66" s="87"/>
      <c r="G66" s="131"/>
      <c r="H66" s="87"/>
      <c r="I66" s="87"/>
      <c r="J66" s="87"/>
      <c r="K66" s="92"/>
      <c r="L66" s="79"/>
      <c r="M66" s="79"/>
    </row>
    <row r="67" spans="1:20" x14ac:dyDescent="0.3">
      <c r="A67" s="143" t="s">
        <v>198</v>
      </c>
      <c r="B67" s="86"/>
      <c r="C67" s="88">
        <f>'[1]Exhibit No.__(JAP-SV RD)'!C67</f>
        <v>1929564143</v>
      </c>
      <c r="D67" s="237">
        <f>'[1]Exhibit No.__(JAP-SV RD)'!D67</f>
        <v>5.7180999999999996E-2</v>
      </c>
      <c r="E67" s="87"/>
      <c r="F67" s="87">
        <f>'[1]Exhibit No.__(JAP-SV RD)'!F67</f>
        <v>110334407</v>
      </c>
      <c r="G67" s="237">
        <f>'[1]Exhibit No.__(JAP-SV RD)'!G67</f>
        <v>6.0458999999999999E-2</v>
      </c>
      <c r="H67" s="87"/>
      <c r="I67" s="87">
        <f>'[1]Exhibit No.__(JAP-SV RD)'!I67</f>
        <v>116659519</v>
      </c>
      <c r="J67" s="87"/>
      <c r="K67" s="297"/>
      <c r="L67" s="297"/>
      <c r="M67" s="297"/>
    </row>
    <row r="68" spans="1:20" x14ac:dyDescent="0.3">
      <c r="A68" s="220" t="s">
        <v>155</v>
      </c>
      <c r="B68" s="86"/>
      <c r="C68" s="90">
        <f>'[1]Exhibit No.__(JAP-SV RD)'!C68</f>
        <v>1929564143</v>
      </c>
      <c r="D68" s="252"/>
      <c r="E68" s="88"/>
      <c r="F68" s="89">
        <f>'[1]Exhibit No.__(JAP-SV RD)'!F68</f>
        <v>110334407</v>
      </c>
      <c r="G68" s="252"/>
      <c r="H68" s="88"/>
      <c r="I68" s="89">
        <f>'[1]Exhibit No.__(JAP-SV RD)'!I68</f>
        <v>116659519</v>
      </c>
      <c r="J68" s="87"/>
      <c r="K68" s="92"/>
      <c r="L68" s="79"/>
      <c r="M68" s="79"/>
    </row>
    <row r="69" spans="1:20" x14ac:dyDescent="0.3">
      <c r="A69" s="143" t="s">
        <v>154</v>
      </c>
      <c r="B69" s="86"/>
      <c r="C69" s="88">
        <f>'[1]Exhibit No.__(JAP-SV RD)'!C69</f>
        <v>-4873112.3562464509</v>
      </c>
      <c r="D69" s="237">
        <f>'[1]Exhibit No.__(JAP-SV RD)'!D69</f>
        <v>5.7180999999999996E-2</v>
      </c>
      <c r="E69" s="88"/>
      <c r="F69" s="87">
        <f>'[1]Exhibit No.__(JAP-SV RD)'!F69</f>
        <v>-278649</v>
      </c>
      <c r="G69" s="237">
        <f>'[1]Exhibit No.__(JAP-SV RD)'!G69</f>
        <v>6.0458999999999999E-2</v>
      </c>
      <c r="H69" s="88"/>
      <c r="I69" s="87">
        <f>'[1]Exhibit No.__(JAP-SV RD)'!I69</f>
        <v>-294623</v>
      </c>
      <c r="J69" s="87"/>
      <c r="K69" s="83"/>
      <c r="L69" s="79"/>
      <c r="M69" s="79"/>
    </row>
    <row r="70" spans="1:20" x14ac:dyDescent="0.3">
      <c r="A70" s="98" t="s">
        <v>153</v>
      </c>
      <c r="B70" s="86"/>
      <c r="C70" s="61">
        <f>'[1]Exhibit No.__(JAP-SV RD)'!C70</f>
        <v>5761033.2870582342</v>
      </c>
      <c r="D70" s="237">
        <f>'[1]Exhibit No.__(JAP-SV RD)'!D70</f>
        <v>8.2679000000000002E-2</v>
      </c>
      <c r="E70" s="88"/>
      <c r="F70" s="87">
        <f>'[1]Exhibit No.__(JAP-SV RD)'!F70</f>
        <v>476315</v>
      </c>
      <c r="G70" s="237">
        <f>'[1]Exhibit No.__(JAP-SV RD)'!G70</f>
        <v>8.7328000000000003E-2</v>
      </c>
      <c r="H70" s="88"/>
      <c r="I70" s="87">
        <f>'[1]Exhibit No.__(JAP-SV RD)'!I70</f>
        <v>503100</v>
      </c>
      <c r="J70" s="84"/>
      <c r="K70" s="297"/>
      <c r="L70" s="297"/>
      <c r="M70" s="297"/>
    </row>
    <row r="71" spans="1:20" x14ac:dyDescent="0.3">
      <c r="A71" s="220" t="s">
        <v>155</v>
      </c>
      <c r="B71" s="86"/>
      <c r="C71" s="90">
        <f>'[1]Exhibit No.__(JAP-SV RD)'!C71</f>
        <v>1930452063.9308119</v>
      </c>
      <c r="D71" s="88"/>
      <c r="E71" s="88"/>
      <c r="F71" s="89">
        <f>'[1]Exhibit No.__(JAP-SV RD)'!F71</f>
        <v>110532073</v>
      </c>
      <c r="G71" s="88"/>
      <c r="H71" s="88"/>
      <c r="I71" s="89">
        <f>'[1]Exhibit No.__(JAP-SV RD)'!I71</f>
        <v>116867996</v>
      </c>
      <c r="J71" s="84"/>
      <c r="K71" s="83"/>
      <c r="L71" s="79"/>
      <c r="M71" s="79"/>
    </row>
    <row r="72" spans="1:20" x14ac:dyDescent="0.3">
      <c r="A72" s="86" t="s">
        <v>180</v>
      </c>
      <c r="B72" s="86"/>
      <c r="C72" s="88"/>
      <c r="D72" s="242"/>
      <c r="E72" s="88"/>
      <c r="F72" s="87"/>
      <c r="G72" s="242"/>
      <c r="H72" s="88"/>
      <c r="I72" s="87"/>
      <c r="J72" s="87"/>
      <c r="K72" s="83"/>
      <c r="L72" s="80"/>
      <c r="M72" s="79"/>
    </row>
    <row r="73" spans="1:20" x14ac:dyDescent="0.3">
      <c r="A73" s="143" t="s">
        <v>197</v>
      </c>
      <c r="B73" s="86"/>
      <c r="C73" s="88">
        <f>'[1]Exhibit No.__(JAP-SV RD)'!C73</f>
        <v>2276056</v>
      </c>
      <c r="D73" s="235">
        <f>'[1]Exhibit No.__(JAP-SV RD)'!D73</f>
        <v>11.91</v>
      </c>
      <c r="E73" s="88"/>
      <c r="F73" s="87">
        <f>'[1]Exhibit No.__(JAP-SV RD)'!F73</f>
        <v>27107827</v>
      </c>
      <c r="G73" s="235">
        <f>'[1]Exhibit No.__(JAP-SV RD)'!G73</f>
        <v>12.6</v>
      </c>
      <c r="H73" s="88"/>
      <c r="I73" s="87">
        <f>'[1]Exhibit No.__(JAP-SV RD)'!I73</f>
        <v>28678306</v>
      </c>
      <c r="J73" s="87"/>
      <c r="K73" s="297"/>
      <c r="L73" s="297"/>
      <c r="M73" s="297"/>
    </row>
    <row r="74" spans="1:20" x14ac:dyDescent="0.3">
      <c r="A74" s="143" t="s">
        <v>196</v>
      </c>
      <c r="B74" s="86"/>
      <c r="C74" s="88">
        <f>'[1]Exhibit No.__(JAP-SV RD)'!C74</f>
        <v>2471864</v>
      </c>
      <c r="D74" s="235">
        <f>'[1]Exhibit No.__(JAP-SV RD)'!D74</f>
        <v>7.94</v>
      </c>
      <c r="E74" s="88"/>
      <c r="F74" s="87">
        <f>'[1]Exhibit No.__(JAP-SV RD)'!F74</f>
        <v>19626600</v>
      </c>
      <c r="G74" s="235">
        <f>'[1]Exhibit No.__(JAP-SV RD)'!G74</f>
        <v>8.4</v>
      </c>
      <c r="H74" s="88"/>
      <c r="I74" s="87">
        <f>'[1]Exhibit No.__(JAP-SV RD)'!I74</f>
        <v>20763658</v>
      </c>
      <c r="J74" s="87"/>
      <c r="K74" s="297"/>
      <c r="L74" s="297"/>
      <c r="M74" s="297"/>
    </row>
    <row r="75" spans="1:20" x14ac:dyDescent="0.3">
      <c r="A75" s="220" t="s">
        <v>155</v>
      </c>
      <c r="B75" s="86"/>
      <c r="C75" s="90">
        <f>'[1]Exhibit No.__(JAP-SV RD)'!C75</f>
        <v>4747920</v>
      </c>
      <c r="D75" s="242"/>
      <c r="E75" s="88"/>
      <c r="F75" s="89">
        <f>'[1]Exhibit No.__(JAP-SV RD)'!F75</f>
        <v>46734427</v>
      </c>
      <c r="G75" s="242"/>
      <c r="H75" s="88"/>
      <c r="I75" s="89">
        <f>'[1]Exhibit No.__(JAP-SV RD)'!I75</f>
        <v>49441964</v>
      </c>
      <c r="J75" s="87"/>
      <c r="K75" s="83"/>
      <c r="L75" s="79"/>
      <c r="M75" s="79"/>
    </row>
    <row r="76" spans="1:20" x14ac:dyDescent="0.3">
      <c r="A76" s="86"/>
      <c r="B76" s="86"/>
      <c r="C76" s="61"/>
      <c r="D76" s="61"/>
      <c r="E76" s="88"/>
      <c r="F76" s="84"/>
      <c r="G76" s="61"/>
      <c r="H76" s="88"/>
      <c r="I76" s="84"/>
      <c r="J76" s="84"/>
      <c r="K76" s="83"/>
      <c r="L76" s="79"/>
      <c r="M76" s="79"/>
    </row>
    <row r="77" spans="1:20" x14ac:dyDescent="0.3">
      <c r="A77" s="86" t="s">
        <v>177</v>
      </c>
      <c r="B77" s="86"/>
      <c r="C77" s="88">
        <f>'[1]Exhibit No.__(JAP-SV RD)'!C77</f>
        <v>836510030</v>
      </c>
      <c r="D77" s="253">
        <f>'[1]Exhibit No.__(JAP-SV RD)'!D77</f>
        <v>1.2600000000000001E-3</v>
      </c>
      <c r="E77" s="88"/>
      <c r="F77" s="87">
        <f>'[1]Exhibit No.__(JAP-SV RD)'!F77</f>
        <v>1054003</v>
      </c>
      <c r="G77" s="253">
        <f>'[1]Exhibit No.__(JAP-SV RD)'!G77</f>
        <v>1.33E-3</v>
      </c>
      <c r="H77" s="88"/>
      <c r="I77" s="87">
        <f>'[1]Exhibit No.__(JAP-SV RD)'!I77</f>
        <v>1112558</v>
      </c>
      <c r="J77" s="84"/>
      <c r="K77" s="297"/>
      <c r="L77" s="297"/>
      <c r="M77" s="297"/>
    </row>
    <row r="78" spans="1:20" x14ac:dyDescent="0.3">
      <c r="A78" s="86"/>
      <c r="B78" s="86"/>
      <c r="C78" s="61"/>
      <c r="D78" s="61"/>
      <c r="E78" s="88"/>
      <c r="F78" s="84"/>
      <c r="G78" s="61"/>
      <c r="H78" s="88"/>
      <c r="I78" s="84"/>
      <c r="J78" s="84"/>
      <c r="K78" s="60"/>
      <c r="L78" s="80"/>
      <c r="M78" s="79"/>
    </row>
    <row r="79" spans="1:20" ht="16.2" thickBot="1" x14ac:dyDescent="0.35">
      <c r="A79" s="86" t="s">
        <v>176</v>
      </c>
      <c r="B79" s="86"/>
      <c r="C79" s="61"/>
      <c r="D79" s="61"/>
      <c r="E79" s="88"/>
      <c r="F79" s="85">
        <f>'[1]Exhibit No.__(JAP-SV RD)'!F79</f>
        <v>159417133</v>
      </c>
      <c r="G79" s="61"/>
      <c r="H79" s="88"/>
      <c r="I79" s="85">
        <f>'[1]Exhibit No.__(JAP-SV RD)'!I79</f>
        <v>168582307</v>
      </c>
      <c r="J79" s="84"/>
      <c r="K79" s="83"/>
      <c r="L79" s="80"/>
      <c r="M79" s="79"/>
    </row>
    <row r="80" spans="1:20" ht="16.2" thickTop="1" x14ac:dyDescent="0.3">
      <c r="A80" s="86"/>
      <c r="B80" s="82"/>
      <c r="C80" s="61"/>
      <c r="D80" s="61"/>
      <c r="E80" s="88"/>
      <c r="F80" s="87"/>
      <c r="G80" s="61"/>
      <c r="H80" s="88"/>
      <c r="I80" s="87"/>
      <c r="J80" s="87"/>
      <c r="K80" s="60"/>
      <c r="L80" s="80"/>
      <c r="M80" s="79"/>
    </row>
    <row r="81" spans="1:13" x14ac:dyDescent="0.3">
      <c r="A81" s="77" t="str">
        <f>A60</f>
        <v>Avg Demand</v>
      </c>
      <c r="C81" s="117"/>
      <c r="D81" s="255">
        <f>'[1]Exhibit No.__(JAP-SV RD)'!D81</f>
        <v>9.84</v>
      </c>
      <c r="E81" s="117"/>
      <c r="F81" s="117"/>
      <c r="G81" s="255">
        <f>'[1]Exhibit No.__(JAP-SV RD)'!G81</f>
        <v>10.41</v>
      </c>
      <c r="H81" s="117"/>
      <c r="I81" s="117"/>
      <c r="K81" s="103"/>
      <c r="L81" s="102"/>
      <c r="M81" s="63"/>
    </row>
    <row r="82" spans="1:13" x14ac:dyDescent="0.3">
      <c r="B82" s="86"/>
      <c r="C82" s="88"/>
      <c r="D82" s="87"/>
      <c r="E82" s="86"/>
      <c r="F82" s="86"/>
      <c r="G82" s="87"/>
      <c r="H82" s="86"/>
      <c r="I82" s="87" t="s">
        <v>152</v>
      </c>
      <c r="J82" s="87"/>
      <c r="K82" s="101"/>
      <c r="L82" s="100"/>
      <c r="M82" s="99"/>
    </row>
    <row r="83" spans="1:13" x14ac:dyDescent="0.3">
      <c r="A83" s="227" t="s">
        <v>201</v>
      </c>
      <c r="B83" s="86"/>
      <c r="C83" s="86" t="s">
        <v>152</v>
      </c>
      <c r="D83" s="87"/>
      <c r="E83" s="86"/>
      <c r="F83" s="86"/>
      <c r="G83" s="87"/>
      <c r="H83" s="86"/>
      <c r="I83" s="86"/>
      <c r="J83" s="86"/>
      <c r="K83" s="174"/>
      <c r="L83" s="62"/>
      <c r="M83" s="62"/>
    </row>
    <row r="84" spans="1:13" x14ac:dyDescent="0.3">
      <c r="A84" s="227" t="s">
        <v>200</v>
      </c>
      <c r="B84" s="86"/>
      <c r="C84" s="86"/>
      <c r="D84" s="87"/>
      <c r="E84" s="86"/>
      <c r="F84" s="86"/>
      <c r="G84" s="87"/>
      <c r="H84" s="86"/>
      <c r="I84" s="86"/>
      <c r="J84" s="86"/>
      <c r="K84" s="92"/>
      <c r="L84" s="79"/>
      <c r="M84" s="79"/>
    </row>
    <row r="85" spans="1:13" x14ac:dyDescent="0.3">
      <c r="A85" s="86" t="s">
        <v>161</v>
      </c>
      <c r="B85" s="86"/>
      <c r="C85" s="88">
        <f>'[1]Exhibit No.__(JAP-SV RD)'!C85</f>
        <v>23</v>
      </c>
      <c r="D85" s="235">
        <f>'[1]Exhibit No.__(JAP-SV RD)'!D85</f>
        <v>105.74</v>
      </c>
      <c r="E85" s="88"/>
      <c r="F85" s="87">
        <f>'[1]Exhibit No.__(JAP-SV RD)'!F85</f>
        <v>2432</v>
      </c>
      <c r="G85" s="235">
        <f>'[1]Exhibit No.__(JAP-SV RD)'!G85</f>
        <v>111.83</v>
      </c>
      <c r="H85" s="88"/>
      <c r="I85" s="87">
        <f>'[1]Exhibit No.__(JAP-SV RD)'!I85</f>
        <v>2572</v>
      </c>
      <c r="J85" s="87"/>
      <c r="K85" s="297"/>
      <c r="L85" s="297"/>
      <c r="M85" s="297"/>
    </row>
    <row r="86" spans="1:13" x14ac:dyDescent="0.3">
      <c r="A86" s="98" t="s">
        <v>199</v>
      </c>
      <c r="B86" s="86"/>
      <c r="C86" s="88">
        <f>'[1]Exhibit No.__(JAP-SV RD)'!C86</f>
        <v>23</v>
      </c>
      <c r="D86" s="235">
        <f>'[1]Exhibit No.__(JAP-SV RD)'!D86</f>
        <v>237.92000000000002</v>
      </c>
      <c r="E86" s="88"/>
      <c r="F86" s="87">
        <f>'[1]Exhibit No.__(JAP-SV RD)'!F86</f>
        <v>5472</v>
      </c>
      <c r="G86" s="235">
        <f>'[1]Exhibit No.__(JAP-SV RD)'!G86</f>
        <v>258.23</v>
      </c>
      <c r="H86" s="88"/>
      <c r="I86" s="87">
        <f>'[1]Exhibit No.__(JAP-SV RD)'!I86</f>
        <v>5939</v>
      </c>
      <c r="J86" s="87"/>
      <c r="K86" s="92"/>
      <c r="L86" s="79"/>
      <c r="M86" s="79"/>
    </row>
    <row r="87" spans="1:13" x14ac:dyDescent="0.3">
      <c r="A87" s="220" t="s">
        <v>155</v>
      </c>
      <c r="B87" s="86"/>
      <c r="C87" s="88"/>
      <c r="D87" s="235"/>
      <c r="E87" s="88"/>
      <c r="F87" s="89">
        <f>'[1]Exhibit No.__(JAP-SV RD)'!F87</f>
        <v>7904</v>
      </c>
      <c r="G87" s="235">
        <f>'[1]Exhibit No.__(JAP-SV RD)'!G87</f>
        <v>0</v>
      </c>
      <c r="H87" s="88"/>
      <c r="I87" s="89">
        <f>'[1]Exhibit No.__(JAP-SV RD)'!I87</f>
        <v>8511</v>
      </c>
      <c r="J87" s="87"/>
      <c r="K87" s="297"/>
      <c r="L87" s="297"/>
      <c r="M87" s="297"/>
    </row>
    <row r="88" spans="1:13" x14ac:dyDescent="0.3">
      <c r="A88" s="86" t="s">
        <v>187</v>
      </c>
      <c r="B88" s="86"/>
      <c r="C88" s="88"/>
      <c r="D88" s="131"/>
      <c r="E88" s="87"/>
      <c r="F88" s="87">
        <f>'[1]Exhibit No.__(JAP-SV RD)'!F88</f>
        <v>0</v>
      </c>
      <c r="G88" s="131">
        <f>'[1]Exhibit No.__(JAP-SV RD)'!G88</f>
        <v>0</v>
      </c>
      <c r="H88" s="87"/>
      <c r="I88" s="87">
        <f>'[1]Exhibit No.__(JAP-SV RD)'!I88</f>
        <v>0</v>
      </c>
      <c r="J88" s="87"/>
      <c r="K88" s="83"/>
      <c r="L88" s="79"/>
      <c r="M88" s="79"/>
    </row>
    <row r="89" spans="1:13" x14ac:dyDescent="0.3">
      <c r="A89" s="143" t="s">
        <v>198</v>
      </c>
      <c r="B89" s="86"/>
      <c r="C89" s="88">
        <f>'[1]Exhibit No.__(JAP-SV RD)'!C89</f>
        <v>10849300</v>
      </c>
      <c r="D89" s="237">
        <f>'[1]Exhibit No.__(JAP-SV RD)'!D89</f>
        <v>5.7180999999999996E-2</v>
      </c>
      <c r="E89" s="87"/>
      <c r="F89" s="87">
        <f>'[1]Exhibit No.__(JAP-SV RD)'!F89</f>
        <v>620374</v>
      </c>
      <c r="G89" s="237">
        <f>'[1]Exhibit No.__(JAP-SV RD)'!G89</f>
        <v>6.0458999999999999E-2</v>
      </c>
      <c r="H89" s="87"/>
      <c r="I89" s="87">
        <f>'[1]Exhibit No.__(JAP-SV RD)'!I89</f>
        <v>655938</v>
      </c>
      <c r="J89" s="87"/>
      <c r="K89" s="297"/>
      <c r="L89" s="297"/>
      <c r="M89" s="297"/>
    </row>
    <row r="90" spans="1:13" x14ac:dyDescent="0.3">
      <c r="A90" s="143" t="s">
        <v>195</v>
      </c>
      <c r="B90" s="86"/>
      <c r="C90" s="88">
        <f>'[1]Exhibit No.__(JAP-SV RD)'!C90</f>
        <v>10849300</v>
      </c>
      <c r="D90" s="237">
        <f>'[1]Exhibit No.__(JAP-SV RD)'!D90</f>
        <v>-2.2529999999999981E-3</v>
      </c>
      <c r="E90" s="87"/>
      <c r="F90" s="87">
        <f>'[1]Exhibit No.__(JAP-SV RD)'!F90</f>
        <v>-24443</v>
      </c>
      <c r="G90" s="237">
        <f>'[1]Exhibit No.__(JAP-SV RD)'!G90</f>
        <v>-1.2700000000000001E-3</v>
      </c>
      <c r="H90" s="87"/>
      <c r="I90" s="87">
        <f>'[1]Exhibit No.__(JAP-SV RD)'!I90</f>
        <v>-13779</v>
      </c>
      <c r="J90" s="87"/>
      <c r="K90" s="297"/>
      <c r="L90" s="297"/>
      <c r="M90" s="297"/>
    </row>
    <row r="91" spans="1:13" x14ac:dyDescent="0.3">
      <c r="A91" s="220" t="s">
        <v>155</v>
      </c>
      <c r="B91" s="86"/>
      <c r="C91" s="90">
        <f>'[1]Exhibit No.__(JAP-SV RD)'!C91</f>
        <v>10849300</v>
      </c>
      <c r="D91" s="252">
        <f>'[1]Exhibit No.__(JAP-SV RD)'!D91</f>
        <v>0</v>
      </c>
      <c r="E91" s="88"/>
      <c r="F91" s="89">
        <f>'[1]Exhibit No.__(JAP-SV RD)'!F91</f>
        <v>595931</v>
      </c>
      <c r="G91" s="252">
        <f>'[1]Exhibit No.__(JAP-SV RD)'!G91</f>
        <v>0</v>
      </c>
      <c r="H91" s="88"/>
      <c r="I91" s="89">
        <f>'[1]Exhibit No.__(JAP-SV RD)'!I91</f>
        <v>642159</v>
      </c>
      <c r="J91" s="87"/>
      <c r="K91" s="83"/>
      <c r="L91" s="79"/>
      <c r="M91" s="79"/>
    </row>
    <row r="92" spans="1:13" x14ac:dyDescent="0.3">
      <c r="A92" s="143" t="s">
        <v>154</v>
      </c>
      <c r="B92" s="86"/>
      <c r="C92" s="88">
        <f>'[1]Exhibit No.__(JAP-SV RD)'!C92</f>
        <v>0</v>
      </c>
      <c r="D92" s="237">
        <f>'[1]Exhibit No.__(JAP-SV RD)'!D92</f>
        <v>5.7180999999999996E-2</v>
      </c>
      <c r="E92" s="88"/>
      <c r="F92" s="87">
        <f>'[1]Exhibit No.__(JAP-SV RD)'!F92</f>
        <v>0</v>
      </c>
      <c r="G92" s="237">
        <f>'[1]Exhibit No.__(JAP-SV RD)'!G92</f>
        <v>0</v>
      </c>
      <c r="H92" s="88"/>
      <c r="I92" s="87">
        <f>'[1]Exhibit No.__(JAP-SV RD)'!I92</f>
        <v>0</v>
      </c>
      <c r="J92" s="87"/>
      <c r="K92" s="83"/>
      <c r="L92" s="79"/>
      <c r="M92" s="79"/>
    </row>
    <row r="93" spans="1:13" x14ac:dyDescent="0.3">
      <c r="A93" s="98" t="s">
        <v>153</v>
      </c>
      <c r="B93" s="86"/>
      <c r="C93" s="61">
        <f>'[1]Exhibit No.__(JAP-SV RD)'!C93</f>
        <v>0</v>
      </c>
      <c r="D93" s="237">
        <f>'[1]Exhibit No.__(JAP-SV RD)'!D93</f>
        <v>7.961E-2</v>
      </c>
      <c r="E93" s="88"/>
      <c r="F93" s="87">
        <f>'[1]Exhibit No.__(JAP-SV RD)'!F93</f>
        <v>0</v>
      </c>
      <c r="G93" s="237">
        <f>'[1]Exhibit No.__(JAP-SV RD)'!G93</f>
        <v>8.5795999999999997E-2</v>
      </c>
      <c r="H93" s="88"/>
      <c r="I93" s="87">
        <f>'[1]Exhibit No.__(JAP-SV RD)'!I93</f>
        <v>0</v>
      </c>
      <c r="J93" s="84"/>
      <c r="K93" s="92"/>
      <c r="L93" s="79"/>
      <c r="M93" s="79"/>
    </row>
    <row r="94" spans="1:13" x14ac:dyDescent="0.3">
      <c r="A94" s="220" t="s">
        <v>155</v>
      </c>
      <c r="B94" s="86"/>
      <c r="C94" s="90">
        <f>'[1]Exhibit No.__(JAP-SV RD)'!C94</f>
        <v>10849300</v>
      </c>
      <c r="D94" s="88"/>
      <c r="E94" s="88"/>
      <c r="F94" s="89">
        <f>'[1]Exhibit No.__(JAP-SV RD)'!F94</f>
        <v>595931</v>
      </c>
      <c r="G94" s="88"/>
      <c r="H94" s="88"/>
      <c r="I94" s="89">
        <f>'[1]Exhibit No.__(JAP-SV RD)'!I94</f>
        <v>642159</v>
      </c>
      <c r="J94" s="84"/>
      <c r="K94" s="83"/>
      <c r="L94" s="79"/>
      <c r="M94" s="79"/>
    </row>
    <row r="95" spans="1:13" x14ac:dyDescent="0.3">
      <c r="A95" s="86" t="s">
        <v>180</v>
      </c>
      <c r="B95" s="86"/>
      <c r="C95" s="88"/>
      <c r="D95" s="242"/>
      <c r="E95" s="88"/>
      <c r="F95" s="87"/>
      <c r="G95" s="242"/>
      <c r="H95" s="88"/>
      <c r="I95" s="87"/>
      <c r="J95" s="87"/>
      <c r="K95" s="83"/>
      <c r="L95" s="80"/>
      <c r="M95" s="79"/>
    </row>
    <row r="96" spans="1:13" x14ac:dyDescent="0.3">
      <c r="A96" s="143" t="s">
        <v>197</v>
      </c>
      <c r="B96" s="86"/>
      <c r="C96" s="88">
        <f>'[1]Exhibit No.__(JAP-SV RD)'!C96</f>
        <v>13477</v>
      </c>
      <c r="D96" s="235">
        <f>'[1]Exhibit No.__(JAP-SV RD)'!D96</f>
        <v>11.91</v>
      </c>
      <c r="E96" s="88"/>
      <c r="F96" s="87">
        <f>'[1]Exhibit No.__(JAP-SV RD)'!F96</f>
        <v>160511</v>
      </c>
      <c r="G96" s="235">
        <f>'[1]Exhibit No.__(JAP-SV RD)'!G96</f>
        <v>12.6</v>
      </c>
      <c r="H96" s="88"/>
      <c r="I96" s="87">
        <f>'[1]Exhibit No.__(JAP-SV RD)'!I96</f>
        <v>169810</v>
      </c>
      <c r="J96" s="87"/>
      <c r="K96" s="297"/>
      <c r="L96" s="297"/>
      <c r="M96" s="297"/>
    </row>
    <row r="97" spans="1:13" x14ac:dyDescent="0.3">
      <c r="A97" s="143" t="s">
        <v>196</v>
      </c>
      <c r="B97" s="86"/>
      <c r="C97" s="88">
        <f>'[1]Exhibit No.__(JAP-SV RD)'!C97</f>
        <v>13267</v>
      </c>
      <c r="D97" s="235">
        <f>'[1]Exhibit No.__(JAP-SV RD)'!D97</f>
        <v>7.94</v>
      </c>
      <c r="E97" s="88"/>
      <c r="F97" s="87">
        <f>'[1]Exhibit No.__(JAP-SV RD)'!F97</f>
        <v>105340</v>
      </c>
      <c r="G97" s="235">
        <f>'[1]Exhibit No.__(JAP-SV RD)'!G97</f>
        <v>8.4</v>
      </c>
      <c r="H97" s="88"/>
      <c r="I97" s="87">
        <f>'[1]Exhibit No.__(JAP-SV RD)'!I97</f>
        <v>111443</v>
      </c>
      <c r="J97" s="87"/>
      <c r="K97" s="297"/>
      <c r="L97" s="297"/>
      <c r="M97" s="297"/>
    </row>
    <row r="98" spans="1:13" x14ac:dyDescent="0.3">
      <c r="A98" s="143" t="s">
        <v>195</v>
      </c>
      <c r="B98" s="86"/>
      <c r="C98" s="88">
        <f>'[1]Exhibit No.__(JAP-SV RD)'!C98</f>
        <v>26744</v>
      </c>
      <c r="D98" s="235">
        <f>'[1]Exhibit No.__(JAP-SV RD)'!D98</f>
        <v>-0.39</v>
      </c>
      <c r="E98" s="88"/>
      <c r="F98" s="87">
        <f>'[1]Exhibit No.__(JAP-SV RD)'!F98</f>
        <v>-10430</v>
      </c>
      <c r="G98" s="235">
        <f>'[1]Exhibit No.__(JAP-SV RD)'!G98</f>
        <v>-0.22</v>
      </c>
      <c r="H98" s="88"/>
      <c r="I98" s="87">
        <f>'[1]Exhibit No.__(JAP-SV RD)'!I98</f>
        <v>-5884</v>
      </c>
      <c r="J98" s="87"/>
      <c r="K98" s="297"/>
      <c r="L98" s="297"/>
      <c r="M98" s="297"/>
    </row>
    <row r="99" spans="1:13" x14ac:dyDescent="0.3">
      <c r="A99" s="220" t="s">
        <v>155</v>
      </c>
      <c r="B99" s="86"/>
      <c r="C99" s="90">
        <f>'[1]Exhibit No.__(JAP-SV RD)'!C99</f>
        <v>26744</v>
      </c>
      <c r="D99" s="242"/>
      <c r="E99" s="88"/>
      <c r="F99" s="89">
        <f>'[1]Exhibit No.__(JAP-SV RD)'!F99</f>
        <v>255421</v>
      </c>
      <c r="G99" s="242"/>
      <c r="H99" s="88"/>
      <c r="I99" s="89">
        <f>'[1]Exhibit No.__(JAP-SV RD)'!I99</f>
        <v>275369</v>
      </c>
      <c r="J99" s="87"/>
      <c r="K99" s="83"/>
      <c r="L99" s="79"/>
      <c r="M99" s="79"/>
    </row>
    <row r="100" spans="1:13" x14ac:dyDescent="0.3">
      <c r="A100" s="86"/>
      <c r="B100" s="86"/>
      <c r="C100" s="61"/>
      <c r="D100" s="61"/>
      <c r="E100" s="88"/>
      <c r="F100" s="84"/>
      <c r="G100" s="61"/>
      <c r="H100" s="88"/>
      <c r="I100" s="84"/>
      <c r="J100" s="84"/>
      <c r="K100" s="83"/>
      <c r="L100" s="79"/>
      <c r="M100" s="79"/>
    </row>
    <row r="101" spans="1:13" x14ac:dyDescent="0.3">
      <c r="A101" s="86" t="s">
        <v>177</v>
      </c>
      <c r="B101" s="86"/>
      <c r="C101" s="88">
        <f>'[1]Exhibit No.__(JAP-SV RD)'!C101</f>
        <v>3679406</v>
      </c>
      <c r="D101" s="253">
        <f>'[1]Exhibit No.__(JAP-SV RD)'!D101</f>
        <v>1.2600000000000001E-3</v>
      </c>
      <c r="E101" s="88"/>
      <c r="F101" s="87">
        <f>'[1]Exhibit No.__(JAP-SV RD)'!F101</f>
        <v>4636</v>
      </c>
      <c r="G101" s="253">
        <f>'[1]Exhibit No.__(JAP-SV RD)'!G101</f>
        <v>1.33E-3</v>
      </c>
      <c r="H101" s="88"/>
      <c r="I101" s="87">
        <f>'[1]Exhibit No.__(JAP-SV RD)'!I101</f>
        <v>4894</v>
      </c>
      <c r="J101" s="84"/>
      <c r="K101" s="297"/>
      <c r="L101" s="297"/>
      <c r="M101" s="297"/>
    </row>
    <row r="102" spans="1:13" x14ac:dyDescent="0.3">
      <c r="A102" s="143" t="s">
        <v>195</v>
      </c>
      <c r="B102" s="86"/>
      <c r="C102" s="88">
        <f>'[1]Exhibit No.__(JAP-SV RD)'!C102</f>
        <v>3679406</v>
      </c>
      <c r="D102" s="253">
        <f>'[1]Exhibit No.__(JAP-SV RD)'!D102</f>
        <v>-4.9999999999999914E-5</v>
      </c>
      <c r="E102" s="88"/>
      <c r="F102" s="87">
        <f>'[1]Exhibit No.__(JAP-SV RD)'!F102</f>
        <v>-184</v>
      </c>
      <c r="G102" s="253">
        <f>'[1]Exhibit No.__(JAP-SV RD)'!G102</f>
        <v>-3.0000000000000001E-5</v>
      </c>
      <c r="H102" s="88"/>
      <c r="I102" s="87">
        <f>'[1]Exhibit No.__(JAP-SV RD)'!I102</f>
        <v>-110</v>
      </c>
      <c r="J102" s="84"/>
      <c r="K102" s="297"/>
      <c r="L102" s="297"/>
      <c r="M102" s="297"/>
    </row>
    <row r="103" spans="1:13" x14ac:dyDescent="0.3">
      <c r="A103" s="220" t="s">
        <v>155</v>
      </c>
      <c r="B103" s="86"/>
      <c r="C103" s="88"/>
      <c r="D103" s="253"/>
      <c r="E103" s="88"/>
      <c r="F103" s="89">
        <f>'[1]Exhibit No.__(JAP-SV RD)'!F103</f>
        <v>4452</v>
      </c>
      <c r="G103" s="235"/>
      <c r="H103" s="88"/>
      <c r="I103" s="89">
        <f>'[1]Exhibit No.__(JAP-SV RD)'!I103</f>
        <v>4784</v>
      </c>
      <c r="J103" s="84"/>
      <c r="K103" s="83"/>
      <c r="L103" s="80"/>
      <c r="M103" s="79"/>
    </row>
    <row r="104" spans="1:13" x14ac:dyDescent="0.3">
      <c r="A104" s="86"/>
      <c r="B104" s="86"/>
      <c r="C104" s="61"/>
      <c r="D104" s="61"/>
      <c r="E104" s="88"/>
      <c r="F104" s="84"/>
      <c r="G104" s="61"/>
      <c r="H104" s="88"/>
      <c r="I104" s="84"/>
      <c r="J104" s="84"/>
      <c r="K104" s="83"/>
      <c r="L104" s="80"/>
      <c r="M104" s="79"/>
    </row>
    <row r="105" spans="1:13" ht="16.2" thickBot="1" x14ac:dyDescent="0.35">
      <c r="A105" s="86" t="s">
        <v>176</v>
      </c>
      <c r="B105" s="86"/>
      <c r="C105" s="61"/>
      <c r="D105" s="61"/>
      <c r="E105" s="88"/>
      <c r="F105" s="85">
        <f>'[1]Exhibit No.__(JAP-SV RD)'!F105</f>
        <v>863708</v>
      </c>
      <c r="G105" s="61"/>
      <c r="H105" s="88"/>
      <c r="I105" s="85">
        <f>'[1]Exhibit No.__(JAP-SV RD)'!I105</f>
        <v>930823</v>
      </c>
      <c r="J105" s="84"/>
      <c r="K105" s="83"/>
      <c r="L105" s="80"/>
      <c r="M105" s="79"/>
    </row>
    <row r="106" spans="1:13" ht="16.8" thickTop="1" thickBot="1" x14ac:dyDescent="0.35">
      <c r="A106" s="86"/>
      <c r="B106" s="82"/>
      <c r="C106" s="61"/>
      <c r="D106" s="61"/>
      <c r="E106" s="86"/>
      <c r="F106" s="87"/>
      <c r="G106" s="61"/>
      <c r="H106" s="86"/>
      <c r="I106" s="87"/>
      <c r="J106" s="87"/>
      <c r="K106" s="60"/>
      <c r="L106" s="80"/>
      <c r="M106" s="79"/>
    </row>
    <row r="107" spans="1:13" ht="16.2" thickBot="1" x14ac:dyDescent="0.35">
      <c r="K107" s="300" t="s">
        <v>194</v>
      </c>
      <c r="L107" s="301"/>
      <c r="M107" s="302"/>
    </row>
    <row r="108" spans="1:13" x14ac:dyDescent="0.3">
      <c r="B108" s="86"/>
      <c r="C108" s="88"/>
      <c r="D108" s="87"/>
      <c r="E108" s="86"/>
      <c r="F108" s="86"/>
      <c r="G108" s="87"/>
      <c r="H108" s="86"/>
      <c r="I108" s="87" t="s">
        <v>152</v>
      </c>
      <c r="J108" s="87"/>
      <c r="K108" s="97" t="s">
        <v>193</v>
      </c>
      <c r="L108" s="153">
        <f>'[1]Exhibit No.__(JAP-SV RD)'!L108</f>
        <v>258.23</v>
      </c>
      <c r="M108" s="154"/>
    </row>
    <row r="109" spans="1:13" x14ac:dyDescent="0.3">
      <c r="B109" s="86"/>
      <c r="C109" s="86" t="s">
        <v>152</v>
      </c>
      <c r="D109" s="87"/>
      <c r="E109" s="86"/>
      <c r="F109" s="86"/>
      <c r="G109" s="87"/>
      <c r="H109" s="86"/>
      <c r="I109" s="86"/>
      <c r="J109" s="86"/>
      <c r="K109" s="97" t="s">
        <v>192</v>
      </c>
      <c r="L109" s="176">
        <f>'[1]Exhibit No.__(JAP-SV RD)'!L109</f>
        <v>2.1000000000000001E-2</v>
      </c>
      <c r="M109" s="155">
        <f>'[1]Exhibit No.__(JAP-SV RD)'!M109</f>
        <v>0.22</v>
      </c>
    </row>
    <row r="110" spans="1:13" x14ac:dyDescent="0.3">
      <c r="A110" s="86"/>
      <c r="B110" s="86"/>
      <c r="C110" s="86"/>
      <c r="D110" s="87"/>
      <c r="E110" s="86"/>
      <c r="F110" s="86"/>
      <c r="G110" s="87"/>
      <c r="H110" s="86"/>
      <c r="I110" s="86"/>
      <c r="J110" s="86"/>
      <c r="K110" s="97" t="s">
        <v>191</v>
      </c>
      <c r="L110" s="176">
        <f>'[1]Exhibit No.__(JAP-SV RD)'!L110</f>
        <v>2.1000000000000001E-2</v>
      </c>
      <c r="M110" s="156">
        <f>'[1]Exhibit No.__(JAP-SV RD)'!M110</f>
        <v>1.2700000000000001E-3</v>
      </c>
    </row>
    <row r="111" spans="1:13" ht="16.2" thickBot="1" x14ac:dyDescent="0.35">
      <c r="A111" s="86"/>
      <c r="B111" s="86"/>
      <c r="C111" s="86"/>
      <c r="D111" s="87"/>
      <c r="E111" s="86"/>
      <c r="F111" s="86"/>
      <c r="G111" s="87"/>
      <c r="H111" s="86"/>
      <c r="I111" s="86"/>
      <c r="J111" s="86"/>
      <c r="K111" s="96" t="s">
        <v>190</v>
      </c>
      <c r="L111" s="177">
        <f>'[1]Exhibit No.__(JAP-SV RD)'!L111</f>
        <v>2.1000000000000001E-2</v>
      </c>
      <c r="M111" s="157">
        <f>'[1]Exhibit No.__(JAP-SV RD)'!M111</f>
        <v>3.0000000000000001E-5</v>
      </c>
    </row>
    <row r="112" spans="1:13" x14ac:dyDescent="0.3">
      <c r="A112" s="227" t="s">
        <v>189</v>
      </c>
      <c r="B112" s="86"/>
      <c r="C112" s="86"/>
      <c r="D112" s="87"/>
      <c r="E112" s="86"/>
      <c r="F112" s="86"/>
      <c r="G112" s="87"/>
      <c r="H112" s="86"/>
      <c r="I112" s="86"/>
      <c r="J112" s="86"/>
      <c r="K112" s="95"/>
      <c r="L112" s="178"/>
      <c r="M112" s="179"/>
    </row>
    <row r="113" spans="1:15" x14ac:dyDescent="0.3">
      <c r="A113" s="227" t="s">
        <v>188</v>
      </c>
      <c r="B113" s="86"/>
      <c r="C113" s="86"/>
      <c r="D113" s="87"/>
      <c r="E113" s="86"/>
      <c r="F113" s="86"/>
      <c r="G113" s="87"/>
      <c r="H113" s="86"/>
      <c r="I113" s="86"/>
      <c r="J113" s="86"/>
      <c r="K113" s="95"/>
      <c r="L113" s="178"/>
      <c r="M113" s="179"/>
    </row>
    <row r="114" spans="1:15" x14ac:dyDescent="0.3">
      <c r="A114" s="86"/>
      <c r="B114" s="86"/>
      <c r="C114" s="86"/>
      <c r="D114" s="87"/>
      <c r="E114" s="86"/>
      <c r="F114" s="86"/>
      <c r="G114" s="87"/>
      <c r="H114" s="86"/>
      <c r="I114" s="86"/>
      <c r="J114" s="86"/>
      <c r="K114" s="95"/>
      <c r="L114" s="178"/>
      <c r="M114" s="179"/>
      <c r="N114" s="94"/>
      <c r="O114" s="93"/>
    </row>
    <row r="115" spans="1:15" x14ac:dyDescent="0.3">
      <c r="A115" s="86" t="s">
        <v>161</v>
      </c>
      <c r="B115" s="86"/>
      <c r="C115" s="88"/>
      <c r="D115" s="235"/>
      <c r="E115" s="86"/>
      <c r="F115" s="87"/>
      <c r="G115" s="235"/>
      <c r="H115" s="86"/>
      <c r="I115" s="87"/>
      <c r="J115" s="87"/>
      <c r="K115" s="92"/>
      <c r="L115" s="79"/>
      <c r="M115" s="79"/>
    </row>
    <row r="116" spans="1:15" x14ac:dyDescent="0.3">
      <c r="A116" s="86" t="s">
        <v>160</v>
      </c>
      <c r="B116" s="86"/>
      <c r="C116" s="88">
        <f>'[1]Exhibit No.__(JAP-SV RD)'!C116</f>
        <v>2367</v>
      </c>
      <c r="D116" s="235">
        <f>'[1]Exhibit No.__(JAP-SV RD)'!D116</f>
        <v>9.68</v>
      </c>
      <c r="E116" s="88"/>
      <c r="F116" s="87">
        <f>'[1]Exhibit No.__(JAP-SV RD)'!F116</f>
        <v>22913</v>
      </c>
      <c r="G116" s="235">
        <f>'[1]Exhibit No.__(JAP-SV RD)'!G116</f>
        <v>10.24</v>
      </c>
      <c r="H116" s="88"/>
      <c r="I116" s="87">
        <f>'[1]Exhibit No.__(JAP-SV RD)'!I116</f>
        <v>24238</v>
      </c>
      <c r="J116" s="87"/>
      <c r="K116" s="297"/>
      <c r="L116" s="297"/>
      <c r="M116" s="297"/>
    </row>
    <row r="117" spans="1:15" x14ac:dyDescent="0.3">
      <c r="A117" s="86" t="s">
        <v>159</v>
      </c>
      <c r="B117" s="86"/>
      <c r="C117" s="88">
        <f>'[1]Exhibit No.__(JAP-SV RD)'!C117</f>
        <v>5539</v>
      </c>
      <c r="D117" s="235">
        <f>'[1]Exhibit No.__(JAP-SV RD)'!D117</f>
        <v>24.58</v>
      </c>
      <c r="E117" s="88"/>
      <c r="F117" s="87">
        <f>'[1]Exhibit No.__(JAP-SV RD)'!F117</f>
        <v>136149</v>
      </c>
      <c r="G117" s="235">
        <f>'[1]Exhibit No.__(JAP-SV RD)'!G117</f>
        <v>26</v>
      </c>
      <c r="H117" s="88"/>
      <c r="I117" s="87">
        <f>'[1]Exhibit No.__(JAP-SV RD)'!I117</f>
        <v>144014</v>
      </c>
      <c r="J117" s="87"/>
      <c r="K117" s="297"/>
      <c r="L117" s="297"/>
      <c r="M117" s="297"/>
    </row>
    <row r="118" spans="1:15" x14ac:dyDescent="0.3">
      <c r="A118" s="220" t="s">
        <v>155</v>
      </c>
      <c r="B118" s="86"/>
      <c r="C118" s="90">
        <f>'[1]Exhibit No.__(JAP-SV RD)'!C118</f>
        <v>7906</v>
      </c>
      <c r="D118" s="235"/>
      <c r="E118" s="88"/>
      <c r="F118" s="89">
        <f>'[1]Exhibit No.__(JAP-SV RD)'!F118</f>
        <v>159062</v>
      </c>
      <c r="G118" s="235"/>
      <c r="H118" s="88"/>
      <c r="I118" s="89">
        <f>'[1]Exhibit No.__(JAP-SV RD)'!I118</f>
        <v>168252</v>
      </c>
      <c r="J118" s="87"/>
      <c r="K118" s="297"/>
      <c r="L118" s="297"/>
      <c r="M118" s="297"/>
    </row>
    <row r="119" spans="1:15" x14ac:dyDescent="0.3">
      <c r="A119" s="86" t="s">
        <v>187</v>
      </c>
      <c r="B119" s="86"/>
      <c r="C119" s="88"/>
      <c r="D119" s="131"/>
      <c r="E119" s="87"/>
      <c r="F119" s="87"/>
      <c r="G119" s="131"/>
      <c r="H119" s="87"/>
      <c r="I119" s="87"/>
      <c r="J119" s="87"/>
      <c r="K119" s="83"/>
      <c r="L119" s="79"/>
      <c r="M119" s="79"/>
    </row>
    <row r="120" spans="1:15" x14ac:dyDescent="0.3">
      <c r="A120" s="143" t="s">
        <v>186</v>
      </c>
      <c r="B120" s="86"/>
      <c r="C120" s="88">
        <f>'[1]Exhibit No.__(JAP-SV RD)'!C120</f>
        <v>1729389</v>
      </c>
      <c r="D120" s="237">
        <f>'[1]Exhibit No.__(JAP-SV RD)'!D120</f>
        <v>9.0677999999999995E-2</v>
      </c>
      <c r="E120" s="87"/>
      <c r="F120" s="87">
        <f>'[1]Exhibit No.__(JAP-SV RD)'!F120</f>
        <v>156818</v>
      </c>
      <c r="G120" s="237">
        <f>'[1]Exhibit No.__(JAP-SV RD)'!G120</f>
        <v>9.5901E-2</v>
      </c>
      <c r="H120" s="87"/>
      <c r="I120" s="87">
        <f>'[1]Exhibit No.__(JAP-SV RD)'!I120</f>
        <v>165850</v>
      </c>
      <c r="J120" s="87"/>
      <c r="K120" s="297"/>
      <c r="L120" s="297"/>
      <c r="M120" s="297"/>
    </row>
    <row r="121" spans="1:15" x14ac:dyDescent="0.3">
      <c r="A121" s="143" t="s">
        <v>185</v>
      </c>
      <c r="B121" s="86"/>
      <c r="C121" s="88">
        <f>'[1]Exhibit No.__(JAP-SV RD)'!C121</f>
        <v>19019</v>
      </c>
      <c r="D121" s="237">
        <f>'[1]Exhibit No.__(JAP-SV RD)'!D121</f>
        <v>6.8867999999999999E-2</v>
      </c>
      <c r="E121" s="87"/>
      <c r="F121" s="87">
        <f>'[1]Exhibit No.__(JAP-SV RD)'!F121</f>
        <v>1310</v>
      </c>
      <c r="G121" s="237">
        <f>'[1]Exhibit No.__(JAP-SV RD)'!G121</f>
        <v>7.2834999999999997E-2</v>
      </c>
      <c r="H121" s="87"/>
      <c r="I121" s="87">
        <f>'[1]Exhibit No.__(JAP-SV RD)'!I121</f>
        <v>1385</v>
      </c>
      <c r="J121" s="87"/>
      <c r="K121" s="297"/>
      <c r="L121" s="297"/>
      <c r="M121" s="297"/>
    </row>
    <row r="122" spans="1:15" x14ac:dyDescent="0.3">
      <c r="A122" s="143" t="s">
        <v>184</v>
      </c>
      <c r="B122" s="86"/>
      <c r="C122" s="88">
        <f>'[1]Exhibit No.__(JAP-SV RD)'!C122</f>
        <v>14125235</v>
      </c>
      <c r="D122" s="237">
        <f>'[1]Exhibit No.__(JAP-SV RD)'!D122</f>
        <v>6.2835000000000002E-2</v>
      </c>
      <c r="E122" s="87"/>
      <c r="F122" s="87">
        <f>'[1]Exhibit No.__(JAP-SV RD)'!F122</f>
        <v>887559</v>
      </c>
      <c r="G122" s="237">
        <f>'[1]Exhibit No.__(JAP-SV RD)'!G122</f>
        <v>6.6455E-2</v>
      </c>
      <c r="H122" s="87"/>
      <c r="I122" s="87">
        <f>'[1]Exhibit No.__(JAP-SV RD)'!I122</f>
        <v>938692</v>
      </c>
      <c r="J122" s="87"/>
      <c r="K122" s="297"/>
      <c r="L122" s="297"/>
      <c r="M122" s="297"/>
    </row>
    <row r="123" spans="1:15" x14ac:dyDescent="0.3">
      <c r="A123" s="143" t="s">
        <v>183</v>
      </c>
      <c r="B123" s="86"/>
      <c r="C123" s="88">
        <f>'[1]Exhibit No.__(JAP-SV RD)'!C123</f>
        <v>852497</v>
      </c>
      <c r="D123" s="237">
        <f>'[1]Exhibit No.__(JAP-SV RD)'!D123</f>
        <v>5.3838999999999998E-2</v>
      </c>
      <c r="E123" s="87"/>
      <c r="F123" s="87">
        <f>'[1]Exhibit No.__(JAP-SV RD)'!F123</f>
        <v>45898</v>
      </c>
      <c r="G123" s="237">
        <f>'[1]Exhibit No.__(JAP-SV RD)'!G123</f>
        <v>5.6939999999999998E-2</v>
      </c>
      <c r="H123" s="87"/>
      <c r="I123" s="87">
        <f>'[1]Exhibit No.__(JAP-SV RD)'!I123</f>
        <v>48541</v>
      </c>
      <c r="J123" s="87"/>
      <c r="K123" s="297"/>
      <c r="L123" s="297"/>
      <c r="M123" s="297"/>
    </row>
    <row r="124" spans="1:15" x14ac:dyDescent="0.3">
      <c r="A124" s="220" t="s">
        <v>155</v>
      </c>
      <c r="B124" s="86"/>
      <c r="C124" s="90">
        <f>'[1]Exhibit No.__(JAP-SV RD)'!C124</f>
        <v>16726140</v>
      </c>
      <c r="D124" s="252"/>
      <c r="E124" s="88"/>
      <c r="F124" s="89">
        <f>'[1]Exhibit No.__(JAP-SV RD)'!F124</f>
        <v>1091585</v>
      </c>
      <c r="G124" s="252"/>
      <c r="H124" s="88"/>
      <c r="I124" s="89">
        <f>'[1]Exhibit No.__(JAP-SV RD)'!I124</f>
        <v>1154468</v>
      </c>
      <c r="J124" s="87"/>
      <c r="K124" s="91"/>
      <c r="L124" s="79"/>
      <c r="M124" s="79"/>
    </row>
    <row r="125" spans="1:15" x14ac:dyDescent="0.3">
      <c r="A125" s="143" t="s">
        <v>182</v>
      </c>
      <c r="B125" s="86"/>
      <c r="C125" s="88">
        <f>'[1]Exhibit No.__(JAP-SV RD)'!C125</f>
        <v>0</v>
      </c>
      <c r="D125" s="237">
        <f>'[1]Exhibit No.__(JAP-SV RD)'!D125</f>
        <v>6.8867999999999999E-2</v>
      </c>
      <c r="E125" s="88"/>
      <c r="F125" s="87">
        <f>'[1]Exhibit No.__(JAP-SV RD)'!F125</f>
        <v>0</v>
      </c>
      <c r="G125" s="237">
        <f>'[1]Exhibit No.__(JAP-SV RD)'!G125</f>
        <v>7.2834999999999997E-2</v>
      </c>
      <c r="H125" s="88"/>
      <c r="I125" s="87">
        <f>'[1]Exhibit No.__(JAP-SV RD)'!I125</f>
        <v>0</v>
      </c>
      <c r="J125" s="87"/>
      <c r="K125" s="83"/>
      <c r="L125" s="79"/>
      <c r="M125" s="79"/>
    </row>
    <row r="126" spans="1:15" x14ac:dyDescent="0.3">
      <c r="A126" s="143" t="s">
        <v>181</v>
      </c>
      <c r="B126" s="86"/>
      <c r="C126" s="88">
        <f>'[1]Exhibit No.__(JAP-SV RD)'!C126</f>
        <v>-466216.36134378111</v>
      </c>
      <c r="D126" s="237">
        <f>'[1]Exhibit No.__(JAP-SV RD)'!D126</f>
        <v>5.3838999999999998E-2</v>
      </c>
      <c r="E126" s="88"/>
      <c r="F126" s="87">
        <f>'[1]Exhibit No.__(JAP-SV RD)'!F126</f>
        <v>-25101</v>
      </c>
      <c r="G126" s="237">
        <f>'[1]Exhibit No.__(JAP-SV RD)'!G126</f>
        <v>5.6939999999999998E-2</v>
      </c>
      <c r="H126" s="88"/>
      <c r="I126" s="87">
        <f>'[1]Exhibit No.__(JAP-SV RD)'!I126</f>
        <v>-26546</v>
      </c>
      <c r="J126" s="87"/>
      <c r="K126" s="92"/>
      <c r="L126" s="79"/>
      <c r="M126" s="79"/>
    </row>
    <row r="127" spans="1:15" x14ac:dyDescent="0.3">
      <c r="A127" s="98" t="s">
        <v>153</v>
      </c>
      <c r="B127" s="86"/>
      <c r="C127" s="61">
        <f>'[1]Exhibit No.__(JAP-SV RD)'!C127</f>
        <v>-250609.84182764241</v>
      </c>
      <c r="D127" s="237">
        <f>'[1]Exhibit No.__(JAP-SV RD)'!D127</f>
        <v>-2.6929999999999999E-2</v>
      </c>
      <c r="E127" s="88"/>
      <c r="F127" s="87">
        <f>'[1]Exhibit No.__(JAP-SV RD)'!F127</f>
        <v>6749</v>
      </c>
      <c r="G127" s="237">
        <f>'[1]Exhibit No.__(JAP-SV RD)'!G127</f>
        <v>-2.8480999999999999E-2</v>
      </c>
      <c r="H127" s="88"/>
      <c r="I127" s="87">
        <f>'[1]Exhibit No.__(JAP-SV RD)'!I127</f>
        <v>7138</v>
      </c>
      <c r="J127" s="84"/>
      <c r="K127" s="297"/>
      <c r="L127" s="297"/>
      <c r="M127" s="297"/>
    </row>
    <row r="128" spans="1:15" x14ac:dyDescent="0.3">
      <c r="A128" s="220" t="s">
        <v>155</v>
      </c>
      <c r="B128" s="86"/>
      <c r="C128" s="90">
        <f>'[1]Exhibit No.__(JAP-SV RD)'!C128</f>
        <v>16009313.796828577</v>
      </c>
      <c r="D128" s="88"/>
      <c r="E128" s="88"/>
      <c r="F128" s="89">
        <f>'[1]Exhibit No.__(JAP-SV RD)'!F128</f>
        <v>1073233</v>
      </c>
      <c r="G128" s="88"/>
      <c r="H128" s="88"/>
      <c r="I128" s="89">
        <f>'[1]Exhibit No.__(JAP-SV RD)'!I128</f>
        <v>1135060</v>
      </c>
      <c r="J128" s="84"/>
      <c r="K128" s="91"/>
      <c r="L128" s="79"/>
      <c r="M128" s="79"/>
    </row>
    <row r="129" spans="1:13" x14ac:dyDescent="0.3">
      <c r="A129" s="86" t="s">
        <v>180</v>
      </c>
      <c r="B129" s="86"/>
      <c r="C129" s="88"/>
      <c r="D129" s="242"/>
      <c r="E129" s="88"/>
      <c r="F129" s="87"/>
      <c r="G129" s="242"/>
      <c r="H129" s="88"/>
      <c r="I129" s="87"/>
      <c r="J129" s="87"/>
      <c r="K129" s="83"/>
      <c r="L129" s="80"/>
      <c r="M129" s="79"/>
    </row>
    <row r="130" spans="1:13" x14ac:dyDescent="0.3">
      <c r="A130" s="143" t="s">
        <v>179</v>
      </c>
      <c r="B130" s="86"/>
      <c r="C130" s="88">
        <f>'[1]Exhibit No.__(JAP-SV RD)'!C130</f>
        <v>1636</v>
      </c>
      <c r="D130" s="235">
        <f>'[1]Exhibit No.__(JAP-SV RD)'!D130</f>
        <v>8.94</v>
      </c>
      <c r="E130" s="88"/>
      <c r="F130" s="87">
        <f>'[1]Exhibit No.__(JAP-SV RD)'!F130</f>
        <v>14626</v>
      </c>
      <c r="G130" s="235">
        <f>'[1]Exhibit No.__(JAP-SV RD)'!G130</f>
        <v>9.4499999999999993</v>
      </c>
      <c r="H130" s="88"/>
      <c r="I130" s="87">
        <f>'[1]Exhibit No.__(JAP-SV RD)'!I130</f>
        <v>15460</v>
      </c>
      <c r="J130" s="87"/>
      <c r="K130" s="297"/>
      <c r="L130" s="297"/>
      <c r="M130" s="297"/>
    </row>
    <row r="131" spans="1:13" x14ac:dyDescent="0.3">
      <c r="A131" s="143" t="s">
        <v>178</v>
      </c>
      <c r="B131" s="86"/>
      <c r="C131" s="88">
        <f>'[1]Exhibit No.__(JAP-SV RD)'!C131</f>
        <v>4123</v>
      </c>
      <c r="D131" s="235">
        <f>'[1]Exhibit No.__(JAP-SV RD)'!D131</f>
        <v>4.4000000000000004</v>
      </c>
      <c r="E131" s="88"/>
      <c r="F131" s="87">
        <f>'[1]Exhibit No.__(JAP-SV RD)'!F131</f>
        <v>18141</v>
      </c>
      <c r="G131" s="235">
        <f>'[1]Exhibit No.__(JAP-SV RD)'!G131</f>
        <v>4.6500000000000004</v>
      </c>
      <c r="H131" s="88"/>
      <c r="I131" s="87">
        <f>'[1]Exhibit No.__(JAP-SV RD)'!I131</f>
        <v>19172</v>
      </c>
      <c r="J131" s="87"/>
      <c r="K131" s="297"/>
      <c r="L131" s="297"/>
      <c r="M131" s="297"/>
    </row>
    <row r="132" spans="1:13" x14ac:dyDescent="0.3">
      <c r="A132" s="220" t="s">
        <v>155</v>
      </c>
      <c r="B132" s="86"/>
      <c r="C132" s="90">
        <f>'[1]Exhibit No.__(JAP-SV RD)'!C132</f>
        <v>5759</v>
      </c>
      <c r="D132" s="242"/>
      <c r="E132" s="88"/>
      <c r="F132" s="89">
        <f>'[1]Exhibit No.__(JAP-SV RD)'!F132</f>
        <v>32767</v>
      </c>
      <c r="G132" s="242"/>
      <c r="H132" s="88"/>
      <c r="I132" s="89">
        <f>'[1]Exhibit No.__(JAP-SV RD)'!I132</f>
        <v>34632</v>
      </c>
      <c r="J132" s="87"/>
      <c r="K132" s="83"/>
      <c r="L132" s="79"/>
      <c r="M132" s="79"/>
    </row>
    <row r="133" spans="1:13" x14ac:dyDescent="0.3">
      <c r="A133" s="86"/>
      <c r="B133" s="86"/>
      <c r="C133" s="61"/>
      <c r="D133" s="61"/>
      <c r="E133" s="88"/>
      <c r="F133" s="84"/>
      <c r="G133" s="61"/>
      <c r="H133" s="88"/>
      <c r="I133" s="84"/>
      <c r="J133" s="84"/>
      <c r="K133" s="83"/>
      <c r="L133" s="79"/>
      <c r="M133" s="79"/>
    </row>
    <row r="134" spans="1:13" x14ac:dyDescent="0.3">
      <c r="A134" s="86" t="s">
        <v>177</v>
      </c>
      <c r="B134" s="86"/>
      <c r="C134" s="88">
        <f>'[1]Exhibit No.__(JAP-SV RD)'!C134</f>
        <v>134040</v>
      </c>
      <c r="D134" s="253">
        <f>'[1]Exhibit No.__(JAP-SV RD)'!D134</f>
        <v>2.8400000000000001E-3</v>
      </c>
      <c r="E134" s="88"/>
      <c r="F134" s="87">
        <f>'[1]Exhibit No.__(JAP-SV RD)'!F134</f>
        <v>381</v>
      </c>
      <c r="G134" s="253">
        <f>'[1]Exhibit No.__(JAP-SV RD)'!G134</f>
        <v>3.0000000000000001E-3</v>
      </c>
      <c r="H134" s="88"/>
      <c r="I134" s="87">
        <f>'[1]Exhibit No.__(JAP-SV RD)'!I134</f>
        <v>402</v>
      </c>
      <c r="J134" s="84"/>
      <c r="K134" s="297"/>
      <c r="L134" s="297"/>
      <c r="M134" s="297"/>
    </row>
    <row r="135" spans="1:13" x14ac:dyDescent="0.3">
      <c r="A135" s="86"/>
      <c r="B135" s="86"/>
      <c r="C135" s="61"/>
      <c r="D135" s="61"/>
      <c r="E135" s="88"/>
      <c r="F135" s="84"/>
      <c r="G135" s="61"/>
      <c r="H135" s="88"/>
      <c r="I135" s="84"/>
      <c r="J135" s="84"/>
      <c r="K135" s="60"/>
      <c r="L135" s="80"/>
      <c r="M135" s="79"/>
    </row>
    <row r="136" spans="1:13" ht="16.2" thickBot="1" x14ac:dyDescent="0.35">
      <c r="A136" s="86" t="s">
        <v>176</v>
      </c>
      <c r="B136" s="86"/>
      <c r="C136" s="61"/>
      <c r="D136" s="61"/>
      <c r="E136" s="88"/>
      <c r="F136" s="85">
        <f>'[1]Exhibit No.__(JAP-SV RD)'!F136</f>
        <v>1265443</v>
      </c>
      <c r="G136" s="61"/>
      <c r="H136" s="88"/>
      <c r="I136" s="85">
        <f>'[1]Exhibit No.__(JAP-SV RD)'!I136</f>
        <v>1338346</v>
      </c>
      <c r="J136" s="84"/>
      <c r="K136" s="83"/>
      <c r="L136" s="80"/>
      <c r="M136" s="79"/>
    </row>
    <row r="137" spans="1:13" ht="16.2" thickTop="1" x14ac:dyDescent="0.3">
      <c r="A137" s="86"/>
      <c r="B137" s="82"/>
      <c r="C137" s="61"/>
      <c r="D137" s="61"/>
      <c r="E137" s="88"/>
      <c r="F137" s="87"/>
      <c r="G137" s="61"/>
      <c r="H137" s="88"/>
      <c r="I137" s="87"/>
      <c r="J137" s="87"/>
      <c r="K137" s="60"/>
      <c r="L137" s="80"/>
      <c r="M137" s="79"/>
    </row>
    <row r="138" spans="1:13" x14ac:dyDescent="0.3">
      <c r="A138" s="59" t="s">
        <v>175</v>
      </c>
      <c r="C138" s="117"/>
      <c r="D138" s="117"/>
      <c r="E138" s="117"/>
      <c r="F138" s="117"/>
      <c r="G138" s="117"/>
      <c r="H138" s="117"/>
      <c r="I138" s="81">
        <f>'[1]Exhibit No.__(JAP-SV RD)'!I138</f>
        <v>5.7604309570748358E-2</v>
      </c>
      <c r="K138" s="60"/>
      <c r="L138" s="80"/>
      <c r="M138" s="79"/>
    </row>
    <row r="139" spans="1:13" x14ac:dyDescent="0.3">
      <c r="C139" s="117"/>
      <c r="D139" s="117"/>
      <c r="E139" s="117"/>
      <c r="F139" s="117"/>
      <c r="G139" s="117"/>
      <c r="H139" s="117"/>
      <c r="I139" s="117"/>
      <c r="K139" s="60"/>
      <c r="L139" s="80"/>
      <c r="M139" s="79"/>
    </row>
    <row r="140" spans="1:13" x14ac:dyDescent="0.3">
      <c r="C140" s="117"/>
      <c r="D140" s="117"/>
      <c r="E140" s="117"/>
      <c r="F140" s="117"/>
      <c r="G140" s="117"/>
      <c r="H140" s="117"/>
      <c r="I140" s="117"/>
    </row>
    <row r="141" spans="1:13" x14ac:dyDescent="0.3">
      <c r="A141" s="78" t="s">
        <v>174</v>
      </c>
      <c r="C141" s="254"/>
      <c r="D141" s="259">
        <f>'[1]Exhibit No.__(JAP-SV RD)'!D141</f>
        <v>6.5872E-2</v>
      </c>
      <c r="E141" s="117"/>
      <c r="F141" s="117"/>
      <c r="G141" s="259">
        <f>'[1]Exhibit No.__(JAP-SV RD)'!G141</f>
        <v>6.9667000000000007E-2</v>
      </c>
      <c r="H141" s="117"/>
      <c r="I141" s="117"/>
    </row>
    <row r="142" spans="1:13" x14ac:dyDescent="0.3">
      <c r="A142" s="78" t="s">
        <v>173</v>
      </c>
      <c r="C142" s="254"/>
      <c r="D142" s="259">
        <f>'[1]Exhibit No.__(JAP-SV RD)'!D142</f>
        <v>5.4168000000000001E-2</v>
      </c>
      <c r="E142" s="117"/>
      <c r="F142" s="117"/>
      <c r="G142" s="259">
        <f>'[1]Exhibit No.__(JAP-SV RD)'!G142</f>
        <v>5.7285999999999997E-2</v>
      </c>
      <c r="H142" s="117"/>
      <c r="I142" s="117"/>
    </row>
    <row r="143" spans="1:13" x14ac:dyDescent="0.3">
      <c r="A143" s="78" t="s">
        <v>172</v>
      </c>
      <c r="C143" s="254"/>
      <c r="D143" s="255">
        <f>'[1]Exhibit No.__(JAP-SV RD)'!D143</f>
        <v>5.69</v>
      </c>
      <c r="E143" s="117"/>
      <c r="F143" s="117"/>
      <c r="G143" s="255">
        <f>'[1]Exhibit No.__(JAP-SV RD)'!G143</f>
        <v>6.01</v>
      </c>
      <c r="H143" s="117"/>
      <c r="I143" s="117"/>
    </row>
  </sheetData>
  <mergeCells count="49">
    <mergeCell ref="K131:M131"/>
    <mergeCell ref="K134:M134"/>
    <mergeCell ref="K107:M107"/>
    <mergeCell ref="K121:M121"/>
    <mergeCell ref="K122:M122"/>
    <mergeCell ref="K123:M123"/>
    <mergeCell ref="K127:M127"/>
    <mergeCell ref="K130:M130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34:M34"/>
    <mergeCell ref="K35:M35"/>
    <mergeCell ref="K38:M38"/>
    <mergeCell ref="K41:M41"/>
    <mergeCell ref="K42:M42"/>
    <mergeCell ref="K37:M37"/>
    <mergeCell ref="A1:J1"/>
    <mergeCell ref="A2:I2"/>
    <mergeCell ref="A3:I3"/>
    <mergeCell ref="A4:I4"/>
    <mergeCell ref="D9:F9"/>
    <mergeCell ref="G9:I9"/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</mergeCells>
  <printOptions horizontalCentered="1"/>
  <pageMargins left="0.7" right="0.7" top="0.75" bottom="0.71" header="0.3" footer="0.3"/>
  <pageSetup scale="45" fitToHeight="5" orientation="landscape" r:id="rId1"/>
  <headerFooter alignWithMargins="0">
    <oddFooter>&amp;L&amp;F
&amp;A&amp;RPage &amp;P of &amp;N</oddFooter>
  </headerFooter>
  <rowBreaks count="2" manualBreakCount="2">
    <brk id="60" max="9" man="1"/>
    <brk id="10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G78"/>
  <sheetViews>
    <sheetView zoomScale="90" zoomScaleNormal="90" zoomScaleSheetLayoutView="80" workbookViewId="0">
      <pane xSplit="6" ySplit="10" topLeftCell="G7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6640625" defaultRowHeight="15.6" x14ac:dyDescent="0.3"/>
  <cols>
    <col min="1" max="1" width="35.88671875" style="59" bestFit="1" customWidth="1"/>
    <col min="2" max="2" width="1.5546875" style="59" bestFit="1" customWidth="1"/>
    <col min="3" max="3" width="15.109375" style="59" bestFit="1" customWidth="1"/>
    <col min="4" max="4" width="12.33203125" style="59" bestFit="1" customWidth="1"/>
    <col min="5" max="5" width="2.33203125" style="59" bestFit="1" customWidth="1"/>
    <col min="6" max="6" width="14.44140625" style="59" bestFit="1" customWidth="1"/>
    <col min="7" max="7" width="12.33203125" style="59" bestFit="1" customWidth="1"/>
    <col min="8" max="8" width="2.33203125" style="59" bestFit="1" customWidth="1"/>
    <col min="9" max="9" width="18.44140625" style="59" customWidth="1"/>
    <col min="10" max="10" width="1.88671875" style="59" customWidth="1"/>
    <col min="11" max="11" width="27.33203125" style="59" bestFit="1" customWidth="1"/>
    <col min="12" max="12" width="14.44140625" style="77" bestFit="1" customWidth="1"/>
    <col min="13" max="13" width="13.88671875" style="77" bestFit="1" customWidth="1"/>
    <col min="14" max="14" width="8.109375" style="77" bestFit="1" customWidth="1"/>
    <col min="15" max="15" width="8.109375" style="59" bestFit="1" customWidth="1"/>
    <col min="16" max="17" width="1.5546875" style="59" bestFit="1" customWidth="1"/>
    <col min="18" max="18" width="16.109375" style="59" bestFit="1" customWidth="1"/>
    <col min="19" max="19" width="1.5546875" style="59" bestFit="1" customWidth="1"/>
    <col min="20" max="20" width="15.109375" style="59" bestFit="1" customWidth="1"/>
    <col min="21" max="21" width="14.88671875" style="59" bestFit="1" customWidth="1"/>
    <col min="22" max="22" width="14" style="59" bestFit="1" customWidth="1"/>
    <col min="23" max="23" width="6.33203125" style="59" bestFit="1" customWidth="1"/>
    <col min="24" max="24" width="1.5546875" style="59" bestFit="1" customWidth="1"/>
    <col min="25" max="25" width="11.6640625" style="59" customWidth="1"/>
    <col min="26" max="26" width="13.88671875" style="59" customWidth="1"/>
    <col min="27" max="16384" width="11.6640625" style="59"/>
  </cols>
  <sheetData>
    <row r="1" spans="1:33" ht="17.399999999999999" x14ac:dyDescent="0.3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290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3" ht="17.399999999999999" x14ac:dyDescent="0.3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3" ht="15.75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3" x14ac:dyDescent="0.3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33" x14ac:dyDescent="0.3">
      <c r="A5" s="73" t="s">
        <v>226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3" ht="15.75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3" ht="15.75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3" ht="15.75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3" x14ac:dyDescent="0.3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33" x14ac:dyDescent="0.3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3" x14ac:dyDescent="0.3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33" x14ac:dyDescent="0.3">
      <c r="A12" s="227" t="s">
        <v>225</v>
      </c>
      <c r="B12" s="86"/>
      <c r="C12" s="88"/>
      <c r="D12" s="87"/>
      <c r="E12" s="86"/>
      <c r="F12" s="86"/>
      <c r="G12" s="87"/>
      <c r="H12" s="86"/>
      <c r="I12" s="87" t="s">
        <v>152</v>
      </c>
      <c r="J12" s="87"/>
      <c r="L12" s="59"/>
      <c r="M12" s="5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33" x14ac:dyDescent="0.3">
      <c r="A13" s="227" t="s">
        <v>223</v>
      </c>
      <c r="B13" s="86"/>
      <c r="C13" s="86" t="s">
        <v>152</v>
      </c>
      <c r="D13" s="87"/>
      <c r="E13" s="86"/>
      <c r="F13" s="86"/>
      <c r="G13" s="87"/>
      <c r="H13" s="86"/>
      <c r="I13" s="86"/>
      <c r="J13" s="86"/>
      <c r="L13" s="59"/>
      <c r="M13" s="5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33" x14ac:dyDescent="0.3">
      <c r="A14" s="86"/>
      <c r="B14" s="86"/>
      <c r="C14" s="86"/>
      <c r="D14" s="87"/>
      <c r="E14" s="86"/>
      <c r="F14" s="86"/>
      <c r="G14" s="87"/>
      <c r="H14" s="86"/>
      <c r="I14" s="86"/>
      <c r="J14" s="86"/>
      <c r="K14" s="92"/>
      <c r="L14" s="79"/>
      <c r="M14" s="79"/>
      <c r="N14" s="79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33" x14ac:dyDescent="0.3">
      <c r="A15" s="86" t="s">
        <v>161</v>
      </c>
      <c r="B15" s="86"/>
      <c r="C15" s="88">
        <f>'[1]Exhibit No.__(JAP-PV RD)'!C15</f>
        <v>5942</v>
      </c>
      <c r="D15" s="235">
        <f>'[1]Exhibit No.__(JAP-PV RD)'!D15</f>
        <v>343.66</v>
      </c>
      <c r="E15" s="88"/>
      <c r="F15" s="87">
        <f>'[1]Exhibit No.__(JAP-PV RD)'!F15</f>
        <v>2042028</v>
      </c>
      <c r="G15" s="235">
        <f>'[1]Exhibit No.__(JAP-PV RD)'!G15</f>
        <v>370.06</v>
      </c>
      <c r="H15" s="88"/>
      <c r="I15" s="87">
        <f>'[1]Exhibit No.__(JAP-PV RD)'!I15</f>
        <v>2198897</v>
      </c>
      <c r="J15" s="87"/>
      <c r="K15" s="297"/>
      <c r="L15" s="297"/>
      <c r="M15" s="297"/>
      <c r="N15" s="79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33" x14ac:dyDescent="0.3">
      <c r="A16" s="86" t="s">
        <v>187</v>
      </c>
      <c r="B16" s="86"/>
      <c r="C16" s="88"/>
      <c r="D16" s="131"/>
      <c r="E16" s="87"/>
      <c r="F16" s="87"/>
      <c r="G16" s="131"/>
      <c r="H16" s="87"/>
      <c r="I16" s="87"/>
      <c r="J16" s="87"/>
      <c r="K16" s="92"/>
      <c r="L16" s="79"/>
      <c r="M16" s="79"/>
      <c r="N16" s="79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x14ac:dyDescent="0.3">
      <c r="A17" s="143" t="s">
        <v>198</v>
      </c>
      <c r="B17" s="86"/>
      <c r="C17" s="88">
        <f>'[1]Exhibit No.__(JAP-PV RD)'!C17</f>
        <v>1411471567</v>
      </c>
      <c r="D17" s="237">
        <f>'[1]Exhibit No.__(JAP-PV RD)'!D17</f>
        <v>5.5014E-2</v>
      </c>
      <c r="E17" s="87"/>
      <c r="F17" s="87">
        <f>'[1]Exhibit No.__(JAP-PV RD)'!F17</f>
        <v>77650697</v>
      </c>
      <c r="G17" s="237">
        <f>'[1]Exhibit No.__(JAP-PV RD)'!G17</f>
        <v>5.9236999999999998E-2</v>
      </c>
      <c r="H17" s="87"/>
      <c r="I17" s="87">
        <f>'[1]Exhibit No.__(JAP-PV RD)'!I17</f>
        <v>83611341</v>
      </c>
      <c r="J17" s="87"/>
      <c r="K17" s="297"/>
      <c r="L17" s="297"/>
      <c r="M17" s="297"/>
      <c r="N17" s="79"/>
      <c r="O17" s="92"/>
      <c r="P17" s="92"/>
      <c r="Q17" s="92"/>
      <c r="R17" s="88"/>
      <c r="S17" s="92"/>
      <c r="T17" s="88"/>
      <c r="U17" s="92"/>
      <c r="V17" s="92"/>
      <c r="W17" s="92"/>
      <c r="X17" s="92"/>
      <c r="Y17" s="92"/>
      <c r="Z17" s="92"/>
    </row>
    <row r="18" spans="1:26" x14ac:dyDescent="0.3">
      <c r="A18" s="220" t="s">
        <v>155</v>
      </c>
      <c r="B18" s="86"/>
      <c r="C18" s="90">
        <f>'[1]Exhibit No.__(JAP-PV RD)'!C18</f>
        <v>1411471567</v>
      </c>
      <c r="D18" s="252"/>
      <c r="E18" s="88"/>
      <c r="F18" s="89">
        <f>'[1]Exhibit No.__(JAP-PV RD)'!F18</f>
        <v>77650697</v>
      </c>
      <c r="G18" s="252"/>
      <c r="H18" s="88"/>
      <c r="I18" s="89">
        <f>'[1]Exhibit No.__(JAP-PV RD)'!I18</f>
        <v>83611341</v>
      </c>
      <c r="J18" s="87"/>
      <c r="K18" s="92"/>
      <c r="L18" s="79"/>
      <c r="M18" s="79"/>
      <c r="N18" s="79"/>
      <c r="O18" s="92"/>
      <c r="P18" s="92"/>
      <c r="Q18" s="92"/>
      <c r="R18" s="92"/>
      <c r="S18" s="92"/>
      <c r="T18" s="88"/>
      <c r="U18" s="92"/>
      <c r="V18" s="92"/>
      <c r="W18" s="92"/>
      <c r="X18" s="92"/>
      <c r="Y18" s="92"/>
      <c r="Z18" s="92"/>
    </row>
    <row r="19" spans="1:26" x14ac:dyDescent="0.3">
      <c r="A19" s="143" t="s">
        <v>154</v>
      </c>
      <c r="B19" s="86"/>
      <c r="C19" s="88">
        <f>'[1]Exhibit No.__(JAP-PV RD)'!C19</f>
        <v>-705732.76056518452</v>
      </c>
      <c r="D19" s="237">
        <f>'[1]Exhibit No.__(JAP-PV RD)'!D19</f>
        <v>5.5014E-2</v>
      </c>
      <c r="E19" s="88"/>
      <c r="F19" s="87">
        <f>'[1]Exhibit No.__(JAP-PV RD)'!F19</f>
        <v>-38825</v>
      </c>
      <c r="G19" s="237">
        <f>'[1]Exhibit No.__(JAP-PV RD)'!G19</f>
        <v>5.9236999999999998E-2</v>
      </c>
      <c r="H19" s="88"/>
      <c r="I19" s="87">
        <f>'[1]Exhibit No.__(JAP-PV RD)'!I19</f>
        <v>-41805</v>
      </c>
      <c r="J19" s="87"/>
      <c r="K19" s="126"/>
      <c r="L19" s="79"/>
      <c r="M19" s="79"/>
      <c r="N19" s="79"/>
      <c r="O19" s="92"/>
      <c r="P19" s="92"/>
      <c r="Q19" s="92"/>
      <c r="R19" s="88"/>
      <c r="S19" s="88"/>
      <c r="T19" s="88"/>
      <c r="U19" s="92"/>
      <c r="V19" s="92"/>
      <c r="W19" s="92"/>
      <c r="X19" s="92"/>
      <c r="Y19" s="92"/>
      <c r="Z19" s="92"/>
    </row>
    <row r="20" spans="1:26" x14ac:dyDescent="0.3">
      <c r="A20" s="98" t="s">
        <v>153</v>
      </c>
      <c r="B20" s="86"/>
      <c r="C20" s="61">
        <f>'[1]Exhibit No.__(JAP-PV RD)'!C20</f>
        <v>-2787481.9964697435</v>
      </c>
      <c r="D20" s="237">
        <f>'[1]Exhibit No.__(JAP-PV RD)'!D20</f>
        <v>6.6243999999999997E-2</v>
      </c>
      <c r="E20" s="88"/>
      <c r="F20" s="87">
        <f>'[1]Exhibit No.__(JAP-PV RD)'!F20</f>
        <v>-184655</v>
      </c>
      <c r="G20" s="237">
        <f>'[1]Exhibit No.__(JAP-PV RD)'!G20</f>
        <v>7.1332000000000007E-2</v>
      </c>
      <c r="H20" s="88"/>
      <c r="I20" s="87">
        <f>'[1]Exhibit No.__(JAP-PV RD)'!I20</f>
        <v>-198837</v>
      </c>
      <c r="J20" s="84"/>
      <c r="K20" s="297"/>
      <c r="L20" s="297"/>
      <c r="M20" s="297"/>
      <c r="R20" s="61"/>
      <c r="S20" s="61"/>
      <c r="T20" s="61"/>
    </row>
    <row r="21" spans="1:26" x14ac:dyDescent="0.3">
      <c r="A21" s="220" t="s">
        <v>155</v>
      </c>
      <c r="B21" s="86"/>
      <c r="C21" s="90">
        <f>'[1]Exhibit No.__(JAP-PV RD)'!C21</f>
        <v>1407978352.242965</v>
      </c>
      <c r="D21" s="88"/>
      <c r="E21" s="88"/>
      <c r="F21" s="89">
        <f>'[1]Exhibit No.__(JAP-PV RD)'!F21</f>
        <v>77427217</v>
      </c>
      <c r="G21" s="88"/>
      <c r="H21" s="88"/>
      <c r="I21" s="89">
        <f>'[1]Exhibit No.__(JAP-PV RD)'!I21</f>
        <v>83370699</v>
      </c>
      <c r="J21" s="84"/>
      <c r="K21" s="126"/>
      <c r="L21" s="79"/>
      <c r="M21" s="79"/>
      <c r="T21" s="61"/>
    </row>
    <row r="22" spans="1:26" x14ac:dyDescent="0.3">
      <c r="A22" s="86" t="s">
        <v>180</v>
      </c>
      <c r="B22" s="86"/>
      <c r="C22" s="88"/>
      <c r="D22" s="242"/>
      <c r="E22" s="88"/>
      <c r="F22" s="87"/>
      <c r="G22" s="242"/>
      <c r="H22" s="88"/>
      <c r="I22" s="87"/>
      <c r="J22" s="87"/>
      <c r="K22" s="126"/>
      <c r="L22" s="125"/>
      <c r="M22" s="79"/>
    </row>
    <row r="23" spans="1:26" x14ac:dyDescent="0.3">
      <c r="A23" s="143" t="s">
        <v>197</v>
      </c>
      <c r="B23" s="86"/>
      <c r="C23" s="88">
        <f>'[1]Exhibit No.__(JAP-PV RD)'!C23</f>
        <v>1708564</v>
      </c>
      <c r="D23" s="235">
        <f>'[1]Exhibit No.__(JAP-PV RD)'!D23</f>
        <v>11.46</v>
      </c>
      <c r="E23" s="88"/>
      <c r="F23" s="87">
        <f>'[1]Exhibit No.__(JAP-PV RD)'!F23</f>
        <v>19580143</v>
      </c>
      <c r="G23" s="235">
        <f>'[1]Exhibit No.__(JAP-PV RD)'!G23</f>
        <v>12.34</v>
      </c>
      <c r="H23" s="88"/>
      <c r="I23" s="87">
        <f>'[1]Exhibit No.__(JAP-PV RD)'!I23</f>
        <v>21083680</v>
      </c>
      <c r="J23" s="87"/>
      <c r="K23" s="297"/>
      <c r="L23" s="297"/>
      <c r="M23" s="297"/>
      <c r="N23" s="59"/>
    </row>
    <row r="24" spans="1:26" x14ac:dyDescent="0.3">
      <c r="A24" s="143" t="s">
        <v>196</v>
      </c>
      <c r="B24" s="86"/>
      <c r="C24" s="88">
        <f>'[1]Exhibit No.__(JAP-PV RD)'!C24</f>
        <v>1755251</v>
      </c>
      <c r="D24" s="235">
        <f>'[1]Exhibit No.__(JAP-PV RD)'!D24</f>
        <v>7.64</v>
      </c>
      <c r="E24" s="88"/>
      <c r="F24" s="87">
        <f>'[1]Exhibit No.__(JAP-PV RD)'!F24</f>
        <v>13410118</v>
      </c>
      <c r="G24" s="235">
        <f>'[1]Exhibit No.__(JAP-PV RD)'!G24</f>
        <v>8.23</v>
      </c>
      <c r="H24" s="88"/>
      <c r="I24" s="87">
        <f>'[1]Exhibit No.__(JAP-PV RD)'!I24</f>
        <v>14445716</v>
      </c>
      <c r="J24" s="87"/>
      <c r="K24" s="297"/>
      <c r="L24" s="297"/>
      <c r="M24" s="297"/>
      <c r="N24" s="59"/>
    </row>
    <row r="25" spans="1:26" x14ac:dyDescent="0.3">
      <c r="A25" s="220" t="s">
        <v>155</v>
      </c>
      <c r="B25" s="86"/>
      <c r="C25" s="90">
        <f>'[1]Exhibit No.__(JAP-PV RD)'!C25</f>
        <v>3463815</v>
      </c>
      <c r="D25" s="242"/>
      <c r="E25" s="88"/>
      <c r="F25" s="89">
        <f>'[1]Exhibit No.__(JAP-PV RD)'!F25</f>
        <v>32990261</v>
      </c>
      <c r="G25" s="242"/>
      <c r="H25" s="88"/>
      <c r="I25" s="89">
        <f>'[1]Exhibit No.__(JAP-PV RD)'!I25</f>
        <v>35529396</v>
      </c>
      <c r="J25" s="87"/>
      <c r="K25" s="126"/>
      <c r="L25" s="79"/>
      <c r="M25" s="79"/>
    </row>
    <row r="26" spans="1:26" x14ac:dyDescent="0.3">
      <c r="A26" s="86"/>
      <c r="B26" s="86"/>
      <c r="C26" s="61"/>
      <c r="D26" s="61"/>
      <c r="E26" s="88"/>
      <c r="F26" s="84"/>
      <c r="G26" s="61"/>
      <c r="H26" s="88"/>
      <c r="I26" s="84"/>
      <c r="J26" s="84"/>
      <c r="K26" s="126"/>
      <c r="L26" s="79"/>
      <c r="M26" s="79"/>
    </row>
    <row r="27" spans="1:26" x14ac:dyDescent="0.3">
      <c r="A27" s="86" t="s">
        <v>177</v>
      </c>
      <c r="B27" s="86"/>
      <c r="C27" s="88">
        <f>'[1]Exhibit No.__(JAP-PV RD)'!C27</f>
        <v>743654859</v>
      </c>
      <c r="D27" s="253">
        <f>'[1]Exhibit No.__(JAP-PV RD)'!D27</f>
        <v>1.07E-3</v>
      </c>
      <c r="E27" s="88"/>
      <c r="F27" s="87">
        <f>'[1]Exhibit No.__(JAP-PV RD)'!F27</f>
        <v>795711</v>
      </c>
      <c r="G27" s="253">
        <f>'[1]Exhibit No.__(JAP-PV RD)'!G27</f>
        <v>1.15E-3</v>
      </c>
      <c r="H27" s="88"/>
      <c r="I27" s="87">
        <f>'[1]Exhibit No.__(JAP-PV RD)'!I27</f>
        <v>855203</v>
      </c>
      <c r="J27" s="84"/>
      <c r="K27" s="297"/>
      <c r="L27" s="297"/>
      <c r="M27" s="297"/>
    </row>
    <row r="28" spans="1:26" x14ac:dyDescent="0.3">
      <c r="A28" s="86"/>
      <c r="B28" s="86"/>
      <c r="C28" s="61"/>
      <c r="D28" s="61"/>
      <c r="E28" s="88"/>
      <c r="F28" s="84"/>
      <c r="G28" s="61"/>
      <c r="H28" s="88"/>
      <c r="I28" s="84"/>
      <c r="J28" s="84"/>
      <c r="K28" s="251"/>
      <c r="L28" s="125"/>
      <c r="M28" s="79"/>
    </row>
    <row r="29" spans="1:26" ht="16.2" thickBot="1" x14ac:dyDescent="0.35">
      <c r="A29" s="86" t="s">
        <v>176</v>
      </c>
      <c r="B29" s="86"/>
      <c r="C29" s="61"/>
      <c r="D29" s="61"/>
      <c r="E29" s="88"/>
      <c r="F29" s="85">
        <f>'[1]Exhibit No.__(JAP-PV RD)'!F29</f>
        <v>113255217</v>
      </c>
      <c r="G29" s="61"/>
      <c r="H29" s="88"/>
      <c r="I29" s="85">
        <f>'[1]Exhibit No.__(JAP-PV RD)'!I29</f>
        <v>121954195</v>
      </c>
      <c r="J29" s="84"/>
      <c r="K29" s="251"/>
      <c r="L29" s="125"/>
      <c r="M29" s="79"/>
    </row>
    <row r="30" spans="1:26" ht="16.2" thickTop="1" x14ac:dyDescent="0.3">
      <c r="A30" s="86"/>
      <c r="B30" s="82"/>
      <c r="C30" s="61"/>
      <c r="D30" s="61"/>
      <c r="E30" s="88"/>
      <c r="F30" s="87"/>
      <c r="G30" s="61"/>
      <c r="H30" s="88"/>
      <c r="I30" s="87"/>
      <c r="J30" s="87"/>
      <c r="K30" s="251"/>
      <c r="L30" s="125"/>
      <c r="M30" s="79"/>
    </row>
    <row r="31" spans="1:26" x14ac:dyDescent="0.3">
      <c r="A31" s="78" t="s">
        <v>172</v>
      </c>
      <c r="C31" s="254"/>
      <c r="D31" s="255">
        <f>'[1]Exhibit No.__(JAP-PV RD)'!D31</f>
        <v>9.52</v>
      </c>
      <c r="E31" s="117"/>
      <c r="F31" s="117"/>
      <c r="G31" s="255">
        <f>'[1]Exhibit No.__(JAP-PV RD)'!G31</f>
        <v>10.26</v>
      </c>
      <c r="H31" s="117"/>
      <c r="I31" s="117"/>
      <c r="K31" s="103"/>
      <c r="L31" s="102"/>
      <c r="M31" s="63"/>
    </row>
    <row r="32" spans="1:26" x14ac:dyDescent="0.3">
      <c r="B32" s="86"/>
      <c r="C32" s="88"/>
      <c r="D32" s="87"/>
      <c r="E32" s="86"/>
      <c r="F32" s="86"/>
      <c r="G32" s="87"/>
      <c r="H32" s="86"/>
      <c r="I32" s="87" t="s">
        <v>152</v>
      </c>
      <c r="J32" s="87"/>
      <c r="K32" s="101"/>
      <c r="L32" s="100"/>
      <c r="M32" s="99"/>
    </row>
    <row r="33" spans="1:13" x14ac:dyDescent="0.3">
      <c r="K33" s="174"/>
      <c r="L33" s="62"/>
      <c r="M33" s="62"/>
    </row>
    <row r="34" spans="1:13" x14ac:dyDescent="0.3">
      <c r="A34" s="227" t="s">
        <v>224</v>
      </c>
      <c r="B34" s="86"/>
      <c r="C34" s="88"/>
      <c r="D34" s="87"/>
      <c r="E34" s="86"/>
      <c r="F34" s="86"/>
      <c r="G34" s="87"/>
      <c r="H34" s="86"/>
      <c r="I34" s="87" t="s">
        <v>152</v>
      </c>
      <c r="J34" s="87"/>
      <c r="L34" s="59"/>
      <c r="M34" s="59"/>
    </row>
    <row r="35" spans="1:13" x14ac:dyDescent="0.3">
      <c r="A35" s="227" t="s">
        <v>223</v>
      </c>
      <c r="B35" s="86"/>
      <c r="C35" s="86" t="s">
        <v>152</v>
      </c>
      <c r="D35" s="87"/>
      <c r="E35" s="86"/>
      <c r="F35" s="86"/>
      <c r="G35" s="87"/>
      <c r="H35" s="86"/>
      <c r="I35" s="86"/>
      <c r="J35" s="86"/>
      <c r="L35" s="59"/>
      <c r="M35" s="59"/>
    </row>
    <row r="36" spans="1:13" x14ac:dyDescent="0.3">
      <c r="A36" s="86"/>
      <c r="B36" s="86"/>
      <c r="C36" s="86"/>
      <c r="D36" s="87"/>
      <c r="E36" s="86"/>
      <c r="F36" s="86"/>
      <c r="G36" s="87"/>
      <c r="H36" s="86"/>
      <c r="I36" s="86"/>
      <c r="J36" s="86"/>
      <c r="K36" s="92"/>
      <c r="L36" s="79"/>
      <c r="M36" s="79"/>
    </row>
    <row r="37" spans="1:13" x14ac:dyDescent="0.3">
      <c r="A37" s="86" t="s">
        <v>161</v>
      </c>
      <c r="B37" s="86"/>
      <c r="C37" s="88">
        <f>'[1]Exhibit No.__(JAP-PV RD)'!C37</f>
        <v>39</v>
      </c>
      <c r="D37" s="235">
        <f>'[1]Exhibit No.__(JAP-PV RD)'!D37</f>
        <v>343.66</v>
      </c>
      <c r="E37" s="88"/>
      <c r="F37" s="87">
        <f>'[1]Exhibit No.__(JAP-PV RD)'!F37</f>
        <v>13403</v>
      </c>
      <c r="G37" s="235">
        <f>'[1]Exhibit No.__(JAP-PV RD)'!G37</f>
        <v>370.06</v>
      </c>
      <c r="H37" s="88"/>
      <c r="I37" s="87">
        <f>'[1]Exhibit No.__(JAP-PV RD)'!I37</f>
        <v>14432</v>
      </c>
      <c r="J37" s="87"/>
      <c r="K37" s="297"/>
      <c r="L37" s="297"/>
      <c r="M37" s="297"/>
    </row>
    <row r="38" spans="1:13" x14ac:dyDescent="0.3">
      <c r="A38" s="86" t="s">
        <v>187</v>
      </c>
      <c r="B38" s="86"/>
      <c r="C38" s="88"/>
      <c r="D38" s="131"/>
      <c r="E38" s="87"/>
      <c r="F38" s="87"/>
      <c r="G38" s="131"/>
      <c r="H38" s="87"/>
      <c r="I38" s="87"/>
      <c r="J38" s="87"/>
      <c r="K38" s="92"/>
      <c r="L38" s="79"/>
      <c r="M38" s="79"/>
    </row>
    <row r="39" spans="1:13" x14ac:dyDescent="0.3">
      <c r="A39" s="143" t="s">
        <v>198</v>
      </c>
      <c r="B39" s="86"/>
      <c r="C39" s="88">
        <f>'[1]Exhibit No.__(JAP-PV RD)'!C39</f>
        <v>4447380</v>
      </c>
      <c r="D39" s="237">
        <f>'[1]Exhibit No.__(JAP-PV RD)'!D39</f>
        <v>4.9973999999999998E-2</v>
      </c>
      <c r="E39" s="87"/>
      <c r="F39" s="87">
        <f>'[1]Exhibit No.__(JAP-PV RD)'!F39</f>
        <v>222253</v>
      </c>
      <c r="G39" s="237">
        <f>'[1]Exhibit No.__(JAP-PV RD)'!G39</f>
        <v>5.5835000000000003E-2</v>
      </c>
      <c r="H39" s="87"/>
      <c r="I39" s="87">
        <f>'[1]Exhibit No.__(JAP-PV RD)'!I39</f>
        <v>248319</v>
      </c>
      <c r="J39" s="87"/>
      <c r="K39" s="298"/>
      <c r="L39" s="297"/>
      <c r="M39" s="297"/>
    </row>
    <row r="40" spans="1:13" x14ac:dyDescent="0.3">
      <c r="A40" s="220" t="s">
        <v>155</v>
      </c>
      <c r="B40" s="86"/>
      <c r="C40" s="90">
        <f>'[1]Exhibit No.__(JAP-PV RD)'!C40</f>
        <v>4447380</v>
      </c>
      <c r="D40" s="252"/>
      <c r="E40" s="88"/>
      <c r="F40" s="89">
        <f>'[1]Exhibit No.__(JAP-PV RD)'!F40</f>
        <v>222253</v>
      </c>
      <c r="G40" s="252"/>
      <c r="H40" s="88"/>
      <c r="I40" s="89">
        <f>'[1]Exhibit No.__(JAP-PV RD)'!I40</f>
        <v>248319</v>
      </c>
      <c r="J40" s="87"/>
      <c r="K40" s="92"/>
      <c r="L40" s="79"/>
      <c r="M40" s="79"/>
    </row>
    <row r="41" spans="1:13" x14ac:dyDescent="0.3">
      <c r="A41" s="143" t="s">
        <v>154</v>
      </c>
      <c r="B41" s="86"/>
      <c r="C41" s="88"/>
      <c r="D41" s="237">
        <f>'[1]Exhibit No.__(JAP-PV RD)'!D41</f>
        <v>4.9973999999999998E-2</v>
      </c>
      <c r="E41" s="88"/>
      <c r="F41" s="87"/>
      <c r="G41" s="237">
        <f>'[1]Exhibit No.__(JAP-PV RD)'!G41</f>
        <v>5.5835000000000003E-2</v>
      </c>
      <c r="H41" s="88"/>
      <c r="I41" s="87"/>
      <c r="J41" s="87"/>
      <c r="K41" s="126"/>
      <c r="L41" s="79"/>
      <c r="M41" s="79"/>
    </row>
    <row r="42" spans="1:13" x14ac:dyDescent="0.3">
      <c r="A42" s="98" t="s">
        <v>153</v>
      </c>
      <c r="B42" s="86"/>
      <c r="C42" s="61">
        <f>'[1]Exhibit No.__(JAP-PV RD)'!C42</f>
        <v>-3720</v>
      </c>
      <c r="D42" s="237">
        <f>'[1]Exhibit No.__(JAP-PV RD)'!D42</f>
        <v>0.107796</v>
      </c>
      <c r="E42" s="88"/>
      <c r="F42" s="87">
        <f>'[1]Exhibit No.__(JAP-PV RD)'!F42</f>
        <v>-401</v>
      </c>
      <c r="G42" s="237">
        <f>'[1]Exhibit No.__(JAP-PV RD)'!G42</f>
        <v>0.120215</v>
      </c>
      <c r="H42" s="88"/>
      <c r="I42" s="87">
        <f>'[1]Exhibit No.__(JAP-PV RD)'!I42</f>
        <v>-447</v>
      </c>
      <c r="J42" s="84"/>
      <c r="K42" s="298"/>
      <c r="L42" s="297"/>
      <c r="M42" s="297"/>
    </row>
    <row r="43" spans="1:13" x14ac:dyDescent="0.3">
      <c r="A43" s="220" t="s">
        <v>155</v>
      </c>
      <c r="B43" s="86"/>
      <c r="C43" s="90">
        <f>'[1]Exhibit No.__(JAP-PV RD)'!C43</f>
        <v>4443660</v>
      </c>
      <c r="D43" s="88"/>
      <c r="E43" s="88"/>
      <c r="F43" s="89">
        <f>'[1]Exhibit No.__(JAP-PV RD)'!F43</f>
        <v>221852</v>
      </c>
      <c r="G43" s="88"/>
      <c r="H43" s="88"/>
      <c r="I43" s="89">
        <f>'[1]Exhibit No.__(JAP-PV RD)'!I43</f>
        <v>247872</v>
      </c>
      <c r="J43" s="84"/>
      <c r="K43" s="126"/>
      <c r="L43" s="79"/>
      <c r="M43" s="79"/>
    </row>
    <row r="44" spans="1:13" x14ac:dyDescent="0.3">
      <c r="A44" s="86" t="s">
        <v>180</v>
      </c>
      <c r="B44" s="86"/>
      <c r="C44" s="88"/>
      <c r="D44" s="242"/>
      <c r="E44" s="88"/>
      <c r="F44" s="87"/>
      <c r="G44" s="242"/>
      <c r="H44" s="88"/>
      <c r="I44" s="87"/>
      <c r="J44" s="87"/>
      <c r="K44" s="126"/>
      <c r="L44" s="125"/>
      <c r="M44" s="79"/>
    </row>
    <row r="45" spans="1:13" x14ac:dyDescent="0.3">
      <c r="A45" s="143" t="s">
        <v>197</v>
      </c>
      <c r="B45" s="86"/>
      <c r="C45" s="88">
        <f>'[1]Exhibit No.__(JAP-PV RD)'!C45</f>
        <v>1325</v>
      </c>
      <c r="D45" s="235">
        <f>'[1]Exhibit No.__(JAP-PV RD)'!D45</f>
        <v>4.62</v>
      </c>
      <c r="E45" s="88"/>
      <c r="F45" s="87">
        <f>'[1]Exhibit No.__(JAP-PV RD)'!F45</f>
        <v>6122</v>
      </c>
      <c r="G45" s="235">
        <f>'[1]Exhibit No.__(JAP-PV RD)'!G45</f>
        <v>5.16</v>
      </c>
      <c r="H45" s="88"/>
      <c r="I45" s="87">
        <f>'[1]Exhibit No.__(JAP-PV RD)'!I45</f>
        <v>6837</v>
      </c>
      <c r="J45" s="87"/>
      <c r="K45" s="298"/>
      <c r="L45" s="297"/>
      <c r="M45" s="297"/>
    </row>
    <row r="46" spans="1:13" x14ac:dyDescent="0.3">
      <c r="A46" s="143" t="s">
        <v>196</v>
      </c>
      <c r="B46" s="86"/>
      <c r="C46" s="88">
        <f>'[1]Exhibit No.__(JAP-PV RD)'!C46</f>
        <v>7774</v>
      </c>
      <c r="D46" s="235">
        <f>'[1]Exhibit No.__(JAP-PV RD)'!D46</f>
        <v>3.08</v>
      </c>
      <c r="E46" s="88"/>
      <c r="F46" s="87">
        <f>'[1]Exhibit No.__(JAP-PV RD)'!F46</f>
        <v>23944</v>
      </c>
      <c r="G46" s="235">
        <f>'[1]Exhibit No.__(JAP-PV RD)'!G46</f>
        <v>3.44</v>
      </c>
      <c r="H46" s="88"/>
      <c r="I46" s="87">
        <f>'[1]Exhibit No.__(JAP-PV RD)'!I46</f>
        <v>26743</v>
      </c>
      <c r="J46" s="87"/>
      <c r="K46" s="298"/>
      <c r="L46" s="297"/>
      <c r="M46" s="297"/>
    </row>
    <row r="47" spans="1:13" x14ac:dyDescent="0.3">
      <c r="A47" s="220" t="s">
        <v>155</v>
      </c>
      <c r="B47" s="86"/>
      <c r="C47" s="90">
        <f>'[1]Exhibit No.__(JAP-PV RD)'!C47</f>
        <v>9099</v>
      </c>
      <c r="D47" s="242"/>
      <c r="E47" s="88"/>
      <c r="F47" s="89">
        <f>'[1]Exhibit No.__(JAP-PV RD)'!F47</f>
        <v>30066</v>
      </c>
      <c r="G47" s="242"/>
      <c r="H47" s="88"/>
      <c r="I47" s="89">
        <f>'[1]Exhibit No.__(JAP-PV RD)'!I47</f>
        <v>33580</v>
      </c>
      <c r="J47" s="87"/>
      <c r="K47" s="126"/>
      <c r="L47" s="79"/>
      <c r="M47" s="79"/>
    </row>
    <row r="48" spans="1:13" x14ac:dyDescent="0.3">
      <c r="A48" s="86"/>
      <c r="B48" s="86"/>
      <c r="C48" s="61"/>
      <c r="D48" s="61"/>
      <c r="E48" s="88"/>
      <c r="F48" s="84"/>
      <c r="G48" s="61"/>
      <c r="H48" s="88"/>
      <c r="I48" s="84"/>
      <c r="J48" s="84"/>
      <c r="K48" s="126"/>
      <c r="L48" s="79"/>
      <c r="M48" s="79"/>
    </row>
    <row r="49" spans="1:13" x14ac:dyDescent="0.3">
      <c r="A49" s="86" t="s">
        <v>177</v>
      </c>
      <c r="B49" s="86"/>
      <c r="C49" s="88">
        <f>'[1]Exhibit No.__(JAP-PV RD)'!C49</f>
        <v>2426891</v>
      </c>
      <c r="D49" s="253">
        <f>'[1]Exhibit No.__(JAP-PV RD)'!D49</f>
        <v>1.1100000000000001E-3</v>
      </c>
      <c r="E49" s="88"/>
      <c r="F49" s="87">
        <f>'[1]Exhibit No.__(JAP-PV RD)'!F49</f>
        <v>2694</v>
      </c>
      <c r="G49" s="253">
        <f>'[1]Exhibit No.__(JAP-PV RD)'!G49</f>
        <v>1.24E-3</v>
      </c>
      <c r="H49" s="88"/>
      <c r="I49" s="87">
        <f>'[1]Exhibit No.__(JAP-PV RD)'!I49</f>
        <v>3009</v>
      </c>
      <c r="J49" s="84"/>
      <c r="K49" s="298"/>
      <c r="L49" s="297"/>
      <c r="M49" s="297"/>
    </row>
    <row r="50" spans="1:13" x14ac:dyDescent="0.3">
      <c r="A50" s="86"/>
      <c r="B50" s="86"/>
      <c r="C50" s="61"/>
      <c r="D50" s="61"/>
      <c r="E50" s="88"/>
      <c r="F50" s="84"/>
      <c r="G50" s="61"/>
      <c r="H50" s="88"/>
      <c r="I50" s="84"/>
      <c r="J50" s="84"/>
      <c r="K50" s="251"/>
      <c r="L50" s="125"/>
      <c r="M50" s="79"/>
    </row>
    <row r="51" spans="1:13" ht="16.2" thickBot="1" x14ac:dyDescent="0.35">
      <c r="A51" s="86" t="s">
        <v>176</v>
      </c>
      <c r="B51" s="86"/>
      <c r="C51" s="61"/>
      <c r="D51" s="61"/>
      <c r="E51" s="88"/>
      <c r="F51" s="85">
        <f>'[1]Exhibit No.__(JAP-PV RD)'!F51</f>
        <v>268015</v>
      </c>
      <c r="G51" s="61"/>
      <c r="H51" s="88"/>
      <c r="I51" s="85">
        <f>'[1]Exhibit No.__(JAP-PV RD)'!I51</f>
        <v>298893</v>
      </c>
      <c r="J51" s="84"/>
    </row>
    <row r="52" spans="1:13" ht="16.2" thickTop="1" x14ac:dyDescent="0.3">
      <c r="A52" s="86"/>
      <c r="B52" s="82"/>
      <c r="C52" s="61"/>
      <c r="D52" s="61"/>
      <c r="E52" s="86"/>
      <c r="F52" s="87"/>
      <c r="G52" s="61"/>
      <c r="H52" s="86"/>
      <c r="I52" s="87"/>
      <c r="J52" s="87"/>
      <c r="K52" s="103"/>
      <c r="L52" s="102"/>
      <c r="M52" s="63"/>
    </row>
    <row r="53" spans="1:13" x14ac:dyDescent="0.3">
      <c r="A53" s="86"/>
      <c r="B53" s="82"/>
      <c r="C53" s="61"/>
      <c r="D53" s="61"/>
      <c r="E53" s="86"/>
      <c r="F53" s="87"/>
      <c r="G53" s="61"/>
      <c r="H53" s="86"/>
      <c r="I53" s="87"/>
      <c r="J53" s="87"/>
      <c r="K53" s="256"/>
      <c r="L53" s="247"/>
      <c r="M53" s="248"/>
    </row>
    <row r="54" spans="1:13" x14ac:dyDescent="0.3">
      <c r="A54" s="86"/>
      <c r="B54" s="82"/>
      <c r="C54" s="61"/>
      <c r="D54" s="61"/>
      <c r="E54" s="86"/>
      <c r="F54" s="87"/>
      <c r="G54" s="61"/>
      <c r="H54" s="86"/>
      <c r="I54" s="87"/>
      <c r="J54" s="87"/>
      <c r="K54" s="256"/>
      <c r="L54" s="247"/>
      <c r="M54" s="130"/>
    </row>
    <row r="55" spans="1:13" x14ac:dyDescent="0.3">
      <c r="A55" s="86"/>
      <c r="B55" s="82"/>
      <c r="C55" s="61"/>
      <c r="D55" s="61"/>
      <c r="E55" s="86"/>
      <c r="F55" s="87"/>
      <c r="G55" s="61"/>
      <c r="H55" s="86"/>
      <c r="I55" s="87"/>
      <c r="J55" s="87"/>
      <c r="K55" s="250"/>
      <c r="L55" s="100"/>
      <c r="M55" s="99"/>
    </row>
    <row r="56" spans="1:13" x14ac:dyDescent="0.3">
      <c r="A56" s="86"/>
      <c r="B56" s="82"/>
      <c r="C56" s="61"/>
      <c r="D56" s="61"/>
      <c r="E56" s="86"/>
      <c r="F56" s="87"/>
      <c r="G56" s="61"/>
      <c r="H56" s="86"/>
      <c r="I56" s="87"/>
      <c r="J56" s="87"/>
      <c r="K56" s="174"/>
      <c r="L56" s="62"/>
      <c r="M56" s="62"/>
    </row>
    <row r="57" spans="1:13" x14ac:dyDescent="0.3">
      <c r="A57" s="227" t="s">
        <v>222</v>
      </c>
      <c r="B57" s="86"/>
      <c r="C57" s="88"/>
      <c r="D57" s="87"/>
      <c r="E57" s="86"/>
      <c r="F57" s="86"/>
      <c r="G57" s="87"/>
      <c r="H57" s="86"/>
      <c r="I57" s="87" t="s">
        <v>152</v>
      </c>
      <c r="J57" s="87"/>
      <c r="L57" s="59"/>
      <c r="M57" s="59"/>
    </row>
    <row r="58" spans="1:13" x14ac:dyDescent="0.3">
      <c r="A58" s="227" t="s">
        <v>221</v>
      </c>
      <c r="B58" s="86"/>
      <c r="C58" s="86" t="s">
        <v>152</v>
      </c>
      <c r="D58" s="87"/>
      <c r="E58" s="86"/>
      <c r="F58" s="86"/>
      <c r="G58" s="87"/>
      <c r="H58" s="86"/>
      <c r="I58" s="86"/>
      <c r="J58" s="86"/>
      <c r="L58" s="59"/>
      <c r="M58" s="59"/>
    </row>
    <row r="59" spans="1:13" x14ac:dyDescent="0.3">
      <c r="A59" s="86"/>
      <c r="B59" s="86"/>
      <c r="C59" s="86"/>
      <c r="D59" s="87"/>
      <c r="E59" s="86"/>
      <c r="F59" s="86"/>
      <c r="G59" s="87"/>
      <c r="H59" s="86"/>
      <c r="I59" s="86"/>
      <c r="J59" s="86"/>
      <c r="K59" s="92"/>
      <c r="L59" s="79"/>
      <c r="M59" s="79"/>
    </row>
    <row r="60" spans="1:13" x14ac:dyDescent="0.3">
      <c r="A60" s="86" t="s">
        <v>161</v>
      </c>
      <c r="B60" s="86"/>
      <c r="C60" s="88">
        <f>'[1]Exhibit No.__(JAP-PV RD)'!C60</f>
        <v>1874</v>
      </c>
      <c r="D60" s="235">
        <f>'[1]Exhibit No.__(JAP-PV RD)'!D60</f>
        <v>343.66</v>
      </c>
      <c r="E60" s="88"/>
      <c r="F60" s="87">
        <f>'[1]Exhibit No.__(JAP-PV RD)'!F60</f>
        <v>644019</v>
      </c>
      <c r="G60" s="235">
        <f>'[1]Exhibit No.__(JAP-PV RD)'!G60</f>
        <v>370.06</v>
      </c>
      <c r="H60" s="88"/>
      <c r="I60" s="87">
        <f>'[1]Exhibit No.__(JAP-PV RD)'!I60</f>
        <v>693492</v>
      </c>
      <c r="J60" s="87"/>
      <c r="K60" s="297"/>
      <c r="L60" s="297"/>
      <c r="M60" s="297"/>
    </row>
    <row r="61" spans="1:13" x14ac:dyDescent="0.3">
      <c r="A61" s="86" t="s">
        <v>187</v>
      </c>
      <c r="B61" s="86"/>
      <c r="C61" s="88"/>
      <c r="D61" s="131"/>
      <c r="E61" s="87"/>
      <c r="F61" s="87"/>
      <c r="G61" s="131"/>
      <c r="H61" s="87"/>
      <c r="I61" s="87"/>
      <c r="J61" s="87"/>
      <c r="K61" s="92"/>
      <c r="L61" s="79"/>
      <c r="M61" s="79"/>
    </row>
    <row r="62" spans="1:13" x14ac:dyDescent="0.3">
      <c r="A62" s="143" t="s">
        <v>198</v>
      </c>
      <c r="B62" s="86"/>
      <c r="C62" s="88">
        <f>'[1]Exhibit No.__(JAP-PV RD)'!C62</f>
        <v>120139341</v>
      </c>
      <c r="D62" s="237">
        <f>'[1]Exhibit No.__(JAP-PV RD)'!D62</f>
        <v>5.7135999999999999E-2</v>
      </c>
      <c r="E62" s="87"/>
      <c r="F62" s="87">
        <f>'[1]Exhibit No.__(JAP-PV RD)'!F62</f>
        <v>6864281</v>
      </c>
      <c r="G62" s="237">
        <f>'[1]Exhibit No.__(JAP-PV RD)'!G62</f>
        <v>6.3196000000000002E-2</v>
      </c>
      <c r="H62" s="87"/>
      <c r="I62" s="87">
        <f>'[1]Exhibit No.__(JAP-PV RD)'!I62</f>
        <v>7592326</v>
      </c>
      <c r="J62" s="87"/>
      <c r="K62" s="297"/>
      <c r="L62" s="297"/>
      <c r="M62" s="297"/>
    </row>
    <row r="63" spans="1:13" x14ac:dyDescent="0.3">
      <c r="A63" s="220" t="s">
        <v>155</v>
      </c>
      <c r="B63" s="86"/>
      <c r="C63" s="90">
        <f>'[1]Exhibit No.__(JAP-PV RD)'!C63</f>
        <v>120139341</v>
      </c>
      <c r="D63" s="252"/>
      <c r="E63" s="88"/>
      <c r="F63" s="89">
        <f>'[1]Exhibit No.__(JAP-PV RD)'!F63</f>
        <v>6864281</v>
      </c>
      <c r="G63" s="252"/>
      <c r="H63" s="88"/>
      <c r="I63" s="89">
        <f>'[1]Exhibit No.__(JAP-PV RD)'!I63</f>
        <v>7592326</v>
      </c>
      <c r="J63" s="87"/>
      <c r="K63" s="129"/>
      <c r="L63" s="79"/>
      <c r="M63" s="79"/>
    </row>
    <row r="64" spans="1:13" x14ac:dyDescent="0.3">
      <c r="A64" s="143" t="s">
        <v>154</v>
      </c>
      <c r="B64" s="86"/>
      <c r="C64" s="88">
        <f>'[1]Exhibit No.__(JAP-PV RD)'!C64</f>
        <v>2803305.1896940321</v>
      </c>
      <c r="D64" s="237">
        <f>'[1]Exhibit No.__(JAP-PV RD)'!D64</f>
        <v>5.7135999999999999E-2</v>
      </c>
      <c r="E64" s="88"/>
      <c r="F64" s="87">
        <f>'[1]Exhibit No.__(JAP-PV RD)'!F64</f>
        <v>160170</v>
      </c>
      <c r="G64" s="237">
        <f>'[1]Exhibit No.__(JAP-PV RD)'!G64</f>
        <v>6.3196000000000002E-2</v>
      </c>
      <c r="H64" s="88"/>
      <c r="I64" s="87">
        <f>'[1]Exhibit No.__(JAP-PV RD)'!I64</f>
        <v>177158</v>
      </c>
      <c r="J64" s="87"/>
      <c r="K64" s="128"/>
      <c r="L64" s="79"/>
      <c r="M64" s="79"/>
    </row>
    <row r="65" spans="1:13" x14ac:dyDescent="0.3">
      <c r="A65" s="98" t="s">
        <v>153</v>
      </c>
      <c r="B65" s="86"/>
      <c r="C65" s="61">
        <f>'[1]Exhibit No.__(JAP-PV RD)'!C65</f>
        <v>-441932.86571428552</v>
      </c>
      <c r="D65" s="237">
        <f>'[1]Exhibit No.__(JAP-PV RD)'!D65</f>
        <v>6.0415999999999997E-2</v>
      </c>
      <c r="E65" s="88"/>
      <c r="F65" s="87">
        <f>'[1]Exhibit No.__(JAP-PV RD)'!F65</f>
        <v>-26700</v>
      </c>
      <c r="G65" s="237">
        <f>'[1]Exhibit No.__(JAP-PV RD)'!G65</f>
        <v>6.6215999999999997E-2</v>
      </c>
      <c r="H65" s="88"/>
      <c r="I65" s="87">
        <f>'[1]Exhibit No.__(JAP-PV RD)'!I65</f>
        <v>-29263</v>
      </c>
      <c r="J65" s="84"/>
      <c r="K65" s="297"/>
      <c r="L65" s="297"/>
      <c r="M65" s="297"/>
    </row>
    <row r="66" spans="1:13" x14ac:dyDescent="0.3">
      <c r="A66" s="220" t="s">
        <v>155</v>
      </c>
      <c r="B66" s="86"/>
      <c r="C66" s="90">
        <f>'[1]Exhibit No.__(JAP-PV RD)'!C66</f>
        <v>122500713.32397975</v>
      </c>
      <c r="D66" s="88"/>
      <c r="E66" s="88"/>
      <c r="F66" s="89">
        <f>'[1]Exhibit No.__(JAP-PV RD)'!F66</f>
        <v>6997751</v>
      </c>
      <c r="G66" s="88"/>
      <c r="H66" s="88"/>
      <c r="I66" s="89">
        <f>'[1]Exhibit No.__(JAP-PV RD)'!I66</f>
        <v>7740221</v>
      </c>
      <c r="J66" s="84"/>
      <c r="K66" s="126"/>
      <c r="L66" s="79"/>
      <c r="M66" s="79"/>
    </row>
    <row r="67" spans="1:13" x14ac:dyDescent="0.3">
      <c r="A67" s="86" t="s">
        <v>180</v>
      </c>
      <c r="B67" s="86"/>
      <c r="C67" s="88"/>
      <c r="D67" s="242"/>
      <c r="E67" s="88"/>
      <c r="F67" s="87"/>
      <c r="G67" s="242"/>
      <c r="H67" s="88"/>
      <c r="I67" s="87"/>
      <c r="J67" s="87"/>
      <c r="K67" s="126"/>
      <c r="L67" s="125"/>
      <c r="M67" s="79"/>
    </row>
    <row r="68" spans="1:13" x14ac:dyDescent="0.3">
      <c r="A68" s="143" t="s">
        <v>220</v>
      </c>
      <c r="B68" s="86"/>
      <c r="C68" s="88">
        <f>'[1]Exhibit No.__(JAP-PV RD)'!C68</f>
        <v>602303</v>
      </c>
      <c r="D68" s="235">
        <f>'[1]Exhibit No.__(JAP-PV RD)'!D68</f>
        <v>4.8099999999999996</v>
      </c>
      <c r="E68" s="88"/>
      <c r="F68" s="87">
        <f>'[1]Exhibit No.__(JAP-PV RD)'!F68</f>
        <v>2897077</v>
      </c>
      <c r="G68" s="235">
        <f>'[1]Exhibit No.__(JAP-PV RD)'!G68</f>
        <v>5.18</v>
      </c>
      <c r="H68" s="88"/>
      <c r="I68" s="87">
        <f>'[1]Exhibit No.__(JAP-PV RD)'!I68</f>
        <v>3119930</v>
      </c>
      <c r="J68" s="87"/>
      <c r="K68" s="297"/>
      <c r="L68" s="297"/>
      <c r="M68" s="297"/>
    </row>
    <row r="69" spans="1:13" x14ac:dyDescent="0.3">
      <c r="A69" s="220" t="s">
        <v>155</v>
      </c>
      <c r="B69" s="86"/>
      <c r="C69" s="90">
        <f>'[1]Exhibit No.__(JAP-PV RD)'!C69</f>
        <v>602303</v>
      </c>
      <c r="D69" s="242"/>
      <c r="E69" s="88"/>
      <c r="F69" s="89">
        <f>'[1]Exhibit No.__(JAP-PV RD)'!F69</f>
        <v>2897077</v>
      </c>
      <c r="G69" s="242">
        <f>'[1]Exhibit No.__(JAP-PV RD)'!G69</f>
        <v>0</v>
      </c>
      <c r="H69" s="88"/>
      <c r="I69" s="89">
        <f>'[1]Exhibit No.__(JAP-PV RD)'!I69</f>
        <v>3119930</v>
      </c>
      <c r="J69" s="87"/>
      <c r="K69" s="126"/>
      <c r="L69" s="79"/>
      <c r="M69" s="79"/>
    </row>
    <row r="70" spans="1:13" x14ac:dyDescent="0.3">
      <c r="A70" s="86"/>
      <c r="B70" s="86"/>
      <c r="C70" s="61"/>
      <c r="D70" s="61"/>
      <c r="E70" s="88"/>
      <c r="F70" s="84"/>
      <c r="G70" s="61"/>
      <c r="H70" s="88"/>
      <c r="I70" s="84"/>
      <c r="J70" s="84"/>
      <c r="K70" s="126"/>
      <c r="L70" s="79"/>
      <c r="M70" s="79"/>
    </row>
    <row r="71" spans="1:13" x14ac:dyDescent="0.3">
      <c r="A71" s="59" t="s">
        <v>219</v>
      </c>
      <c r="B71" s="86"/>
      <c r="C71" s="88"/>
      <c r="D71" s="127">
        <f>'[1]Exhibit No.__(JAP-PV RD)'!D71</f>
        <v>6.65</v>
      </c>
      <c r="E71" s="88"/>
      <c r="F71" s="87"/>
      <c r="G71" s="127">
        <f>'[1]Exhibit No.__(JAP-PV RD)'!G71</f>
        <v>7.16</v>
      </c>
      <c r="H71" s="88"/>
      <c r="I71" s="87"/>
      <c r="J71" s="84"/>
      <c r="K71" s="297"/>
      <c r="L71" s="297"/>
      <c r="M71" s="297"/>
    </row>
    <row r="72" spans="1:13" x14ac:dyDescent="0.3">
      <c r="A72" s="86"/>
      <c r="B72" s="86"/>
      <c r="C72" s="61"/>
      <c r="D72" s="61"/>
      <c r="E72" s="88"/>
      <c r="F72" s="84"/>
      <c r="G72" s="61"/>
      <c r="H72" s="88"/>
      <c r="I72" s="84"/>
      <c r="J72" s="84"/>
      <c r="K72" s="126"/>
      <c r="L72" s="79"/>
      <c r="M72" s="79"/>
    </row>
    <row r="73" spans="1:13" x14ac:dyDescent="0.3">
      <c r="A73" s="86" t="s">
        <v>177</v>
      </c>
      <c r="B73" s="86"/>
      <c r="C73" s="88">
        <f>'[1]Exhibit No.__(JAP-PV RD)'!C73</f>
        <v>48783417</v>
      </c>
      <c r="D73" s="253">
        <f>'[1]Exhibit No.__(JAP-PV RD)'!D73</f>
        <v>3.0400000000000002E-3</v>
      </c>
      <c r="E73" s="88"/>
      <c r="F73" s="87">
        <f>'[1]Exhibit No.__(JAP-PV RD)'!F73</f>
        <v>148302</v>
      </c>
      <c r="G73" s="253">
        <f>'[1]Exhibit No.__(JAP-PV RD)'!G73</f>
        <v>3.2699999999999999E-3</v>
      </c>
      <c r="H73" s="88"/>
      <c r="I73" s="87">
        <f>'[1]Exhibit No.__(JAP-PV RD)'!I73</f>
        <v>159522</v>
      </c>
      <c r="J73" s="84"/>
      <c r="K73" s="297"/>
      <c r="L73" s="297"/>
      <c r="M73" s="297"/>
    </row>
    <row r="74" spans="1:13" x14ac:dyDescent="0.3">
      <c r="A74" s="86"/>
      <c r="B74" s="86"/>
      <c r="C74" s="61"/>
      <c r="D74" s="61"/>
      <c r="E74" s="88"/>
      <c r="F74" s="84"/>
      <c r="G74" s="61"/>
      <c r="H74" s="88"/>
      <c r="I74" s="84"/>
      <c r="J74" s="84"/>
      <c r="K74" s="251"/>
      <c r="L74" s="125"/>
      <c r="M74" s="79"/>
    </row>
    <row r="75" spans="1:13" ht="16.2" thickBot="1" x14ac:dyDescent="0.35">
      <c r="A75" s="86" t="s">
        <v>176</v>
      </c>
      <c r="B75" s="86"/>
      <c r="C75" s="61"/>
      <c r="D75" s="61"/>
      <c r="E75" s="88"/>
      <c r="F75" s="85">
        <f>'[1]Exhibit No.__(JAP-PV RD)'!F75</f>
        <v>10687149</v>
      </c>
      <c r="G75" s="61"/>
      <c r="H75" s="88"/>
      <c r="I75" s="85">
        <f>'[1]Exhibit No.__(JAP-PV RD)'!I75</f>
        <v>11713165</v>
      </c>
      <c r="J75" s="84"/>
      <c r="K75" s="251"/>
      <c r="L75" s="125"/>
      <c r="M75" s="79"/>
    </row>
    <row r="76" spans="1:13" ht="16.2" thickTop="1" x14ac:dyDescent="0.3">
      <c r="A76" s="86"/>
      <c r="B76" s="82"/>
      <c r="C76" s="61"/>
      <c r="D76" s="61"/>
      <c r="E76" s="86"/>
      <c r="F76" s="87"/>
      <c r="G76" s="61"/>
      <c r="H76" s="86"/>
      <c r="I76" s="87"/>
      <c r="J76" s="87"/>
      <c r="K76" s="251"/>
      <c r="L76" s="125"/>
      <c r="M76" s="79"/>
    </row>
    <row r="77" spans="1:13" x14ac:dyDescent="0.3">
      <c r="K77" s="103"/>
      <c r="L77" s="102"/>
      <c r="M77" s="63"/>
    </row>
    <row r="78" spans="1:13" x14ac:dyDescent="0.3">
      <c r="B78" s="86"/>
      <c r="C78" s="88"/>
      <c r="D78" s="87"/>
      <c r="E78" s="86"/>
      <c r="F78" s="86"/>
      <c r="G78" s="87"/>
      <c r="H78" s="86"/>
      <c r="I78" s="87" t="s">
        <v>152</v>
      </c>
      <c r="J78" s="87"/>
      <c r="K78" s="101"/>
      <c r="L78" s="100"/>
      <c r="M78" s="99"/>
    </row>
  </sheetData>
  <mergeCells count="24">
    <mergeCell ref="K73:M73"/>
    <mergeCell ref="K46:M46"/>
    <mergeCell ref="K49:M49"/>
    <mergeCell ref="K60:M60"/>
    <mergeCell ref="K62:M62"/>
    <mergeCell ref="K68:M68"/>
    <mergeCell ref="K71:M71"/>
    <mergeCell ref="K65:M65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&amp;A&amp;RPage &amp;P of &amp;N</oddFooter>
  </headerFooter>
  <rowBreaks count="1" manualBreakCount="1">
    <brk id="3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64FC64-F738-4E6C-9C74-73A208093637}"/>
</file>

<file path=customXml/itemProps2.xml><?xml version="1.0" encoding="utf-8"?>
<ds:datastoreItem xmlns:ds="http://schemas.openxmlformats.org/officeDocument/2006/customXml" ds:itemID="{D1B694C1-A18F-4E42-AB79-CB1066D8C0DF}"/>
</file>

<file path=customXml/itemProps3.xml><?xml version="1.0" encoding="utf-8"?>
<ds:datastoreItem xmlns:ds="http://schemas.openxmlformats.org/officeDocument/2006/customXml" ds:itemID="{AD1AF370-93E7-4DD1-AA53-282D07207F43}"/>
</file>

<file path=customXml/itemProps4.xml><?xml version="1.0" encoding="utf-8"?>
<ds:datastoreItem xmlns:ds="http://schemas.openxmlformats.org/officeDocument/2006/customXml" ds:itemID="{62FE9BAA-DDA6-4502-A924-52175084B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JAP-16</vt:lpstr>
      <vt:lpstr>Decoupling Revenue</vt:lpstr>
      <vt:lpstr>Basic Charge Revenue</vt:lpstr>
      <vt:lpstr>Non-Decoupled Revenue</vt:lpstr>
      <vt:lpstr>Exh A-1</vt:lpstr>
      <vt:lpstr>F2018 Forecast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'Basic Charge Revenue'!Print_Area</vt:lpstr>
      <vt:lpstr>'Decoupling Revenue'!Print_Area</vt:lpstr>
      <vt:lpstr>'Exh A-1'!Print_Area</vt:lpstr>
      <vt:lpstr>'Exhibit No.__(JAP-HV RD)'!Print_Area</vt:lpstr>
      <vt:lpstr>'Exhibit No.__(JAP-LIGHT RD) '!Print_Area</vt:lpstr>
      <vt:lpstr>'Exhibit No.__(JAP-PV RD)'!Print_Area</vt:lpstr>
      <vt:lpstr>'Exhibit No.__(JAP-Res RD)'!Print_Area</vt:lpstr>
      <vt:lpstr>'Exhibit No.__(JAP-SV RD)'!Print_Area</vt:lpstr>
      <vt:lpstr>'Exhibit No.__(JAP-TRANSP RD)'!Print_Area</vt:lpstr>
      <vt:lpstr>'F2018 Forecast'!Print_Area</vt:lpstr>
      <vt:lpstr>'JAP-16'!Print_Area</vt:lpstr>
      <vt:lpstr>'Non-Decoupled Revenue'!Print_Area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No.__(JAP-TRANSP RD)'!Print_Titles</vt:lpstr>
      <vt:lpstr>'F2018 Forecast'!Print_Titles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Pam Rasanen</cp:lastModifiedBy>
  <cp:lastPrinted>2019-06-13T20:54:54Z</cp:lastPrinted>
  <dcterms:created xsi:type="dcterms:W3CDTF">2019-05-27T23:43:43Z</dcterms:created>
  <dcterms:modified xsi:type="dcterms:W3CDTF">2019-06-14T22:23:03Z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